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line" sheetId="1" state="visible" r:id="rId2"/>
    <sheet name="product matrix" sheetId="2" state="visible" r:id="rId3"/>
    <sheet name="IEA 63" sheetId="3" state="visible" r:id="rId4"/>
    <sheet name="LatticeProperties" sheetId="4" state="visible" r:id="rId5"/>
    <sheet name="Materials" sheetId="5" state="visible" r:id="rId6"/>
    <sheet name="Airfoils" sheetId="6" state="visible" r:id="rId7"/>
    <sheet name="Plots" sheetId="7" state="visible" r:id="rId8"/>
    <sheet name="NRT_Layu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<sst xmlns="http://schemas.openxmlformats.org/spreadsheetml/2006/main" count="373" uniqueCount="216">
  <si>
    <t xml:space="preserve">Blade Name</t>
  </si>
  <si>
    <t xml:space="preserve">Description</t>
  </si>
  <si>
    <t xml:space="preserve">Rated Power (MW)</t>
  </si>
  <si>
    <t xml:space="preserve">Blade Length (m)</t>
  </si>
  <si>
    <t xml:space="preserve">Rotor Diameter (m)</t>
  </si>
  <si>
    <t xml:space="preserve">Hub diameter (m)</t>
  </si>
  <si>
    <t xml:space="preserve">Total Mass (kg)</t>
  </si>
  <si>
    <t xml:space="preserve">Blade cost</t>
  </si>
  <si>
    <t xml:space="preserve">Notes</t>
  </si>
  <si>
    <t xml:space="preserve">References</t>
  </si>
  <si>
    <t xml:space="preserve">SNL-100-00</t>
  </si>
  <si>
    <t xml:space="preserve">All glass 100m blade</t>
  </si>
  <si>
    <t xml:space="preserve">https://energy.sandia.gov/wp-content/gallery/uploads/113779.pdf</t>
  </si>
  <si>
    <t xml:space="preserve">NREL 61.5</t>
  </si>
  <si>
    <t xml:space="preserve">Structural Model does not provide detail into the tip geometry. This RWT has been criticized for having specific power output being too high (hence the IEA 3.4MW has a similar sized blade, but lower rated power)</t>
  </si>
  <si>
    <t xml:space="preserve">https://digital.library.unt.edu/ark:/67531/metadc836285/m2/1/high_res_d/1095962.pdf
https://www.nrel.gov/docs/fy09osti/38060.pdf</t>
  </si>
  <si>
    <t xml:space="preserve">WindPACT</t>
  </si>
  <si>
    <t xml:space="preserve">https://www.nrel.gov/docs/fy06osti/32495.pdf
https://www.nrel.gov/docs/fy18osti/67667.pdf</t>
  </si>
  <si>
    <t xml:space="preserve">IEA 63</t>
  </si>
  <si>
    <t xml:space="preserve">https://www.nrel.gov/docs/fy19osti/73492.pdf
https://www.nrel.gov/wind/assets/pdfs/se17-9-iea-wind-task-37-systems-engineering.pdf</t>
  </si>
  <si>
    <t xml:space="preserve">IEA 97</t>
  </si>
  <si>
    <t xml:space="preserve">SNL-100-01</t>
  </si>
  <si>
    <t xml:space="preserve">100m blade with CFRP studies</t>
  </si>
  <si>
    <t xml:space="preserve">SNL-100-03</t>
  </si>
  <si>
    <t xml:space="preserve">100m blade with flatback airfoils</t>
  </si>
  <si>
    <t xml:space="preserve">DTU 10-MW RWT</t>
  </si>
  <si>
    <t xml:space="preserve">https://rwt.windenergy.dtu.dk/dtu10mw/dtu-10mw-rwt/-/raw/master/docs/DTU_Wind_Energy_Report-I-0092.pdf</t>
  </si>
  <si>
    <t xml:space="preserve">NRT 13m</t>
  </si>
  <si>
    <t xml:space="preserve">Use for reference, because test and analysis data are available</t>
  </si>
  <si>
    <t xml:space="preserve">Product</t>
  </si>
  <si>
    <t xml:space="preserve">Tip</t>
  </si>
  <si>
    <t xml:space="preserve">System Arch.</t>
  </si>
  <si>
    <t xml:space="preserve">Blade</t>
  </si>
  <si>
    <t xml:space="preserve">Custom</t>
  </si>
  <si>
    <t xml:space="preserve">Semi-custom</t>
  </si>
  <si>
    <t xml:space="preserve">Modular</t>
  </si>
  <si>
    <t xml:space="preserve">WindPACT 33</t>
  </si>
  <si>
    <t xml:space="preserve">Tip_Custom 33</t>
  </si>
  <si>
    <t xml:space="preserve">Tip_Semi 33</t>
  </si>
  <si>
    <t xml:space="preserve">Tip_Modular 33</t>
  </si>
  <si>
    <t xml:space="preserve">NREL 62</t>
  </si>
  <si>
    <t xml:space="preserve">Tip_Custom 62</t>
  </si>
  <si>
    <t xml:space="preserve">Tip_Semi 62</t>
  </si>
  <si>
    <t xml:space="preserve">Tip_Modular 62</t>
  </si>
  <si>
    <t xml:space="preserve">Tip_Custom 63</t>
  </si>
  <si>
    <t xml:space="preserve">Tip_Semi 63</t>
  </si>
  <si>
    <t xml:space="preserve">Tip_Modular 63</t>
  </si>
  <si>
    <t xml:space="preserve">Tip_Custom 97</t>
  </si>
  <si>
    <t xml:space="preserve">Tip_Semi 97</t>
  </si>
  <si>
    <t xml:space="preserve">Tip_Modular 97</t>
  </si>
  <si>
    <t xml:space="preserve">SNL 100-03</t>
  </si>
  <si>
    <t xml:space="preserve">Tip_Custom 100</t>
  </si>
  <si>
    <t xml:space="preserve">Tip_Semi 100</t>
  </si>
  <si>
    <t xml:space="preserve">Tip_Modular 100</t>
  </si>
  <si>
    <t xml:space="preserve">Trailing Edge</t>
  </si>
  <si>
    <t xml:space="preserve">TE_Custom 33</t>
  </si>
  <si>
    <t xml:space="preserve">TE_Semi 33</t>
  </si>
  <si>
    <t xml:space="preserve">TE_Modular 33</t>
  </si>
  <si>
    <t xml:space="preserve">TE_Custom 62</t>
  </si>
  <si>
    <t xml:space="preserve">TE_Semi 62</t>
  </si>
  <si>
    <t xml:space="preserve">TE_Modular 62</t>
  </si>
  <si>
    <t xml:space="preserve">TE_Custom 63</t>
  </si>
  <si>
    <t xml:space="preserve">TE_Semi 63</t>
  </si>
  <si>
    <t xml:space="preserve">TE_Modular 63</t>
  </si>
  <si>
    <t xml:space="preserve">TE_Custom 97</t>
  </si>
  <si>
    <t xml:space="preserve">TE_Semi 97</t>
  </si>
  <si>
    <t xml:space="preserve">TE_Modular 97</t>
  </si>
  <si>
    <t xml:space="preserve">TE_Custom 100</t>
  </si>
  <si>
    <t xml:space="preserve">TE_Semi 100</t>
  </si>
  <si>
    <t xml:space="preserve">TE_Modular 100</t>
  </si>
  <si>
    <t xml:space="preserve">Full Blade</t>
  </si>
  <si>
    <t xml:space="preserve">FB_Custom 33</t>
  </si>
  <si>
    <t xml:space="preserve">FB_Semi 33</t>
  </si>
  <si>
    <t xml:space="preserve">FB_Modular 33</t>
  </si>
  <si>
    <t xml:space="preserve">FB_Custom 62</t>
  </si>
  <si>
    <t xml:space="preserve">FB_Semi 62</t>
  </si>
  <si>
    <t xml:space="preserve">FB_Modular 62</t>
  </si>
  <si>
    <t xml:space="preserve">FB_Custom 63</t>
  </si>
  <si>
    <t xml:space="preserve">FB_Semi 63</t>
  </si>
  <si>
    <t xml:space="preserve">FB_Modular 63</t>
  </si>
  <si>
    <t xml:space="preserve">FB_Custom 97</t>
  </si>
  <si>
    <t xml:space="preserve">FB_Semi 97</t>
  </si>
  <si>
    <t xml:space="preserve">FB_Modular 97</t>
  </si>
  <si>
    <t xml:space="preserve">FB_Custom 100</t>
  </si>
  <si>
    <t xml:space="preserve">FB_Semi 100</t>
  </si>
  <si>
    <t xml:space="preserve">FB_Modular 100</t>
  </si>
  <si>
    <t xml:space="preserve">Full Blade On Site</t>
  </si>
  <si>
    <t xml:space="preserve">FBOS_Custom 33</t>
  </si>
  <si>
    <t xml:space="preserve">FBOS_Semi 33</t>
  </si>
  <si>
    <t xml:space="preserve">FBOS_Modular 33</t>
  </si>
  <si>
    <t xml:space="preserve">FBOS_Custom 62</t>
  </si>
  <si>
    <t xml:space="preserve">FBOS_Semi 62</t>
  </si>
  <si>
    <t xml:space="preserve">FBOS_Modular 62</t>
  </si>
  <si>
    <t xml:space="preserve">FBOS_Custom 63</t>
  </si>
  <si>
    <t xml:space="preserve">FBOS_Semi 63</t>
  </si>
  <si>
    <t xml:space="preserve">FBOS_Modular 63</t>
  </si>
  <si>
    <t xml:space="preserve">FBOS_Custom 97</t>
  </si>
  <si>
    <t xml:space="preserve">FBOS_Semi 97</t>
  </si>
  <si>
    <t xml:space="preserve">FBOS_Modular 97</t>
  </si>
  <si>
    <t xml:space="preserve">FBOS_Custom 100</t>
  </si>
  <si>
    <t xml:space="preserve">FBOS_Semi 100</t>
  </si>
  <si>
    <t xml:space="preserve">FBOS_Modular 100</t>
  </si>
  <si>
    <t xml:space="preserve">eta</t>
  </si>
  <si>
    <t xml:space="preserve">Airfoil1</t>
  </si>
  <si>
    <t xml:space="preserve">Airfoil2</t>
  </si>
  <si>
    <t xml:space="preserve">InterpRatio</t>
  </si>
  <si>
    <t xml:space="preserve">Chord (mm)</t>
  </si>
  <si>
    <t xml:space="preserve">Twist (deg)</t>
  </si>
  <si>
    <t xml:space="preserve">Rel Thick (%)</t>
  </si>
  <si>
    <t xml:space="preserve">Abs. Thick (mm)</t>
  </si>
  <si>
    <t xml:space="preserve">Prebend (mm)</t>
  </si>
  <si>
    <t xml:space="preserve">Sweep (mm)</t>
  </si>
  <si>
    <t xml:space="preserve">Pitch Ax (%)</t>
  </si>
  <si>
    <t xml:space="preserve">Aero Center Ax (%)</t>
  </si>
  <si>
    <t xml:space="preserve">T11 (edgewise shear stiffness) (N)</t>
  </si>
  <si>
    <t xml:space="preserve">T22 (flapwise shear stiffness) (N)</t>
  </si>
  <si>
    <t xml:space="preserve">EA (N)</t>
  </si>
  <si>
    <t xml:space="preserve">E11 (flapwise) (Nm2)</t>
  </si>
  <si>
    <t xml:space="preserve">E22 (edgewise) (Nm2)</t>
  </si>
  <si>
    <t xml:space="preserve">GJ (Nm2)</t>
  </si>
  <si>
    <t xml:space="preserve">Mass (kg/m)</t>
  </si>
  <si>
    <t xml:space="preserve">Centroid Xs (mm)</t>
  </si>
  <si>
    <t xml:space="preserve">Centroid Ys</t>
  </si>
  <si>
    <t xml:space="preserve">Mass Center x (mm)</t>
  </si>
  <si>
    <t xml:space="preserve">Mass Center y (mm)</t>
  </si>
  <si>
    <t xml:space="preserve">∆Θ (deg)</t>
  </si>
  <si>
    <t xml:space="preserve">J3 (kgm2 /m)</t>
  </si>
  <si>
    <t xml:space="preserve">J1 (kgm2 /m)</t>
  </si>
  <si>
    <t xml:space="preserve">J2 (kgm2 /m)</t>
  </si>
  <si>
    <t xml:space="preserve">section area (m2)</t>
  </si>
  <si>
    <t xml:space="preserve">I (flapwise)</t>
  </si>
  <si>
    <t xml:space="preserve">I (edgewise)</t>
  </si>
  <si>
    <t xml:space="preserve">E11 (Lattice)</t>
  </si>
  <si>
    <t xml:space="preserve">E22 (Lattice)</t>
  </si>
  <si>
    <t xml:space="preserve">relative density (Mass target)</t>
  </si>
  <si>
    <t xml:space="preserve">relative density (E11 Stiffness target)</t>
  </si>
  <si>
    <t xml:space="preserve">relative density (E22 Stiffness target)</t>
  </si>
  <si>
    <t xml:space="preserve">material stiffness (rel dens = .05) (MPa)</t>
  </si>
  <si>
    <t xml:space="preserve">circle</t>
  </si>
  <si>
    <t xml:space="preserve">FX77-W-500</t>
  </si>
  <si>
    <t xml:space="preserve">FX77-W-400</t>
  </si>
  <si>
    <t xml:space="preserve">DU00-W2-350</t>
  </si>
  <si>
    <t xml:space="preserve">DU97-W-300</t>
  </si>
  <si>
    <t xml:space="preserve">DU91-W2-250</t>
  </si>
  <si>
    <t xml:space="preserve">DU08-W-210</t>
  </si>
  <si>
    <t xml:space="preserve">Label</t>
  </si>
  <si>
    <t xml:space="preserve">Material</t>
  </si>
  <si>
    <t xml:space="preserve">Material E (MPa)</t>
  </si>
  <si>
    <t xml:space="preserve">Material strength (MPa)</t>
  </si>
  <si>
    <t xml:space="preserve">Material Density (kg/m3)</t>
  </si>
  <si>
    <t xml:space="preserve">Lattice Tensile Modulus (MPa)</t>
  </si>
  <si>
    <t xml:space="preserve">Lattice Compression Modulus (MPa)</t>
  </si>
  <si>
    <t xml:space="preserve">Lattice Shear Modulus (MPa)</t>
  </si>
  <si>
    <t xml:space="preserve">relative density</t>
  </si>
  <si>
    <t xml:space="preserve">Poissons ratio</t>
  </si>
  <si>
    <t xml:space="preserve">Scaling coefficient</t>
  </si>
  <si>
    <t xml:space="preserve">scaling exponent</t>
  </si>
  <si>
    <t xml:space="preserve">Source</t>
  </si>
  <si>
    <t xml:space="preserve">Cuboct 1</t>
  </si>
  <si>
    <t xml:space="preserve">Cuboct with RTP2185</t>
  </si>
  <si>
    <t xml:space="preserve">RTP 2185</t>
  </si>
  <si>
    <t xml:space="preserve">Gregg 1</t>
  </si>
  <si>
    <t xml:space="preserve">Cuboct with RTP2187</t>
  </si>
  <si>
    <t xml:space="preserve">RTP 2187</t>
  </si>
  <si>
    <t xml:space="preserve">Gregg 2</t>
  </si>
  <si>
    <t xml:space="preserve">Cuboct with Ultem 2200</t>
  </si>
  <si>
    <t xml:space="preserve">Ultem 2200</t>
  </si>
  <si>
    <t xml:space="preserve">https://www.sabic.com/en/products/specialties/ultem-resins/ultem-resin</t>
  </si>
  <si>
    <t xml:space="preserve">Dong 1</t>
  </si>
  <si>
    <t xml:space="preserve">Octet with 0/90 CFRP</t>
  </si>
  <si>
    <t xml:space="preserve">CFRP</t>
  </si>
  <si>
    <t xml:space="preserve">https://doi.org/10.1016/j.compscitech.2015.09.022</t>
  </si>
  <si>
    <t xml:space="preserve">Dong 2</t>
  </si>
  <si>
    <t xml:space="preserve">Dong 3</t>
  </si>
  <si>
    <t xml:space="preserve">Dong 4</t>
  </si>
  <si>
    <t xml:space="preserve">Dong 5</t>
  </si>
  <si>
    <t xml:space="preserve">Dong 6</t>
  </si>
  <si>
    <t xml:space="preserve">Octet with Ti</t>
  </si>
  <si>
    <t xml:space="preserve">Ti-6Al-4V</t>
  </si>
  <si>
    <t xml:space="preserve">https://www.sciencedirect.com/science/article/pii/S0020768315000669</t>
  </si>
  <si>
    <t xml:space="preserve">Dong 7</t>
  </si>
  <si>
    <t xml:space="preserve">Dong 8</t>
  </si>
  <si>
    <t xml:space="preserve">Dong 9</t>
  </si>
  <si>
    <t xml:space="preserve">Dong 10</t>
  </si>
  <si>
    <t xml:space="preserve">Dong 11</t>
  </si>
  <si>
    <t xml:space="preserve">E11 (MPa)</t>
  </si>
  <si>
    <t xml:space="preserve">E22 (MPa)</t>
  </si>
  <si>
    <t xml:space="preserve">nu12</t>
  </si>
  <si>
    <t xml:space="preserve">G12 (MPa)</t>
  </si>
  <si>
    <t xml:space="preserve">density (kg/m3)</t>
  </si>
  <si>
    <t xml:space="preserve">S11t failure (MPa)</t>
  </si>
  <si>
    <t xml:space="preserve">S11c failure (MPa)</t>
  </si>
  <si>
    <t xml:space="preserve">S22t failure (MPa)</t>
  </si>
  <si>
    <t xml:space="preserve">S22c failure (MPa)</t>
  </si>
  <si>
    <t xml:space="preserve">IEA37_Triax</t>
  </si>
  <si>
    <t xml:space="preserve">IEA37_UD_Caps</t>
  </si>
  <si>
    <t xml:space="preserve">IEA37_Biax</t>
  </si>
  <si>
    <t xml:space="preserve">IEA37_UD_TELE</t>
  </si>
  <si>
    <t xml:space="preserve">t/c</t>
  </si>
  <si>
    <t xml:space="preserve">A (for c=1)</t>
  </si>
  <si>
    <t xml:space="preserve">I (flapwise, c=1)</t>
  </si>
  <si>
    <t xml:space="preserve">I (edgewise, c=1)</t>
  </si>
  <si>
    <t xml:space="preserve">Station</t>
  </si>
  <si>
    <t xml:space="preserve">OuterSkinEUD</t>
  </si>
  <si>
    <t xml:space="preserve">OuterSkinEDB</t>
  </si>
  <si>
    <t xml:space="preserve">SparCapEUD</t>
  </si>
  <si>
    <t xml:space="preserve">InnerSkinEUD</t>
  </si>
  <si>
    <t xml:space="preserve">InnerSkinEDB</t>
  </si>
  <si>
    <t xml:space="preserve">TotalEUD</t>
  </si>
  <si>
    <t xml:space="preserve">TotalEDB</t>
  </si>
  <si>
    <t xml:space="preserve">NomThickness</t>
  </si>
  <si>
    <t xml:space="preserve">Thickness</t>
  </si>
  <si>
    <t xml:space="preserve">EUD</t>
  </si>
  <si>
    <t xml:space="preserve">EUD_Shell</t>
  </si>
  <si>
    <t xml:space="preserve">EDB45</t>
  </si>
  <si>
    <t xml:space="preserve">Note: per drawings, areal weight of EUD ply is consistently 1200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</si>
</sst>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\$#,##0"/>
    <numFmt numFmtId="166" formatCode="0.00E+00"/>
    <numFmt numFmtId="167" formatCode="#,##0.0000"/>
    <numFmt numFmtId="168" formatCode="General"/>
    <numFmt numFmtId="169" formatCode="0.0000"/>
    <numFmt numFmtId="170" formatCode="0.0000000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C9211E"/>
      <name val="Arial"/>
      <family val="2"/>
      <charset val="1"/>
    </font>
    <font>
      <sz val="8"/>
      <color rgb="FFC9211E"/>
      <name val="Arial"/>
      <family val="0"/>
      <charset val="1"/>
    </font>
    <font>
      <u val="single"/>
      <sz val="10"/>
      <color rgb="FF0563C1"/>
      <name val="Arial"/>
      <family val="0"/>
      <charset val="1"/>
    </font>
    <font>
      <sz val="1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Symbol"/>
      <family val="2"/>
    </font>
    <font>
      <sz val="10"/>
      <color rgb="FF595959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A2C4C9"/>
        <bgColor rgb="FFBFBFBF"/>
      </patternFill>
    </fill>
    <fill>
      <patternFill patternType="solid">
        <fgColor rgb="FFD0E0E3"/>
        <bgColor rgb="FFD9D9D9"/>
      </patternFill>
    </fill>
    <fill>
      <patternFill patternType="solid">
        <fgColor rgb="FF00FF00"/>
        <bgColor rgb="FF33CCCC"/>
      </patternFill>
    </fill>
    <fill>
      <patternFill patternType="solid">
        <fgColor rgb="FFB6D7A8"/>
        <bgColor rgb="FFBFBFBF"/>
      </patternFill>
    </fill>
    <fill>
      <patternFill patternType="solid">
        <fgColor rgb="FFD9EAD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rgb="FFC9211E"/>
      </patternFill>
    </fill>
    <fill>
      <patternFill patternType="solid">
        <fgColor rgb="FFEA9999"/>
        <bgColor rgb="FFFF8080"/>
      </patternFill>
    </fill>
    <fill>
      <patternFill patternType="solid">
        <fgColor rgb="FFF4CCCC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0E0E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6D7A8"/>
      <rgbColor rgb="FFD9EAD3"/>
      <rgbColor rgb="FFFFE599"/>
      <rgbColor rgb="FFA2C4C9"/>
      <rgbColor rgb="FFEA9999"/>
      <rgbColor rgb="FFCC99FF"/>
      <rgbColor rgb="FFF4CCCC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1155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Maximum relative density for mass equivalence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"Maximum relative density for mass equivalence"</c:f>
              <c:strCache>
                <c:ptCount val="1"/>
                <c:pt idx="0">
                  <c:v>Maximum relative density for mass equivalence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'IEA 63'!$A$2:$A$55</c:f>
              <c:numCache>
                <c:formatCode>General</c:formatCode>
                <c:ptCount val="54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0.1</c:v>
                </c:pt>
                <c:pt idx="10">
                  <c:v>0.12</c:v>
                </c:pt>
                <c:pt idx="11">
                  <c:v>0.14</c:v>
                </c:pt>
                <c:pt idx="12">
                  <c:v>0.16</c:v>
                </c:pt>
                <c:pt idx="13">
                  <c:v>0.18</c:v>
                </c:pt>
                <c:pt idx="14">
                  <c:v>0.2</c:v>
                </c:pt>
                <c:pt idx="15">
                  <c:v>0.22</c:v>
                </c:pt>
                <c:pt idx="16">
                  <c:v>0.24</c:v>
                </c:pt>
                <c:pt idx="17">
                  <c:v>0.26</c:v>
                </c:pt>
                <c:pt idx="18">
                  <c:v>0.28</c:v>
                </c:pt>
                <c:pt idx="19">
                  <c:v>0.3</c:v>
                </c:pt>
                <c:pt idx="20">
                  <c:v>0.32</c:v>
                </c:pt>
                <c:pt idx="21">
                  <c:v>0.34</c:v>
                </c:pt>
                <c:pt idx="22">
                  <c:v>0.36</c:v>
                </c:pt>
                <c:pt idx="23">
                  <c:v>0.38</c:v>
                </c:pt>
                <c:pt idx="24">
                  <c:v>0.4</c:v>
                </c:pt>
                <c:pt idx="25">
                  <c:v>0.42</c:v>
                </c:pt>
                <c:pt idx="26">
                  <c:v>0.44</c:v>
                </c:pt>
                <c:pt idx="27">
                  <c:v>0.46</c:v>
                </c:pt>
                <c:pt idx="28">
                  <c:v>0.48</c:v>
                </c:pt>
                <c:pt idx="29">
                  <c:v>0.5</c:v>
                </c:pt>
                <c:pt idx="30">
                  <c:v>0.52</c:v>
                </c:pt>
                <c:pt idx="31">
                  <c:v>0.54</c:v>
                </c:pt>
                <c:pt idx="32">
                  <c:v>0.56</c:v>
                </c:pt>
                <c:pt idx="33">
                  <c:v>0.58</c:v>
                </c:pt>
                <c:pt idx="34">
                  <c:v>0.6</c:v>
                </c:pt>
                <c:pt idx="35">
                  <c:v>0.62</c:v>
                </c:pt>
                <c:pt idx="36">
                  <c:v>0.64</c:v>
                </c:pt>
                <c:pt idx="37">
                  <c:v>0.66</c:v>
                </c:pt>
                <c:pt idx="38">
                  <c:v>0.68</c:v>
                </c:pt>
                <c:pt idx="39">
                  <c:v>0.7</c:v>
                </c:pt>
                <c:pt idx="40">
                  <c:v>0.72</c:v>
                </c:pt>
                <c:pt idx="41">
                  <c:v>0.74</c:v>
                </c:pt>
                <c:pt idx="42">
                  <c:v>0.76</c:v>
                </c:pt>
                <c:pt idx="43">
                  <c:v>0.78</c:v>
                </c:pt>
                <c:pt idx="44">
                  <c:v>0.8</c:v>
                </c:pt>
                <c:pt idx="45">
                  <c:v>0.82</c:v>
                </c:pt>
                <c:pt idx="46">
                  <c:v>0.84</c:v>
                </c:pt>
                <c:pt idx="47">
                  <c:v>0.86</c:v>
                </c:pt>
                <c:pt idx="48">
                  <c:v>0.88</c:v>
                </c:pt>
                <c:pt idx="49">
                  <c:v>0.9</c:v>
                </c:pt>
                <c:pt idx="50">
                  <c:v>0.92</c:v>
                </c:pt>
                <c:pt idx="51">
                  <c:v>0.94</c:v>
                </c:pt>
                <c:pt idx="52">
                  <c:v>0.96</c:v>
                </c:pt>
                <c:pt idx="53">
                  <c:v>0.98</c:v>
                </c:pt>
              </c:numCache>
            </c:numRef>
          </c:xVal>
          <c:yVal>
            <c:numRef>
              <c:f>'IEA 63'!$AG$2:$AG$55</c:f>
              <c:numCache>
                <c:formatCode>General</c:formatCode>
                <c:ptCount val="54"/>
                <c:pt idx="1">
                  <c:v>0.120868595834976</c:v>
                </c:pt>
                <c:pt idx="2">
                  <c:v>0.111112386305695</c:v>
                </c:pt>
                <c:pt idx="3">
                  <c:v>0.100035721407922</c:v>
                </c:pt>
                <c:pt idx="4">
                  <c:v>0.0896496598119286</c:v>
                </c:pt>
                <c:pt idx="5">
                  <c:v>0.0781741722584239</c:v>
                </c:pt>
                <c:pt idx="6">
                  <c:v>0.0664975101056296</c:v>
                </c:pt>
                <c:pt idx="7">
                  <c:v>0.0562821643806477</c:v>
                </c:pt>
                <c:pt idx="8">
                  <c:v>0.0470118537166802</c:v>
                </c:pt>
                <c:pt idx="9">
                  <c:v>0.0382723046542956</c:v>
                </c:pt>
                <c:pt idx="10">
                  <c:v>0.0316997907420637</c:v>
                </c:pt>
                <c:pt idx="11">
                  <c:v>0.0520535213408937</c:v>
                </c:pt>
                <c:pt idx="12">
                  <c:v>0.0436718494214419</c:v>
                </c:pt>
                <c:pt idx="13">
                  <c:v>0.0377913933789123</c:v>
                </c:pt>
                <c:pt idx="14">
                  <c:v>0.0328725515761305</c:v>
                </c:pt>
                <c:pt idx="15">
                  <c:v>0.0450828001783857</c:v>
                </c:pt>
                <c:pt idx="16">
                  <c:v>0.0447997390445963</c:v>
                </c:pt>
                <c:pt idx="17">
                  <c:v>0.0453373753957545</c:v>
                </c:pt>
                <c:pt idx="18">
                  <c:v>0.046404094060924</c:v>
                </c:pt>
                <c:pt idx="19">
                  <c:v>0.0479968958114257</c:v>
                </c:pt>
                <c:pt idx="20">
                  <c:v>0.0639055989193067</c:v>
                </c:pt>
                <c:pt idx="21">
                  <c:v>0.0634674007002915</c:v>
                </c:pt>
                <c:pt idx="22">
                  <c:v>0.063705643137098</c:v>
                </c:pt>
                <c:pt idx="23">
                  <c:v>0.0641731488778117</c:v>
                </c:pt>
                <c:pt idx="24">
                  <c:v>0.0652864937394702</c:v>
                </c:pt>
                <c:pt idx="25">
                  <c:v>0.0680719223736219</c:v>
                </c:pt>
                <c:pt idx="26">
                  <c:v>0.0714059122339735</c:v>
                </c:pt>
                <c:pt idx="27">
                  <c:v>0.0752429486957118</c:v>
                </c:pt>
                <c:pt idx="28">
                  <c:v>0.0794998776054144</c:v>
                </c:pt>
                <c:pt idx="29">
                  <c:v>0.084035124602848</c:v>
                </c:pt>
                <c:pt idx="30">
                  <c:v>0.0879114162817859</c:v>
                </c:pt>
                <c:pt idx="31">
                  <c:v>0.110702465254789</c:v>
                </c:pt>
                <c:pt idx="32">
                  <c:v>0.115560364743348</c:v>
                </c:pt>
                <c:pt idx="33">
                  <c:v>0.120152761406908</c:v>
                </c:pt>
                <c:pt idx="34">
                  <c:v>0.123729120784762</c:v>
                </c:pt>
                <c:pt idx="35">
                  <c:v>0.126689594163559</c:v>
                </c:pt>
                <c:pt idx="36">
                  <c:v>0.128118035770425</c:v>
                </c:pt>
                <c:pt idx="37">
                  <c:v>0.129332580169391</c:v>
                </c:pt>
                <c:pt idx="38">
                  <c:v>0.154067720898777</c:v>
                </c:pt>
                <c:pt idx="39">
                  <c:v>0.151675373000972</c:v>
                </c:pt>
                <c:pt idx="40">
                  <c:v>0.16024793463041</c:v>
                </c:pt>
                <c:pt idx="41">
                  <c:v>0.167056451341359</c:v>
                </c:pt>
                <c:pt idx="42">
                  <c:v>0.173009123110921</c:v>
                </c:pt>
                <c:pt idx="43">
                  <c:v>0.177916049697155</c:v>
                </c:pt>
                <c:pt idx="44">
                  <c:v>0.182932570634416</c:v>
                </c:pt>
                <c:pt idx="45">
                  <c:v>0.158128868611412</c:v>
                </c:pt>
                <c:pt idx="46">
                  <c:v>0.136472391627593</c:v>
                </c:pt>
                <c:pt idx="47">
                  <c:v>0.114687813121878</c:v>
                </c:pt>
                <c:pt idx="48">
                  <c:v>0.0933879966700477</c:v>
                </c:pt>
                <c:pt idx="49">
                  <c:v>0.0866048599107463</c:v>
                </c:pt>
                <c:pt idx="50">
                  <c:v>0.0963442898211742</c:v>
                </c:pt>
                <c:pt idx="51">
                  <c:v>0.117961104680979</c:v>
                </c:pt>
                <c:pt idx="52">
                  <c:v>0.144151528382246</c:v>
                </c:pt>
                <c:pt idx="53">
                  <c:v>0.329205305859743</c:v>
                </c:pt>
              </c:numCache>
            </c:numRef>
          </c:yVal>
          <c:smooth val="0"/>
        </c:ser>
        <c:axId val="95148194"/>
        <c:axId val="2723700"/>
      </c:scatterChart>
      <c:valAx>
        <c:axId val="95148194"/>
        <c:scaling>
          <c:orientation val="minMax"/>
          <c:max val="1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Symbol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Symbol"/>
                  </a:rPr>
                  <a:t>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23700"/>
        <c:crosses val="autoZero"/>
        <c:crossBetween val="midCat"/>
      </c:valAx>
      <c:valAx>
        <c:axId val="2723700"/>
        <c:scaling>
          <c:orientation val="minMax"/>
          <c:max val="0.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relative density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14819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266760</xdr:colOff>
      <xdr:row>6</xdr:row>
      <xdr:rowOff>123840</xdr:rowOff>
    </xdr:from>
    <xdr:to>
      <xdr:col>10</xdr:col>
      <xdr:colOff>370080</xdr:colOff>
      <xdr:row>32</xdr:row>
      <xdr:rowOff>141480</xdr:rowOff>
    </xdr:to>
    <xdr:graphicFrame>
      <xdr:nvGraphicFramePr>
        <xdr:cNvPr id="0" name="Chart 2"/>
        <xdr:cNvGraphicFramePr/>
      </xdr:nvGraphicFramePr>
      <xdr:xfrm>
        <a:off x="1907280" y="1095120"/>
        <a:ext cx="6666840" cy="422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ergy.sandia.gov/wp-content/gallery/uploads/113779.pdf" TargetMode="External"/><Relationship Id="rId2" Type="http://schemas.openxmlformats.org/officeDocument/2006/relationships/hyperlink" Target="https://digital.library.unt.edu/ark:/67531/metadc836285/m2/1/high_res_d/1095962.pdf" TargetMode="External"/><Relationship Id="rId3" Type="http://schemas.openxmlformats.org/officeDocument/2006/relationships/hyperlink" Target="https://www.nrel.gov/docs/fy06osti/32495.pdf" TargetMode="External"/><Relationship Id="rId4" Type="http://schemas.openxmlformats.org/officeDocument/2006/relationships/hyperlink" Target="https://www.nrel.gov/docs/fy19osti/73492.pdf" TargetMode="External"/><Relationship Id="rId5" Type="http://schemas.openxmlformats.org/officeDocument/2006/relationships/hyperlink" Target="https://www.nrel.gov/docs/fy19osti/73492.pdf" TargetMode="External"/><Relationship Id="rId6" Type="http://schemas.openxmlformats.org/officeDocument/2006/relationships/hyperlink" Target="https://rwt.windenergy.dtu.dk/dtu10mw/dtu-10mw-rwt/-/raw/master/docs/DTU_Wind_Energy_Report-I-0092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sabic.com/en/products/specialties/ultem-resins/ultem-resin" TargetMode="External"/><Relationship Id="rId2" Type="http://schemas.openxmlformats.org/officeDocument/2006/relationships/hyperlink" Target="https://doi.org/10.1016/j.compscitech.2015.09.022" TargetMode="External"/><Relationship Id="rId3" Type="http://schemas.openxmlformats.org/officeDocument/2006/relationships/hyperlink" Target="https://doi.org/10.1016/j.compscitech.2015.09.022" TargetMode="External"/><Relationship Id="rId4" Type="http://schemas.openxmlformats.org/officeDocument/2006/relationships/hyperlink" Target="https://doi.org/10.1016/j.compscitech.2015.09.022" TargetMode="External"/><Relationship Id="rId5" Type="http://schemas.openxmlformats.org/officeDocument/2006/relationships/hyperlink" Target="https://doi.org/10.1016/j.compscitech.2015.09.022" TargetMode="External"/><Relationship Id="rId6" Type="http://schemas.openxmlformats.org/officeDocument/2006/relationships/hyperlink" Target="https://doi.org/10.1016/j.compscitech.2015.09.022" TargetMode="External"/><Relationship Id="rId7" Type="http://schemas.openxmlformats.org/officeDocument/2006/relationships/hyperlink" Target="https://www.sciencedirect.com/science/article/pii/S0020768315000669" TargetMode="External"/><Relationship Id="rId8" Type="http://schemas.openxmlformats.org/officeDocument/2006/relationships/hyperlink" Target="https://www.sciencedirect.com/science/article/pii/S0020768315000669" TargetMode="External"/><Relationship Id="rId9" Type="http://schemas.openxmlformats.org/officeDocument/2006/relationships/hyperlink" Target="https://www.sciencedirect.com/science/article/pii/S0020768315000669" TargetMode="External"/><Relationship Id="rId10" Type="http://schemas.openxmlformats.org/officeDocument/2006/relationships/hyperlink" Target="https://www.sciencedirect.com/science/article/pii/S0020768315000669" TargetMode="External"/><Relationship Id="rId11" Type="http://schemas.openxmlformats.org/officeDocument/2006/relationships/hyperlink" Target="https://www.sciencedirect.com/science/article/pii/S0020768315000669" TargetMode="External"/><Relationship Id="rId12" Type="http://schemas.openxmlformats.org/officeDocument/2006/relationships/hyperlink" Target="https://www.sciencedirect.com/science/article/pii/S002076831500066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4.5" defaultRowHeight="12.7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8.71"/>
    <col collapsed="false" customWidth="true" hidden="false" outlineLevel="0" max="3" min="3" style="0" width="17.29"/>
    <col collapsed="false" customWidth="true" hidden="false" outlineLevel="0" max="4" min="4" style="0" width="15.71"/>
    <col collapsed="false" customWidth="true" hidden="false" outlineLevel="0" max="5" min="5" style="0" width="16.87"/>
    <col collapsed="false" customWidth="true" hidden="false" outlineLevel="0" max="6" min="6" style="0" width="15.71"/>
    <col collapsed="false" customWidth="true" hidden="false" outlineLevel="0" max="8" min="8" style="0" width="10"/>
    <col collapsed="false" customWidth="true" hidden="false" outlineLevel="0" max="9" min="9" style="0" width="43.59"/>
    <col collapsed="false" customWidth="true" hidden="false" outlineLevel="0" max="10" min="10" style="0" width="94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B2" s="1" t="s">
        <v>11</v>
      </c>
      <c r="C2" s="1" t="n">
        <v>13.2</v>
      </c>
      <c r="D2" s="1" t="n">
        <v>100</v>
      </c>
      <c r="E2" s="1"/>
      <c r="F2" s="1"/>
      <c r="G2" s="1" t="n">
        <v>76402</v>
      </c>
      <c r="H2" s="3"/>
      <c r="I2" s="2"/>
      <c r="J2" s="4" t="s">
        <v>12</v>
      </c>
    </row>
    <row r="3" customFormat="false" ht="63.75" hidden="false" customHeight="false" outlineLevel="0" collapsed="false">
      <c r="A3" s="5" t="s">
        <v>13</v>
      </c>
      <c r="C3" s="1" t="n">
        <v>5</v>
      </c>
      <c r="D3" s="1" t="n">
        <v>61.5</v>
      </c>
      <c r="E3" s="1"/>
      <c r="F3" s="1"/>
      <c r="G3" s="1" t="n">
        <v>16878</v>
      </c>
      <c r="H3" s="3"/>
      <c r="I3" s="2" t="s">
        <v>14</v>
      </c>
      <c r="J3" s="6" t="s">
        <v>15</v>
      </c>
    </row>
    <row r="4" customFormat="false" ht="25.5" hidden="false" customHeight="false" outlineLevel="0" collapsed="false">
      <c r="A4" s="1" t="s">
        <v>16</v>
      </c>
      <c r="C4" s="1" t="n">
        <v>1.5</v>
      </c>
      <c r="D4" s="1" t="n">
        <v>33.3</v>
      </c>
      <c r="E4" s="1"/>
      <c r="F4" s="1"/>
      <c r="G4" s="1" t="n">
        <v>4336</v>
      </c>
      <c r="H4" s="3"/>
      <c r="I4" s="2"/>
      <c r="J4" s="6" t="s">
        <v>17</v>
      </c>
    </row>
    <row r="5" customFormat="false" ht="25.5" hidden="false" customHeight="false" outlineLevel="0" collapsed="false">
      <c r="A5" s="5" t="s">
        <v>18</v>
      </c>
      <c r="B5" s="1"/>
      <c r="C5" s="1" t="n">
        <v>3.37</v>
      </c>
      <c r="D5" s="1" t="n">
        <v>63</v>
      </c>
      <c r="E5" s="1" t="n">
        <v>130</v>
      </c>
      <c r="F5" s="1" t="n">
        <f aca="false">E5-2*D5</f>
        <v>4</v>
      </c>
      <c r="G5" s="1" t="n">
        <v>16441</v>
      </c>
      <c r="H5" s="3" t="n">
        <v>120900</v>
      </c>
      <c r="I5" s="2"/>
      <c r="J5" s="6" t="s">
        <v>19</v>
      </c>
    </row>
    <row r="6" customFormat="false" ht="25.5" hidden="false" customHeight="false" outlineLevel="0" collapsed="false">
      <c r="A6" s="1" t="s">
        <v>20</v>
      </c>
      <c r="B6" s="1"/>
      <c r="C6" s="1" t="n">
        <v>10</v>
      </c>
      <c r="D6" s="1" t="n">
        <v>97</v>
      </c>
      <c r="E6" s="1"/>
      <c r="F6" s="1"/>
      <c r="H6" s="3"/>
      <c r="I6" s="2"/>
      <c r="J6" s="6" t="s">
        <v>19</v>
      </c>
    </row>
    <row r="7" customFormat="false" ht="12.75" hidden="false" customHeight="false" outlineLevel="0" collapsed="false">
      <c r="A7" s="1" t="s">
        <v>21</v>
      </c>
      <c r="B7" s="1" t="s">
        <v>22</v>
      </c>
      <c r="D7" s="1" t="n">
        <v>100</v>
      </c>
      <c r="E7" s="1"/>
      <c r="F7" s="1"/>
      <c r="H7" s="3"/>
      <c r="I7" s="2"/>
    </row>
    <row r="8" customFormat="false" ht="12.75" hidden="false" customHeight="false" outlineLevel="0" collapsed="false">
      <c r="A8" s="1" t="s">
        <v>23</v>
      </c>
      <c r="B8" s="1" t="s">
        <v>24</v>
      </c>
      <c r="D8" s="1" t="n">
        <v>100</v>
      </c>
      <c r="E8" s="1"/>
      <c r="F8" s="1"/>
      <c r="H8" s="3"/>
      <c r="I8" s="2"/>
    </row>
    <row r="9" customFormat="false" ht="12.75" hidden="false" customHeight="false" outlineLevel="0" collapsed="false">
      <c r="A9" s="1" t="s">
        <v>25</v>
      </c>
      <c r="C9" s="1" t="n">
        <v>10</v>
      </c>
      <c r="H9" s="3"/>
      <c r="I9" s="2"/>
      <c r="J9" s="4" t="s">
        <v>26</v>
      </c>
    </row>
    <row r="10" customFormat="false" ht="25.5" hidden="false" customHeight="false" outlineLevel="0" collapsed="false">
      <c r="A10" s="1" t="s">
        <v>27</v>
      </c>
      <c r="D10" s="1" t="n">
        <v>13</v>
      </c>
      <c r="E10" s="1"/>
      <c r="F10" s="1"/>
      <c r="G10" s="1" t="n">
        <v>537</v>
      </c>
      <c r="H10" s="3"/>
      <c r="I10" s="2" t="s">
        <v>28</v>
      </c>
    </row>
    <row r="11" customFormat="false" ht="12.75" hidden="false" customHeight="false" outlineLevel="0" collapsed="false">
      <c r="H11" s="2"/>
      <c r="I11" s="2"/>
    </row>
    <row r="12" customFormat="false" ht="12.75" hidden="false" customHeight="false" outlineLevel="0" collapsed="false">
      <c r="H12" s="2"/>
      <c r="I12" s="2"/>
    </row>
    <row r="13" customFormat="false" ht="12.75" hidden="false" customHeight="false" outlineLevel="0" collapsed="false">
      <c r="H13" s="2"/>
      <c r="I13" s="2"/>
    </row>
    <row r="14" customFormat="false" ht="12.75" hidden="false" customHeight="false" outlineLevel="0" collapsed="false">
      <c r="H14" s="2"/>
      <c r="I14" s="2"/>
    </row>
    <row r="15" customFormat="false" ht="12.75" hidden="false" customHeight="false" outlineLevel="0" collapsed="false">
      <c r="H15" s="2"/>
      <c r="I15" s="2"/>
    </row>
    <row r="16" customFormat="false" ht="12.75" hidden="false" customHeight="false" outlineLevel="0" collapsed="false">
      <c r="H16" s="2"/>
      <c r="I16" s="2"/>
    </row>
    <row r="17" customFormat="false" ht="12.75" hidden="false" customHeight="false" outlineLevel="0" collapsed="false">
      <c r="H17" s="2"/>
      <c r="I17" s="2"/>
    </row>
    <row r="18" customFormat="false" ht="12.75" hidden="false" customHeight="false" outlineLevel="0" collapsed="false">
      <c r="H18" s="2"/>
      <c r="I18" s="2"/>
    </row>
    <row r="19" customFormat="false" ht="12.75" hidden="false" customHeight="false" outlineLevel="0" collapsed="false">
      <c r="H19" s="2"/>
      <c r="I19" s="2"/>
    </row>
    <row r="20" customFormat="false" ht="12.75" hidden="false" customHeight="false" outlineLevel="0" collapsed="false">
      <c r="H20" s="2"/>
      <c r="I20" s="2"/>
    </row>
    <row r="21" customFormat="false" ht="12.75" hidden="false" customHeight="false" outlineLevel="0" collapsed="false">
      <c r="H21" s="2"/>
      <c r="I21" s="2"/>
    </row>
    <row r="22" customFormat="false" ht="12.75" hidden="false" customHeight="false" outlineLevel="0" collapsed="false">
      <c r="H22" s="2"/>
      <c r="I22" s="2"/>
    </row>
    <row r="23" customFormat="false" ht="12.75" hidden="false" customHeight="false" outlineLevel="0" collapsed="false">
      <c r="H23" s="2"/>
      <c r="I23" s="2"/>
    </row>
    <row r="24" customFormat="false" ht="12.75" hidden="false" customHeight="false" outlineLevel="0" collapsed="false">
      <c r="H24" s="2"/>
      <c r="I24" s="2"/>
    </row>
    <row r="25" customFormat="false" ht="12.75" hidden="false" customHeight="false" outlineLevel="0" collapsed="false">
      <c r="H25" s="2"/>
      <c r="I25" s="2"/>
    </row>
    <row r="26" customFormat="false" ht="12.75" hidden="false" customHeight="false" outlineLevel="0" collapsed="false">
      <c r="H26" s="2"/>
      <c r="I26" s="2"/>
    </row>
    <row r="27" customFormat="false" ht="12.75" hidden="false" customHeight="false" outlineLevel="0" collapsed="false">
      <c r="H27" s="2"/>
      <c r="I27" s="2"/>
    </row>
    <row r="28" customFormat="false" ht="12.75" hidden="false" customHeight="false" outlineLevel="0" collapsed="false">
      <c r="H28" s="2"/>
      <c r="I28" s="2"/>
    </row>
    <row r="29" customFormat="false" ht="12.75" hidden="false" customHeight="false" outlineLevel="0" collapsed="false">
      <c r="H29" s="2"/>
      <c r="I29" s="2"/>
    </row>
    <row r="30" customFormat="false" ht="12.75" hidden="false" customHeight="false" outlineLevel="0" collapsed="false">
      <c r="H30" s="2"/>
      <c r="I30" s="2"/>
    </row>
    <row r="31" customFormat="false" ht="12.75" hidden="false" customHeight="false" outlineLevel="0" collapsed="false">
      <c r="H31" s="2"/>
      <c r="I31" s="2"/>
    </row>
    <row r="32" customFormat="false" ht="12.75" hidden="false" customHeight="false" outlineLevel="0" collapsed="false">
      <c r="H32" s="2"/>
      <c r="I32" s="2"/>
    </row>
    <row r="33" customFormat="false" ht="12.75" hidden="false" customHeight="false" outlineLevel="0" collapsed="false">
      <c r="H33" s="2"/>
      <c r="I33" s="2"/>
    </row>
    <row r="34" customFormat="false" ht="12.75" hidden="false" customHeight="false" outlineLevel="0" collapsed="false">
      <c r="H34" s="2"/>
      <c r="I34" s="2"/>
    </row>
    <row r="35" customFormat="false" ht="12.75" hidden="false" customHeight="false" outlineLevel="0" collapsed="false">
      <c r="H35" s="2"/>
      <c r="I35" s="2"/>
    </row>
    <row r="36" customFormat="false" ht="12.75" hidden="false" customHeight="false" outlineLevel="0" collapsed="false">
      <c r="H36" s="2"/>
      <c r="I36" s="2"/>
    </row>
    <row r="37" customFormat="false" ht="12.75" hidden="false" customHeight="false" outlineLevel="0" collapsed="false">
      <c r="H37" s="2"/>
      <c r="I37" s="2"/>
    </row>
    <row r="38" customFormat="false" ht="12.75" hidden="false" customHeight="false" outlineLevel="0" collapsed="false">
      <c r="H38" s="2"/>
      <c r="I38" s="2"/>
    </row>
    <row r="39" customFormat="false" ht="12.75" hidden="false" customHeight="false" outlineLevel="0" collapsed="false">
      <c r="H39" s="2"/>
      <c r="I39" s="2"/>
    </row>
    <row r="40" customFormat="false" ht="12.75" hidden="false" customHeight="false" outlineLevel="0" collapsed="false">
      <c r="H40" s="2"/>
      <c r="I40" s="2"/>
    </row>
    <row r="41" customFormat="false" ht="12.75" hidden="false" customHeight="false" outlineLevel="0" collapsed="false">
      <c r="H41" s="2"/>
      <c r="I41" s="2"/>
    </row>
    <row r="42" customFormat="false" ht="12.75" hidden="false" customHeight="false" outlineLevel="0" collapsed="false">
      <c r="H42" s="2"/>
      <c r="I42" s="2"/>
    </row>
    <row r="43" customFormat="false" ht="12.75" hidden="false" customHeight="false" outlineLevel="0" collapsed="false">
      <c r="H43" s="2"/>
      <c r="I43" s="2"/>
    </row>
    <row r="44" customFormat="false" ht="12.75" hidden="false" customHeight="false" outlineLevel="0" collapsed="false">
      <c r="H44" s="2"/>
      <c r="I44" s="2"/>
    </row>
    <row r="45" customFormat="false" ht="12.75" hidden="false" customHeight="false" outlineLevel="0" collapsed="false">
      <c r="H45" s="2"/>
      <c r="I45" s="2"/>
    </row>
    <row r="46" customFormat="false" ht="12.75" hidden="false" customHeight="false" outlineLevel="0" collapsed="false">
      <c r="H46" s="2"/>
      <c r="I46" s="2"/>
    </row>
    <row r="47" customFormat="false" ht="12.75" hidden="false" customHeight="false" outlineLevel="0" collapsed="false">
      <c r="H47" s="2"/>
      <c r="I47" s="2"/>
    </row>
    <row r="48" customFormat="false" ht="12.75" hidden="false" customHeight="false" outlineLevel="0" collapsed="false">
      <c r="H48" s="2"/>
      <c r="I48" s="2"/>
    </row>
    <row r="49" customFormat="false" ht="12.75" hidden="false" customHeight="false" outlineLevel="0" collapsed="false">
      <c r="H49" s="2"/>
      <c r="I49" s="2"/>
    </row>
    <row r="50" customFormat="false" ht="12.75" hidden="false" customHeight="false" outlineLevel="0" collapsed="false">
      <c r="H50" s="2"/>
      <c r="I50" s="2"/>
    </row>
    <row r="51" customFormat="false" ht="12.75" hidden="false" customHeight="false" outlineLevel="0" collapsed="false">
      <c r="H51" s="2"/>
      <c r="I51" s="2"/>
    </row>
    <row r="52" customFormat="false" ht="12.75" hidden="false" customHeight="false" outlineLevel="0" collapsed="false">
      <c r="H52" s="2"/>
      <c r="I52" s="2"/>
    </row>
    <row r="53" customFormat="false" ht="12.75" hidden="false" customHeight="false" outlineLevel="0" collapsed="false">
      <c r="H53" s="2"/>
      <c r="I53" s="2"/>
    </row>
    <row r="54" customFormat="false" ht="12.75" hidden="false" customHeight="false" outlineLevel="0" collapsed="false">
      <c r="H54" s="2"/>
      <c r="I54" s="2"/>
    </row>
    <row r="55" customFormat="false" ht="12.75" hidden="false" customHeight="false" outlineLevel="0" collapsed="false">
      <c r="H55" s="2"/>
      <c r="I55" s="2"/>
    </row>
    <row r="56" customFormat="false" ht="12.75" hidden="false" customHeight="false" outlineLevel="0" collapsed="false">
      <c r="H56" s="2"/>
      <c r="I56" s="2"/>
    </row>
    <row r="57" customFormat="false" ht="12.75" hidden="false" customHeight="false" outlineLevel="0" collapsed="false">
      <c r="H57" s="2"/>
      <c r="I57" s="2"/>
    </row>
    <row r="58" customFormat="false" ht="12.75" hidden="false" customHeight="false" outlineLevel="0" collapsed="false">
      <c r="H58" s="2"/>
      <c r="I58" s="2"/>
    </row>
    <row r="59" customFormat="false" ht="12.75" hidden="false" customHeight="false" outlineLevel="0" collapsed="false">
      <c r="H59" s="2"/>
      <c r="I59" s="2"/>
    </row>
    <row r="60" customFormat="false" ht="12.75" hidden="false" customHeight="false" outlineLevel="0" collapsed="false">
      <c r="H60" s="2"/>
      <c r="I60" s="2"/>
    </row>
    <row r="61" customFormat="false" ht="12.75" hidden="false" customHeight="false" outlineLevel="0" collapsed="false">
      <c r="H61" s="2"/>
      <c r="I61" s="2"/>
    </row>
    <row r="62" customFormat="false" ht="12.75" hidden="false" customHeight="false" outlineLevel="0" collapsed="false">
      <c r="H62" s="2"/>
      <c r="I62" s="2"/>
    </row>
    <row r="63" customFormat="false" ht="12.75" hidden="false" customHeight="false" outlineLevel="0" collapsed="false">
      <c r="H63" s="2"/>
      <c r="I63" s="2"/>
    </row>
    <row r="64" customFormat="false" ht="12.75" hidden="false" customHeight="false" outlineLevel="0" collapsed="false">
      <c r="H64" s="2"/>
      <c r="I64" s="2"/>
    </row>
    <row r="65" customFormat="false" ht="12.75" hidden="false" customHeight="false" outlineLevel="0" collapsed="false">
      <c r="H65" s="2"/>
      <c r="I65" s="2"/>
    </row>
    <row r="66" customFormat="false" ht="12.75" hidden="false" customHeight="false" outlineLevel="0" collapsed="false">
      <c r="H66" s="2"/>
      <c r="I66" s="2"/>
    </row>
    <row r="67" customFormat="false" ht="12.75" hidden="false" customHeight="false" outlineLevel="0" collapsed="false">
      <c r="H67" s="2"/>
      <c r="I67" s="2"/>
    </row>
    <row r="68" customFormat="false" ht="12.75" hidden="false" customHeight="false" outlineLevel="0" collapsed="false">
      <c r="H68" s="2"/>
      <c r="I68" s="2"/>
    </row>
    <row r="69" customFormat="false" ht="12.75" hidden="false" customHeight="false" outlineLevel="0" collapsed="false">
      <c r="H69" s="2"/>
      <c r="I69" s="2"/>
    </row>
    <row r="70" customFormat="false" ht="12.75" hidden="false" customHeight="false" outlineLevel="0" collapsed="false">
      <c r="H70" s="2"/>
      <c r="I70" s="2"/>
    </row>
    <row r="71" customFormat="false" ht="12.75" hidden="false" customHeight="false" outlineLevel="0" collapsed="false">
      <c r="H71" s="2"/>
      <c r="I71" s="2"/>
    </row>
    <row r="72" customFormat="false" ht="12.75" hidden="false" customHeight="false" outlineLevel="0" collapsed="false">
      <c r="H72" s="2"/>
      <c r="I72" s="2"/>
    </row>
    <row r="73" customFormat="false" ht="12.75" hidden="false" customHeight="false" outlineLevel="0" collapsed="false">
      <c r="H73" s="2"/>
      <c r="I73" s="2"/>
    </row>
    <row r="74" customFormat="false" ht="12.75" hidden="false" customHeight="false" outlineLevel="0" collapsed="false">
      <c r="H74" s="2"/>
      <c r="I74" s="2"/>
    </row>
    <row r="75" customFormat="false" ht="12.75" hidden="false" customHeight="false" outlineLevel="0" collapsed="false">
      <c r="H75" s="2"/>
      <c r="I75" s="2"/>
    </row>
    <row r="76" customFormat="false" ht="12.75" hidden="false" customHeight="false" outlineLevel="0" collapsed="false">
      <c r="H76" s="2"/>
      <c r="I76" s="2"/>
    </row>
    <row r="77" customFormat="false" ht="12.75" hidden="false" customHeight="false" outlineLevel="0" collapsed="false">
      <c r="H77" s="2"/>
      <c r="I77" s="2"/>
    </row>
    <row r="78" customFormat="false" ht="12.75" hidden="false" customHeight="false" outlineLevel="0" collapsed="false">
      <c r="H78" s="2"/>
      <c r="I78" s="2"/>
    </row>
    <row r="79" customFormat="false" ht="12.75" hidden="false" customHeight="false" outlineLevel="0" collapsed="false">
      <c r="H79" s="2"/>
      <c r="I79" s="2"/>
    </row>
    <row r="80" customFormat="false" ht="12.75" hidden="false" customHeight="false" outlineLevel="0" collapsed="false">
      <c r="H80" s="2"/>
      <c r="I80" s="2"/>
    </row>
    <row r="81" customFormat="false" ht="12.75" hidden="false" customHeight="false" outlineLevel="0" collapsed="false">
      <c r="H81" s="2"/>
      <c r="I81" s="2"/>
    </row>
    <row r="82" customFormat="false" ht="12.75" hidden="false" customHeight="false" outlineLevel="0" collapsed="false">
      <c r="H82" s="2"/>
      <c r="I82" s="2"/>
    </row>
    <row r="83" customFormat="false" ht="12.75" hidden="false" customHeight="false" outlineLevel="0" collapsed="false">
      <c r="H83" s="2"/>
      <c r="I83" s="2"/>
    </row>
    <row r="84" customFormat="false" ht="12.75" hidden="false" customHeight="false" outlineLevel="0" collapsed="false">
      <c r="H84" s="2"/>
      <c r="I84" s="2"/>
    </row>
    <row r="85" customFormat="false" ht="12.75" hidden="false" customHeight="false" outlineLevel="0" collapsed="false">
      <c r="H85" s="2"/>
      <c r="I85" s="2"/>
    </row>
    <row r="86" customFormat="false" ht="12.75" hidden="false" customHeight="false" outlineLevel="0" collapsed="false">
      <c r="H86" s="2"/>
      <c r="I86" s="2"/>
    </row>
    <row r="87" customFormat="false" ht="12.75" hidden="false" customHeight="false" outlineLevel="0" collapsed="false">
      <c r="H87" s="2"/>
      <c r="I87" s="2"/>
    </row>
    <row r="88" customFormat="false" ht="12.75" hidden="false" customHeight="false" outlineLevel="0" collapsed="false">
      <c r="H88" s="2"/>
      <c r="I88" s="2"/>
    </row>
    <row r="89" customFormat="false" ht="12.75" hidden="false" customHeight="false" outlineLevel="0" collapsed="false">
      <c r="H89" s="2"/>
      <c r="I89" s="2"/>
    </row>
    <row r="90" customFormat="false" ht="12.75" hidden="false" customHeight="false" outlineLevel="0" collapsed="false">
      <c r="H90" s="2"/>
      <c r="I90" s="2"/>
    </row>
    <row r="91" customFormat="false" ht="12.75" hidden="false" customHeight="false" outlineLevel="0" collapsed="false">
      <c r="H91" s="2"/>
      <c r="I91" s="2"/>
    </row>
    <row r="92" customFormat="false" ht="12.75" hidden="false" customHeight="false" outlineLevel="0" collapsed="false">
      <c r="H92" s="2"/>
      <c r="I92" s="2"/>
    </row>
    <row r="93" customFormat="false" ht="12.75" hidden="false" customHeight="false" outlineLevel="0" collapsed="false">
      <c r="H93" s="2"/>
      <c r="I93" s="2"/>
    </row>
    <row r="94" customFormat="false" ht="12.75" hidden="false" customHeight="false" outlineLevel="0" collapsed="false">
      <c r="H94" s="2"/>
      <c r="I94" s="2"/>
    </row>
    <row r="95" customFormat="false" ht="12.75" hidden="false" customHeight="false" outlineLevel="0" collapsed="false">
      <c r="H95" s="2"/>
      <c r="I95" s="2"/>
    </row>
    <row r="96" customFormat="false" ht="12.75" hidden="false" customHeight="false" outlineLevel="0" collapsed="false">
      <c r="H96" s="2"/>
      <c r="I96" s="2"/>
    </row>
    <row r="97" customFormat="false" ht="12.75" hidden="false" customHeight="false" outlineLevel="0" collapsed="false">
      <c r="H97" s="2"/>
      <c r="I97" s="2"/>
    </row>
    <row r="98" customFormat="false" ht="12.75" hidden="false" customHeight="false" outlineLevel="0" collapsed="false">
      <c r="H98" s="2"/>
      <c r="I98" s="2"/>
    </row>
    <row r="99" customFormat="false" ht="12.75" hidden="false" customHeight="false" outlineLevel="0" collapsed="false">
      <c r="H99" s="2"/>
      <c r="I99" s="2"/>
    </row>
    <row r="100" customFormat="false" ht="12.75" hidden="false" customHeight="false" outlineLevel="0" collapsed="false">
      <c r="H100" s="2"/>
      <c r="I100" s="2"/>
    </row>
    <row r="101" customFormat="false" ht="12.75" hidden="false" customHeight="false" outlineLevel="0" collapsed="false">
      <c r="H101" s="2"/>
      <c r="I101" s="2"/>
    </row>
    <row r="102" customFormat="false" ht="12.75" hidden="false" customHeight="false" outlineLevel="0" collapsed="false">
      <c r="H102" s="2"/>
      <c r="I102" s="2"/>
    </row>
    <row r="103" customFormat="false" ht="12.75" hidden="false" customHeight="false" outlineLevel="0" collapsed="false">
      <c r="H103" s="2"/>
      <c r="I103" s="2"/>
    </row>
    <row r="104" customFormat="false" ht="12.75" hidden="false" customHeight="false" outlineLevel="0" collapsed="false">
      <c r="H104" s="2"/>
      <c r="I104" s="2"/>
    </row>
    <row r="105" customFormat="false" ht="12.75" hidden="false" customHeight="false" outlineLevel="0" collapsed="false">
      <c r="H105" s="2"/>
      <c r="I105" s="2"/>
    </row>
    <row r="106" customFormat="false" ht="12.75" hidden="false" customHeight="false" outlineLevel="0" collapsed="false">
      <c r="H106" s="2"/>
      <c r="I106" s="2"/>
    </row>
    <row r="107" customFormat="false" ht="12.75" hidden="false" customHeight="false" outlineLevel="0" collapsed="false">
      <c r="H107" s="2"/>
      <c r="I107" s="2"/>
    </row>
    <row r="108" customFormat="false" ht="12.75" hidden="false" customHeight="false" outlineLevel="0" collapsed="false">
      <c r="H108" s="2"/>
      <c r="I108" s="2"/>
    </row>
    <row r="109" customFormat="false" ht="12.75" hidden="false" customHeight="false" outlineLevel="0" collapsed="false">
      <c r="H109" s="2"/>
      <c r="I109" s="2"/>
    </row>
    <row r="110" customFormat="false" ht="12.75" hidden="false" customHeight="false" outlineLevel="0" collapsed="false">
      <c r="H110" s="2"/>
      <c r="I110" s="2"/>
    </row>
    <row r="111" customFormat="false" ht="12.75" hidden="false" customHeight="false" outlineLevel="0" collapsed="false">
      <c r="H111" s="2"/>
      <c r="I111" s="2"/>
    </row>
    <row r="112" customFormat="false" ht="12.75" hidden="false" customHeight="false" outlineLevel="0" collapsed="false">
      <c r="H112" s="2"/>
      <c r="I112" s="2"/>
    </row>
    <row r="113" customFormat="false" ht="12.75" hidden="false" customHeight="false" outlineLevel="0" collapsed="false">
      <c r="H113" s="2"/>
      <c r="I113" s="2"/>
    </row>
    <row r="114" customFormat="false" ht="12.75" hidden="false" customHeight="false" outlineLevel="0" collapsed="false">
      <c r="H114" s="2"/>
      <c r="I114" s="2"/>
    </row>
    <row r="115" customFormat="false" ht="12.75" hidden="false" customHeight="false" outlineLevel="0" collapsed="false">
      <c r="H115" s="2"/>
      <c r="I115" s="2"/>
    </row>
    <row r="116" customFormat="false" ht="12.75" hidden="false" customHeight="false" outlineLevel="0" collapsed="false">
      <c r="H116" s="2"/>
      <c r="I116" s="2"/>
    </row>
    <row r="117" customFormat="false" ht="12.75" hidden="false" customHeight="false" outlineLevel="0" collapsed="false">
      <c r="H117" s="2"/>
      <c r="I117" s="2"/>
    </row>
    <row r="118" customFormat="false" ht="12.75" hidden="false" customHeight="false" outlineLevel="0" collapsed="false">
      <c r="H118" s="2"/>
      <c r="I118" s="2"/>
    </row>
    <row r="119" customFormat="false" ht="12.75" hidden="false" customHeight="false" outlineLevel="0" collapsed="false">
      <c r="H119" s="2"/>
      <c r="I119" s="2"/>
    </row>
    <row r="120" customFormat="false" ht="12.75" hidden="false" customHeight="false" outlineLevel="0" collapsed="false">
      <c r="H120" s="2"/>
      <c r="I120" s="2"/>
    </row>
    <row r="121" customFormat="false" ht="12.75" hidden="false" customHeight="false" outlineLevel="0" collapsed="false">
      <c r="H121" s="2"/>
      <c r="I121" s="2"/>
    </row>
    <row r="122" customFormat="false" ht="12.75" hidden="false" customHeight="false" outlineLevel="0" collapsed="false">
      <c r="H122" s="2"/>
      <c r="I122" s="2"/>
    </row>
    <row r="123" customFormat="false" ht="12.75" hidden="false" customHeight="false" outlineLevel="0" collapsed="false">
      <c r="H123" s="2"/>
      <c r="I123" s="2"/>
    </row>
    <row r="124" customFormat="false" ht="12.75" hidden="false" customHeight="false" outlineLevel="0" collapsed="false">
      <c r="H124" s="2"/>
      <c r="I124" s="2"/>
    </row>
    <row r="125" customFormat="false" ht="12.75" hidden="false" customHeight="false" outlineLevel="0" collapsed="false">
      <c r="H125" s="2"/>
      <c r="I125" s="2"/>
    </row>
    <row r="126" customFormat="false" ht="12.75" hidden="false" customHeight="false" outlineLevel="0" collapsed="false">
      <c r="H126" s="2"/>
      <c r="I126" s="2"/>
    </row>
    <row r="127" customFormat="false" ht="12.75" hidden="false" customHeight="false" outlineLevel="0" collapsed="false">
      <c r="H127" s="2"/>
      <c r="I127" s="2"/>
    </row>
    <row r="128" customFormat="false" ht="12.75" hidden="false" customHeight="false" outlineLevel="0" collapsed="false">
      <c r="H128" s="2"/>
      <c r="I128" s="2"/>
    </row>
    <row r="129" customFormat="false" ht="12.75" hidden="false" customHeight="false" outlineLevel="0" collapsed="false">
      <c r="H129" s="2"/>
      <c r="I129" s="2"/>
    </row>
    <row r="130" customFormat="false" ht="12.75" hidden="false" customHeight="false" outlineLevel="0" collapsed="false">
      <c r="H130" s="2"/>
      <c r="I130" s="2"/>
    </row>
    <row r="131" customFormat="false" ht="12.75" hidden="false" customHeight="false" outlineLevel="0" collapsed="false">
      <c r="H131" s="2"/>
      <c r="I131" s="2"/>
    </row>
    <row r="132" customFormat="false" ht="12.75" hidden="false" customHeight="false" outlineLevel="0" collapsed="false">
      <c r="H132" s="2"/>
      <c r="I132" s="2"/>
    </row>
    <row r="133" customFormat="false" ht="12.75" hidden="false" customHeight="false" outlineLevel="0" collapsed="false">
      <c r="H133" s="2"/>
      <c r="I133" s="2"/>
    </row>
    <row r="134" customFormat="false" ht="12.75" hidden="false" customHeight="false" outlineLevel="0" collapsed="false">
      <c r="H134" s="2"/>
      <c r="I134" s="2"/>
    </row>
    <row r="135" customFormat="false" ht="12.75" hidden="false" customHeight="false" outlineLevel="0" collapsed="false">
      <c r="H135" s="2"/>
      <c r="I135" s="2"/>
    </row>
    <row r="136" customFormat="false" ht="12.75" hidden="false" customHeight="false" outlineLevel="0" collapsed="false">
      <c r="H136" s="2"/>
      <c r="I136" s="2"/>
    </row>
    <row r="137" customFormat="false" ht="12.75" hidden="false" customHeight="false" outlineLevel="0" collapsed="false">
      <c r="H137" s="2"/>
      <c r="I137" s="2"/>
    </row>
    <row r="138" customFormat="false" ht="12.75" hidden="false" customHeight="false" outlineLevel="0" collapsed="false">
      <c r="H138" s="2"/>
      <c r="I138" s="2"/>
    </row>
    <row r="139" customFormat="false" ht="12.75" hidden="false" customHeight="false" outlineLevel="0" collapsed="false">
      <c r="H139" s="2"/>
      <c r="I139" s="2"/>
    </row>
    <row r="140" customFormat="false" ht="12.75" hidden="false" customHeight="false" outlineLevel="0" collapsed="false">
      <c r="H140" s="2"/>
      <c r="I140" s="2"/>
    </row>
    <row r="141" customFormat="false" ht="12.75" hidden="false" customHeight="false" outlineLevel="0" collapsed="false">
      <c r="H141" s="2"/>
      <c r="I141" s="2"/>
    </row>
    <row r="142" customFormat="false" ht="12.75" hidden="false" customHeight="false" outlineLevel="0" collapsed="false">
      <c r="H142" s="2"/>
      <c r="I142" s="2"/>
    </row>
    <row r="143" customFormat="false" ht="12.75" hidden="false" customHeight="false" outlineLevel="0" collapsed="false">
      <c r="H143" s="2"/>
      <c r="I143" s="2"/>
    </row>
    <row r="144" customFormat="false" ht="12.75" hidden="false" customHeight="false" outlineLevel="0" collapsed="false">
      <c r="H144" s="2"/>
      <c r="I144" s="2"/>
    </row>
    <row r="145" customFormat="false" ht="12.75" hidden="false" customHeight="false" outlineLevel="0" collapsed="false">
      <c r="H145" s="2"/>
      <c r="I145" s="2"/>
    </row>
    <row r="146" customFormat="false" ht="12.75" hidden="false" customHeight="false" outlineLevel="0" collapsed="false">
      <c r="H146" s="2"/>
      <c r="I146" s="2"/>
    </row>
    <row r="147" customFormat="false" ht="12.75" hidden="false" customHeight="false" outlineLevel="0" collapsed="false">
      <c r="H147" s="2"/>
      <c r="I147" s="2"/>
    </row>
    <row r="148" customFormat="false" ht="12.75" hidden="false" customHeight="false" outlineLevel="0" collapsed="false">
      <c r="H148" s="2"/>
      <c r="I148" s="2"/>
    </row>
    <row r="149" customFormat="false" ht="12.75" hidden="false" customHeight="false" outlineLevel="0" collapsed="false">
      <c r="H149" s="2"/>
      <c r="I149" s="2"/>
    </row>
    <row r="150" customFormat="false" ht="12.75" hidden="false" customHeight="false" outlineLevel="0" collapsed="false">
      <c r="H150" s="2"/>
      <c r="I150" s="2"/>
    </row>
    <row r="151" customFormat="false" ht="12.75" hidden="false" customHeight="false" outlineLevel="0" collapsed="false">
      <c r="H151" s="2"/>
      <c r="I151" s="2"/>
    </row>
    <row r="152" customFormat="false" ht="12.75" hidden="false" customHeight="false" outlineLevel="0" collapsed="false">
      <c r="H152" s="2"/>
      <c r="I152" s="2"/>
    </row>
    <row r="153" customFormat="false" ht="12.75" hidden="false" customHeight="false" outlineLevel="0" collapsed="false">
      <c r="H153" s="2"/>
      <c r="I153" s="2"/>
    </row>
    <row r="154" customFormat="false" ht="12.75" hidden="false" customHeight="false" outlineLevel="0" collapsed="false">
      <c r="H154" s="2"/>
      <c r="I154" s="2"/>
    </row>
    <row r="155" customFormat="false" ht="12.75" hidden="false" customHeight="false" outlineLevel="0" collapsed="false">
      <c r="H155" s="2"/>
      <c r="I155" s="2"/>
    </row>
    <row r="156" customFormat="false" ht="12.75" hidden="false" customHeight="false" outlineLevel="0" collapsed="false">
      <c r="H156" s="2"/>
      <c r="I156" s="2"/>
    </row>
    <row r="157" customFormat="false" ht="12.75" hidden="false" customHeight="false" outlineLevel="0" collapsed="false">
      <c r="H157" s="2"/>
      <c r="I157" s="2"/>
    </row>
    <row r="158" customFormat="false" ht="12.75" hidden="false" customHeight="false" outlineLevel="0" collapsed="false">
      <c r="H158" s="2"/>
      <c r="I158" s="2"/>
    </row>
    <row r="159" customFormat="false" ht="12.75" hidden="false" customHeight="false" outlineLevel="0" collapsed="false">
      <c r="H159" s="2"/>
      <c r="I159" s="2"/>
    </row>
    <row r="160" customFormat="false" ht="12.75" hidden="false" customHeight="false" outlineLevel="0" collapsed="false">
      <c r="H160" s="2"/>
      <c r="I160" s="2"/>
    </row>
    <row r="161" customFormat="false" ht="12.75" hidden="false" customHeight="false" outlineLevel="0" collapsed="false">
      <c r="H161" s="2"/>
      <c r="I161" s="2"/>
    </row>
    <row r="162" customFormat="false" ht="12.75" hidden="false" customHeight="false" outlineLevel="0" collapsed="false">
      <c r="H162" s="2"/>
      <c r="I162" s="2"/>
    </row>
    <row r="163" customFormat="false" ht="12.75" hidden="false" customHeight="false" outlineLevel="0" collapsed="false">
      <c r="H163" s="2"/>
      <c r="I163" s="2"/>
    </row>
    <row r="164" customFormat="false" ht="12.75" hidden="false" customHeight="false" outlineLevel="0" collapsed="false">
      <c r="H164" s="2"/>
      <c r="I164" s="2"/>
    </row>
    <row r="165" customFormat="false" ht="12.75" hidden="false" customHeight="false" outlineLevel="0" collapsed="false">
      <c r="H165" s="2"/>
      <c r="I165" s="2"/>
    </row>
    <row r="166" customFormat="false" ht="12.75" hidden="false" customHeight="false" outlineLevel="0" collapsed="false">
      <c r="H166" s="2"/>
      <c r="I166" s="2"/>
    </row>
    <row r="167" customFormat="false" ht="12.75" hidden="false" customHeight="false" outlineLevel="0" collapsed="false">
      <c r="H167" s="2"/>
      <c r="I167" s="2"/>
    </row>
    <row r="168" customFormat="false" ht="12.75" hidden="false" customHeight="false" outlineLevel="0" collapsed="false">
      <c r="H168" s="2"/>
      <c r="I168" s="2"/>
    </row>
    <row r="169" customFormat="false" ht="12.75" hidden="false" customHeight="false" outlineLevel="0" collapsed="false">
      <c r="H169" s="2"/>
      <c r="I169" s="2"/>
    </row>
    <row r="170" customFormat="false" ht="12.75" hidden="false" customHeight="false" outlineLevel="0" collapsed="false">
      <c r="H170" s="2"/>
      <c r="I170" s="2"/>
    </row>
    <row r="171" customFormat="false" ht="12.75" hidden="false" customHeight="false" outlineLevel="0" collapsed="false">
      <c r="H171" s="2"/>
      <c r="I171" s="2"/>
    </row>
    <row r="172" customFormat="false" ht="12.75" hidden="false" customHeight="false" outlineLevel="0" collapsed="false">
      <c r="H172" s="2"/>
      <c r="I172" s="2"/>
    </row>
    <row r="173" customFormat="false" ht="12.75" hidden="false" customHeight="false" outlineLevel="0" collapsed="false">
      <c r="H173" s="2"/>
      <c r="I173" s="2"/>
    </row>
    <row r="174" customFormat="false" ht="12.75" hidden="false" customHeight="false" outlineLevel="0" collapsed="false">
      <c r="H174" s="2"/>
      <c r="I174" s="2"/>
    </row>
    <row r="175" customFormat="false" ht="12.75" hidden="false" customHeight="false" outlineLevel="0" collapsed="false">
      <c r="H175" s="2"/>
      <c r="I175" s="2"/>
    </row>
    <row r="176" customFormat="false" ht="12.75" hidden="false" customHeight="false" outlineLevel="0" collapsed="false">
      <c r="H176" s="2"/>
      <c r="I176" s="2"/>
    </row>
    <row r="177" customFormat="false" ht="12.75" hidden="false" customHeight="false" outlineLevel="0" collapsed="false">
      <c r="H177" s="2"/>
      <c r="I177" s="2"/>
    </row>
    <row r="178" customFormat="false" ht="12.75" hidden="false" customHeight="false" outlineLevel="0" collapsed="false">
      <c r="H178" s="2"/>
      <c r="I178" s="2"/>
    </row>
    <row r="179" customFormat="false" ht="12.75" hidden="false" customHeight="false" outlineLevel="0" collapsed="false">
      <c r="H179" s="2"/>
      <c r="I179" s="2"/>
    </row>
    <row r="180" customFormat="false" ht="12.75" hidden="false" customHeight="false" outlineLevel="0" collapsed="false">
      <c r="H180" s="2"/>
      <c r="I180" s="2"/>
    </row>
    <row r="181" customFormat="false" ht="12.75" hidden="false" customHeight="false" outlineLevel="0" collapsed="false">
      <c r="H181" s="2"/>
      <c r="I181" s="2"/>
    </row>
    <row r="182" customFormat="false" ht="12.75" hidden="false" customHeight="false" outlineLevel="0" collapsed="false">
      <c r="H182" s="2"/>
      <c r="I182" s="2"/>
    </row>
    <row r="183" customFormat="false" ht="12.75" hidden="false" customHeight="false" outlineLevel="0" collapsed="false">
      <c r="H183" s="2"/>
      <c r="I183" s="2"/>
    </row>
    <row r="184" customFormat="false" ht="12.75" hidden="false" customHeight="false" outlineLevel="0" collapsed="false">
      <c r="H184" s="2"/>
      <c r="I184" s="2"/>
    </row>
    <row r="185" customFormat="false" ht="12.75" hidden="false" customHeight="false" outlineLevel="0" collapsed="false">
      <c r="H185" s="2"/>
      <c r="I185" s="2"/>
    </row>
    <row r="186" customFormat="false" ht="12.75" hidden="false" customHeight="false" outlineLevel="0" collapsed="false">
      <c r="H186" s="2"/>
      <c r="I186" s="2"/>
    </row>
    <row r="187" customFormat="false" ht="12.75" hidden="false" customHeight="false" outlineLevel="0" collapsed="false">
      <c r="H187" s="2"/>
      <c r="I187" s="2"/>
    </row>
    <row r="188" customFormat="false" ht="12.75" hidden="false" customHeight="false" outlineLevel="0" collapsed="false">
      <c r="H188" s="2"/>
      <c r="I188" s="2"/>
    </row>
    <row r="189" customFormat="false" ht="12.75" hidden="false" customHeight="false" outlineLevel="0" collapsed="false">
      <c r="H189" s="2"/>
      <c r="I189" s="2"/>
    </row>
    <row r="190" customFormat="false" ht="12.75" hidden="false" customHeight="false" outlineLevel="0" collapsed="false">
      <c r="H190" s="2"/>
      <c r="I190" s="2"/>
    </row>
    <row r="191" customFormat="false" ht="12.75" hidden="false" customHeight="false" outlineLevel="0" collapsed="false">
      <c r="H191" s="2"/>
      <c r="I191" s="2"/>
    </row>
    <row r="192" customFormat="false" ht="12.75" hidden="false" customHeight="false" outlineLevel="0" collapsed="false">
      <c r="H192" s="2"/>
      <c r="I192" s="2"/>
    </row>
    <row r="193" customFormat="false" ht="12.75" hidden="false" customHeight="false" outlineLevel="0" collapsed="false">
      <c r="H193" s="2"/>
      <c r="I193" s="2"/>
    </row>
    <row r="194" customFormat="false" ht="12.75" hidden="false" customHeight="false" outlineLevel="0" collapsed="false">
      <c r="H194" s="2"/>
      <c r="I194" s="2"/>
    </row>
    <row r="195" customFormat="false" ht="12.75" hidden="false" customHeight="false" outlineLevel="0" collapsed="false">
      <c r="H195" s="2"/>
      <c r="I195" s="2"/>
    </row>
    <row r="196" customFormat="false" ht="12.75" hidden="false" customHeight="false" outlineLevel="0" collapsed="false">
      <c r="H196" s="2"/>
      <c r="I196" s="2"/>
    </row>
    <row r="197" customFormat="false" ht="12.75" hidden="false" customHeight="false" outlineLevel="0" collapsed="false">
      <c r="H197" s="2"/>
      <c r="I197" s="2"/>
    </row>
    <row r="198" customFormat="false" ht="12.75" hidden="false" customHeight="false" outlineLevel="0" collapsed="false">
      <c r="H198" s="2"/>
      <c r="I198" s="2"/>
    </row>
    <row r="199" customFormat="false" ht="12.75" hidden="false" customHeight="false" outlineLevel="0" collapsed="false">
      <c r="H199" s="2"/>
      <c r="I199" s="2"/>
    </row>
    <row r="200" customFormat="false" ht="12.75" hidden="false" customHeight="false" outlineLevel="0" collapsed="false">
      <c r="H200" s="2"/>
      <c r="I200" s="2"/>
    </row>
    <row r="201" customFormat="false" ht="12.75" hidden="false" customHeight="false" outlineLevel="0" collapsed="false">
      <c r="H201" s="2"/>
      <c r="I201" s="2"/>
    </row>
    <row r="202" customFormat="false" ht="12.75" hidden="false" customHeight="false" outlineLevel="0" collapsed="false">
      <c r="H202" s="2"/>
      <c r="I202" s="2"/>
    </row>
    <row r="203" customFormat="false" ht="12.75" hidden="false" customHeight="false" outlineLevel="0" collapsed="false">
      <c r="H203" s="2"/>
      <c r="I203" s="2"/>
    </row>
    <row r="204" customFormat="false" ht="12.75" hidden="false" customHeight="false" outlineLevel="0" collapsed="false">
      <c r="H204" s="2"/>
      <c r="I204" s="2"/>
    </row>
    <row r="205" customFormat="false" ht="12.75" hidden="false" customHeight="false" outlineLevel="0" collapsed="false">
      <c r="H205" s="2"/>
      <c r="I205" s="2"/>
    </row>
    <row r="206" customFormat="false" ht="12.75" hidden="false" customHeight="false" outlineLevel="0" collapsed="false">
      <c r="H206" s="2"/>
      <c r="I206" s="2"/>
    </row>
    <row r="207" customFormat="false" ht="12.75" hidden="false" customHeight="false" outlineLevel="0" collapsed="false">
      <c r="H207" s="2"/>
      <c r="I207" s="2"/>
    </row>
    <row r="208" customFormat="false" ht="12.75" hidden="false" customHeight="false" outlineLevel="0" collapsed="false">
      <c r="H208" s="2"/>
      <c r="I208" s="2"/>
    </row>
    <row r="209" customFormat="false" ht="12.75" hidden="false" customHeight="false" outlineLevel="0" collapsed="false">
      <c r="H209" s="2"/>
      <c r="I209" s="2"/>
    </row>
    <row r="210" customFormat="false" ht="12.75" hidden="false" customHeight="false" outlineLevel="0" collapsed="false">
      <c r="H210" s="2"/>
      <c r="I210" s="2"/>
    </row>
    <row r="211" customFormat="false" ht="12.75" hidden="false" customHeight="false" outlineLevel="0" collapsed="false">
      <c r="H211" s="2"/>
      <c r="I211" s="2"/>
    </row>
    <row r="212" customFormat="false" ht="12.75" hidden="false" customHeight="false" outlineLevel="0" collapsed="false">
      <c r="H212" s="2"/>
      <c r="I212" s="2"/>
    </row>
    <row r="213" customFormat="false" ht="12.75" hidden="false" customHeight="false" outlineLevel="0" collapsed="false">
      <c r="H213" s="2"/>
      <c r="I213" s="2"/>
    </row>
    <row r="214" customFormat="false" ht="12.75" hidden="false" customHeight="false" outlineLevel="0" collapsed="false">
      <c r="H214" s="2"/>
      <c r="I214" s="2"/>
    </row>
    <row r="215" customFormat="false" ht="12.75" hidden="false" customHeight="false" outlineLevel="0" collapsed="false">
      <c r="H215" s="2"/>
      <c r="I215" s="2"/>
    </row>
    <row r="216" customFormat="false" ht="12.75" hidden="false" customHeight="false" outlineLevel="0" collapsed="false">
      <c r="H216" s="2"/>
      <c r="I216" s="2"/>
    </row>
    <row r="217" customFormat="false" ht="12.75" hidden="false" customHeight="false" outlineLevel="0" collapsed="false">
      <c r="H217" s="2"/>
      <c r="I217" s="2"/>
    </row>
    <row r="218" customFormat="false" ht="12.75" hidden="false" customHeight="false" outlineLevel="0" collapsed="false">
      <c r="H218" s="2"/>
      <c r="I218" s="2"/>
    </row>
    <row r="219" customFormat="false" ht="12.75" hidden="false" customHeight="false" outlineLevel="0" collapsed="false">
      <c r="H219" s="2"/>
      <c r="I219" s="2"/>
    </row>
    <row r="220" customFormat="false" ht="12.75" hidden="false" customHeight="false" outlineLevel="0" collapsed="false">
      <c r="H220" s="2"/>
      <c r="I220" s="2"/>
    </row>
    <row r="221" customFormat="false" ht="12.75" hidden="false" customHeight="false" outlineLevel="0" collapsed="false">
      <c r="H221" s="2"/>
      <c r="I221" s="2"/>
    </row>
    <row r="222" customFormat="false" ht="12.75" hidden="false" customHeight="false" outlineLevel="0" collapsed="false">
      <c r="H222" s="2"/>
      <c r="I222" s="2"/>
    </row>
    <row r="223" customFormat="false" ht="12.75" hidden="false" customHeight="false" outlineLevel="0" collapsed="false">
      <c r="H223" s="2"/>
      <c r="I223" s="2"/>
    </row>
    <row r="224" customFormat="false" ht="12.75" hidden="false" customHeight="false" outlineLevel="0" collapsed="false">
      <c r="H224" s="2"/>
      <c r="I224" s="2"/>
    </row>
    <row r="225" customFormat="false" ht="12.75" hidden="false" customHeight="false" outlineLevel="0" collapsed="false">
      <c r="H225" s="2"/>
      <c r="I225" s="2"/>
    </row>
    <row r="226" customFormat="false" ht="12.75" hidden="false" customHeight="false" outlineLevel="0" collapsed="false">
      <c r="H226" s="2"/>
      <c r="I226" s="2"/>
    </row>
    <row r="227" customFormat="false" ht="12.75" hidden="false" customHeight="false" outlineLevel="0" collapsed="false">
      <c r="H227" s="2"/>
      <c r="I227" s="2"/>
    </row>
    <row r="228" customFormat="false" ht="12.75" hidden="false" customHeight="false" outlineLevel="0" collapsed="false">
      <c r="H228" s="2"/>
      <c r="I228" s="2"/>
    </row>
    <row r="229" customFormat="false" ht="12.75" hidden="false" customHeight="false" outlineLevel="0" collapsed="false">
      <c r="H229" s="2"/>
      <c r="I229" s="2"/>
    </row>
    <row r="230" customFormat="false" ht="12.75" hidden="false" customHeight="false" outlineLevel="0" collapsed="false">
      <c r="H230" s="2"/>
      <c r="I230" s="2"/>
    </row>
    <row r="231" customFormat="false" ht="12.75" hidden="false" customHeight="false" outlineLevel="0" collapsed="false">
      <c r="H231" s="2"/>
      <c r="I231" s="2"/>
    </row>
    <row r="232" customFormat="false" ht="12.75" hidden="false" customHeight="false" outlineLevel="0" collapsed="false">
      <c r="H232" s="2"/>
      <c r="I232" s="2"/>
    </row>
    <row r="233" customFormat="false" ht="12.75" hidden="false" customHeight="false" outlineLevel="0" collapsed="false">
      <c r="H233" s="2"/>
      <c r="I233" s="2"/>
    </row>
    <row r="234" customFormat="false" ht="12.75" hidden="false" customHeight="false" outlineLevel="0" collapsed="false">
      <c r="H234" s="2"/>
      <c r="I234" s="2"/>
    </row>
    <row r="235" customFormat="false" ht="12.75" hidden="false" customHeight="false" outlineLevel="0" collapsed="false">
      <c r="H235" s="2"/>
      <c r="I235" s="2"/>
    </row>
    <row r="236" customFormat="false" ht="12.75" hidden="false" customHeight="false" outlineLevel="0" collapsed="false">
      <c r="H236" s="2"/>
      <c r="I236" s="2"/>
    </row>
    <row r="237" customFormat="false" ht="12.75" hidden="false" customHeight="false" outlineLevel="0" collapsed="false">
      <c r="H237" s="2"/>
      <c r="I237" s="2"/>
    </row>
    <row r="238" customFormat="false" ht="12.75" hidden="false" customHeight="false" outlineLevel="0" collapsed="false">
      <c r="H238" s="2"/>
      <c r="I238" s="2"/>
    </row>
    <row r="239" customFormat="false" ht="12.75" hidden="false" customHeight="false" outlineLevel="0" collapsed="false">
      <c r="H239" s="2"/>
      <c r="I239" s="2"/>
    </row>
    <row r="240" customFormat="false" ht="12.75" hidden="false" customHeight="false" outlineLevel="0" collapsed="false">
      <c r="H240" s="2"/>
      <c r="I240" s="2"/>
    </row>
    <row r="241" customFormat="false" ht="12.75" hidden="false" customHeight="false" outlineLevel="0" collapsed="false">
      <c r="H241" s="2"/>
      <c r="I241" s="2"/>
    </row>
    <row r="242" customFormat="false" ht="12.75" hidden="false" customHeight="false" outlineLevel="0" collapsed="false">
      <c r="H242" s="2"/>
      <c r="I242" s="2"/>
    </row>
    <row r="243" customFormat="false" ht="12.75" hidden="false" customHeight="false" outlineLevel="0" collapsed="false">
      <c r="H243" s="2"/>
      <c r="I243" s="2"/>
    </row>
    <row r="244" customFormat="false" ht="12.75" hidden="false" customHeight="false" outlineLevel="0" collapsed="false">
      <c r="H244" s="2"/>
      <c r="I244" s="2"/>
    </row>
    <row r="245" customFormat="false" ht="12.75" hidden="false" customHeight="false" outlineLevel="0" collapsed="false">
      <c r="H245" s="2"/>
      <c r="I245" s="2"/>
    </row>
    <row r="246" customFormat="false" ht="12.75" hidden="false" customHeight="false" outlineLevel="0" collapsed="false">
      <c r="H246" s="2"/>
      <c r="I246" s="2"/>
    </row>
    <row r="247" customFormat="false" ht="12.75" hidden="false" customHeight="false" outlineLevel="0" collapsed="false">
      <c r="H247" s="2"/>
      <c r="I247" s="2"/>
    </row>
    <row r="248" customFormat="false" ht="12.75" hidden="false" customHeight="false" outlineLevel="0" collapsed="false">
      <c r="H248" s="2"/>
      <c r="I248" s="2"/>
    </row>
    <row r="249" customFormat="false" ht="12.75" hidden="false" customHeight="false" outlineLevel="0" collapsed="false">
      <c r="H249" s="2"/>
      <c r="I249" s="2"/>
    </row>
    <row r="250" customFormat="false" ht="12.75" hidden="false" customHeight="false" outlineLevel="0" collapsed="false">
      <c r="H250" s="2"/>
      <c r="I250" s="2"/>
    </row>
    <row r="251" customFormat="false" ht="12.75" hidden="false" customHeight="false" outlineLevel="0" collapsed="false">
      <c r="H251" s="2"/>
      <c r="I251" s="2"/>
    </row>
    <row r="252" customFormat="false" ht="12.75" hidden="false" customHeight="false" outlineLevel="0" collapsed="false">
      <c r="H252" s="2"/>
      <c r="I252" s="2"/>
    </row>
    <row r="253" customFormat="false" ht="12.75" hidden="false" customHeight="false" outlineLevel="0" collapsed="false">
      <c r="H253" s="2"/>
      <c r="I253" s="2"/>
    </row>
    <row r="254" customFormat="false" ht="12.75" hidden="false" customHeight="false" outlineLevel="0" collapsed="false">
      <c r="H254" s="2"/>
      <c r="I254" s="2"/>
    </row>
    <row r="255" customFormat="false" ht="12.75" hidden="false" customHeight="false" outlineLevel="0" collapsed="false">
      <c r="H255" s="2"/>
      <c r="I255" s="2"/>
    </row>
    <row r="256" customFormat="false" ht="12.75" hidden="false" customHeight="false" outlineLevel="0" collapsed="false">
      <c r="H256" s="2"/>
      <c r="I256" s="2"/>
    </row>
    <row r="257" customFormat="false" ht="12.75" hidden="false" customHeight="false" outlineLevel="0" collapsed="false">
      <c r="H257" s="2"/>
      <c r="I257" s="2"/>
    </row>
    <row r="258" customFormat="false" ht="12.75" hidden="false" customHeight="false" outlineLevel="0" collapsed="false">
      <c r="H258" s="2"/>
      <c r="I258" s="2"/>
    </row>
    <row r="259" customFormat="false" ht="12.75" hidden="false" customHeight="false" outlineLevel="0" collapsed="false">
      <c r="H259" s="2"/>
      <c r="I259" s="2"/>
    </row>
    <row r="260" customFormat="false" ht="12.75" hidden="false" customHeight="false" outlineLevel="0" collapsed="false">
      <c r="H260" s="2"/>
      <c r="I260" s="2"/>
    </row>
    <row r="261" customFormat="false" ht="12.75" hidden="false" customHeight="false" outlineLevel="0" collapsed="false">
      <c r="H261" s="2"/>
      <c r="I261" s="2"/>
    </row>
    <row r="262" customFormat="false" ht="12.75" hidden="false" customHeight="false" outlineLevel="0" collapsed="false">
      <c r="H262" s="2"/>
      <c r="I262" s="2"/>
    </row>
    <row r="263" customFormat="false" ht="12.75" hidden="false" customHeight="false" outlineLevel="0" collapsed="false">
      <c r="H263" s="2"/>
      <c r="I263" s="2"/>
    </row>
    <row r="264" customFormat="false" ht="12.75" hidden="false" customHeight="false" outlineLevel="0" collapsed="false">
      <c r="H264" s="2"/>
      <c r="I264" s="2"/>
    </row>
    <row r="265" customFormat="false" ht="12.75" hidden="false" customHeight="false" outlineLevel="0" collapsed="false">
      <c r="H265" s="2"/>
      <c r="I265" s="2"/>
    </row>
    <row r="266" customFormat="false" ht="12.75" hidden="false" customHeight="false" outlineLevel="0" collapsed="false">
      <c r="H266" s="2"/>
      <c r="I266" s="2"/>
    </row>
    <row r="267" customFormat="false" ht="12.75" hidden="false" customHeight="false" outlineLevel="0" collapsed="false">
      <c r="H267" s="2"/>
      <c r="I267" s="2"/>
    </row>
    <row r="268" customFormat="false" ht="12.75" hidden="false" customHeight="false" outlineLevel="0" collapsed="false">
      <c r="H268" s="2"/>
      <c r="I268" s="2"/>
    </row>
    <row r="269" customFormat="false" ht="12.75" hidden="false" customHeight="false" outlineLevel="0" collapsed="false">
      <c r="H269" s="2"/>
      <c r="I269" s="2"/>
    </row>
    <row r="270" customFormat="false" ht="12.75" hidden="false" customHeight="false" outlineLevel="0" collapsed="false">
      <c r="H270" s="2"/>
      <c r="I270" s="2"/>
    </row>
    <row r="271" customFormat="false" ht="12.75" hidden="false" customHeight="false" outlineLevel="0" collapsed="false">
      <c r="H271" s="2"/>
      <c r="I271" s="2"/>
    </row>
    <row r="272" customFormat="false" ht="12.75" hidden="false" customHeight="false" outlineLevel="0" collapsed="false">
      <c r="H272" s="2"/>
      <c r="I272" s="2"/>
    </row>
    <row r="273" customFormat="false" ht="12.75" hidden="false" customHeight="false" outlineLevel="0" collapsed="false">
      <c r="H273" s="2"/>
      <c r="I273" s="2"/>
    </row>
    <row r="274" customFormat="false" ht="12.75" hidden="false" customHeight="false" outlineLevel="0" collapsed="false">
      <c r="H274" s="2"/>
      <c r="I274" s="2"/>
    </row>
    <row r="275" customFormat="false" ht="12.75" hidden="false" customHeight="false" outlineLevel="0" collapsed="false">
      <c r="H275" s="2"/>
      <c r="I275" s="2"/>
    </row>
    <row r="276" customFormat="false" ht="12.75" hidden="false" customHeight="false" outlineLevel="0" collapsed="false">
      <c r="H276" s="2"/>
      <c r="I276" s="2"/>
    </row>
    <row r="277" customFormat="false" ht="12.75" hidden="false" customHeight="false" outlineLevel="0" collapsed="false">
      <c r="H277" s="2"/>
      <c r="I277" s="2"/>
    </row>
    <row r="278" customFormat="false" ht="12.75" hidden="false" customHeight="false" outlineLevel="0" collapsed="false">
      <c r="H278" s="2"/>
      <c r="I278" s="2"/>
    </row>
    <row r="279" customFormat="false" ht="12.75" hidden="false" customHeight="false" outlineLevel="0" collapsed="false">
      <c r="H279" s="2"/>
      <c r="I279" s="2"/>
    </row>
    <row r="280" customFormat="false" ht="12.75" hidden="false" customHeight="false" outlineLevel="0" collapsed="false">
      <c r="H280" s="2"/>
      <c r="I280" s="2"/>
    </row>
    <row r="281" customFormat="false" ht="12.75" hidden="false" customHeight="false" outlineLevel="0" collapsed="false">
      <c r="H281" s="2"/>
      <c r="I281" s="2"/>
    </row>
    <row r="282" customFormat="false" ht="12.75" hidden="false" customHeight="false" outlineLevel="0" collapsed="false">
      <c r="H282" s="2"/>
      <c r="I282" s="2"/>
    </row>
    <row r="283" customFormat="false" ht="12.75" hidden="false" customHeight="false" outlineLevel="0" collapsed="false">
      <c r="H283" s="2"/>
      <c r="I283" s="2"/>
    </row>
    <row r="284" customFormat="false" ht="12.75" hidden="false" customHeight="false" outlineLevel="0" collapsed="false">
      <c r="H284" s="2"/>
      <c r="I284" s="2"/>
    </row>
    <row r="285" customFormat="false" ht="12.75" hidden="false" customHeight="false" outlineLevel="0" collapsed="false">
      <c r="H285" s="2"/>
      <c r="I285" s="2"/>
    </row>
    <row r="286" customFormat="false" ht="12.75" hidden="false" customHeight="false" outlineLevel="0" collapsed="false">
      <c r="H286" s="2"/>
      <c r="I286" s="2"/>
    </row>
    <row r="287" customFormat="false" ht="12.75" hidden="false" customHeight="false" outlineLevel="0" collapsed="false">
      <c r="H287" s="2"/>
      <c r="I287" s="2"/>
    </row>
    <row r="288" customFormat="false" ht="12.75" hidden="false" customHeight="false" outlineLevel="0" collapsed="false">
      <c r="H288" s="2"/>
      <c r="I288" s="2"/>
    </row>
    <row r="289" customFormat="false" ht="12.75" hidden="false" customHeight="false" outlineLevel="0" collapsed="false">
      <c r="H289" s="2"/>
      <c r="I289" s="2"/>
    </row>
    <row r="290" customFormat="false" ht="12.75" hidden="false" customHeight="false" outlineLevel="0" collapsed="false">
      <c r="H290" s="2"/>
      <c r="I290" s="2"/>
    </row>
    <row r="291" customFormat="false" ht="12.75" hidden="false" customHeight="false" outlineLevel="0" collapsed="false">
      <c r="H291" s="2"/>
      <c r="I291" s="2"/>
    </row>
    <row r="292" customFormat="false" ht="12.75" hidden="false" customHeight="false" outlineLevel="0" collapsed="false">
      <c r="H292" s="2"/>
      <c r="I292" s="2"/>
    </row>
    <row r="293" customFormat="false" ht="12.75" hidden="false" customHeight="false" outlineLevel="0" collapsed="false">
      <c r="H293" s="2"/>
      <c r="I293" s="2"/>
    </row>
    <row r="294" customFormat="false" ht="12.75" hidden="false" customHeight="false" outlineLevel="0" collapsed="false">
      <c r="H294" s="2"/>
      <c r="I294" s="2"/>
    </row>
    <row r="295" customFormat="false" ht="12.75" hidden="false" customHeight="false" outlineLevel="0" collapsed="false">
      <c r="H295" s="2"/>
      <c r="I295" s="2"/>
    </row>
    <row r="296" customFormat="false" ht="12.75" hidden="false" customHeight="false" outlineLevel="0" collapsed="false">
      <c r="H296" s="2"/>
      <c r="I296" s="2"/>
    </row>
    <row r="297" customFormat="false" ht="12.75" hidden="false" customHeight="false" outlineLevel="0" collapsed="false">
      <c r="H297" s="2"/>
      <c r="I297" s="2"/>
    </row>
    <row r="298" customFormat="false" ht="12.75" hidden="false" customHeight="false" outlineLevel="0" collapsed="false">
      <c r="H298" s="2"/>
      <c r="I298" s="2"/>
    </row>
    <row r="299" customFormat="false" ht="12.75" hidden="false" customHeight="false" outlineLevel="0" collapsed="false">
      <c r="H299" s="2"/>
      <c r="I299" s="2"/>
    </row>
    <row r="300" customFormat="false" ht="12.75" hidden="false" customHeight="false" outlineLevel="0" collapsed="false">
      <c r="H300" s="2"/>
      <c r="I300" s="2"/>
    </row>
    <row r="301" customFormat="false" ht="12.75" hidden="false" customHeight="false" outlineLevel="0" collapsed="false">
      <c r="H301" s="2"/>
      <c r="I301" s="2"/>
    </row>
    <row r="302" customFormat="false" ht="12.75" hidden="false" customHeight="false" outlineLevel="0" collapsed="false">
      <c r="H302" s="2"/>
      <c r="I302" s="2"/>
    </row>
    <row r="303" customFormat="false" ht="12.75" hidden="false" customHeight="false" outlineLevel="0" collapsed="false">
      <c r="H303" s="2"/>
      <c r="I303" s="2"/>
    </row>
    <row r="304" customFormat="false" ht="12.75" hidden="false" customHeight="false" outlineLevel="0" collapsed="false">
      <c r="H304" s="2"/>
      <c r="I304" s="2"/>
    </row>
    <row r="305" customFormat="false" ht="12.75" hidden="false" customHeight="false" outlineLevel="0" collapsed="false">
      <c r="H305" s="2"/>
      <c r="I305" s="2"/>
    </row>
    <row r="306" customFormat="false" ht="12.75" hidden="false" customHeight="false" outlineLevel="0" collapsed="false">
      <c r="H306" s="2"/>
      <c r="I306" s="2"/>
    </row>
    <row r="307" customFormat="false" ht="12.75" hidden="false" customHeight="false" outlineLevel="0" collapsed="false">
      <c r="H307" s="2"/>
      <c r="I307" s="2"/>
    </row>
    <row r="308" customFormat="false" ht="12.75" hidden="false" customHeight="false" outlineLevel="0" collapsed="false">
      <c r="H308" s="2"/>
      <c r="I308" s="2"/>
    </row>
    <row r="309" customFormat="false" ht="12.75" hidden="false" customHeight="false" outlineLevel="0" collapsed="false">
      <c r="H309" s="2"/>
      <c r="I309" s="2"/>
    </row>
    <row r="310" customFormat="false" ht="12.75" hidden="false" customHeight="false" outlineLevel="0" collapsed="false">
      <c r="H310" s="2"/>
      <c r="I310" s="2"/>
    </row>
    <row r="311" customFormat="false" ht="12.75" hidden="false" customHeight="false" outlineLevel="0" collapsed="false">
      <c r="H311" s="2"/>
      <c r="I311" s="2"/>
    </row>
    <row r="312" customFormat="false" ht="12.75" hidden="false" customHeight="false" outlineLevel="0" collapsed="false">
      <c r="H312" s="2"/>
      <c r="I312" s="2"/>
    </row>
    <row r="313" customFormat="false" ht="12.75" hidden="false" customHeight="false" outlineLevel="0" collapsed="false">
      <c r="H313" s="2"/>
      <c r="I313" s="2"/>
    </row>
    <row r="314" customFormat="false" ht="12.75" hidden="false" customHeight="false" outlineLevel="0" collapsed="false">
      <c r="H314" s="2"/>
      <c r="I314" s="2"/>
    </row>
    <row r="315" customFormat="false" ht="12.75" hidden="false" customHeight="false" outlineLevel="0" collapsed="false">
      <c r="H315" s="2"/>
      <c r="I315" s="2"/>
    </row>
    <row r="316" customFormat="false" ht="12.75" hidden="false" customHeight="false" outlineLevel="0" collapsed="false">
      <c r="H316" s="2"/>
      <c r="I316" s="2"/>
    </row>
    <row r="317" customFormat="false" ht="12.75" hidden="false" customHeight="false" outlineLevel="0" collapsed="false">
      <c r="H317" s="2"/>
      <c r="I317" s="2"/>
    </row>
    <row r="318" customFormat="false" ht="12.75" hidden="false" customHeight="false" outlineLevel="0" collapsed="false">
      <c r="H318" s="2"/>
      <c r="I318" s="2"/>
    </row>
    <row r="319" customFormat="false" ht="12.75" hidden="false" customHeight="false" outlineLevel="0" collapsed="false">
      <c r="H319" s="2"/>
      <c r="I319" s="2"/>
    </row>
    <row r="320" customFormat="false" ht="12.75" hidden="false" customHeight="false" outlineLevel="0" collapsed="false">
      <c r="H320" s="2"/>
      <c r="I320" s="2"/>
    </row>
    <row r="321" customFormat="false" ht="12.75" hidden="false" customHeight="false" outlineLevel="0" collapsed="false">
      <c r="H321" s="2"/>
      <c r="I321" s="2"/>
    </row>
    <row r="322" customFormat="false" ht="12.75" hidden="false" customHeight="false" outlineLevel="0" collapsed="false">
      <c r="H322" s="2"/>
      <c r="I322" s="2"/>
    </row>
    <row r="323" customFormat="false" ht="12.75" hidden="false" customHeight="false" outlineLevel="0" collapsed="false">
      <c r="H323" s="2"/>
      <c r="I323" s="2"/>
    </row>
    <row r="324" customFormat="false" ht="12.75" hidden="false" customHeight="false" outlineLevel="0" collapsed="false">
      <c r="H324" s="2"/>
      <c r="I324" s="2"/>
    </row>
    <row r="325" customFormat="false" ht="12.75" hidden="false" customHeight="false" outlineLevel="0" collapsed="false">
      <c r="H325" s="2"/>
      <c r="I325" s="2"/>
    </row>
    <row r="326" customFormat="false" ht="12.75" hidden="false" customHeight="false" outlineLevel="0" collapsed="false">
      <c r="H326" s="2"/>
      <c r="I326" s="2"/>
    </row>
    <row r="327" customFormat="false" ht="12.75" hidden="false" customHeight="false" outlineLevel="0" collapsed="false">
      <c r="H327" s="2"/>
      <c r="I327" s="2"/>
    </row>
    <row r="328" customFormat="false" ht="12.75" hidden="false" customHeight="false" outlineLevel="0" collapsed="false">
      <c r="H328" s="2"/>
      <c r="I328" s="2"/>
    </row>
    <row r="329" customFormat="false" ht="12.75" hidden="false" customHeight="false" outlineLevel="0" collapsed="false">
      <c r="H329" s="2"/>
      <c r="I329" s="2"/>
    </row>
    <row r="330" customFormat="false" ht="12.75" hidden="false" customHeight="false" outlineLevel="0" collapsed="false">
      <c r="H330" s="2"/>
      <c r="I330" s="2"/>
    </row>
    <row r="331" customFormat="false" ht="12.75" hidden="false" customHeight="false" outlineLevel="0" collapsed="false">
      <c r="H331" s="2"/>
      <c r="I331" s="2"/>
    </row>
    <row r="332" customFormat="false" ht="12.75" hidden="false" customHeight="false" outlineLevel="0" collapsed="false">
      <c r="H332" s="2"/>
      <c r="I332" s="2"/>
    </row>
    <row r="333" customFormat="false" ht="12.75" hidden="false" customHeight="false" outlineLevel="0" collapsed="false">
      <c r="H333" s="2"/>
      <c r="I333" s="2"/>
    </row>
    <row r="334" customFormat="false" ht="12.75" hidden="false" customHeight="false" outlineLevel="0" collapsed="false">
      <c r="H334" s="2"/>
      <c r="I334" s="2"/>
    </row>
    <row r="335" customFormat="false" ht="12.75" hidden="false" customHeight="false" outlineLevel="0" collapsed="false">
      <c r="H335" s="2"/>
      <c r="I335" s="2"/>
    </row>
    <row r="336" customFormat="false" ht="12.75" hidden="false" customHeight="false" outlineLevel="0" collapsed="false">
      <c r="H336" s="2"/>
      <c r="I336" s="2"/>
    </row>
    <row r="337" customFormat="false" ht="12.75" hidden="false" customHeight="false" outlineLevel="0" collapsed="false">
      <c r="H337" s="2"/>
      <c r="I337" s="2"/>
    </row>
    <row r="338" customFormat="false" ht="12.75" hidden="false" customHeight="false" outlineLevel="0" collapsed="false">
      <c r="H338" s="2"/>
      <c r="I338" s="2"/>
    </row>
    <row r="339" customFormat="false" ht="12.75" hidden="false" customHeight="false" outlineLevel="0" collapsed="false">
      <c r="H339" s="2"/>
      <c r="I339" s="2"/>
    </row>
    <row r="340" customFormat="false" ht="12.75" hidden="false" customHeight="false" outlineLevel="0" collapsed="false">
      <c r="H340" s="2"/>
      <c r="I340" s="2"/>
    </row>
    <row r="341" customFormat="false" ht="12.75" hidden="false" customHeight="false" outlineLevel="0" collapsed="false">
      <c r="H341" s="2"/>
      <c r="I341" s="2"/>
    </row>
    <row r="342" customFormat="false" ht="12.75" hidden="false" customHeight="false" outlineLevel="0" collapsed="false">
      <c r="H342" s="2"/>
      <c r="I342" s="2"/>
    </row>
    <row r="343" customFormat="false" ht="12.75" hidden="false" customHeight="false" outlineLevel="0" collapsed="false">
      <c r="H343" s="2"/>
      <c r="I343" s="2"/>
    </row>
    <row r="344" customFormat="false" ht="12.75" hidden="false" customHeight="false" outlineLevel="0" collapsed="false">
      <c r="H344" s="2"/>
      <c r="I344" s="2"/>
    </row>
    <row r="345" customFormat="false" ht="12.75" hidden="false" customHeight="false" outlineLevel="0" collapsed="false">
      <c r="H345" s="2"/>
      <c r="I345" s="2"/>
    </row>
    <row r="346" customFormat="false" ht="12.75" hidden="false" customHeight="false" outlineLevel="0" collapsed="false">
      <c r="H346" s="2"/>
      <c r="I346" s="2"/>
    </row>
    <row r="347" customFormat="false" ht="12.75" hidden="false" customHeight="false" outlineLevel="0" collapsed="false">
      <c r="H347" s="2"/>
      <c r="I347" s="2"/>
    </row>
    <row r="348" customFormat="false" ht="12.75" hidden="false" customHeight="false" outlineLevel="0" collapsed="false">
      <c r="H348" s="2"/>
      <c r="I348" s="2"/>
    </row>
    <row r="349" customFormat="false" ht="12.75" hidden="false" customHeight="false" outlineLevel="0" collapsed="false">
      <c r="H349" s="2"/>
      <c r="I349" s="2"/>
    </row>
    <row r="350" customFormat="false" ht="12.75" hidden="false" customHeight="false" outlineLevel="0" collapsed="false">
      <c r="H350" s="2"/>
      <c r="I350" s="2"/>
    </row>
    <row r="351" customFormat="false" ht="12.75" hidden="false" customHeight="false" outlineLevel="0" collapsed="false">
      <c r="H351" s="2"/>
      <c r="I351" s="2"/>
    </row>
    <row r="352" customFormat="false" ht="12.75" hidden="false" customHeight="false" outlineLevel="0" collapsed="false">
      <c r="H352" s="2"/>
      <c r="I352" s="2"/>
    </row>
    <row r="353" customFormat="false" ht="12.75" hidden="false" customHeight="false" outlineLevel="0" collapsed="false">
      <c r="H353" s="2"/>
      <c r="I353" s="2"/>
    </row>
    <row r="354" customFormat="false" ht="12.75" hidden="false" customHeight="false" outlineLevel="0" collapsed="false">
      <c r="H354" s="2"/>
      <c r="I354" s="2"/>
    </row>
    <row r="355" customFormat="false" ht="12.75" hidden="false" customHeight="false" outlineLevel="0" collapsed="false">
      <c r="H355" s="2"/>
      <c r="I355" s="2"/>
    </row>
    <row r="356" customFormat="false" ht="12.75" hidden="false" customHeight="false" outlineLevel="0" collapsed="false">
      <c r="H356" s="2"/>
      <c r="I356" s="2"/>
    </row>
    <row r="357" customFormat="false" ht="12.75" hidden="false" customHeight="false" outlineLevel="0" collapsed="false">
      <c r="H357" s="2"/>
      <c r="I357" s="2"/>
    </row>
    <row r="358" customFormat="false" ht="12.75" hidden="false" customHeight="false" outlineLevel="0" collapsed="false">
      <c r="H358" s="2"/>
      <c r="I358" s="2"/>
    </row>
    <row r="359" customFormat="false" ht="12.75" hidden="false" customHeight="false" outlineLevel="0" collapsed="false">
      <c r="H359" s="2"/>
      <c r="I359" s="2"/>
    </row>
    <row r="360" customFormat="false" ht="12.75" hidden="false" customHeight="false" outlineLevel="0" collapsed="false">
      <c r="H360" s="2"/>
      <c r="I360" s="2"/>
    </row>
    <row r="361" customFormat="false" ht="12.75" hidden="false" customHeight="false" outlineLevel="0" collapsed="false">
      <c r="H361" s="2"/>
      <c r="I361" s="2"/>
    </row>
    <row r="362" customFormat="false" ht="12.75" hidden="false" customHeight="false" outlineLevel="0" collapsed="false">
      <c r="H362" s="2"/>
      <c r="I362" s="2"/>
    </row>
    <row r="363" customFormat="false" ht="12.75" hidden="false" customHeight="false" outlineLevel="0" collapsed="false">
      <c r="H363" s="2"/>
      <c r="I363" s="2"/>
    </row>
    <row r="364" customFormat="false" ht="12.75" hidden="false" customHeight="false" outlineLevel="0" collapsed="false">
      <c r="H364" s="2"/>
      <c r="I364" s="2"/>
    </row>
    <row r="365" customFormat="false" ht="12.75" hidden="false" customHeight="false" outlineLevel="0" collapsed="false">
      <c r="H365" s="2"/>
      <c r="I365" s="2"/>
    </row>
    <row r="366" customFormat="false" ht="12.75" hidden="false" customHeight="false" outlineLevel="0" collapsed="false">
      <c r="H366" s="2"/>
      <c r="I366" s="2"/>
    </row>
    <row r="367" customFormat="false" ht="12.75" hidden="false" customHeight="false" outlineLevel="0" collapsed="false">
      <c r="H367" s="2"/>
      <c r="I367" s="2"/>
    </row>
    <row r="368" customFormat="false" ht="12.75" hidden="false" customHeight="false" outlineLevel="0" collapsed="false">
      <c r="H368" s="2"/>
      <c r="I368" s="2"/>
    </row>
    <row r="369" customFormat="false" ht="12.75" hidden="false" customHeight="false" outlineLevel="0" collapsed="false">
      <c r="H369" s="2"/>
      <c r="I369" s="2"/>
    </row>
    <row r="370" customFormat="false" ht="12.75" hidden="false" customHeight="false" outlineLevel="0" collapsed="false">
      <c r="H370" s="2"/>
      <c r="I370" s="2"/>
    </row>
    <row r="371" customFormat="false" ht="12.75" hidden="false" customHeight="false" outlineLevel="0" collapsed="false">
      <c r="H371" s="2"/>
      <c r="I371" s="2"/>
    </row>
    <row r="372" customFormat="false" ht="12.75" hidden="false" customHeight="false" outlineLevel="0" collapsed="false">
      <c r="H372" s="2"/>
      <c r="I372" s="2"/>
    </row>
    <row r="373" customFormat="false" ht="12.75" hidden="false" customHeight="false" outlineLevel="0" collapsed="false">
      <c r="H373" s="2"/>
      <c r="I373" s="2"/>
    </row>
    <row r="374" customFormat="false" ht="12.75" hidden="false" customHeight="false" outlineLevel="0" collapsed="false">
      <c r="H374" s="2"/>
      <c r="I374" s="2"/>
    </row>
    <row r="375" customFormat="false" ht="12.75" hidden="false" customHeight="false" outlineLevel="0" collapsed="false">
      <c r="H375" s="2"/>
      <c r="I375" s="2"/>
    </row>
    <row r="376" customFormat="false" ht="12.75" hidden="false" customHeight="false" outlineLevel="0" collapsed="false">
      <c r="H376" s="2"/>
      <c r="I376" s="2"/>
    </row>
    <row r="377" customFormat="false" ht="12.75" hidden="false" customHeight="false" outlineLevel="0" collapsed="false">
      <c r="H377" s="2"/>
      <c r="I377" s="2"/>
    </row>
    <row r="378" customFormat="false" ht="12.75" hidden="false" customHeight="false" outlineLevel="0" collapsed="false">
      <c r="H378" s="2"/>
      <c r="I378" s="2"/>
    </row>
    <row r="379" customFormat="false" ht="12.75" hidden="false" customHeight="false" outlineLevel="0" collapsed="false">
      <c r="H379" s="2"/>
      <c r="I379" s="2"/>
    </row>
    <row r="380" customFormat="false" ht="12.75" hidden="false" customHeight="false" outlineLevel="0" collapsed="false">
      <c r="H380" s="2"/>
      <c r="I380" s="2"/>
    </row>
    <row r="381" customFormat="false" ht="12.75" hidden="false" customHeight="false" outlineLevel="0" collapsed="false">
      <c r="H381" s="2"/>
      <c r="I381" s="2"/>
    </row>
    <row r="382" customFormat="false" ht="12.75" hidden="false" customHeight="false" outlineLevel="0" collapsed="false">
      <c r="H382" s="2"/>
      <c r="I382" s="2"/>
    </row>
    <row r="383" customFormat="false" ht="12.75" hidden="false" customHeight="false" outlineLevel="0" collapsed="false">
      <c r="H383" s="2"/>
      <c r="I383" s="2"/>
    </row>
    <row r="384" customFormat="false" ht="12.75" hidden="false" customHeight="false" outlineLevel="0" collapsed="false">
      <c r="H384" s="2"/>
      <c r="I384" s="2"/>
    </row>
    <row r="385" customFormat="false" ht="12.75" hidden="false" customHeight="false" outlineLevel="0" collapsed="false">
      <c r="H385" s="2"/>
      <c r="I385" s="2"/>
    </row>
    <row r="386" customFormat="false" ht="12.75" hidden="false" customHeight="false" outlineLevel="0" collapsed="false">
      <c r="H386" s="2"/>
      <c r="I386" s="2"/>
    </row>
    <row r="387" customFormat="false" ht="12.75" hidden="false" customHeight="false" outlineLevel="0" collapsed="false">
      <c r="H387" s="2"/>
      <c r="I387" s="2"/>
    </row>
    <row r="388" customFormat="false" ht="12.75" hidden="false" customHeight="false" outlineLevel="0" collapsed="false">
      <c r="H388" s="2"/>
      <c r="I388" s="2"/>
    </row>
    <row r="389" customFormat="false" ht="12.75" hidden="false" customHeight="false" outlineLevel="0" collapsed="false">
      <c r="H389" s="2"/>
      <c r="I389" s="2"/>
    </row>
    <row r="390" customFormat="false" ht="12.75" hidden="false" customHeight="false" outlineLevel="0" collapsed="false">
      <c r="H390" s="2"/>
      <c r="I390" s="2"/>
    </row>
    <row r="391" customFormat="false" ht="12.75" hidden="false" customHeight="false" outlineLevel="0" collapsed="false">
      <c r="H391" s="2"/>
      <c r="I391" s="2"/>
    </row>
    <row r="392" customFormat="false" ht="12.75" hidden="false" customHeight="false" outlineLevel="0" collapsed="false">
      <c r="H392" s="2"/>
      <c r="I392" s="2"/>
    </row>
    <row r="393" customFormat="false" ht="12.75" hidden="false" customHeight="false" outlineLevel="0" collapsed="false">
      <c r="H393" s="2"/>
      <c r="I393" s="2"/>
    </row>
    <row r="394" customFormat="false" ht="12.75" hidden="false" customHeight="false" outlineLevel="0" collapsed="false">
      <c r="H394" s="2"/>
      <c r="I394" s="2"/>
    </row>
    <row r="395" customFormat="false" ht="12.75" hidden="false" customHeight="false" outlineLevel="0" collapsed="false">
      <c r="H395" s="2"/>
      <c r="I395" s="2"/>
    </row>
    <row r="396" customFormat="false" ht="12.75" hidden="false" customHeight="false" outlineLevel="0" collapsed="false">
      <c r="H396" s="2"/>
      <c r="I396" s="2"/>
    </row>
    <row r="397" customFormat="false" ht="12.75" hidden="false" customHeight="false" outlineLevel="0" collapsed="false">
      <c r="H397" s="2"/>
      <c r="I397" s="2"/>
    </row>
    <row r="398" customFormat="false" ht="12.75" hidden="false" customHeight="false" outlineLevel="0" collapsed="false">
      <c r="H398" s="2"/>
      <c r="I398" s="2"/>
    </row>
    <row r="399" customFormat="false" ht="12.75" hidden="false" customHeight="false" outlineLevel="0" collapsed="false">
      <c r="H399" s="2"/>
      <c r="I399" s="2"/>
    </row>
    <row r="400" customFormat="false" ht="12.75" hidden="false" customHeight="false" outlineLevel="0" collapsed="false">
      <c r="H400" s="2"/>
      <c r="I400" s="2"/>
    </row>
    <row r="401" customFormat="false" ht="12.75" hidden="false" customHeight="false" outlineLevel="0" collapsed="false">
      <c r="H401" s="2"/>
      <c r="I401" s="2"/>
    </row>
    <row r="402" customFormat="false" ht="12.75" hidden="false" customHeight="false" outlineLevel="0" collapsed="false">
      <c r="H402" s="2"/>
      <c r="I402" s="2"/>
    </row>
    <row r="403" customFormat="false" ht="12.75" hidden="false" customHeight="false" outlineLevel="0" collapsed="false">
      <c r="H403" s="2"/>
      <c r="I403" s="2"/>
    </row>
    <row r="404" customFormat="false" ht="12.75" hidden="false" customHeight="false" outlineLevel="0" collapsed="false">
      <c r="H404" s="2"/>
      <c r="I404" s="2"/>
    </row>
    <row r="405" customFormat="false" ht="12.75" hidden="false" customHeight="false" outlineLevel="0" collapsed="false">
      <c r="H405" s="2"/>
      <c r="I405" s="2"/>
    </row>
    <row r="406" customFormat="false" ht="12.75" hidden="false" customHeight="false" outlineLevel="0" collapsed="false">
      <c r="H406" s="2"/>
      <c r="I406" s="2"/>
    </row>
    <row r="407" customFormat="false" ht="12.75" hidden="false" customHeight="false" outlineLevel="0" collapsed="false">
      <c r="H407" s="2"/>
      <c r="I407" s="2"/>
    </row>
    <row r="408" customFormat="false" ht="12.75" hidden="false" customHeight="false" outlineLevel="0" collapsed="false">
      <c r="H408" s="2"/>
      <c r="I408" s="2"/>
    </row>
    <row r="409" customFormat="false" ht="12.75" hidden="false" customHeight="false" outlineLevel="0" collapsed="false">
      <c r="H409" s="2"/>
      <c r="I409" s="2"/>
    </row>
    <row r="410" customFormat="false" ht="12.75" hidden="false" customHeight="false" outlineLevel="0" collapsed="false">
      <c r="H410" s="2"/>
      <c r="I410" s="2"/>
    </row>
    <row r="411" customFormat="false" ht="12.75" hidden="false" customHeight="false" outlineLevel="0" collapsed="false">
      <c r="H411" s="2"/>
      <c r="I411" s="2"/>
    </row>
    <row r="412" customFormat="false" ht="12.75" hidden="false" customHeight="false" outlineLevel="0" collapsed="false">
      <c r="H412" s="2"/>
      <c r="I412" s="2"/>
    </row>
    <row r="413" customFormat="false" ht="12.75" hidden="false" customHeight="false" outlineLevel="0" collapsed="false">
      <c r="H413" s="2"/>
      <c r="I413" s="2"/>
    </row>
    <row r="414" customFormat="false" ht="12.75" hidden="false" customHeight="false" outlineLevel="0" collapsed="false">
      <c r="H414" s="2"/>
      <c r="I414" s="2"/>
    </row>
    <row r="415" customFormat="false" ht="12.75" hidden="false" customHeight="false" outlineLevel="0" collapsed="false">
      <c r="H415" s="2"/>
      <c r="I415" s="2"/>
    </row>
    <row r="416" customFormat="false" ht="12.75" hidden="false" customHeight="false" outlineLevel="0" collapsed="false">
      <c r="H416" s="2"/>
      <c r="I416" s="2"/>
    </row>
    <row r="417" customFormat="false" ht="12.75" hidden="false" customHeight="false" outlineLevel="0" collapsed="false">
      <c r="H417" s="2"/>
      <c r="I417" s="2"/>
    </row>
    <row r="418" customFormat="false" ht="12.75" hidden="false" customHeight="false" outlineLevel="0" collapsed="false">
      <c r="H418" s="2"/>
      <c r="I418" s="2"/>
    </row>
    <row r="419" customFormat="false" ht="12.75" hidden="false" customHeight="false" outlineLevel="0" collapsed="false">
      <c r="H419" s="2"/>
      <c r="I419" s="2"/>
    </row>
    <row r="420" customFormat="false" ht="12.75" hidden="false" customHeight="false" outlineLevel="0" collapsed="false">
      <c r="H420" s="2"/>
      <c r="I420" s="2"/>
    </row>
    <row r="421" customFormat="false" ht="12.75" hidden="false" customHeight="false" outlineLevel="0" collapsed="false">
      <c r="H421" s="2"/>
      <c r="I421" s="2"/>
    </row>
    <row r="422" customFormat="false" ht="12.75" hidden="false" customHeight="false" outlineLevel="0" collapsed="false">
      <c r="H422" s="2"/>
      <c r="I422" s="2"/>
    </row>
    <row r="423" customFormat="false" ht="12.75" hidden="false" customHeight="false" outlineLevel="0" collapsed="false">
      <c r="H423" s="2"/>
      <c r="I423" s="2"/>
    </row>
    <row r="424" customFormat="false" ht="12.75" hidden="false" customHeight="false" outlineLevel="0" collapsed="false">
      <c r="H424" s="2"/>
      <c r="I424" s="2"/>
    </row>
    <row r="425" customFormat="false" ht="12.75" hidden="false" customHeight="false" outlineLevel="0" collapsed="false">
      <c r="H425" s="2"/>
      <c r="I425" s="2"/>
    </row>
    <row r="426" customFormat="false" ht="12.75" hidden="false" customHeight="false" outlineLevel="0" collapsed="false">
      <c r="H426" s="2"/>
      <c r="I426" s="2"/>
    </row>
    <row r="427" customFormat="false" ht="12.75" hidden="false" customHeight="false" outlineLevel="0" collapsed="false">
      <c r="H427" s="2"/>
      <c r="I427" s="2"/>
    </row>
    <row r="428" customFormat="false" ht="12.75" hidden="false" customHeight="false" outlineLevel="0" collapsed="false">
      <c r="H428" s="2"/>
      <c r="I428" s="2"/>
    </row>
    <row r="429" customFormat="false" ht="12.75" hidden="false" customHeight="false" outlineLevel="0" collapsed="false">
      <c r="H429" s="2"/>
      <c r="I429" s="2"/>
    </row>
    <row r="430" customFormat="false" ht="12.75" hidden="false" customHeight="false" outlineLevel="0" collapsed="false">
      <c r="H430" s="2"/>
      <c r="I430" s="2"/>
    </row>
    <row r="431" customFormat="false" ht="12.75" hidden="false" customHeight="false" outlineLevel="0" collapsed="false">
      <c r="H431" s="2"/>
      <c r="I431" s="2"/>
    </row>
    <row r="432" customFormat="false" ht="12.75" hidden="false" customHeight="false" outlineLevel="0" collapsed="false">
      <c r="H432" s="2"/>
      <c r="I432" s="2"/>
    </row>
    <row r="433" customFormat="false" ht="12.75" hidden="false" customHeight="false" outlineLevel="0" collapsed="false">
      <c r="H433" s="2"/>
      <c r="I433" s="2"/>
    </row>
    <row r="434" customFormat="false" ht="12.75" hidden="false" customHeight="false" outlineLevel="0" collapsed="false">
      <c r="H434" s="2"/>
      <c r="I434" s="2"/>
    </row>
    <row r="435" customFormat="false" ht="12.75" hidden="false" customHeight="false" outlineLevel="0" collapsed="false">
      <c r="H435" s="2"/>
      <c r="I435" s="2"/>
    </row>
    <row r="436" customFormat="false" ht="12.75" hidden="false" customHeight="false" outlineLevel="0" collapsed="false">
      <c r="H436" s="2"/>
      <c r="I436" s="2"/>
    </row>
    <row r="437" customFormat="false" ht="12.75" hidden="false" customHeight="false" outlineLevel="0" collapsed="false">
      <c r="H437" s="2"/>
      <c r="I437" s="2"/>
    </row>
    <row r="438" customFormat="false" ht="12.75" hidden="false" customHeight="false" outlineLevel="0" collapsed="false">
      <c r="H438" s="2"/>
      <c r="I438" s="2"/>
    </row>
    <row r="439" customFormat="false" ht="12.75" hidden="false" customHeight="false" outlineLevel="0" collapsed="false">
      <c r="H439" s="2"/>
      <c r="I439" s="2"/>
    </row>
    <row r="440" customFormat="false" ht="12.75" hidden="false" customHeight="false" outlineLevel="0" collapsed="false">
      <c r="H440" s="2"/>
      <c r="I440" s="2"/>
    </row>
    <row r="441" customFormat="false" ht="12.75" hidden="false" customHeight="false" outlineLevel="0" collapsed="false">
      <c r="H441" s="2"/>
      <c r="I441" s="2"/>
    </row>
    <row r="442" customFormat="false" ht="12.75" hidden="false" customHeight="false" outlineLevel="0" collapsed="false">
      <c r="H442" s="2"/>
      <c r="I442" s="2"/>
    </row>
    <row r="443" customFormat="false" ht="12.75" hidden="false" customHeight="false" outlineLevel="0" collapsed="false">
      <c r="H443" s="2"/>
      <c r="I443" s="2"/>
    </row>
    <row r="444" customFormat="false" ht="12.75" hidden="false" customHeight="false" outlineLevel="0" collapsed="false">
      <c r="H444" s="2"/>
      <c r="I444" s="2"/>
    </row>
    <row r="445" customFormat="false" ht="12.75" hidden="false" customHeight="false" outlineLevel="0" collapsed="false">
      <c r="H445" s="2"/>
      <c r="I445" s="2"/>
    </row>
    <row r="446" customFormat="false" ht="12.75" hidden="false" customHeight="false" outlineLevel="0" collapsed="false">
      <c r="H446" s="2"/>
      <c r="I446" s="2"/>
    </row>
    <row r="447" customFormat="false" ht="12.75" hidden="false" customHeight="false" outlineLevel="0" collapsed="false">
      <c r="H447" s="2"/>
      <c r="I447" s="2"/>
    </row>
    <row r="448" customFormat="false" ht="12.75" hidden="false" customHeight="false" outlineLevel="0" collapsed="false">
      <c r="H448" s="2"/>
      <c r="I448" s="2"/>
    </row>
    <row r="449" customFormat="false" ht="12.75" hidden="false" customHeight="false" outlineLevel="0" collapsed="false">
      <c r="H449" s="2"/>
      <c r="I449" s="2"/>
    </row>
    <row r="450" customFormat="false" ht="12.75" hidden="false" customHeight="false" outlineLevel="0" collapsed="false">
      <c r="H450" s="2"/>
      <c r="I450" s="2"/>
    </row>
    <row r="451" customFormat="false" ht="12.75" hidden="false" customHeight="false" outlineLevel="0" collapsed="false">
      <c r="H451" s="2"/>
      <c r="I451" s="2"/>
    </row>
    <row r="452" customFormat="false" ht="12.75" hidden="false" customHeight="false" outlineLevel="0" collapsed="false">
      <c r="H452" s="2"/>
      <c r="I452" s="2"/>
    </row>
    <row r="453" customFormat="false" ht="12.75" hidden="false" customHeight="false" outlineLevel="0" collapsed="false">
      <c r="H453" s="2"/>
      <c r="I453" s="2"/>
    </row>
    <row r="454" customFormat="false" ht="12.75" hidden="false" customHeight="false" outlineLevel="0" collapsed="false">
      <c r="H454" s="2"/>
      <c r="I454" s="2"/>
    </row>
    <row r="455" customFormat="false" ht="12.75" hidden="false" customHeight="false" outlineLevel="0" collapsed="false">
      <c r="H455" s="2"/>
      <c r="I455" s="2"/>
    </row>
    <row r="456" customFormat="false" ht="12.75" hidden="false" customHeight="false" outlineLevel="0" collapsed="false">
      <c r="H456" s="2"/>
      <c r="I456" s="2"/>
    </row>
    <row r="457" customFormat="false" ht="12.75" hidden="false" customHeight="false" outlineLevel="0" collapsed="false">
      <c r="H457" s="2"/>
      <c r="I457" s="2"/>
    </row>
    <row r="458" customFormat="false" ht="12.75" hidden="false" customHeight="false" outlineLevel="0" collapsed="false">
      <c r="H458" s="2"/>
      <c r="I458" s="2"/>
    </row>
    <row r="459" customFormat="false" ht="12.75" hidden="false" customHeight="false" outlineLevel="0" collapsed="false">
      <c r="H459" s="2"/>
      <c r="I459" s="2"/>
    </row>
    <row r="460" customFormat="false" ht="12.75" hidden="false" customHeight="false" outlineLevel="0" collapsed="false">
      <c r="H460" s="2"/>
      <c r="I460" s="2"/>
    </row>
    <row r="461" customFormat="false" ht="12.75" hidden="false" customHeight="false" outlineLevel="0" collapsed="false">
      <c r="H461" s="2"/>
      <c r="I461" s="2"/>
    </row>
    <row r="462" customFormat="false" ht="12.75" hidden="false" customHeight="false" outlineLevel="0" collapsed="false">
      <c r="H462" s="2"/>
      <c r="I462" s="2"/>
    </row>
    <row r="463" customFormat="false" ht="12.75" hidden="false" customHeight="false" outlineLevel="0" collapsed="false">
      <c r="H463" s="2"/>
      <c r="I463" s="2"/>
    </row>
    <row r="464" customFormat="false" ht="12.75" hidden="false" customHeight="false" outlineLevel="0" collapsed="false">
      <c r="H464" s="2"/>
      <c r="I464" s="2"/>
    </row>
    <row r="465" customFormat="false" ht="12.75" hidden="false" customHeight="false" outlineLevel="0" collapsed="false">
      <c r="H465" s="2"/>
      <c r="I465" s="2"/>
    </row>
    <row r="466" customFormat="false" ht="12.75" hidden="false" customHeight="false" outlineLevel="0" collapsed="false">
      <c r="H466" s="2"/>
      <c r="I466" s="2"/>
    </row>
    <row r="467" customFormat="false" ht="12.75" hidden="false" customHeight="false" outlineLevel="0" collapsed="false">
      <c r="H467" s="2"/>
      <c r="I467" s="2"/>
    </row>
    <row r="468" customFormat="false" ht="12.75" hidden="false" customHeight="false" outlineLevel="0" collapsed="false">
      <c r="H468" s="2"/>
      <c r="I468" s="2"/>
    </row>
    <row r="469" customFormat="false" ht="12.75" hidden="false" customHeight="false" outlineLevel="0" collapsed="false">
      <c r="H469" s="2"/>
      <c r="I469" s="2"/>
    </row>
    <row r="470" customFormat="false" ht="12.75" hidden="false" customHeight="false" outlineLevel="0" collapsed="false">
      <c r="H470" s="2"/>
      <c r="I470" s="2"/>
    </row>
    <row r="471" customFormat="false" ht="12.75" hidden="false" customHeight="false" outlineLevel="0" collapsed="false">
      <c r="H471" s="2"/>
      <c r="I471" s="2"/>
    </row>
    <row r="472" customFormat="false" ht="12.75" hidden="false" customHeight="false" outlineLevel="0" collapsed="false">
      <c r="H472" s="2"/>
      <c r="I472" s="2"/>
    </row>
    <row r="473" customFormat="false" ht="12.75" hidden="false" customHeight="false" outlineLevel="0" collapsed="false">
      <c r="H473" s="2"/>
      <c r="I473" s="2"/>
    </row>
    <row r="474" customFormat="false" ht="12.75" hidden="false" customHeight="false" outlineLevel="0" collapsed="false">
      <c r="H474" s="2"/>
      <c r="I474" s="2"/>
    </row>
    <row r="475" customFormat="false" ht="12.75" hidden="false" customHeight="false" outlineLevel="0" collapsed="false">
      <c r="H475" s="2"/>
      <c r="I475" s="2"/>
    </row>
    <row r="476" customFormat="false" ht="12.75" hidden="false" customHeight="false" outlineLevel="0" collapsed="false">
      <c r="H476" s="2"/>
      <c r="I476" s="2"/>
    </row>
    <row r="477" customFormat="false" ht="12.75" hidden="false" customHeight="false" outlineLevel="0" collapsed="false">
      <c r="H477" s="2"/>
      <c r="I477" s="2"/>
    </row>
    <row r="478" customFormat="false" ht="12.75" hidden="false" customHeight="false" outlineLevel="0" collapsed="false">
      <c r="H478" s="2"/>
      <c r="I478" s="2"/>
    </row>
    <row r="479" customFormat="false" ht="12.75" hidden="false" customHeight="false" outlineLevel="0" collapsed="false">
      <c r="H479" s="2"/>
      <c r="I479" s="2"/>
    </row>
    <row r="480" customFormat="false" ht="12.75" hidden="false" customHeight="false" outlineLevel="0" collapsed="false">
      <c r="H480" s="2"/>
      <c r="I480" s="2"/>
    </row>
    <row r="481" customFormat="false" ht="12.75" hidden="false" customHeight="false" outlineLevel="0" collapsed="false">
      <c r="H481" s="2"/>
      <c r="I481" s="2"/>
    </row>
    <row r="482" customFormat="false" ht="12.75" hidden="false" customHeight="false" outlineLevel="0" collapsed="false">
      <c r="H482" s="2"/>
      <c r="I482" s="2"/>
    </row>
    <row r="483" customFormat="false" ht="12.75" hidden="false" customHeight="false" outlineLevel="0" collapsed="false">
      <c r="H483" s="2"/>
      <c r="I483" s="2"/>
    </row>
    <row r="484" customFormat="false" ht="12.75" hidden="false" customHeight="false" outlineLevel="0" collapsed="false">
      <c r="H484" s="2"/>
      <c r="I484" s="2"/>
    </row>
    <row r="485" customFormat="false" ht="12.75" hidden="false" customHeight="false" outlineLevel="0" collapsed="false">
      <c r="H485" s="2"/>
      <c r="I485" s="2"/>
    </row>
    <row r="486" customFormat="false" ht="12.75" hidden="false" customHeight="false" outlineLevel="0" collapsed="false">
      <c r="H486" s="2"/>
      <c r="I486" s="2"/>
    </row>
    <row r="487" customFormat="false" ht="12.75" hidden="false" customHeight="false" outlineLevel="0" collapsed="false">
      <c r="H487" s="2"/>
      <c r="I487" s="2"/>
    </row>
    <row r="488" customFormat="false" ht="12.75" hidden="false" customHeight="false" outlineLevel="0" collapsed="false">
      <c r="H488" s="2"/>
      <c r="I488" s="2"/>
    </row>
    <row r="489" customFormat="false" ht="12.75" hidden="false" customHeight="false" outlineLevel="0" collapsed="false">
      <c r="H489" s="2"/>
      <c r="I489" s="2"/>
    </row>
    <row r="490" customFormat="false" ht="12.75" hidden="false" customHeight="false" outlineLevel="0" collapsed="false">
      <c r="H490" s="2"/>
      <c r="I490" s="2"/>
    </row>
    <row r="491" customFormat="false" ht="12.75" hidden="false" customHeight="false" outlineLevel="0" collapsed="false">
      <c r="H491" s="2"/>
      <c r="I491" s="2"/>
    </row>
    <row r="492" customFormat="false" ht="12.75" hidden="false" customHeight="false" outlineLevel="0" collapsed="false">
      <c r="H492" s="2"/>
      <c r="I492" s="2"/>
    </row>
    <row r="493" customFormat="false" ht="12.75" hidden="false" customHeight="false" outlineLevel="0" collapsed="false">
      <c r="H493" s="2"/>
      <c r="I493" s="2"/>
    </row>
    <row r="494" customFormat="false" ht="12.75" hidden="false" customHeight="false" outlineLevel="0" collapsed="false">
      <c r="H494" s="2"/>
      <c r="I494" s="2"/>
    </row>
    <row r="495" customFormat="false" ht="12.75" hidden="false" customHeight="false" outlineLevel="0" collapsed="false">
      <c r="H495" s="2"/>
      <c r="I495" s="2"/>
    </row>
    <row r="496" customFormat="false" ht="12.75" hidden="false" customHeight="false" outlineLevel="0" collapsed="false">
      <c r="H496" s="2"/>
      <c r="I496" s="2"/>
    </row>
    <row r="497" customFormat="false" ht="12.75" hidden="false" customHeight="false" outlineLevel="0" collapsed="false">
      <c r="H497" s="2"/>
      <c r="I497" s="2"/>
    </row>
    <row r="498" customFormat="false" ht="12.75" hidden="false" customHeight="false" outlineLevel="0" collapsed="false">
      <c r="H498" s="2"/>
      <c r="I498" s="2"/>
    </row>
    <row r="499" customFormat="false" ht="12.75" hidden="false" customHeight="false" outlineLevel="0" collapsed="false">
      <c r="H499" s="2"/>
      <c r="I499" s="2"/>
    </row>
    <row r="500" customFormat="false" ht="12.75" hidden="false" customHeight="false" outlineLevel="0" collapsed="false">
      <c r="H500" s="2"/>
      <c r="I500" s="2"/>
    </row>
    <row r="501" customFormat="false" ht="12.75" hidden="false" customHeight="false" outlineLevel="0" collapsed="false">
      <c r="H501" s="2"/>
      <c r="I501" s="2"/>
    </row>
    <row r="502" customFormat="false" ht="12.75" hidden="false" customHeight="false" outlineLevel="0" collapsed="false">
      <c r="H502" s="2"/>
      <c r="I502" s="2"/>
    </row>
    <row r="503" customFormat="false" ht="12.75" hidden="false" customHeight="false" outlineLevel="0" collapsed="false">
      <c r="H503" s="2"/>
      <c r="I503" s="2"/>
    </row>
    <row r="504" customFormat="false" ht="12.75" hidden="false" customHeight="false" outlineLevel="0" collapsed="false">
      <c r="H504" s="2"/>
      <c r="I504" s="2"/>
    </row>
    <row r="505" customFormat="false" ht="12.75" hidden="false" customHeight="false" outlineLevel="0" collapsed="false">
      <c r="H505" s="2"/>
      <c r="I505" s="2"/>
    </row>
    <row r="506" customFormat="false" ht="12.75" hidden="false" customHeight="false" outlineLevel="0" collapsed="false">
      <c r="H506" s="2"/>
      <c r="I506" s="2"/>
    </row>
    <row r="507" customFormat="false" ht="12.75" hidden="false" customHeight="false" outlineLevel="0" collapsed="false">
      <c r="H507" s="2"/>
      <c r="I507" s="2"/>
    </row>
    <row r="508" customFormat="false" ht="12.75" hidden="false" customHeight="false" outlineLevel="0" collapsed="false">
      <c r="H508" s="2"/>
      <c r="I508" s="2"/>
    </row>
    <row r="509" customFormat="false" ht="12.75" hidden="false" customHeight="false" outlineLevel="0" collapsed="false">
      <c r="H509" s="2"/>
      <c r="I509" s="2"/>
    </row>
    <row r="510" customFormat="false" ht="12.75" hidden="false" customHeight="false" outlineLevel="0" collapsed="false">
      <c r="H510" s="2"/>
      <c r="I510" s="2"/>
    </row>
    <row r="511" customFormat="false" ht="12.75" hidden="false" customHeight="false" outlineLevel="0" collapsed="false">
      <c r="H511" s="2"/>
      <c r="I511" s="2"/>
    </row>
    <row r="512" customFormat="false" ht="12.75" hidden="false" customHeight="false" outlineLevel="0" collapsed="false">
      <c r="H512" s="2"/>
      <c r="I512" s="2"/>
    </row>
    <row r="513" customFormat="false" ht="12.75" hidden="false" customHeight="false" outlineLevel="0" collapsed="false">
      <c r="H513" s="2"/>
      <c r="I513" s="2"/>
    </row>
    <row r="514" customFormat="false" ht="12.75" hidden="false" customHeight="false" outlineLevel="0" collapsed="false">
      <c r="H514" s="2"/>
      <c r="I514" s="2"/>
    </row>
    <row r="515" customFormat="false" ht="12.75" hidden="false" customHeight="false" outlineLevel="0" collapsed="false">
      <c r="H515" s="2"/>
      <c r="I515" s="2"/>
    </row>
    <row r="516" customFormat="false" ht="12.75" hidden="false" customHeight="false" outlineLevel="0" collapsed="false">
      <c r="H516" s="2"/>
      <c r="I516" s="2"/>
    </row>
    <row r="517" customFormat="false" ht="12.75" hidden="false" customHeight="false" outlineLevel="0" collapsed="false">
      <c r="H517" s="2"/>
      <c r="I517" s="2"/>
    </row>
    <row r="518" customFormat="false" ht="12.75" hidden="false" customHeight="false" outlineLevel="0" collapsed="false">
      <c r="H518" s="2"/>
      <c r="I518" s="2"/>
    </row>
    <row r="519" customFormat="false" ht="12.75" hidden="false" customHeight="false" outlineLevel="0" collapsed="false">
      <c r="H519" s="2"/>
      <c r="I519" s="2"/>
    </row>
    <row r="520" customFormat="false" ht="12.75" hidden="false" customHeight="false" outlineLevel="0" collapsed="false">
      <c r="H520" s="2"/>
      <c r="I520" s="2"/>
    </row>
    <row r="521" customFormat="false" ht="12.75" hidden="false" customHeight="false" outlineLevel="0" collapsed="false">
      <c r="H521" s="2"/>
      <c r="I521" s="2"/>
    </row>
    <row r="522" customFormat="false" ht="12.75" hidden="false" customHeight="false" outlineLevel="0" collapsed="false">
      <c r="H522" s="2"/>
      <c r="I522" s="2"/>
    </row>
    <row r="523" customFormat="false" ht="12.75" hidden="false" customHeight="false" outlineLevel="0" collapsed="false">
      <c r="H523" s="2"/>
      <c r="I523" s="2"/>
    </row>
    <row r="524" customFormat="false" ht="12.75" hidden="false" customHeight="false" outlineLevel="0" collapsed="false">
      <c r="H524" s="2"/>
      <c r="I524" s="2"/>
    </row>
    <row r="525" customFormat="false" ht="12.75" hidden="false" customHeight="false" outlineLevel="0" collapsed="false">
      <c r="H525" s="2"/>
      <c r="I525" s="2"/>
    </row>
    <row r="526" customFormat="false" ht="12.75" hidden="false" customHeight="false" outlineLevel="0" collapsed="false">
      <c r="H526" s="2"/>
      <c r="I526" s="2"/>
    </row>
    <row r="527" customFormat="false" ht="12.75" hidden="false" customHeight="false" outlineLevel="0" collapsed="false">
      <c r="H527" s="2"/>
      <c r="I527" s="2"/>
    </row>
    <row r="528" customFormat="false" ht="12.75" hidden="false" customHeight="false" outlineLevel="0" collapsed="false">
      <c r="H528" s="2"/>
      <c r="I528" s="2"/>
    </row>
    <row r="529" customFormat="false" ht="12.75" hidden="false" customHeight="false" outlineLevel="0" collapsed="false">
      <c r="H529" s="2"/>
      <c r="I529" s="2"/>
    </row>
    <row r="530" customFormat="false" ht="12.75" hidden="false" customHeight="false" outlineLevel="0" collapsed="false">
      <c r="H530" s="2"/>
      <c r="I530" s="2"/>
    </row>
    <row r="531" customFormat="false" ht="12.75" hidden="false" customHeight="false" outlineLevel="0" collapsed="false">
      <c r="H531" s="2"/>
      <c r="I531" s="2"/>
    </row>
    <row r="532" customFormat="false" ht="12.75" hidden="false" customHeight="false" outlineLevel="0" collapsed="false">
      <c r="H532" s="2"/>
      <c r="I532" s="2"/>
    </row>
    <row r="533" customFormat="false" ht="12.75" hidden="false" customHeight="false" outlineLevel="0" collapsed="false">
      <c r="H533" s="2"/>
      <c r="I533" s="2"/>
    </row>
    <row r="534" customFormat="false" ht="12.75" hidden="false" customHeight="false" outlineLevel="0" collapsed="false">
      <c r="H534" s="2"/>
      <c r="I534" s="2"/>
    </row>
    <row r="535" customFormat="false" ht="12.75" hidden="false" customHeight="false" outlineLevel="0" collapsed="false">
      <c r="H535" s="2"/>
      <c r="I535" s="2"/>
    </row>
    <row r="536" customFormat="false" ht="12.75" hidden="false" customHeight="false" outlineLevel="0" collapsed="false">
      <c r="H536" s="2"/>
      <c r="I536" s="2"/>
    </row>
    <row r="537" customFormat="false" ht="12.75" hidden="false" customHeight="false" outlineLevel="0" collapsed="false">
      <c r="H537" s="2"/>
      <c r="I537" s="2"/>
    </row>
    <row r="538" customFormat="false" ht="12.75" hidden="false" customHeight="false" outlineLevel="0" collapsed="false">
      <c r="H538" s="2"/>
      <c r="I538" s="2"/>
    </row>
    <row r="539" customFormat="false" ht="12.75" hidden="false" customHeight="false" outlineLevel="0" collapsed="false">
      <c r="H539" s="2"/>
      <c r="I539" s="2"/>
    </row>
    <row r="540" customFormat="false" ht="12.75" hidden="false" customHeight="false" outlineLevel="0" collapsed="false">
      <c r="H540" s="2"/>
      <c r="I540" s="2"/>
    </row>
    <row r="541" customFormat="false" ht="12.75" hidden="false" customHeight="false" outlineLevel="0" collapsed="false">
      <c r="H541" s="2"/>
      <c r="I541" s="2"/>
    </row>
    <row r="542" customFormat="false" ht="12.75" hidden="false" customHeight="false" outlineLevel="0" collapsed="false">
      <c r="H542" s="2"/>
      <c r="I542" s="2"/>
    </row>
    <row r="543" customFormat="false" ht="12.75" hidden="false" customHeight="false" outlineLevel="0" collapsed="false">
      <c r="H543" s="2"/>
      <c r="I543" s="2"/>
    </row>
    <row r="544" customFormat="false" ht="12.75" hidden="false" customHeight="false" outlineLevel="0" collapsed="false">
      <c r="H544" s="2"/>
      <c r="I544" s="2"/>
    </row>
    <row r="545" customFormat="false" ht="12.75" hidden="false" customHeight="false" outlineLevel="0" collapsed="false">
      <c r="H545" s="2"/>
      <c r="I545" s="2"/>
    </row>
    <row r="546" customFormat="false" ht="12.75" hidden="false" customHeight="false" outlineLevel="0" collapsed="false">
      <c r="H546" s="2"/>
      <c r="I546" s="2"/>
    </row>
    <row r="547" customFormat="false" ht="12.75" hidden="false" customHeight="false" outlineLevel="0" collapsed="false">
      <c r="H547" s="2"/>
      <c r="I547" s="2"/>
    </row>
    <row r="548" customFormat="false" ht="12.75" hidden="false" customHeight="false" outlineLevel="0" collapsed="false">
      <c r="H548" s="2"/>
      <c r="I548" s="2"/>
    </row>
    <row r="549" customFormat="false" ht="12.75" hidden="false" customHeight="false" outlineLevel="0" collapsed="false">
      <c r="H549" s="2"/>
      <c r="I549" s="2"/>
    </row>
    <row r="550" customFormat="false" ht="12.75" hidden="false" customHeight="false" outlineLevel="0" collapsed="false">
      <c r="H550" s="2"/>
      <c r="I550" s="2"/>
    </row>
    <row r="551" customFormat="false" ht="12.75" hidden="false" customHeight="false" outlineLevel="0" collapsed="false">
      <c r="H551" s="2"/>
      <c r="I551" s="2"/>
    </row>
    <row r="552" customFormat="false" ht="12.75" hidden="false" customHeight="false" outlineLevel="0" collapsed="false">
      <c r="H552" s="2"/>
      <c r="I552" s="2"/>
    </row>
    <row r="553" customFormat="false" ht="12.75" hidden="false" customHeight="false" outlineLevel="0" collapsed="false">
      <c r="H553" s="2"/>
      <c r="I553" s="2"/>
    </row>
    <row r="554" customFormat="false" ht="12.75" hidden="false" customHeight="false" outlineLevel="0" collapsed="false">
      <c r="H554" s="2"/>
      <c r="I554" s="2"/>
    </row>
    <row r="555" customFormat="false" ht="12.75" hidden="false" customHeight="false" outlineLevel="0" collapsed="false">
      <c r="H555" s="2"/>
      <c r="I555" s="2"/>
    </row>
    <row r="556" customFormat="false" ht="12.75" hidden="false" customHeight="false" outlineLevel="0" collapsed="false">
      <c r="H556" s="2"/>
      <c r="I556" s="2"/>
    </row>
    <row r="557" customFormat="false" ht="12.75" hidden="false" customHeight="false" outlineLevel="0" collapsed="false">
      <c r="H557" s="2"/>
      <c r="I557" s="2"/>
    </row>
    <row r="558" customFormat="false" ht="12.75" hidden="false" customHeight="false" outlineLevel="0" collapsed="false">
      <c r="H558" s="2"/>
      <c r="I558" s="2"/>
    </row>
    <row r="559" customFormat="false" ht="12.75" hidden="false" customHeight="false" outlineLevel="0" collapsed="false">
      <c r="H559" s="2"/>
      <c r="I559" s="2"/>
    </row>
    <row r="560" customFormat="false" ht="12.75" hidden="false" customHeight="false" outlineLevel="0" collapsed="false">
      <c r="H560" s="2"/>
      <c r="I560" s="2"/>
    </row>
    <row r="561" customFormat="false" ht="12.75" hidden="false" customHeight="false" outlineLevel="0" collapsed="false">
      <c r="H561" s="2"/>
      <c r="I561" s="2"/>
    </row>
    <row r="562" customFormat="false" ht="12.75" hidden="false" customHeight="false" outlineLevel="0" collapsed="false">
      <c r="H562" s="2"/>
      <c r="I562" s="2"/>
    </row>
    <row r="563" customFormat="false" ht="12.75" hidden="false" customHeight="false" outlineLevel="0" collapsed="false">
      <c r="H563" s="2"/>
      <c r="I563" s="2"/>
    </row>
    <row r="564" customFormat="false" ht="12.75" hidden="false" customHeight="false" outlineLevel="0" collapsed="false">
      <c r="H564" s="2"/>
      <c r="I564" s="2"/>
    </row>
    <row r="565" customFormat="false" ht="12.75" hidden="false" customHeight="false" outlineLevel="0" collapsed="false">
      <c r="H565" s="2"/>
      <c r="I565" s="2"/>
    </row>
    <row r="566" customFormat="false" ht="12.75" hidden="false" customHeight="false" outlineLevel="0" collapsed="false">
      <c r="H566" s="2"/>
      <c r="I566" s="2"/>
    </row>
    <row r="567" customFormat="false" ht="12.75" hidden="false" customHeight="false" outlineLevel="0" collapsed="false">
      <c r="H567" s="2"/>
      <c r="I567" s="2"/>
    </row>
    <row r="568" customFormat="false" ht="12.75" hidden="false" customHeight="false" outlineLevel="0" collapsed="false">
      <c r="H568" s="2"/>
      <c r="I568" s="2"/>
    </row>
    <row r="569" customFormat="false" ht="12.75" hidden="false" customHeight="false" outlineLevel="0" collapsed="false">
      <c r="H569" s="2"/>
      <c r="I569" s="2"/>
    </row>
    <row r="570" customFormat="false" ht="12.75" hidden="false" customHeight="false" outlineLevel="0" collapsed="false">
      <c r="H570" s="2"/>
      <c r="I570" s="2"/>
    </row>
    <row r="571" customFormat="false" ht="12.75" hidden="false" customHeight="false" outlineLevel="0" collapsed="false">
      <c r="H571" s="2"/>
      <c r="I571" s="2"/>
    </row>
    <row r="572" customFormat="false" ht="12.75" hidden="false" customHeight="false" outlineLevel="0" collapsed="false">
      <c r="H572" s="2"/>
      <c r="I572" s="2"/>
    </row>
    <row r="573" customFormat="false" ht="12.75" hidden="false" customHeight="false" outlineLevel="0" collapsed="false">
      <c r="H573" s="2"/>
      <c r="I573" s="2"/>
    </row>
    <row r="574" customFormat="false" ht="12.75" hidden="false" customHeight="false" outlineLevel="0" collapsed="false">
      <c r="H574" s="2"/>
      <c r="I574" s="2"/>
    </row>
    <row r="575" customFormat="false" ht="12.75" hidden="false" customHeight="false" outlineLevel="0" collapsed="false">
      <c r="H575" s="2"/>
      <c r="I575" s="2"/>
    </row>
    <row r="576" customFormat="false" ht="12.75" hidden="false" customHeight="false" outlineLevel="0" collapsed="false">
      <c r="H576" s="2"/>
      <c r="I576" s="2"/>
    </row>
    <row r="577" customFormat="false" ht="12.75" hidden="false" customHeight="false" outlineLevel="0" collapsed="false">
      <c r="H577" s="2"/>
      <c r="I577" s="2"/>
    </row>
    <row r="578" customFormat="false" ht="12.75" hidden="false" customHeight="false" outlineLevel="0" collapsed="false">
      <c r="H578" s="2"/>
      <c r="I578" s="2"/>
    </row>
    <row r="579" customFormat="false" ht="12.75" hidden="false" customHeight="false" outlineLevel="0" collapsed="false">
      <c r="H579" s="2"/>
      <c r="I579" s="2"/>
    </row>
    <row r="580" customFormat="false" ht="12.75" hidden="false" customHeight="false" outlineLevel="0" collapsed="false">
      <c r="H580" s="2"/>
      <c r="I580" s="2"/>
    </row>
    <row r="581" customFormat="false" ht="12.75" hidden="false" customHeight="false" outlineLevel="0" collapsed="false">
      <c r="H581" s="2"/>
      <c r="I581" s="2"/>
    </row>
    <row r="582" customFormat="false" ht="12.75" hidden="false" customHeight="false" outlineLevel="0" collapsed="false">
      <c r="H582" s="2"/>
      <c r="I582" s="2"/>
    </row>
    <row r="583" customFormat="false" ht="12.75" hidden="false" customHeight="false" outlineLevel="0" collapsed="false">
      <c r="H583" s="2"/>
      <c r="I583" s="2"/>
    </row>
    <row r="584" customFormat="false" ht="12.75" hidden="false" customHeight="false" outlineLevel="0" collapsed="false">
      <c r="H584" s="2"/>
      <c r="I584" s="2"/>
    </row>
    <row r="585" customFormat="false" ht="12.75" hidden="false" customHeight="false" outlineLevel="0" collapsed="false">
      <c r="H585" s="2"/>
      <c r="I585" s="2"/>
    </row>
    <row r="586" customFormat="false" ht="12.75" hidden="false" customHeight="false" outlineLevel="0" collapsed="false">
      <c r="H586" s="2"/>
      <c r="I586" s="2"/>
    </row>
    <row r="587" customFormat="false" ht="12.75" hidden="false" customHeight="false" outlineLevel="0" collapsed="false">
      <c r="H587" s="2"/>
      <c r="I587" s="2"/>
    </row>
    <row r="588" customFormat="false" ht="12.75" hidden="false" customHeight="false" outlineLevel="0" collapsed="false">
      <c r="H588" s="2"/>
      <c r="I588" s="2"/>
    </row>
    <row r="589" customFormat="false" ht="12.75" hidden="false" customHeight="false" outlineLevel="0" collapsed="false">
      <c r="H589" s="2"/>
      <c r="I589" s="2"/>
    </row>
    <row r="590" customFormat="false" ht="12.75" hidden="false" customHeight="false" outlineLevel="0" collapsed="false">
      <c r="H590" s="2"/>
      <c r="I590" s="2"/>
    </row>
    <row r="591" customFormat="false" ht="12.75" hidden="false" customHeight="false" outlineLevel="0" collapsed="false">
      <c r="H591" s="2"/>
      <c r="I591" s="2"/>
    </row>
    <row r="592" customFormat="false" ht="12.75" hidden="false" customHeight="false" outlineLevel="0" collapsed="false">
      <c r="H592" s="2"/>
      <c r="I592" s="2"/>
    </row>
    <row r="593" customFormat="false" ht="12.75" hidden="false" customHeight="false" outlineLevel="0" collapsed="false">
      <c r="H593" s="2"/>
      <c r="I593" s="2"/>
    </row>
    <row r="594" customFormat="false" ht="12.75" hidden="false" customHeight="false" outlineLevel="0" collapsed="false">
      <c r="H594" s="2"/>
      <c r="I594" s="2"/>
    </row>
    <row r="595" customFormat="false" ht="12.75" hidden="false" customHeight="false" outlineLevel="0" collapsed="false">
      <c r="H595" s="2"/>
      <c r="I595" s="2"/>
    </row>
    <row r="596" customFormat="false" ht="12.75" hidden="false" customHeight="false" outlineLevel="0" collapsed="false">
      <c r="H596" s="2"/>
      <c r="I596" s="2"/>
    </row>
    <row r="597" customFormat="false" ht="12.75" hidden="false" customHeight="false" outlineLevel="0" collapsed="false">
      <c r="H597" s="2"/>
      <c r="I597" s="2"/>
    </row>
    <row r="598" customFormat="false" ht="12.75" hidden="false" customHeight="false" outlineLevel="0" collapsed="false">
      <c r="H598" s="2"/>
      <c r="I598" s="2"/>
    </row>
    <row r="599" customFormat="false" ht="12.75" hidden="false" customHeight="false" outlineLevel="0" collapsed="false">
      <c r="H599" s="2"/>
      <c r="I599" s="2"/>
    </row>
    <row r="600" customFormat="false" ht="12.75" hidden="false" customHeight="false" outlineLevel="0" collapsed="false">
      <c r="H600" s="2"/>
      <c r="I600" s="2"/>
    </row>
    <row r="601" customFormat="false" ht="12.75" hidden="false" customHeight="false" outlineLevel="0" collapsed="false">
      <c r="H601" s="2"/>
      <c r="I601" s="2"/>
    </row>
    <row r="602" customFormat="false" ht="12.75" hidden="false" customHeight="false" outlineLevel="0" collapsed="false">
      <c r="H602" s="2"/>
      <c r="I602" s="2"/>
    </row>
    <row r="603" customFormat="false" ht="12.75" hidden="false" customHeight="false" outlineLevel="0" collapsed="false">
      <c r="H603" s="2"/>
      <c r="I603" s="2"/>
    </row>
    <row r="604" customFormat="false" ht="12.75" hidden="false" customHeight="false" outlineLevel="0" collapsed="false">
      <c r="H604" s="2"/>
      <c r="I604" s="2"/>
    </row>
    <row r="605" customFormat="false" ht="12.75" hidden="false" customHeight="false" outlineLevel="0" collapsed="false">
      <c r="H605" s="2"/>
      <c r="I605" s="2"/>
    </row>
    <row r="606" customFormat="false" ht="12.75" hidden="false" customHeight="false" outlineLevel="0" collapsed="false">
      <c r="H606" s="2"/>
      <c r="I606" s="2"/>
    </row>
    <row r="607" customFormat="false" ht="12.75" hidden="false" customHeight="false" outlineLevel="0" collapsed="false">
      <c r="H607" s="2"/>
      <c r="I607" s="2"/>
    </row>
    <row r="608" customFormat="false" ht="12.75" hidden="false" customHeight="false" outlineLevel="0" collapsed="false">
      <c r="H608" s="2"/>
      <c r="I608" s="2"/>
    </row>
    <row r="609" customFormat="false" ht="12.75" hidden="false" customHeight="false" outlineLevel="0" collapsed="false">
      <c r="H609" s="2"/>
      <c r="I609" s="2"/>
    </row>
    <row r="610" customFormat="false" ht="12.75" hidden="false" customHeight="false" outlineLevel="0" collapsed="false">
      <c r="H610" s="2"/>
      <c r="I610" s="2"/>
    </row>
    <row r="611" customFormat="false" ht="12.75" hidden="false" customHeight="false" outlineLevel="0" collapsed="false">
      <c r="H611" s="2"/>
      <c r="I611" s="2"/>
    </row>
    <row r="612" customFormat="false" ht="12.75" hidden="false" customHeight="false" outlineLevel="0" collapsed="false">
      <c r="H612" s="2"/>
      <c r="I612" s="2"/>
    </row>
    <row r="613" customFormat="false" ht="12.75" hidden="false" customHeight="false" outlineLevel="0" collapsed="false">
      <c r="H613" s="2"/>
      <c r="I613" s="2"/>
    </row>
    <row r="614" customFormat="false" ht="12.75" hidden="false" customHeight="false" outlineLevel="0" collapsed="false">
      <c r="H614" s="2"/>
      <c r="I614" s="2"/>
    </row>
    <row r="615" customFormat="false" ht="12.75" hidden="false" customHeight="false" outlineLevel="0" collapsed="false">
      <c r="H615" s="2"/>
      <c r="I615" s="2"/>
    </row>
    <row r="616" customFormat="false" ht="12.75" hidden="false" customHeight="false" outlineLevel="0" collapsed="false">
      <c r="H616" s="2"/>
      <c r="I616" s="2"/>
    </row>
    <row r="617" customFormat="false" ht="12.75" hidden="false" customHeight="false" outlineLevel="0" collapsed="false">
      <c r="H617" s="2"/>
      <c r="I617" s="2"/>
    </row>
    <row r="618" customFormat="false" ht="12.75" hidden="false" customHeight="false" outlineLevel="0" collapsed="false">
      <c r="H618" s="2"/>
      <c r="I618" s="2"/>
    </row>
    <row r="619" customFormat="false" ht="12.75" hidden="false" customHeight="false" outlineLevel="0" collapsed="false">
      <c r="H619" s="2"/>
      <c r="I619" s="2"/>
    </row>
    <row r="620" customFormat="false" ht="12.75" hidden="false" customHeight="false" outlineLevel="0" collapsed="false">
      <c r="H620" s="2"/>
      <c r="I620" s="2"/>
    </row>
    <row r="621" customFormat="false" ht="12.75" hidden="false" customHeight="false" outlineLevel="0" collapsed="false">
      <c r="H621" s="2"/>
      <c r="I621" s="2"/>
    </row>
    <row r="622" customFormat="false" ht="12.75" hidden="false" customHeight="false" outlineLevel="0" collapsed="false">
      <c r="H622" s="2"/>
      <c r="I622" s="2"/>
    </row>
    <row r="623" customFormat="false" ht="12.75" hidden="false" customHeight="false" outlineLevel="0" collapsed="false">
      <c r="H623" s="2"/>
      <c r="I623" s="2"/>
    </row>
    <row r="624" customFormat="false" ht="12.75" hidden="false" customHeight="false" outlineLevel="0" collapsed="false">
      <c r="H624" s="2"/>
      <c r="I624" s="2"/>
    </row>
    <row r="625" customFormat="false" ht="12.75" hidden="false" customHeight="false" outlineLevel="0" collapsed="false">
      <c r="H625" s="2"/>
      <c r="I625" s="2"/>
    </row>
    <row r="626" customFormat="false" ht="12.75" hidden="false" customHeight="false" outlineLevel="0" collapsed="false">
      <c r="H626" s="2"/>
      <c r="I626" s="2"/>
    </row>
    <row r="627" customFormat="false" ht="12.75" hidden="false" customHeight="false" outlineLevel="0" collapsed="false">
      <c r="H627" s="2"/>
      <c r="I627" s="2"/>
    </row>
    <row r="628" customFormat="false" ht="12.75" hidden="false" customHeight="false" outlineLevel="0" collapsed="false">
      <c r="H628" s="2"/>
      <c r="I628" s="2"/>
    </row>
    <row r="629" customFormat="false" ht="12.75" hidden="false" customHeight="false" outlineLevel="0" collapsed="false">
      <c r="H629" s="2"/>
      <c r="I629" s="2"/>
    </row>
    <row r="630" customFormat="false" ht="12.75" hidden="false" customHeight="false" outlineLevel="0" collapsed="false">
      <c r="H630" s="2"/>
      <c r="I630" s="2"/>
    </row>
    <row r="631" customFormat="false" ht="12.75" hidden="false" customHeight="false" outlineLevel="0" collapsed="false">
      <c r="H631" s="2"/>
      <c r="I631" s="2"/>
    </row>
    <row r="632" customFormat="false" ht="12.75" hidden="false" customHeight="false" outlineLevel="0" collapsed="false">
      <c r="H632" s="2"/>
      <c r="I632" s="2"/>
    </row>
    <row r="633" customFormat="false" ht="12.75" hidden="false" customHeight="false" outlineLevel="0" collapsed="false">
      <c r="H633" s="2"/>
      <c r="I633" s="2"/>
    </row>
    <row r="634" customFormat="false" ht="12.75" hidden="false" customHeight="false" outlineLevel="0" collapsed="false">
      <c r="H634" s="2"/>
      <c r="I634" s="2"/>
    </row>
    <row r="635" customFormat="false" ht="12.75" hidden="false" customHeight="false" outlineLevel="0" collapsed="false">
      <c r="H635" s="2"/>
      <c r="I635" s="2"/>
    </row>
    <row r="636" customFormat="false" ht="12.75" hidden="false" customHeight="false" outlineLevel="0" collapsed="false">
      <c r="H636" s="2"/>
      <c r="I636" s="2"/>
    </row>
    <row r="637" customFormat="false" ht="12.75" hidden="false" customHeight="false" outlineLevel="0" collapsed="false">
      <c r="H637" s="2"/>
      <c r="I637" s="2"/>
    </row>
    <row r="638" customFormat="false" ht="12.75" hidden="false" customHeight="false" outlineLevel="0" collapsed="false">
      <c r="H638" s="2"/>
      <c r="I638" s="2"/>
    </row>
    <row r="639" customFormat="false" ht="12.75" hidden="false" customHeight="false" outlineLevel="0" collapsed="false">
      <c r="H639" s="2"/>
      <c r="I639" s="2"/>
    </row>
    <row r="640" customFormat="false" ht="12.75" hidden="false" customHeight="false" outlineLevel="0" collapsed="false">
      <c r="H640" s="2"/>
      <c r="I640" s="2"/>
    </row>
    <row r="641" customFormat="false" ht="12.75" hidden="false" customHeight="false" outlineLevel="0" collapsed="false">
      <c r="H641" s="2"/>
      <c r="I641" s="2"/>
    </row>
    <row r="642" customFormat="false" ht="12.75" hidden="false" customHeight="false" outlineLevel="0" collapsed="false">
      <c r="H642" s="2"/>
      <c r="I642" s="2"/>
    </row>
    <row r="643" customFormat="false" ht="12.75" hidden="false" customHeight="false" outlineLevel="0" collapsed="false">
      <c r="H643" s="2"/>
      <c r="I643" s="2"/>
    </row>
    <row r="644" customFormat="false" ht="12.75" hidden="false" customHeight="false" outlineLevel="0" collapsed="false">
      <c r="H644" s="2"/>
      <c r="I644" s="2"/>
    </row>
    <row r="645" customFormat="false" ht="12.75" hidden="false" customHeight="false" outlineLevel="0" collapsed="false">
      <c r="H645" s="2"/>
      <c r="I645" s="2"/>
    </row>
    <row r="646" customFormat="false" ht="12.75" hidden="false" customHeight="false" outlineLevel="0" collapsed="false">
      <c r="H646" s="2"/>
      <c r="I646" s="2"/>
    </row>
    <row r="647" customFormat="false" ht="12.75" hidden="false" customHeight="false" outlineLevel="0" collapsed="false">
      <c r="H647" s="2"/>
      <c r="I647" s="2"/>
    </row>
    <row r="648" customFormat="false" ht="12.75" hidden="false" customHeight="false" outlineLevel="0" collapsed="false">
      <c r="H648" s="2"/>
      <c r="I648" s="2"/>
    </row>
    <row r="649" customFormat="false" ht="12.75" hidden="false" customHeight="false" outlineLevel="0" collapsed="false">
      <c r="H649" s="2"/>
      <c r="I649" s="2"/>
    </row>
    <row r="650" customFormat="false" ht="12.75" hidden="false" customHeight="false" outlineLevel="0" collapsed="false">
      <c r="H650" s="2"/>
      <c r="I650" s="2"/>
    </row>
    <row r="651" customFormat="false" ht="12.75" hidden="false" customHeight="false" outlineLevel="0" collapsed="false">
      <c r="H651" s="2"/>
      <c r="I651" s="2"/>
    </row>
    <row r="652" customFormat="false" ht="12.75" hidden="false" customHeight="false" outlineLevel="0" collapsed="false">
      <c r="H652" s="2"/>
      <c r="I652" s="2"/>
    </row>
    <row r="653" customFormat="false" ht="12.75" hidden="false" customHeight="false" outlineLevel="0" collapsed="false">
      <c r="H653" s="2"/>
      <c r="I653" s="2"/>
    </row>
    <row r="654" customFormat="false" ht="12.75" hidden="false" customHeight="false" outlineLevel="0" collapsed="false">
      <c r="H654" s="2"/>
      <c r="I654" s="2"/>
    </row>
    <row r="655" customFormat="false" ht="12.75" hidden="false" customHeight="false" outlineLevel="0" collapsed="false">
      <c r="H655" s="2"/>
      <c r="I655" s="2"/>
    </row>
    <row r="656" customFormat="false" ht="12.75" hidden="false" customHeight="false" outlineLevel="0" collapsed="false">
      <c r="H656" s="2"/>
      <c r="I656" s="2"/>
    </row>
    <row r="657" customFormat="false" ht="12.75" hidden="false" customHeight="false" outlineLevel="0" collapsed="false">
      <c r="H657" s="2"/>
      <c r="I657" s="2"/>
    </row>
    <row r="658" customFormat="false" ht="12.75" hidden="false" customHeight="false" outlineLevel="0" collapsed="false">
      <c r="H658" s="2"/>
      <c r="I658" s="2"/>
    </row>
    <row r="659" customFormat="false" ht="12.75" hidden="false" customHeight="false" outlineLevel="0" collapsed="false">
      <c r="H659" s="2"/>
      <c r="I659" s="2"/>
    </row>
    <row r="660" customFormat="false" ht="12.75" hidden="false" customHeight="false" outlineLevel="0" collapsed="false">
      <c r="H660" s="2"/>
      <c r="I660" s="2"/>
    </row>
    <row r="661" customFormat="false" ht="12.75" hidden="false" customHeight="false" outlineLevel="0" collapsed="false">
      <c r="H661" s="2"/>
      <c r="I661" s="2"/>
    </row>
    <row r="662" customFormat="false" ht="12.75" hidden="false" customHeight="false" outlineLevel="0" collapsed="false">
      <c r="H662" s="2"/>
      <c r="I662" s="2"/>
    </row>
    <row r="663" customFormat="false" ht="12.75" hidden="false" customHeight="false" outlineLevel="0" collapsed="false">
      <c r="H663" s="2"/>
      <c r="I663" s="2"/>
    </row>
    <row r="664" customFormat="false" ht="12.75" hidden="false" customHeight="false" outlineLevel="0" collapsed="false">
      <c r="H664" s="2"/>
      <c r="I664" s="2"/>
    </row>
    <row r="665" customFormat="false" ht="12.75" hidden="false" customHeight="false" outlineLevel="0" collapsed="false">
      <c r="H665" s="2"/>
      <c r="I665" s="2"/>
    </row>
    <row r="666" customFormat="false" ht="12.75" hidden="false" customHeight="false" outlineLevel="0" collapsed="false">
      <c r="H666" s="2"/>
      <c r="I666" s="2"/>
    </row>
    <row r="667" customFormat="false" ht="12.75" hidden="false" customHeight="false" outlineLevel="0" collapsed="false">
      <c r="H667" s="2"/>
      <c r="I667" s="2"/>
    </row>
    <row r="668" customFormat="false" ht="12.75" hidden="false" customHeight="false" outlineLevel="0" collapsed="false">
      <c r="H668" s="2"/>
      <c r="I668" s="2"/>
    </row>
    <row r="669" customFormat="false" ht="12.75" hidden="false" customHeight="false" outlineLevel="0" collapsed="false">
      <c r="H669" s="2"/>
      <c r="I669" s="2"/>
    </row>
    <row r="670" customFormat="false" ht="12.75" hidden="false" customHeight="false" outlineLevel="0" collapsed="false">
      <c r="H670" s="2"/>
      <c r="I670" s="2"/>
    </row>
    <row r="671" customFormat="false" ht="12.75" hidden="false" customHeight="false" outlineLevel="0" collapsed="false">
      <c r="H671" s="2"/>
      <c r="I671" s="2"/>
    </row>
    <row r="672" customFormat="false" ht="12.75" hidden="false" customHeight="false" outlineLevel="0" collapsed="false">
      <c r="H672" s="2"/>
      <c r="I672" s="2"/>
    </row>
    <row r="673" customFormat="false" ht="12.75" hidden="false" customHeight="false" outlineLevel="0" collapsed="false">
      <c r="H673" s="2"/>
      <c r="I673" s="2"/>
    </row>
    <row r="674" customFormat="false" ht="12.75" hidden="false" customHeight="false" outlineLevel="0" collapsed="false">
      <c r="H674" s="2"/>
      <c r="I674" s="2"/>
    </row>
    <row r="675" customFormat="false" ht="12.75" hidden="false" customHeight="false" outlineLevel="0" collapsed="false">
      <c r="H675" s="2"/>
      <c r="I675" s="2"/>
    </row>
    <row r="676" customFormat="false" ht="12.75" hidden="false" customHeight="false" outlineLevel="0" collapsed="false">
      <c r="H676" s="2"/>
      <c r="I676" s="2"/>
    </row>
    <row r="677" customFormat="false" ht="12.75" hidden="false" customHeight="false" outlineLevel="0" collapsed="false">
      <c r="H677" s="2"/>
      <c r="I677" s="2"/>
    </row>
    <row r="678" customFormat="false" ht="12.75" hidden="false" customHeight="false" outlineLevel="0" collapsed="false">
      <c r="H678" s="2"/>
      <c r="I678" s="2"/>
    </row>
    <row r="679" customFormat="false" ht="12.75" hidden="false" customHeight="false" outlineLevel="0" collapsed="false">
      <c r="H679" s="2"/>
      <c r="I679" s="2"/>
    </row>
    <row r="680" customFormat="false" ht="12.75" hidden="false" customHeight="false" outlineLevel="0" collapsed="false">
      <c r="H680" s="2"/>
      <c r="I680" s="2"/>
    </row>
    <row r="681" customFormat="false" ht="12.75" hidden="false" customHeight="false" outlineLevel="0" collapsed="false">
      <c r="H681" s="2"/>
      <c r="I681" s="2"/>
    </row>
    <row r="682" customFormat="false" ht="12.75" hidden="false" customHeight="false" outlineLevel="0" collapsed="false">
      <c r="H682" s="2"/>
      <c r="I682" s="2"/>
    </row>
    <row r="683" customFormat="false" ht="12.75" hidden="false" customHeight="false" outlineLevel="0" collapsed="false">
      <c r="H683" s="2"/>
      <c r="I683" s="2"/>
    </row>
    <row r="684" customFormat="false" ht="12.75" hidden="false" customHeight="false" outlineLevel="0" collapsed="false">
      <c r="H684" s="2"/>
      <c r="I684" s="2"/>
    </row>
    <row r="685" customFormat="false" ht="12.75" hidden="false" customHeight="false" outlineLevel="0" collapsed="false">
      <c r="H685" s="2"/>
      <c r="I685" s="2"/>
    </row>
    <row r="686" customFormat="false" ht="12.75" hidden="false" customHeight="false" outlineLevel="0" collapsed="false">
      <c r="H686" s="2"/>
      <c r="I686" s="2"/>
    </row>
    <row r="687" customFormat="false" ht="12.75" hidden="false" customHeight="false" outlineLevel="0" collapsed="false">
      <c r="H687" s="2"/>
      <c r="I687" s="2"/>
    </row>
    <row r="688" customFormat="false" ht="12.75" hidden="false" customHeight="false" outlineLevel="0" collapsed="false">
      <c r="H688" s="2"/>
      <c r="I688" s="2"/>
    </row>
    <row r="689" customFormat="false" ht="12.75" hidden="false" customHeight="false" outlineLevel="0" collapsed="false">
      <c r="H689" s="2"/>
      <c r="I689" s="2"/>
    </row>
    <row r="690" customFormat="false" ht="12.75" hidden="false" customHeight="false" outlineLevel="0" collapsed="false">
      <c r="H690" s="2"/>
      <c r="I690" s="2"/>
    </row>
    <row r="691" customFormat="false" ht="12.75" hidden="false" customHeight="false" outlineLevel="0" collapsed="false">
      <c r="H691" s="2"/>
      <c r="I691" s="2"/>
    </row>
    <row r="692" customFormat="false" ht="12.75" hidden="false" customHeight="false" outlineLevel="0" collapsed="false">
      <c r="H692" s="2"/>
      <c r="I692" s="2"/>
    </row>
    <row r="693" customFormat="false" ht="12.75" hidden="false" customHeight="false" outlineLevel="0" collapsed="false">
      <c r="H693" s="2"/>
      <c r="I693" s="2"/>
    </row>
    <row r="694" customFormat="false" ht="12.75" hidden="false" customHeight="false" outlineLevel="0" collapsed="false">
      <c r="H694" s="2"/>
      <c r="I694" s="2"/>
    </row>
    <row r="695" customFormat="false" ht="12.75" hidden="false" customHeight="false" outlineLevel="0" collapsed="false">
      <c r="H695" s="2"/>
      <c r="I695" s="2"/>
    </row>
    <row r="696" customFormat="false" ht="12.75" hidden="false" customHeight="false" outlineLevel="0" collapsed="false">
      <c r="H696" s="2"/>
      <c r="I696" s="2"/>
    </row>
    <row r="697" customFormat="false" ht="12.75" hidden="false" customHeight="false" outlineLevel="0" collapsed="false">
      <c r="H697" s="2"/>
      <c r="I697" s="2"/>
    </row>
    <row r="698" customFormat="false" ht="12.75" hidden="false" customHeight="false" outlineLevel="0" collapsed="false">
      <c r="H698" s="2"/>
      <c r="I698" s="2"/>
    </row>
    <row r="699" customFormat="false" ht="12.75" hidden="false" customHeight="false" outlineLevel="0" collapsed="false">
      <c r="H699" s="2"/>
      <c r="I699" s="2"/>
    </row>
    <row r="700" customFormat="false" ht="12.75" hidden="false" customHeight="false" outlineLevel="0" collapsed="false">
      <c r="H700" s="2"/>
      <c r="I700" s="2"/>
    </row>
    <row r="701" customFormat="false" ht="12.75" hidden="false" customHeight="false" outlineLevel="0" collapsed="false">
      <c r="H701" s="2"/>
      <c r="I701" s="2"/>
    </row>
    <row r="702" customFormat="false" ht="12.75" hidden="false" customHeight="false" outlineLevel="0" collapsed="false">
      <c r="H702" s="2"/>
      <c r="I702" s="2"/>
    </row>
    <row r="703" customFormat="false" ht="12.75" hidden="false" customHeight="false" outlineLevel="0" collapsed="false">
      <c r="H703" s="2"/>
      <c r="I703" s="2"/>
    </row>
    <row r="704" customFormat="false" ht="12.75" hidden="false" customHeight="false" outlineLevel="0" collapsed="false">
      <c r="H704" s="2"/>
      <c r="I704" s="2"/>
    </row>
    <row r="705" customFormat="false" ht="12.75" hidden="false" customHeight="false" outlineLevel="0" collapsed="false">
      <c r="H705" s="2"/>
      <c r="I705" s="2"/>
    </row>
    <row r="706" customFormat="false" ht="12.75" hidden="false" customHeight="false" outlineLevel="0" collapsed="false">
      <c r="H706" s="2"/>
      <c r="I706" s="2"/>
    </row>
    <row r="707" customFormat="false" ht="12.75" hidden="false" customHeight="false" outlineLevel="0" collapsed="false">
      <c r="H707" s="2"/>
      <c r="I707" s="2"/>
    </row>
    <row r="708" customFormat="false" ht="12.75" hidden="false" customHeight="false" outlineLevel="0" collapsed="false">
      <c r="H708" s="2"/>
      <c r="I708" s="2"/>
    </row>
    <row r="709" customFormat="false" ht="12.75" hidden="false" customHeight="false" outlineLevel="0" collapsed="false">
      <c r="H709" s="2"/>
      <c r="I709" s="2"/>
    </row>
    <row r="710" customFormat="false" ht="12.75" hidden="false" customHeight="false" outlineLevel="0" collapsed="false">
      <c r="H710" s="2"/>
      <c r="I710" s="2"/>
    </row>
    <row r="711" customFormat="false" ht="12.75" hidden="false" customHeight="false" outlineLevel="0" collapsed="false">
      <c r="H711" s="2"/>
      <c r="I711" s="2"/>
    </row>
    <row r="712" customFormat="false" ht="12.75" hidden="false" customHeight="false" outlineLevel="0" collapsed="false">
      <c r="H712" s="2"/>
      <c r="I712" s="2"/>
    </row>
    <row r="713" customFormat="false" ht="12.75" hidden="false" customHeight="false" outlineLevel="0" collapsed="false">
      <c r="H713" s="2"/>
      <c r="I713" s="2"/>
    </row>
    <row r="714" customFormat="false" ht="12.75" hidden="false" customHeight="false" outlineLevel="0" collapsed="false">
      <c r="H714" s="2"/>
      <c r="I714" s="2"/>
    </row>
    <row r="715" customFormat="false" ht="12.75" hidden="false" customHeight="false" outlineLevel="0" collapsed="false">
      <c r="H715" s="2"/>
      <c r="I715" s="2"/>
    </row>
    <row r="716" customFormat="false" ht="12.75" hidden="false" customHeight="false" outlineLevel="0" collapsed="false">
      <c r="H716" s="2"/>
      <c r="I716" s="2"/>
    </row>
    <row r="717" customFormat="false" ht="12.75" hidden="false" customHeight="false" outlineLevel="0" collapsed="false">
      <c r="H717" s="2"/>
      <c r="I717" s="2"/>
    </row>
    <row r="718" customFormat="false" ht="12.75" hidden="false" customHeight="false" outlineLevel="0" collapsed="false">
      <c r="H718" s="2"/>
      <c r="I718" s="2"/>
    </row>
    <row r="719" customFormat="false" ht="12.75" hidden="false" customHeight="false" outlineLevel="0" collapsed="false">
      <c r="H719" s="2"/>
      <c r="I719" s="2"/>
    </row>
    <row r="720" customFormat="false" ht="12.75" hidden="false" customHeight="false" outlineLevel="0" collapsed="false">
      <c r="H720" s="2"/>
      <c r="I720" s="2"/>
    </row>
    <row r="721" customFormat="false" ht="12.75" hidden="false" customHeight="false" outlineLevel="0" collapsed="false">
      <c r="H721" s="2"/>
      <c r="I721" s="2"/>
    </row>
    <row r="722" customFormat="false" ht="12.75" hidden="false" customHeight="false" outlineLevel="0" collapsed="false">
      <c r="H722" s="2"/>
      <c r="I722" s="2"/>
    </row>
    <row r="723" customFormat="false" ht="12.75" hidden="false" customHeight="false" outlineLevel="0" collapsed="false">
      <c r="H723" s="2"/>
      <c r="I723" s="2"/>
    </row>
    <row r="724" customFormat="false" ht="12.75" hidden="false" customHeight="false" outlineLevel="0" collapsed="false">
      <c r="H724" s="2"/>
      <c r="I724" s="2"/>
    </row>
    <row r="725" customFormat="false" ht="12.75" hidden="false" customHeight="false" outlineLevel="0" collapsed="false">
      <c r="H725" s="2"/>
      <c r="I725" s="2"/>
    </row>
    <row r="726" customFormat="false" ht="12.75" hidden="false" customHeight="false" outlineLevel="0" collapsed="false">
      <c r="H726" s="2"/>
      <c r="I726" s="2"/>
    </row>
    <row r="727" customFormat="false" ht="12.75" hidden="false" customHeight="false" outlineLevel="0" collapsed="false">
      <c r="H727" s="2"/>
      <c r="I727" s="2"/>
    </row>
    <row r="728" customFormat="false" ht="12.75" hidden="false" customHeight="false" outlineLevel="0" collapsed="false">
      <c r="H728" s="2"/>
      <c r="I728" s="2"/>
    </row>
    <row r="729" customFormat="false" ht="12.75" hidden="false" customHeight="false" outlineLevel="0" collapsed="false">
      <c r="H729" s="2"/>
      <c r="I729" s="2"/>
    </row>
    <row r="730" customFormat="false" ht="12.75" hidden="false" customHeight="false" outlineLevel="0" collapsed="false">
      <c r="H730" s="2"/>
      <c r="I730" s="2"/>
    </row>
    <row r="731" customFormat="false" ht="12.75" hidden="false" customHeight="false" outlineLevel="0" collapsed="false">
      <c r="H731" s="2"/>
      <c r="I731" s="2"/>
    </row>
    <row r="732" customFormat="false" ht="12.75" hidden="false" customHeight="false" outlineLevel="0" collapsed="false">
      <c r="H732" s="2"/>
      <c r="I732" s="2"/>
    </row>
    <row r="733" customFormat="false" ht="12.75" hidden="false" customHeight="false" outlineLevel="0" collapsed="false">
      <c r="H733" s="2"/>
      <c r="I733" s="2"/>
    </row>
    <row r="734" customFormat="false" ht="12.75" hidden="false" customHeight="false" outlineLevel="0" collapsed="false">
      <c r="H734" s="2"/>
      <c r="I734" s="2"/>
    </row>
    <row r="735" customFormat="false" ht="12.75" hidden="false" customHeight="false" outlineLevel="0" collapsed="false">
      <c r="H735" s="2"/>
      <c r="I735" s="2"/>
    </row>
    <row r="736" customFormat="false" ht="12.75" hidden="false" customHeight="false" outlineLevel="0" collapsed="false">
      <c r="H736" s="2"/>
      <c r="I736" s="2"/>
    </row>
    <row r="737" customFormat="false" ht="12.75" hidden="false" customHeight="false" outlineLevel="0" collapsed="false">
      <c r="H737" s="2"/>
      <c r="I737" s="2"/>
    </row>
    <row r="738" customFormat="false" ht="12.75" hidden="false" customHeight="false" outlineLevel="0" collapsed="false">
      <c r="H738" s="2"/>
      <c r="I738" s="2"/>
    </row>
    <row r="739" customFormat="false" ht="12.75" hidden="false" customHeight="false" outlineLevel="0" collapsed="false">
      <c r="H739" s="2"/>
      <c r="I739" s="2"/>
    </row>
    <row r="740" customFormat="false" ht="12.75" hidden="false" customHeight="false" outlineLevel="0" collapsed="false">
      <c r="H740" s="2"/>
      <c r="I740" s="2"/>
    </row>
    <row r="741" customFormat="false" ht="12.75" hidden="false" customHeight="false" outlineLevel="0" collapsed="false">
      <c r="H741" s="2"/>
      <c r="I741" s="2"/>
    </row>
    <row r="742" customFormat="false" ht="12.75" hidden="false" customHeight="false" outlineLevel="0" collapsed="false">
      <c r="H742" s="2"/>
      <c r="I742" s="2"/>
    </row>
    <row r="743" customFormat="false" ht="12.75" hidden="false" customHeight="false" outlineLevel="0" collapsed="false">
      <c r="H743" s="2"/>
      <c r="I743" s="2"/>
    </row>
    <row r="744" customFormat="false" ht="12.75" hidden="false" customHeight="false" outlineLevel="0" collapsed="false">
      <c r="H744" s="2"/>
      <c r="I744" s="2"/>
    </row>
    <row r="745" customFormat="false" ht="12.75" hidden="false" customHeight="false" outlineLevel="0" collapsed="false">
      <c r="H745" s="2"/>
      <c r="I745" s="2"/>
    </row>
    <row r="746" customFormat="false" ht="12.75" hidden="false" customHeight="false" outlineLevel="0" collapsed="false">
      <c r="H746" s="2"/>
      <c r="I746" s="2"/>
    </row>
    <row r="747" customFormat="false" ht="12.75" hidden="false" customHeight="false" outlineLevel="0" collapsed="false">
      <c r="H747" s="2"/>
      <c r="I747" s="2"/>
    </row>
    <row r="748" customFormat="false" ht="12.75" hidden="false" customHeight="false" outlineLevel="0" collapsed="false">
      <c r="H748" s="2"/>
      <c r="I748" s="2"/>
    </row>
    <row r="749" customFormat="false" ht="12.75" hidden="false" customHeight="false" outlineLevel="0" collapsed="false">
      <c r="H749" s="2"/>
      <c r="I749" s="2"/>
    </row>
    <row r="750" customFormat="false" ht="12.75" hidden="false" customHeight="false" outlineLevel="0" collapsed="false">
      <c r="H750" s="2"/>
      <c r="I750" s="2"/>
    </row>
    <row r="751" customFormat="false" ht="12.75" hidden="false" customHeight="false" outlineLevel="0" collapsed="false">
      <c r="H751" s="2"/>
      <c r="I751" s="2"/>
    </row>
    <row r="752" customFormat="false" ht="12.75" hidden="false" customHeight="false" outlineLevel="0" collapsed="false">
      <c r="H752" s="2"/>
      <c r="I752" s="2"/>
    </row>
    <row r="753" customFormat="false" ht="12.75" hidden="false" customHeight="false" outlineLevel="0" collapsed="false">
      <c r="H753" s="2"/>
      <c r="I753" s="2"/>
    </row>
    <row r="754" customFormat="false" ht="12.75" hidden="false" customHeight="false" outlineLevel="0" collapsed="false">
      <c r="H754" s="2"/>
      <c r="I754" s="2"/>
    </row>
    <row r="755" customFormat="false" ht="12.75" hidden="false" customHeight="false" outlineLevel="0" collapsed="false">
      <c r="H755" s="2"/>
      <c r="I755" s="2"/>
    </row>
    <row r="756" customFormat="false" ht="12.75" hidden="false" customHeight="false" outlineLevel="0" collapsed="false">
      <c r="H756" s="2"/>
      <c r="I756" s="2"/>
    </row>
    <row r="757" customFormat="false" ht="12.75" hidden="false" customHeight="false" outlineLevel="0" collapsed="false">
      <c r="H757" s="2"/>
      <c r="I757" s="2"/>
    </row>
    <row r="758" customFormat="false" ht="12.75" hidden="false" customHeight="false" outlineLevel="0" collapsed="false">
      <c r="H758" s="2"/>
      <c r="I758" s="2"/>
    </row>
    <row r="759" customFormat="false" ht="12.75" hidden="false" customHeight="false" outlineLevel="0" collapsed="false">
      <c r="H759" s="2"/>
      <c r="I759" s="2"/>
    </row>
    <row r="760" customFormat="false" ht="12.75" hidden="false" customHeight="false" outlineLevel="0" collapsed="false">
      <c r="H760" s="2"/>
      <c r="I760" s="2"/>
    </row>
    <row r="761" customFormat="false" ht="12.75" hidden="false" customHeight="false" outlineLevel="0" collapsed="false">
      <c r="H761" s="2"/>
      <c r="I761" s="2"/>
    </row>
    <row r="762" customFormat="false" ht="12.75" hidden="false" customHeight="false" outlineLevel="0" collapsed="false">
      <c r="H762" s="2"/>
      <c r="I762" s="2"/>
    </row>
    <row r="763" customFormat="false" ht="12.75" hidden="false" customHeight="false" outlineLevel="0" collapsed="false">
      <c r="H763" s="2"/>
      <c r="I763" s="2"/>
    </row>
    <row r="764" customFormat="false" ht="12.75" hidden="false" customHeight="false" outlineLevel="0" collapsed="false">
      <c r="H764" s="2"/>
      <c r="I764" s="2"/>
    </row>
    <row r="765" customFormat="false" ht="12.75" hidden="false" customHeight="false" outlineLevel="0" collapsed="false">
      <c r="H765" s="2"/>
      <c r="I765" s="2"/>
    </row>
    <row r="766" customFormat="false" ht="12.75" hidden="false" customHeight="false" outlineLevel="0" collapsed="false">
      <c r="H766" s="2"/>
      <c r="I766" s="2"/>
    </row>
    <row r="767" customFormat="false" ht="12.75" hidden="false" customHeight="false" outlineLevel="0" collapsed="false">
      <c r="H767" s="2"/>
      <c r="I767" s="2"/>
    </row>
    <row r="768" customFormat="false" ht="12.75" hidden="false" customHeight="false" outlineLevel="0" collapsed="false">
      <c r="H768" s="2"/>
      <c r="I768" s="2"/>
    </row>
    <row r="769" customFormat="false" ht="12.75" hidden="false" customHeight="false" outlineLevel="0" collapsed="false">
      <c r="H769" s="2"/>
      <c r="I769" s="2"/>
    </row>
    <row r="770" customFormat="false" ht="12.75" hidden="false" customHeight="false" outlineLevel="0" collapsed="false">
      <c r="H770" s="2"/>
      <c r="I770" s="2"/>
    </row>
    <row r="771" customFormat="false" ht="12.75" hidden="false" customHeight="false" outlineLevel="0" collapsed="false">
      <c r="H771" s="2"/>
      <c r="I771" s="2"/>
    </row>
    <row r="772" customFormat="false" ht="12.75" hidden="false" customHeight="false" outlineLevel="0" collapsed="false">
      <c r="H772" s="2"/>
      <c r="I772" s="2"/>
    </row>
    <row r="773" customFormat="false" ht="12.75" hidden="false" customHeight="false" outlineLevel="0" collapsed="false">
      <c r="H773" s="2"/>
      <c r="I773" s="2"/>
    </row>
    <row r="774" customFormat="false" ht="12.75" hidden="false" customHeight="false" outlineLevel="0" collapsed="false">
      <c r="H774" s="2"/>
      <c r="I774" s="2"/>
    </row>
    <row r="775" customFormat="false" ht="12.75" hidden="false" customHeight="false" outlineLevel="0" collapsed="false">
      <c r="H775" s="2"/>
      <c r="I775" s="2"/>
    </row>
    <row r="776" customFormat="false" ht="12.75" hidden="false" customHeight="false" outlineLevel="0" collapsed="false">
      <c r="H776" s="2"/>
      <c r="I776" s="2"/>
    </row>
    <row r="777" customFormat="false" ht="12.75" hidden="false" customHeight="false" outlineLevel="0" collapsed="false">
      <c r="H777" s="2"/>
      <c r="I777" s="2"/>
    </row>
    <row r="778" customFormat="false" ht="12.75" hidden="false" customHeight="false" outlineLevel="0" collapsed="false">
      <c r="H778" s="2"/>
      <c r="I778" s="2"/>
    </row>
    <row r="779" customFormat="false" ht="12.75" hidden="false" customHeight="false" outlineLevel="0" collapsed="false">
      <c r="H779" s="2"/>
      <c r="I779" s="2"/>
    </row>
    <row r="780" customFormat="false" ht="12.75" hidden="false" customHeight="false" outlineLevel="0" collapsed="false">
      <c r="H780" s="2"/>
      <c r="I780" s="2"/>
    </row>
    <row r="781" customFormat="false" ht="12.75" hidden="false" customHeight="false" outlineLevel="0" collapsed="false">
      <c r="H781" s="2"/>
      <c r="I781" s="2"/>
    </row>
    <row r="782" customFormat="false" ht="12.75" hidden="false" customHeight="false" outlineLevel="0" collapsed="false">
      <c r="H782" s="2"/>
      <c r="I782" s="2"/>
    </row>
    <row r="783" customFormat="false" ht="12.75" hidden="false" customHeight="false" outlineLevel="0" collapsed="false">
      <c r="H783" s="2"/>
      <c r="I783" s="2"/>
    </row>
    <row r="784" customFormat="false" ht="12.75" hidden="false" customHeight="false" outlineLevel="0" collapsed="false">
      <c r="H784" s="2"/>
      <c r="I784" s="2"/>
    </row>
    <row r="785" customFormat="false" ht="12.75" hidden="false" customHeight="false" outlineLevel="0" collapsed="false">
      <c r="H785" s="2"/>
      <c r="I785" s="2"/>
    </row>
    <row r="786" customFormat="false" ht="12.75" hidden="false" customHeight="false" outlineLevel="0" collapsed="false">
      <c r="H786" s="2"/>
      <c r="I786" s="2"/>
    </row>
    <row r="787" customFormat="false" ht="12.75" hidden="false" customHeight="false" outlineLevel="0" collapsed="false">
      <c r="H787" s="2"/>
      <c r="I787" s="2"/>
    </row>
    <row r="788" customFormat="false" ht="12.75" hidden="false" customHeight="false" outlineLevel="0" collapsed="false">
      <c r="H788" s="2"/>
      <c r="I788" s="2"/>
    </row>
    <row r="789" customFormat="false" ht="12.75" hidden="false" customHeight="false" outlineLevel="0" collapsed="false">
      <c r="H789" s="2"/>
      <c r="I789" s="2"/>
    </row>
    <row r="790" customFormat="false" ht="12.75" hidden="false" customHeight="false" outlineLevel="0" collapsed="false">
      <c r="H790" s="2"/>
      <c r="I790" s="2"/>
    </row>
    <row r="791" customFormat="false" ht="12.75" hidden="false" customHeight="false" outlineLevel="0" collapsed="false">
      <c r="H791" s="2"/>
      <c r="I791" s="2"/>
    </row>
    <row r="792" customFormat="false" ht="12.75" hidden="false" customHeight="false" outlineLevel="0" collapsed="false">
      <c r="H792" s="2"/>
      <c r="I792" s="2"/>
    </row>
    <row r="793" customFormat="false" ht="12.75" hidden="false" customHeight="false" outlineLevel="0" collapsed="false">
      <c r="H793" s="2"/>
      <c r="I793" s="2"/>
    </row>
    <row r="794" customFormat="false" ht="12.75" hidden="false" customHeight="false" outlineLevel="0" collapsed="false">
      <c r="H794" s="2"/>
      <c r="I794" s="2"/>
    </row>
    <row r="795" customFormat="false" ht="12.75" hidden="false" customHeight="false" outlineLevel="0" collapsed="false">
      <c r="H795" s="2"/>
      <c r="I795" s="2"/>
    </row>
    <row r="796" customFormat="false" ht="12.75" hidden="false" customHeight="false" outlineLevel="0" collapsed="false">
      <c r="H796" s="2"/>
      <c r="I796" s="2"/>
    </row>
    <row r="797" customFormat="false" ht="12.75" hidden="false" customHeight="false" outlineLevel="0" collapsed="false">
      <c r="H797" s="2"/>
      <c r="I797" s="2"/>
    </row>
    <row r="798" customFormat="false" ht="12.75" hidden="false" customHeight="false" outlineLevel="0" collapsed="false">
      <c r="H798" s="2"/>
      <c r="I798" s="2"/>
    </row>
    <row r="799" customFormat="false" ht="12.75" hidden="false" customHeight="false" outlineLevel="0" collapsed="false">
      <c r="H799" s="2"/>
      <c r="I799" s="2"/>
    </row>
    <row r="800" customFormat="false" ht="12.75" hidden="false" customHeight="false" outlineLevel="0" collapsed="false">
      <c r="H800" s="2"/>
      <c r="I800" s="2"/>
    </row>
    <row r="801" customFormat="false" ht="12.75" hidden="false" customHeight="false" outlineLevel="0" collapsed="false">
      <c r="H801" s="2"/>
      <c r="I801" s="2"/>
    </row>
    <row r="802" customFormat="false" ht="12.75" hidden="false" customHeight="false" outlineLevel="0" collapsed="false">
      <c r="H802" s="2"/>
      <c r="I802" s="2"/>
    </row>
    <row r="803" customFormat="false" ht="12.75" hidden="false" customHeight="false" outlineLevel="0" collapsed="false">
      <c r="H803" s="2"/>
      <c r="I803" s="2"/>
    </row>
    <row r="804" customFormat="false" ht="12.75" hidden="false" customHeight="false" outlineLevel="0" collapsed="false">
      <c r="H804" s="2"/>
      <c r="I804" s="2"/>
    </row>
    <row r="805" customFormat="false" ht="12.75" hidden="false" customHeight="false" outlineLevel="0" collapsed="false">
      <c r="H805" s="2"/>
      <c r="I805" s="2"/>
    </row>
    <row r="806" customFormat="false" ht="12.75" hidden="false" customHeight="false" outlineLevel="0" collapsed="false">
      <c r="H806" s="2"/>
      <c r="I806" s="2"/>
    </row>
    <row r="807" customFormat="false" ht="12.75" hidden="false" customHeight="false" outlineLevel="0" collapsed="false">
      <c r="H807" s="2"/>
      <c r="I807" s="2"/>
    </row>
    <row r="808" customFormat="false" ht="12.75" hidden="false" customHeight="false" outlineLevel="0" collapsed="false">
      <c r="H808" s="2"/>
      <c r="I808" s="2"/>
    </row>
    <row r="809" customFormat="false" ht="12.75" hidden="false" customHeight="false" outlineLevel="0" collapsed="false">
      <c r="H809" s="2"/>
      <c r="I809" s="2"/>
    </row>
    <row r="810" customFormat="false" ht="12.75" hidden="false" customHeight="false" outlineLevel="0" collapsed="false">
      <c r="H810" s="2"/>
      <c r="I810" s="2"/>
    </row>
    <row r="811" customFormat="false" ht="12.75" hidden="false" customHeight="false" outlineLevel="0" collapsed="false">
      <c r="H811" s="2"/>
      <c r="I811" s="2"/>
    </row>
    <row r="812" customFormat="false" ht="12.75" hidden="false" customHeight="false" outlineLevel="0" collapsed="false">
      <c r="H812" s="2"/>
      <c r="I812" s="2"/>
    </row>
    <row r="813" customFormat="false" ht="12.75" hidden="false" customHeight="false" outlineLevel="0" collapsed="false">
      <c r="H813" s="2"/>
      <c r="I813" s="2"/>
    </row>
    <row r="814" customFormat="false" ht="12.75" hidden="false" customHeight="false" outlineLevel="0" collapsed="false">
      <c r="H814" s="2"/>
      <c r="I814" s="2"/>
    </row>
    <row r="815" customFormat="false" ht="12.75" hidden="false" customHeight="false" outlineLevel="0" collapsed="false">
      <c r="H815" s="2"/>
      <c r="I815" s="2"/>
    </row>
    <row r="816" customFormat="false" ht="12.75" hidden="false" customHeight="false" outlineLevel="0" collapsed="false">
      <c r="H816" s="2"/>
      <c r="I816" s="2"/>
    </row>
    <row r="817" customFormat="false" ht="12.75" hidden="false" customHeight="false" outlineLevel="0" collapsed="false">
      <c r="H817" s="2"/>
      <c r="I817" s="2"/>
    </row>
    <row r="818" customFormat="false" ht="12.75" hidden="false" customHeight="false" outlineLevel="0" collapsed="false">
      <c r="H818" s="2"/>
      <c r="I818" s="2"/>
    </row>
    <row r="819" customFormat="false" ht="12.75" hidden="false" customHeight="false" outlineLevel="0" collapsed="false">
      <c r="H819" s="2"/>
      <c r="I819" s="2"/>
    </row>
    <row r="820" customFormat="false" ht="12.75" hidden="false" customHeight="false" outlineLevel="0" collapsed="false">
      <c r="H820" s="2"/>
      <c r="I820" s="2"/>
    </row>
    <row r="821" customFormat="false" ht="12.75" hidden="false" customHeight="false" outlineLevel="0" collapsed="false">
      <c r="H821" s="2"/>
      <c r="I821" s="2"/>
    </row>
    <row r="822" customFormat="false" ht="12.75" hidden="false" customHeight="false" outlineLevel="0" collapsed="false">
      <c r="H822" s="2"/>
      <c r="I822" s="2"/>
    </row>
    <row r="823" customFormat="false" ht="12.75" hidden="false" customHeight="false" outlineLevel="0" collapsed="false">
      <c r="H823" s="2"/>
      <c r="I823" s="2"/>
    </row>
    <row r="824" customFormat="false" ht="12.75" hidden="false" customHeight="false" outlineLevel="0" collapsed="false">
      <c r="H824" s="2"/>
      <c r="I824" s="2"/>
    </row>
    <row r="825" customFormat="false" ht="12.75" hidden="false" customHeight="false" outlineLevel="0" collapsed="false">
      <c r="H825" s="2"/>
      <c r="I825" s="2"/>
    </row>
    <row r="826" customFormat="false" ht="12.75" hidden="false" customHeight="false" outlineLevel="0" collapsed="false">
      <c r="H826" s="2"/>
      <c r="I826" s="2"/>
    </row>
    <row r="827" customFormat="false" ht="12.75" hidden="false" customHeight="false" outlineLevel="0" collapsed="false">
      <c r="H827" s="2"/>
      <c r="I827" s="2"/>
    </row>
    <row r="828" customFormat="false" ht="12.75" hidden="false" customHeight="false" outlineLevel="0" collapsed="false">
      <c r="H828" s="2"/>
      <c r="I828" s="2"/>
    </row>
    <row r="829" customFormat="false" ht="12.75" hidden="false" customHeight="false" outlineLevel="0" collapsed="false">
      <c r="H829" s="2"/>
      <c r="I829" s="2"/>
    </row>
    <row r="830" customFormat="false" ht="12.75" hidden="false" customHeight="false" outlineLevel="0" collapsed="false">
      <c r="H830" s="2"/>
      <c r="I830" s="2"/>
    </row>
    <row r="831" customFormat="false" ht="12.75" hidden="false" customHeight="false" outlineLevel="0" collapsed="false">
      <c r="H831" s="2"/>
      <c r="I831" s="2"/>
    </row>
    <row r="832" customFormat="false" ht="12.75" hidden="false" customHeight="false" outlineLevel="0" collapsed="false">
      <c r="H832" s="2"/>
      <c r="I832" s="2"/>
    </row>
    <row r="833" customFormat="false" ht="12.75" hidden="false" customHeight="false" outlineLevel="0" collapsed="false">
      <c r="H833" s="2"/>
      <c r="I833" s="2"/>
    </row>
    <row r="834" customFormat="false" ht="12.75" hidden="false" customHeight="false" outlineLevel="0" collapsed="false">
      <c r="H834" s="2"/>
      <c r="I834" s="2"/>
    </row>
    <row r="835" customFormat="false" ht="12.75" hidden="false" customHeight="false" outlineLevel="0" collapsed="false">
      <c r="H835" s="2"/>
      <c r="I835" s="2"/>
    </row>
    <row r="836" customFormat="false" ht="12.75" hidden="false" customHeight="false" outlineLevel="0" collapsed="false">
      <c r="H836" s="2"/>
      <c r="I836" s="2"/>
    </row>
    <row r="837" customFormat="false" ht="12.75" hidden="false" customHeight="false" outlineLevel="0" collapsed="false">
      <c r="H837" s="2"/>
      <c r="I837" s="2"/>
    </row>
    <row r="838" customFormat="false" ht="12.75" hidden="false" customHeight="false" outlineLevel="0" collapsed="false">
      <c r="H838" s="2"/>
      <c r="I838" s="2"/>
    </row>
    <row r="839" customFormat="false" ht="12.75" hidden="false" customHeight="false" outlineLevel="0" collapsed="false">
      <c r="H839" s="2"/>
      <c r="I839" s="2"/>
    </row>
    <row r="840" customFormat="false" ht="12.75" hidden="false" customHeight="false" outlineLevel="0" collapsed="false">
      <c r="H840" s="2"/>
      <c r="I840" s="2"/>
    </row>
    <row r="841" customFormat="false" ht="12.75" hidden="false" customHeight="false" outlineLevel="0" collapsed="false">
      <c r="H841" s="2"/>
      <c r="I841" s="2"/>
    </row>
    <row r="842" customFormat="false" ht="12.75" hidden="false" customHeight="false" outlineLevel="0" collapsed="false">
      <c r="H842" s="2"/>
      <c r="I842" s="2"/>
    </row>
    <row r="843" customFormat="false" ht="12.75" hidden="false" customHeight="false" outlineLevel="0" collapsed="false">
      <c r="H843" s="2"/>
      <c r="I843" s="2"/>
    </row>
    <row r="844" customFormat="false" ht="12.75" hidden="false" customHeight="false" outlineLevel="0" collapsed="false">
      <c r="H844" s="2"/>
      <c r="I844" s="2"/>
    </row>
    <row r="845" customFormat="false" ht="12.75" hidden="false" customHeight="false" outlineLevel="0" collapsed="false">
      <c r="H845" s="2"/>
      <c r="I845" s="2"/>
    </row>
    <row r="846" customFormat="false" ht="12.75" hidden="false" customHeight="false" outlineLevel="0" collapsed="false">
      <c r="H846" s="2"/>
      <c r="I846" s="2"/>
    </row>
    <row r="847" customFormat="false" ht="12.75" hidden="false" customHeight="false" outlineLevel="0" collapsed="false">
      <c r="H847" s="2"/>
      <c r="I847" s="2"/>
    </row>
    <row r="848" customFormat="false" ht="12.75" hidden="false" customHeight="false" outlineLevel="0" collapsed="false">
      <c r="H848" s="2"/>
      <c r="I848" s="2"/>
    </row>
    <row r="849" customFormat="false" ht="12.75" hidden="false" customHeight="false" outlineLevel="0" collapsed="false">
      <c r="H849" s="2"/>
      <c r="I849" s="2"/>
    </row>
    <row r="850" customFormat="false" ht="12.75" hidden="false" customHeight="false" outlineLevel="0" collapsed="false">
      <c r="H850" s="2"/>
      <c r="I850" s="2"/>
    </row>
    <row r="851" customFormat="false" ht="12.75" hidden="false" customHeight="false" outlineLevel="0" collapsed="false">
      <c r="H851" s="2"/>
      <c r="I851" s="2"/>
    </row>
    <row r="852" customFormat="false" ht="12.75" hidden="false" customHeight="false" outlineLevel="0" collapsed="false">
      <c r="H852" s="2"/>
      <c r="I852" s="2"/>
    </row>
    <row r="853" customFormat="false" ht="12.75" hidden="false" customHeight="false" outlineLevel="0" collapsed="false">
      <c r="H853" s="2"/>
      <c r="I853" s="2"/>
    </row>
    <row r="854" customFormat="false" ht="12.75" hidden="false" customHeight="false" outlineLevel="0" collapsed="false">
      <c r="H854" s="2"/>
      <c r="I854" s="2"/>
    </row>
    <row r="855" customFormat="false" ht="12.75" hidden="false" customHeight="false" outlineLevel="0" collapsed="false">
      <c r="H855" s="2"/>
      <c r="I855" s="2"/>
    </row>
    <row r="856" customFormat="false" ht="12.75" hidden="false" customHeight="false" outlineLevel="0" collapsed="false">
      <c r="H856" s="2"/>
      <c r="I856" s="2"/>
    </row>
    <row r="857" customFormat="false" ht="12.75" hidden="false" customHeight="false" outlineLevel="0" collapsed="false">
      <c r="H857" s="2"/>
      <c r="I857" s="2"/>
    </row>
    <row r="858" customFormat="false" ht="12.75" hidden="false" customHeight="false" outlineLevel="0" collapsed="false">
      <c r="H858" s="2"/>
      <c r="I858" s="2"/>
    </row>
    <row r="859" customFormat="false" ht="12.75" hidden="false" customHeight="false" outlineLevel="0" collapsed="false">
      <c r="H859" s="2"/>
      <c r="I859" s="2"/>
    </row>
    <row r="860" customFormat="false" ht="12.75" hidden="false" customHeight="false" outlineLevel="0" collapsed="false">
      <c r="H860" s="2"/>
      <c r="I860" s="2"/>
    </row>
    <row r="861" customFormat="false" ht="12.75" hidden="false" customHeight="false" outlineLevel="0" collapsed="false">
      <c r="H861" s="2"/>
      <c r="I861" s="2"/>
    </row>
    <row r="862" customFormat="false" ht="12.75" hidden="false" customHeight="false" outlineLevel="0" collapsed="false">
      <c r="H862" s="2"/>
      <c r="I862" s="2"/>
    </row>
    <row r="863" customFormat="false" ht="12.75" hidden="false" customHeight="false" outlineLevel="0" collapsed="false">
      <c r="H863" s="2"/>
      <c r="I863" s="2"/>
    </row>
    <row r="864" customFormat="false" ht="12.75" hidden="false" customHeight="false" outlineLevel="0" collapsed="false">
      <c r="H864" s="2"/>
      <c r="I864" s="2"/>
    </row>
    <row r="865" customFormat="false" ht="12.75" hidden="false" customHeight="false" outlineLevel="0" collapsed="false">
      <c r="H865" s="2"/>
      <c r="I865" s="2"/>
    </row>
    <row r="866" customFormat="false" ht="12.75" hidden="false" customHeight="false" outlineLevel="0" collapsed="false">
      <c r="H866" s="2"/>
      <c r="I866" s="2"/>
    </row>
    <row r="867" customFormat="false" ht="12.75" hidden="false" customHeight="false" outlineLevel="0" collapsed="false">
      <c r="H867" s="2"/>
      <c r="I867" s="2"/>
    </row>
    <row r="868" customFormat="false" ht="12.75" hidden="false" customHeight="false" outlineLevel="0" collapsed="false">
      <c r="H868" s="2"/>
      <c r="I868" s="2"/>
    </row>
    <row r="869" customFormat="false" ht="12.75" hidden="false" customHeight="false" outlineLevel="0" collapsed="false">
      <c r="H869" s="2"/>
      <c r="I869" s="2"/>
    </row>
    <row r="870" customFormat="false" ht="12.75" hidden="false" customHeight="false" outlineLevel="0" collapsed="false">
      <c r="H870" s="2"/>
      <c r="I870" s="2"/>
    </row>
    <row r="871" customFormat="false" ht="12.75" hidden="false" customHeight="false" outlineLevel="0" collapsed="false">
      <c r="H871" s="2"/>
      <c r="I871" s="2"/>
    </row>
    <row r="872" customFormat="false" ht="12.75" hidden="false" customHeight="false" outlineLevel="0" collapsed="false">
      <c r="H872" s="2"/>
      <c r="I872" s="2"/>
    </row>
    <row r="873" customFormat="false" ht="12.75" hidden="false" customHeight="false" outlineLevel="0" collapsed="false">
      <c r="H873" s="2"/>
      <c r="I873" s="2"/>
    </row>
    <row r="874" customFormat="false" ht="12.75" hidden="false" customHeight="false" outlineLevel="0" collapsed="false">
      <c r="H874" s="2"/>
      <c r="I874" s="2"/>
    </row>
    <row r="875" customFormat="false" ht="12.75" hidden="false" customHeight="false" outlineLevel="0" collapsed="false">
      <c r="H875" s="2"/>
      <c r="I875" s="2"/>
    </row>
    <row r="876" customFormat="false" ht="12.75" hidden="false" customHeight="false" outlineLevel="0" collapsed="false">
      <c r="H876" s="2"/>
      <c r="I876" s="2"/>
    </row>
    <row r="877" customFormat="false" ht="12.75" hidden="false" customHeight="false" outlineLevel="0" collapsed="false">
      <c r="H877" s="2"/>
      <c r="I877" s="2"/>
    </row>
    <row r="878" customFormat="false" ht="12.75" hidden="false" customHeight="false" outlineLevel="0" collapsed="false">
      <c r="H878" s="2"/>
      <c r="I878" s="2"/>
    </row>
    <row r="879" customFormat="false" ht="12.75" hidden="false" customHeight="false" outlineLevel="0" collapsed="false">
      <c r="H879" s="2"/>
      <c r="I879" s="2"/>
    </row>
    <row r="880" customFormat="false" ht="12.75" hidden="false" customHeight="false" outlineLevel="0" collapsed="false">
      <c r="H880" s="2"/>
      <c r="I880" s="2"/>
    </row>
    <row r="881" customFormat="false" ht="12.75" hidden="false" customHeight="false" outlineLevel="0" collapsed="false">
      <c r="H881" s="2"/>
      <c r="I881" s="2"/>
    </row>
    <row r="882" customFormat="false" ht="12.75" hidden="false" customHeight="false" outlineLevel="0" collapsed="false">
      <c r="H882" s="2"/>
      <c r="I882" s="2"/>
    </row>
    <row r="883" customFormat="false" ht="12.75" hidden="false" customHeight="false" outlineLevel="0" collapsed="false">
      <c r="H883" s="2"/>
      <c r="I883" s="2"/>
    </row>
    <row r="884" customFormat="false" ht="12.75" hidden="false" customHeight="false" outlineLevel="0" collapsed="false">
      <c r="H884" s="2"/>
      <c r="I884" s="2"/>
    </row>
    <row r="885" customFormat="false" ht="12.75" hidden="false" customHeight="false" outlineLevel="0" collapsed="false">
      <c r="H885" s="2"/>
      <c r="I885" s="2"/>
    </row>
    <row r="886" customFormat="false" ht="12.75" hidden="false" customHeight="false" outlineLevel="0" collapsed="false">
      <c r="H886" s="2"/>
      <c r="I886" s="2"/>
    </row>
    <row r="887" customFormat="false" ht="12.75" hidden="false" customHeight="false" outlineLevel="0" collapsed="false">
      <c r="H887" s="2"/>
      <c r="I887" s="2"/>
    </row>
    <row r="888" customFormat="false" ht="12.75" hidden="false" customHeight="false" outlineLevel="0" collapsed="false">
      <c r="H888" s="2"/>
      <c r="I888" s="2"/>
    </row>
    <row r="889" customFormat="false" ht="12.75" hidden="false" customHeight="false" outlineLevel="0" collapsed="false">
      <c r="H889" s="2"/>
      <c r="I889" s="2"/>
    </row>
    <row r="890" customFormat="false" ht="12.75" hidden="false" customHeight="false" outlineLevel="0" collapsed="false">
      <c r="H890" s="2"/>
      <c r="I890" s="2"/>
    </row>
    <row r="891" customFormat="false" ht="12.75" hidden="false" customHeight="false" outlineLevel="0" collapsed="false">
      <c r="H891" s="2"/>
      <c r="I891" s="2"/>
    </row>
    <row r="892" customFormat="false" ht="12.75" hidden="false" customHeight="false" outlineLevel="0" collapsed="false">
      <c r="H892" s="2"/>
      <c r="I892" s="2"/>
    </row>
    <row r="893" customFormat="false" ht="12.75" hidden="false" customHeight="false" outlineLevel="0" collapsed="false">
      <c r="H893" s="2"/>
      <c r="I893" s="2"/>
    </row>
    <row r="894" customFormat="false" ht="12.75" hidden="false" customHeight="false" outlineLevel="0" collapsed="false">
      <c r="H894" s="2"/>
      <c r="I894" s="2"/>
    </row>
    <row r="895" customFormat="false" ht="12.75" hidden="false" customHeight="false" outlineLevel="0" collapsed="false">
      <c r="H895" s="2"/>
      <c r="I895" s="2"/>
    </row>
    <row r="896" customFormat="false" ht="12.75" hidden="false" customHeight="false" outlineLevel="0" collapsed="false">
      <c r="H896" s="2"/>
      <c r="I896" s="2"/>
    </row>
    <row r="897" customFormat="false" ht="12.75" hidden="false" customHeight="false" outlineLevel="0" collapsed="false">
      <c r="H897" s="2"/>
      <c r="I897" s="2"/>
    </row>
    <row r="898" customFormat="false" ht="12.75" hidden="false" customHeight="false" outlineLevel="0" collapsed="false">
      <c r="H898" s="2"/>
      <c r="I898" s="2"/>
    </row>
    <row r="899" customFormat="false" ht="12.75" hidden="false" customHeight="false" outlineLevel="0" collapsed="false">
      <c r="H899" s="2"/>
      <c r="I899" s="2"/>
    </row>
    <row r="900" customFormat="false" ht="12.75" hidden="false" customHeight="false" outlineLevel="0" collapsed="false">
      <c r="H900" s="2"/>
      <c r="I900" s="2"/>
    </row>
    <row r="901" customFormat="false" ht="12.75" hidden="false" customHeight="false" outlineLevel="0" collapsed="false">
      <c r="H901" s="2"/>
      <c r="I901" s="2"/>
    </row>
    <row r="902" customFormat="false" ht="12.75" hidden="false" customHeight="false" outlineLevel="0" collapsed="false">
      <c r="H902" s="2"/>
      <c r="I902" s="2"/>
    </row>
    <row r="903" customFormat="false" ht="12.75" hidden="false" customHeight="false" outlineLevel="0" collapsed="false">
      <c r="H903" s="2"/>
      <c r="I903" s="2"/>
    </row>
    <row r="904" customFormat="false" ht="12.75" hidden="false" customHeight="false" outlineLevel="0" collapsed="false">
      <c r="H904" s="2"/>
      <c r="I904" s="2"/>
    </row>
    <row r="905" customFormat="false" ht="12.75" hidden="false" customHeight="false" outlineLevel="0" collapsed="false">
      <c r="H905" s="2"/>
      <c r="I905" s="2"/>
    </row>
    <row r="906" customFormat="false" ht="12.75" hidden="false" customHeight="false" outlineLevel="0" collapsed="false">
      <c r="H906" s="2"/>
      <c r="I906" s="2"/>
    </row>
    <row r="907" customFormat="false" ht="12.75" hidden="false" customHeight="false" outlineLevel="0" collapsed="false">
      <c r="H907" s="2"/>
      <c r="I907" s="2"/>
    </row>
    <row r="908" customFormat="false" ht="12.75" hidden="false" customHeight="false" outlineLevel="0" collapsed="false">
      <c r="H908" s="2"/>
      <c r="I908" s="2"/>
    </row>
    <row r="909" customFormat="false" ht="12.75" hidden="false" customHeight="false" outlineLevel="0" collapsed="false">
      <c r="H909" s="2"/>
      <c r="I909" s="2"/>
    </row>
    <row r="910" customFormat="false" ht="12.75" hidden="false" customHeight="false" outlineLevel="0" collapsed="false">
      <c r="H910" s="2"/>
      <c r="I910" s="2"/>
    </row>
    <row r="911" customFormat="false" ht="12.75" hidden="false" customHeight="false" outlineLevel="0" collapsed="false">
      <c r="H911" s="2"/>
      <c r="I911" s="2"/>
    </row>
    <row r="912" customFormat="false" ht="12.75" hidden="false" customHeight="false" outlineLevel="0" collapsed="false">
      <c r="H912" s="2"/>
      <c r="I912" s="2"/>
    </row>
    <row r="913" customFormat="false" ht="12.75" hidden="false" customHeight="false" outlineLevel="0" collapsed="false">
      <c r="H913" s="2"/>
      <c r="I913" s="2"/>
    </row>
    <row r="914" customFormat="false" ht="12.75" hidden="false" customHeight="false" outlineLevel="0" collapsed="false">
      <c r="H914" s="2"/>
      <c r="I914" s="2"/>
    </row>
    <row r="915" customFormat="false" ht="12.75" hidden="false" customHeight="false" outlineLevel="0" collapsed="false">
      <c r="H915" s="2"/>
      <c r="I915" s="2"/>
    </row>
    <row r="916" customFormat="false" ht="12.75" hidden="false" customHeight="false" outlineLevel="0" collapsed="false">
      <c r="H916" s="2"/>
      <c r="I916" s="2"/>
    </row>
    <row r="917" customFormat="false" ht="12.75" hidden="false" customHeight="false" outlineLevel="0" collapsed="false">
      <c r="H917" s="2"/>
      <c r="I917" s="2"/>
    </row>
    <row r="918" customFormat="false" ht="12.75" hidden="false" customHeight="false" outlineLevel="0" collapsed="false">
      <c r="H918" s="2"/>
      <c r="I918" s="2"/>
    </row>
    <row r="919" customFormat="false" ht="12.75" hidden="false" customHeight="false" outlineLevel="0" collapsed="false">
      <c r="H919" s="2"/>
      <c r="I919" s="2"/>
    </row>
    <row r="920" customFormat="false" ht="12.75" hidden="false" customHeight="false" outlineLevel="0" collapsed="false">
      <c r="H920" s="2"/>
      <c r="I920" s="2"/>
    </row>
    <row r="921" customFormat="false" ht="12.75" hidden="false" customHeight="false" outlineLevel="0" collapsed="false">
      <c r="H921" s="2"/>
      <c r="I921" s="2"/>
    </row>
    <row r="922" customFormat="false" ht="12.75" hidden="false" customHeight="false" outlineLevel="0" collapsed="false">
      <c r="H922" s="2"/>
      <c r="I922" s="2"/>
    </row>
    <row r="923" customFormat="false" ht="12.75" hidden="false" customHeight="false" outlineLevel="0" collapsed="false">
      <c r="H923" s="2"/>
      <c r="I923" s="2"/>
    </row>
    <row r="924" customFormat="false" ht="12.75" hidden="false" customHeight="false" outlineLevel="0" collapsed="false">
      <c r="H924" s="2"/>
      <c r="I924" s="2"/>
    </row>
    <row r="925" customFormat="false" ht="12.75" hidden="false" customHeight="false" outlineLevel="0" collapsed="false">
      <c r="H925" s="2"/>
      <c r="I925" s="2"/>
    </row>
    <row r="926" customFormat="false" ht="12.75" hidden="false" customHeight="false" outlineLevel="0" collapsed="false">
      <c r="H926" s="2"/>
      <c r="I926" s="2"/>
    </row>
    <row r="927" customFormat="false" ht="12.75" hidden="false" customHeight="false" outlineLevel="0" collapsed="false">
      <c r="H927" s="2"/>
      <c r="I927" s="2"/>
    </row>
    <row r="928" customFormat="false" ht="12.75" hidden="false" customHeight="false" outlineLevel="0" collapsed="false">
      <c r="H928" s="2"/>
      <c r="I928" s="2"/>
    </row>
    <row r="929" customFormat="false" ht="12.75" hidden="false" customHeight="false" outlineLevel="0" collapsed="false">
      <c r="H929" s="2"/>
      <c r="I929" s="2"/>
    </row>
    <row r="930" customFormat="false" ht="12.75" hidden="false" customHeight="false" outlineLevel="0" collapsed="false">
      <c r="H930" s="2"/>
      <c r="I930" s="2"/>
    </row>
    <row r="931" customFormat="false" ht="12.75" hidden="false" customHeight="false" outlineLevel="0" collapsed="false">
      <c r="H931" s="2"/>
      <c r="I931" s="2"/>
    </row>
    <row r="932" customFormat="false" ht="12.75" hidden="false" customHeight="false" outlineLevel="0" collapsed="false">
      <c r="H932" s="2"/>
      <c r="I932" s="2"/>
    </row>
    <row r="933" customFormat="false" ht="12.75" hidden="false" customHeight="false" outlineLevel="0" collapsed="false">
      <c r="H933" s="2"/>
      <c r="I933" s="2"/>
    </row>
    <row r="934" customFormat="false" ht="12.75" hidden="false" customHeight="false" outlineLevel="0" collapsed="false">
      <c r="H934" s="2"/>
      <c r="I934" s="2"/>
    </row>
    <row r="935" customFormat="false" ht="12.75" hidden="false" customHeight="false" outlineLevel="0" collapsed="false">
      <c r="H935" s="2"/>
      <c r="I935" s="2"/>
    </row>
    <row r="936" customFormat="false" ht="12.75" hidden="false" customHeight="false" outlineLevel="0" collapsed="false">
      <c r="H936" s="2"/>
      <c r="I936" s="2"/>
    </row>
    <row r="937" customFormat="false" ht="12.75" hidden="false" customHeight="false" outlineLevel="0" collapsed="false">
      <c r="H937" s="2"/>
      <c r="I937" s="2"/>
    </row>
    <row r="938" customFormat="false" ht="12.75" hidden="false" customHeight="false" outlineLevel="0" collapsed="false">
      <c r="H938" s="2"/>
      <c r="I938" s="2"/>
    </row>
    <row r="939" customFormat="false" ht="12.75" hidden="false" customHeight="false" outlineLevel="0" collapsed="false">
      <c r="H939" s="2"/>
      <c r="I939" s="2"/>
    </row>
    <row r="940" customFormat="false" ht="12.75" hidden="false" customHeight="false" outlineLevel="0" collapsed="false">
      <c r="H940" s="2"/>
      <c r="I940" s="2"/>
    </row>
    <row r="941" customFormat="false" ht="12.75" hidden="false" customHeight="false" outlineLevel="0" collapsed="false">
      <c r="H941" s="2"/>
      <c r="I941" s="2"/>
    </row>
    <row r="942" customFormat="false" ht="12.75" hidden="false" customHeight="false" outlineLevel="0" collapsed="false">
      <c r="H942" s="2"/>
      <c r="I942" s="2"/>
    </row>
    <row r="943" customFormat="false" ht="12.75" hidden="false" customHeight="false" outlineLevel="0" collapsed="false">
      <c r="H943" s="2"/>
      <c r="I943" s="2"/>
    </row>
    <row r="944" customFormat="false" ht="12.75" hidden="false" customHeight="false" outlineLevel="0" collapsed="false">
      <c r="H944" s="2"/>
      <c r="I944" s="2"/>
    </row>
    <row r="945" customFormat="false" ht="12.75" hidden="false" customHeight="false" outlineLevel="0" collapsed="false">
      <c r="H945" s="2"/>
      <c r="I945" s="2"/>
    </row>
    <row r="946" customFormat="false" ht="12.75" hidden="false" customHeight="false" outlineLevel="0" collapsed="false">
      <c r="H946" s="2"/>
      <c r="I946" s="2"/>
    </row>
    <row r="947" customFormat="false" ht="12.75" hidden="false" customHeight="false" outlineLevel="0" collapsed="false">
      <c r="H947" s="2"/>
      <c r="I947" s="2"/>
    </row>
    <row r="948" customFormat="false" ht="12.75" hidden="false" customHeight="false" outlineLevel="0" collapsed="false">
      <c r="H948" s="2"/>
      <c r="I948" s="2"/>
    </row>
    <row r="949" customFormat="false" ht="12.75" hidden="false" customHeight="false" outlineLevel="0" collapsed="false">
      <c r="H949" s="2"/>
      <c r="I949" s="2"/>
    </row>
    <row r="950" customFormat="false" ht="12.75" hidden="false" customHeight="false" outlineLevel="0" collapsed="false">
      <c r="H950" s="2"/>
      <c r="I950" s="2"/>
    </row>
    <row r="951" customFormat="false" ht="12.75" hidden="false" customHeight="false" outlineLevel="0" collapsed="false">
      <c r="H951" s="2"/>
      <c r="I951" s="2"/>
    </row>
    <row r="952" customFormat="false" ht="12.75" hidden="false" customHeight="false" outlineLevel="0" collapsed="false">
      <c r="H952" s="2"/>
      <c r="I952" s="2"/>
    </row>
    <row r="953" customFormat="false" ht="12.75" hidden="false" customHeight="false" outlineLevel="0" collapsed="false">
      <c r="H953" s="2"/>
      <c r="I953" s="2"/>
    </row>
    <row r="954" customFormat="false" ht="12.75" hidden="false" customHeight="false" outlineLevel="0" collapsed="false">
      <c r="H954" s="2"/>
      <c r="I954" s="2"/>
    </row>
    <row r="955" customFormat="false" ht="12.75" hidden="false" customHeight="false" outlineLevel="0" collapsed="false">
      <c r="H955" s="2"/>
      <c r="I955" s="2"/>
    </row>
    <row r="956" customFormat="false" ht="12.75" hidden="false" customHeight="false" outlineLevel="0" collapsed="false">
      <c r="H956" s="2"/>
      <c r="I956" s="2"/>
    </row>
    <row r="957" customFormat="false" ht="12.75" hidden="false" customHeight="false" outlineLevel="0" collapsed="false">
      <c r="H957" s="2"/>
      <c r="I957" s="2"/>
    </row>
    <row r="958" customFormat="false" ht="12.75" hidden="false" customHeight="false" outlineLevel="0" collapsed="false">
      <c r="H958" s="2"/>
      <c r="I958" s="2"/>
    </row>
    <row r="959" customFormat="false" ht="12.75" hidden="false" customHeight="false" outlineLevel="0" collapsed="false">
      <c r="H959" s="2"/>
      <c r="I959" s="2"/>
    </row>
    <row r="960" customFormat="false" ht="12.75" hidden="false" customHeight="false" outlineLevel="0" collapsed="false">
      <c r="H960" s="2"/>
      <c r="I960" s="2"/>
    </row>
    <row r="961" customFormat="false" ht="12.75" hidden="false" customHeight="false" outlineLevel="0" collapsed="false">
      <c r="H961" s="2"/>
      <c r="I961" s="2"/>
    </row>
    <row r="962" customFormat="false" ht="12.75" hidden="false" customHeight="false" outlineLevel="0" collapsed="false">
      <c r="H962" s="2"/>
      <c r="I962" s="2"/>
    </row>
    <row r="963" customFormat="false" ht="12.75" hidden="false" customHeight="false" outlineLevel="0" collapsed="false">
      <c r="H963" s="2"/>
      <c r="I963" s="2"/>
    </row>
    <row r="964" customFormat="false" ht="12.75" hidden="false" customHeight="false" outlineLevel="0" collapsed="false">
      <c r="H964" s="2"/>
      <c r="I964" s="2"/>
    </row>
    <row r="965" customFormat="false" ht="12.75" hidden="false" customHeight="false" outlineLevel="0" collapsed="false">
      <c r="H965" s="2"/>
      <c r="I965" s="2"/>
    </row>
    <row r="966" customFormat="false" ht="12.75" hidden="false" customHeight="false" outlineLevel="0" collapsed="false">
      <c r="H966" s="2"/>
      <c r="I966" s="2"/>
    </row>
    <row r="967" customFormat="false" ht="12.75" hidden="false" customHeight="false" outlineLevel="0" collapsed="false">
      <c r="H967" s="2"/>
      <c r="I967" s="2"/>
    </row>
    <row r="968" customFormat="false" ht="12.75" hidden="false" customHeight="false" outlineLevel="0" collapsed="false">
      <c r="H968" s="2"/>
      <c r="I968" s="2"/>
    </row>
    <row r="969" customFormat="false" ht="12.75" hidden="false" customHeight="false" outlineLevel="0" collapsed="false">
      <c r="H969" s="2"/>
      <c r="I969" s="2"/>
    </row>
    <row r="970" customFormat="false" ht="12.75" hidden="false" customHeight="false" outlineLevel="0" collapsed="false">
      <c r="H970" s="2"/>
      <c r="I970" s="2"/>
    </row>
    <row r="971" customFormat="false" ht="12.75" hidden="false" customHeight="false" outlineLevel="0" collapsed="false">
      <c r="H971" s="2"/>
      <c r="I971" s="2"/>
    </row>
    <row r="972" customFormat="false" ht="12.75" hidden="false" customHeight="false" outlineLevel="0" collapsed="false">
      <c r="H972" s="2"/>
      <c r="I972" s="2"/>
    </row>
    <row r="973" customFormat="false" ht="12.75" hidden="false" customHeight="false" outlineLevel="0" collapsed="false">
      <c r="H973" s="2"/>
      <c r="I973" s="2"/>
    </row>
    <row r="974" customFormat="false" ht="12.75" hidden="false" customHeight="false" outlineLevel="0" collapsed="false">
      <c r="H974" s="2"/>
      <c r="I974" s="2"/>
    </row>
    <row r="975" customFormat="false" ht="12.75" hidden="false" customHeight="false" outlineLevel="0" collapsed="false">
      <c r="H975" s="2"/>
      <c r="I975" s="2"/>
    </row>
    <row r="976" customFormat="false" ht="12.75" hidden="false" customHeight="false" outlineLevel="0" collapsed="false">
      <c r="H976" s="2"/>
      <c r="I976" s="2"/>
    </row>
    <row r="977" customFormat="false" ht="12.75" hidden="false" customHeight="false" outlineLevel="0" collapsed="false">
      <c r="H977" s="2"/>
      <c r="I977" s="2"/>
    </row>
    <row r="978" customFormat="false" ht="12.75" hidden="false" customHeight="false" outlineLevel="0" collapsed="false">
      <c r="H978" s="2"/>
      <c r="I978" s="2"/>
    </row>
    <row r="979" customFormat="false" ht="12.75" hidden="false" customHeight="false" outlineLevel="0" collapsed="false">
      <c r="H979" s="2"/>
      <c r="I979" s="2"/>
    </row>
    <row r="980" customFormat="false" ht="12.75" hidden="false" customHeight="false" outlineLevel="0" collapsed="false">
      <c r="H980" s="2"/>
      <c r="I980" s="2"/>
    </row>
    <row r="981" customFormat="false" ht="12.75" hidden="false" customHeight="false" outlineLevel="0" collapsed="false">
      <c r="H981" s="2"/>
      <c r="I981" s="2"/>
    </row>
    <row r="982" customFormat="false" ht="12.75" hidden="false" customHeight="false" outlineLevel="0" collapsed="false">
      <c r="H982" s="2"/>
      <c r="I982" s="2"/>
    </row>
    <row r="983" customFormat="false" ht="12.75" hidden="false" customHeight="false" outlineLevel="0" collapsed="false">
      <c r="H983" s="2"/>
      <c r="I983" s="2"/>
    </row>
    <row r="984" customFormat="false" ht="12.75" hidden="false" customHeight="false" outlineLevel="0" collapsed="false">
      <c r="H984" s="2"/>
      <c r="I984" s="2"/>
    </row>
    <row r="985" customFormat="false" ht="12.75" hidden="false" customHeight="false" outlineLevel="0" collapsed="false">
      <c r="H985" s="2"/>
      <c r="I985" s="2"/>
    </row>
    <row r="986" customFormat="false" ht="12.75" hidden="false" customHeight="false" outlineLevel="0" collapsed="false">
      <c r="H986" s="2"/>
      <c r="I986" s="2"/>
    </row>
    <row r="987" customFormat="false" ht="12.75" hidden="false" customHeight="false" outlineLevel="0" collapsed="false">
      <c r="H987" s="2"/>
      <c r="I987" s="2"/>
    </row>
    <row r="988" customFormat="false" ht="12.75" hidden="false" customHeight="false" outlineLevel="0" collapsed="false">
      <c r="H988" s="2"/>
      <c r="I988" s="2"/>
    </row>
    <row r="989" customFormat="false" ht="12.75" hidden="false" customHeight="false" outlineLevel="0" collapsed="false">
      <c r="H989" s="2"/>
      <c r="I989" s="2"/>
    </row>
    <row r="990" customFormat="false" ht="12.75" hidden="false" customHeight="false" outlineLevel="0" collapsed="false">
      <c r="H990" s="2"/>
      <c r="I990" s="2"/>
    </row>
    <row r="991" customFormat="false" ht="12.75" hidden="false" customHeight="false" outlineLevel="0" collapsed="false">
      <c r="H991" s="2"/>
      <c r="I991" s="2"/>
    </row>
    <row r="992" customFormat="false" ht="12.75" hidden="false" customHeight="false" outlineLevel="0" collapsed="false">
      <c r="H992" s="2"/>
      <c r="I992" s="2"/>
    </row>
    <row r="993" customFormat="false" ht="12.75" hidden="false" customHeight="false" outlineLevel="0" collapsed="false">
      <c r="H993" s="2"/>
      <c r="I993" s="2"/>
    </row>
    <row r="994" customFormat="false" ht="12.75" hidden="false" customHeight="false" outlineLevel="0" collapsed="false">
      <c r="H994" s="2"/>
      <c r="I994" s="2"/>
    </row>
    <row r="995" customFormat="false" ht="12.75" hidden="false" customHeight="false" outlineLevel="0" collapsed="false">
      <c r="H995" s="2"/>
      <c r="I995" s="2"/>
    </row>
    <row r="996" customFormat="false" ht="12.75" hidden="false" customHeight="false" outlineLevel="0" collapsed="false">
      <c r="H996" s="2"/>
      <c r="I996" s="2"/>
    </row>
    <row r="997" customFormat="false" ht="12.75" hidden="false" customHeight="false" outlineLevel="0" collapsed="false">
      <c r="H997" s="2"/>
      <c r="I997" s="2"/>
    </row>
    <row r="998" customFormat="false" ht="12.75" hidden="false" customHeight="false" outlineLevel="0" collapsed="false">
      <c r="H998" s="2"/>
      <c r="I998" s="2"/>
    </row>
    <row r="999" customFormat="false" ht="12.75" hidden="false" customHeight="false" outlineLevel="0" collapsed="false">
      <c r="H999" s="2"/>
      <c r="I999" s="2"/>
    </row>
    <row r="1000" customFormat="false" ht="12.75" hidden="false" customHeight="false" outlineLevel="0" collapsed="false">
      <c r="H1000" s="2"/>
      <c r="I1000" s="2"/>
    </row>
  </sheetData>
  <hyperlinks>
    <hyperlink ref="J2" r:id="rId1" display="https://energy.sandia.gov/wp-content/gallery/uploads/113779.pdf"/>
    <hyperlink ref="J3" r:id="rId2" display="https://digital.library.unt.edu/ark:/67531/metadc836285/m2/1/high_res_d/1095962.pdf&#10;https://www.nrel.gov/docs/fy09osti/38060.pdf"/>
    <hyperlink ref="J4" r:id="rId3" display="https://www.nrel.gov/docs/fy06osti/32495.pdf&#10;https://www.nrel.gov/docs/fy18osti/67667.pdf"/>
    <hyperlink ref="J5" r:id="rId4" display="https://www.nrel.gov/docs/fy19osti/73492.pdf&#10;https://www.nrel.gov/wind/assets/pdfs/se17-9-iea-wind-task-37-systems-engineering.pdf"/>
    <hyperlink ref="J6" r:id="rId5" display="https://www.nrel.gov/docs/fy19osti/73492.pdf&#10;https://www.nrel.gov/wind/assets/pdfs/se17-9-iea-wind-task-37-systems-engineering.pdf"/>
    <hyperlink ref="J9" r:id="rId6" display="https://rwt.windenergy.dtu.dk/dtu10mw/dtu-10mw-rwt/-/raw/master/docs/DTU_Wind_Energy_Report-I-0092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2.75" zeroHeight="false" outlineLevelRow="0" outlineLevelCol="0"/>
  <cols>
    <col collapsed="false" customWidth="true" hidden="false" outlineLevel="0" max="2" min="2" style="0" width="17.4"/>
    <col collapsed="false" customWidth="true" hidden="false" outlineLevel="0" max="3" min="3" style="0" width="17.71"/>
    <col collapsed="false" customWidth="true" hidden="false" outlineLevel="0" max="4" min="4" style="0" width="15.42"/>
    <col collapsed="false" customWidth="true" hidden="false" outlineLevel="0" max="5" min="5" style="0" width="18"/>
    <col collapsed="false" customWidth="true" hidden="false" outlineLevel="0" max="6" min="6" style="0" width="16.14"/>
  </cols>
  <sheetData>
    <row r="1" customFormat="false" ht="12.75" hidden="false" customHeight="false" outlineLevel="0" collapsed="false">
      <c r="A1" s="5" t="s">
        <v>29</v>
      </c>
      <c r="B1" s="7" t="s">
        <v>30</v>
      </c>
    </row>
    <row r="2" customFormat="false" ht="12.75" hidden="false" customHeight="false" outlineLevel="0" collapsed="false">
      <c r="C2" s="8" t="s">
        <v>31</v>
      </c>
    </row>
    <row r="3" customFormat="false" ht="12.75" hidden="false" customHeight="false" outlineLevel="0" collapsed="false">
      <c r="B3" s="8" t="s">
        <v>32</v>
      </c>
      <c r="C3" s="9" t="s">
        <v>33</v>
      </c>
      <c r="D3" s="9" t="s">
        <v>34</v>
      </c>
      <c r="E3" s="9" t="s">
        <v>35</v>
      </c>
      <c r="F3" s="10"/>
    </row>
    <row r="4" customFormat="false" ht="12.75" hidden="false" customHeight="false" outlineLevel="0" collapsed="false">
      <c r="B4" s="11" t="s">
        <v>36</v>
      </c>
      <c r="C4" s="12" t="s">
        <v>37</v>
      </c>
      <c r="D4" s="12" t="s">
        <v>38</v>
      </c>
      <c r="E4" s="12" t="s">
        <v>39</v>
      </c>
      <c r="F4" s="10"/>
    </row>
    <row r="5" customFormat="false" ht="12.75" hidden="false" customHeight="false" outlineLevel="0" collapsed="false">
      <c r="B5" s="11" t="s">
        <v>40</v>
      </c>
      <c r="C5" s="12" t="s">
        <v>41</v>
      </c>
      <c r="D5" s="12" t="s">
        <v>42</v>
      </c>
      <c r="E5" s="12" t="s">
        <v>43</v>
      </c>
      <c r="F5" s="10"/>
    </row>
    <row r="6" customFormat="false" ht="12.75" hidden="false" customHeight="false" outlineLevel="0" collapsed="false">
      <c r="B6" s="11" t="s">
        <v>18</v>
      </c>
      <c r="C6" s="12" t="s">
        <v>44</v>
      </c>
      <c r="D6" s="12" t="s">
        <v>45</v>
      </c>
      <c r="E6" s="12" t="s">
        <v>46</v>
      </c>
      <c r="F6" s="10"/>
    </row>
    <row r="7" customFormat="false" ht="12.75" hidden="false" customHeight="false" outlineLevel="0" collapsed="false">
      <c r="B7" s="11" t="s">
        <v>20</v>
      </c>
      <c r="C7" s="12" t="s">
        <v>47</v>
      </c>
      <c r="D7" s="12" t="s">
        <v>48</v>
      </c>
      <c r="E7" s="12" t="s">
        <v>49</v>
      </c>
      <c r="F7" s="10"/>
    </row>
    <row r="8" customFormat="false" ht="12.75" hidden="false" customHeight="false" outlineLevel="0" collapsed="false">
      <c r="B8" s="11" t="s">
        <v>50</v>
      </c>
      <c r="C8" s="12" t="s">
        <v>51</v>
      </c>
      <c r="D8" s="12" t="s">
        <v>52</v>
      </c>
      <c r="E8" s="12" t="s">
        <v>53</v>
      </c>
      <c r="F8" s="10"/>
    </row>
    <row r="10" customFormat="false" ht="12.75" hidden="false" customHeight="false" outlineLevel="0" collapsed="false">
      <c r="B10" s="13" t="s">
        <v>54</v>
      </c>
    </row>
    <row r="11" customFormat="false" ht="12.75" hidden="false" customHeight="false" outlineLevel="0" collapsed="false">
      <c r="C11" s="14" t="s">
        <v>31</v>
      </c>
    </row>
    <row r="12" customFormat="false" ht="12.75" hidden="false" customHeight="false" outlineLevel="0" collapsed="false">
      <c r="B12" s="14" t="s">
        <v>32</v>
      </c>
      <c r="C12" s="15" t="s">
        <v>33</v>
      </c>
      <c r="D12" s="15" t="s">
        <v>34</v>
      </c>
      <c r="E12" s="15" t="s">
        <v>35</v>
      </c>
    </row>
    <row r="13" customFormat="false" ht="12.75" hidden="false" customHeight="false" outlineLevel="0" collapsed="false">
      <c r="B13" s="16" t="s">
        <v>36</v>
      </c>
      <c r="C13" s="17" t="s">
        <v>55</v>
      </c>
      <c r="D13" s="17" t="s">
        <v>56</v>
      </c>
      <c r="E13" s="17" t="s">
        <v>57</v>
      </c>
    </row>
    <row r="14" customFormat="false" ht="12.75" hidden="false" customHeight="false" outlineLevel="0" collapsed="false">
      <c r="B14" s="16" t="s">
        <v>40</v>
      </c>
      <c r="C14" s="17" t="s">
        <v>58</v>
      </c>
      <c r="D14" s="17" t="s">
        <v>59</v>
      </c>
      <c r="E14" s="17" t="s">
        <v>60</v>
      </c>
    </row>
    <row r="15" customFormat="false" ht="12.75" hidden="false" customHeight="false" outlineLevel="0" collapsed="false">
      <c r="B15" s="16" t="s">
        <v>18</v>
      </c>
      <c r="C15" s="17" t="s">
        <v>61</v>
      </c>
      <c r="D15" s="17" t="s">
        <v>62</v>
      </c>
      <c r="E15" s="17" t="s">
        <v>63</v>
      </c>
    </row>
    <row r="16" customFormat="false" ht="12.75" hidden="false" customHeight="false" outlineLevel="0" collapsed="false">
      <c r="B16" s="16" t="s">
        <v>20</v>
      </c>
      <c r="C16" s="17" t="s">
        <v>64</v>
      </c>
      <c r="D16" s="17" t="s">
        <v>65</v>
      </c>
      <c r="E16" s="17" t="s">
        <v>66</v>
      </c>
    </row>
    <row r="17" customFormat="false" ht="12.75" hidden="false" customHeight="false" outlineLevel="0" collapsed="false">
      <c r="B17" s="16" t="s">
        <v>50</v>
      </c>
      <c r="C17" s="17" t="s">
        <v>67</v>
      </c>
      <c r="D17" s="17" t="s">
        <v>68</v>
      </c>
      <c r="E17" s="17" t="s">
        <v>69</v>
      </c>
    </row>
    <row r="19" customFormat="false" ht="12.75" hidden="false" customHeight="false" outlineLevel="0" collapsed="false">
      <c r="B19" s="18" t="s">
        <v>70</v>
      </c>
    </row>
    <row r="20" customFormat="false" ht="12.75" hidden="false" customHeight="false" outlineLevel="0" collapsed="false">
      <c r="C20" s="19" t="s">
        <v>31</v>
      </c>
    </row>
    <row r="21" customFormat="false" ht="12.75" hidden="false" customHeight="false" outlineLevel="0" collapsed="false">
      <c r="B21" s="19" t="s">
        <v>32</v>
      </c>
      <c r="C21" s="20" t="s">
        <v>33</v>
      </c>
      <c r="D21" s="20" t="s">
        <v>34</v>
      </c>
      <c r="E21" s="20" t="s">
        <v>35</v>
      </c>
    </row>
    <row r="22" customFormat="false" ht="12.75" hidden="false" customHeight="false" outlineLevel="0" collapsed="false">
      <c r="B22" s="21" t="s">
        <v>36</v>
      </c>
      <c r="C22" s="22" t="s">
        <v>71</v>
      </c>
      <c r="D22" s="22" t="s">
        <v>72</v>
      </c>
      <c r="E22" s="22" t="s">
        <v>73</v>
      </c>
    </row>
    <row r="23" customFormat="false" ht="12.75" hidden="false" customHeight="false" outlineLevel="0" collapsed="false">
      <c r="B23" s="21" t="s">
        <v>40</v>
      </c>
      <c r="C23" s="22" t="s">
        <v>74</v>
      </c>
      <c r="D23" s="22" t="s">
        <v>75</v>
      </c>
      <c r="E23" s="22" t="s">
        <v>76</v>
      </c>
    </row>
    <row r="24" customFormat="false" ht="12.75" hidden="false" customHeight="false" outlineLevel="0" collapsed="false">
      <c r="B24" s="21" t="s">
        <v>18</v>
      </c>
      <c r="C24" s="22" t="s">
        <v>77</v>
      </c>
      <c r="D24" s="22" t="s">
        <v>78</v>
      </c>
      <c r="E24" s="22" t="s">
        <v>79</v>
      </c>
    </row>
    <row r="25" customFormat="false" ht="12.75" hidden="false" customHeight="false" outlineLevel="0" collapsed="false">
      <c r="B25" s="21" t="s">
        <v>20</v>
      </c>
      <c r="C25" s="22" t="s">
        <v>80</v>
      </c>
      <c r="D25" s="22" t="s">
        <v>81</v>
      </c>
      <c r="E25" s="22" t="s">
        <v>82</v>
      </c>
    </row>
    <row r="26" customFormat="false" ht="12.75" hidden="false" customHeight="false" outlineLevel="0" collapsed="false">
      <c r="B26" s="21" t="s">
        <v>50</v>
      </c>
      <c r="C26" s="22" t="s">
        <v>83</v>
      </c>
      <c r="D26" s="22" t="s">
        <v>84</v>
      </c>
      <c r="E26" s="22" t="s">
        <v>85</v>
      </c>
    </row>
    <row r="28" customFormat="false" ht="12.75" hidden="false" customHeight="false" outlineLevel="0" collapsed="false">
      <c r="B28" s="23" t="s">
        <v>86</v>
      </c>
    </row>
    <row r="29" customFormat="false" ht="12.75" hidden="false" customHeight="false" outlineLevel="0" collapsed="false">
      <c r="C29" s="24" t="s">
        <v>31</v>
      </c>
    </row>
    <row r="30" customFormat="false" ht="12.75" hidden="false" customHeight="false" outlineLevel="0" collapsed="false">
      <c r="B30" s="24" t="s">
        <v>32</v>
      </c>
      <c r="C30" s="25" t="s">
        <v>33</v>
      </c>
      <c r="D30" s="25" t="s">
        <v>34</v>
      </c>
      <c r="E30" s="25" t="s">
        <v>35</v>
      </c>
    </row>
    <row r="31" customFormat="false" ht="12.75" hidden="false" customHeight="false" outlineLevel="0" collapsed="false">
      <c r="B31" s="26" t="s">
        <v>36</v>
      </c>
      <c r="C31" s="27" t="s">
        <v>87</v>
      </c>
      <c r="D31" s="27" t="s">
        <v>88</v>
      </c>
      <c r="E31" s="27" t="s">
        <v>89</v>
      </c>
    </row>
    <row r="32" customFormat="false" ht="12.75" hidden="false" customHeight="false" outlineLevel="0" collapsed="false">
      <c r="B32" s="26" t="s">
        <v>40</v>
      </c>
      <c r="C32" s="27" t="s">
        <v>90</v>
      </c>
      <c r="D32" s="27" t="s">
        <v>91</v>
      </c>
      <c r="E32" s="27" t="s">
        <v>92</v>
      </c>
    </row>
    <row r="33" customFormat="false" ht="12.75" hidden="false" customHeight="false" outlineLevel="0" collapsed="false">
      <c r="B33" s="26" t="s">
        <v>18</v>
      </c>
      <c r="C33" s="27" t="s">
        <v>93</v>
      </c>
      <c r="D33" s="27" t="s">
        <v>94</v>
      </c>
      <c r="E33" s="27" t="s">
        <v>95</v>
      </c>
    </row>
    <row r="34" customFormat="false" ht="12.75" hidden="false" customHeight="false" outlineLevel="0" collapsed="false">
      <c r="B34" s="26" t="s">
        <v>20</v>
      </c>
      <c r="C34" s="27" t="s">
        <v>96</v>
      </c>
      <c r="D34" s="27" t="s">
        <v>97</v>
      </c>
      <c r="E34" s="27" t="s">
        <v>98</v>
      </c>
    </row>
    <row r="35" customFormat="false" ht="12.75" hidden="false" customHeight="false" outlineLevel="0" collapsed="false">
      <c r="B35" s="26" t="s">
        <v>50</v>
      </c>
      <c r="C35" s="27" t="s">
        <v>99</v>
      </c>
      <c r="D35" s="27" t="s">
        <v>100</v>
      </c>
      <c r="E35" s="27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AH20" activeCellId="0" sqref="AH20"/>
    </sheetView>
  </sheetViews>
  <sheetFormatPr defaultColWidth="14.5" defaultRowHeight="12.75" zeroHeight="false" outlineLevelRow="0" outlineLevelCol="0"/>
  <cols>
    <col collapsed="false" customWidth="true" hidden="false" outlineLevel="0" max="1" min="1" style="0" width="4.14"/>
    <col collapsed="false" customWidth="true" hidden="false" outlineLevel="0" max="4" min="2" style="0" width="10.85"/>
    <col collapsed="false" customWidth="true" hidden="false" outlineLevel="0" max="5" min="5" style="0" width="9.29"/>
    <col collapsed="false" customWidth="true" hidden="false" outlineLevel="0" max="6" min="6" style="0" width="8.57"/>
    <col collapsed="false" customWidth="true" hidden="false" outlineLevel="0" max="7" min="7" style="0" width="10.29"/>
    <col collapsed="false" customWidth="true" hidden="false" outlineLevel="0" max="8" min="8" style="0" width="12.29"/>
    <col collapsed="false" customWidth="true" hidden="false" outlineLevel="0" max="9" min="9" style="0" width="7.29"/>
    <col collapsed="false" customWidth="true" hidden="true" outlineLevel="0" max="10" min="10" style="0" width="5.86"/>
    <col collapsed="false" customWidth="true" hidden="false" outlineLevel="0" max="11" min="11" style="0" width="9.59"/>
    <col collapsed="false" customWidth="true" hidden="false" outlineLevel="0" max="12" min="12" style="0" width="10.29"/>
    <col collapsed="false" customWidth="true" hidden="false" outlineLevel="0" max="14" min="13" style="0" width="15.57"/>
    <col collapsed="false" customWidth="true" hidden="false" outlineLevel="0" max="15" min="15" style="0" width="10.42"/>
    <col collapsed="false" customWidth="true" hidden="false" outlineLevel="0" max="16" min="16" style="0" width="15.29"/>
    <col collapsed="false" customWidth="true" hidden="false" outlineLevel="0" max="17" min="17" style="0" width="16.41"/>
    <col collapsed="false" customWidth="true" hidden="false" outlineLevel="0" max="19" min="18" style="0" width="9.59"/>
    <col collapsed="false" customWidth="true" hidden="true" outlineLevel="0" max="20" min="20" style="0" width="13.14"/>
    <col collapsed="false" customWidth="true" hidden="true" outlineLevel="0" max="21" min="21" style="0" width="9.13"/>
    <col collapsed="false" customWidth="true" hidden="true" outlineLevel="0" max="23" min="22" style="0" width="15"/>
    <col collapsed="false" customWidth="true" hidden="true" outlineLevel="0" max="24" min="24" style="0" width="7.29"/>
    <col collapsed="false" customWidth="true" hidden="true" outlineLevel="0" max="27" min="25" style="0" width="10"/>
    <col collapsed="false" customWidth="true" hidden="false" outlineLevel="0" max="32" min="28" style="0" width="9.71"/>
    <col collapsed="false" customWidth="true" hidden="false" outlineLevel="0" max="33" min="33" style="0" width="16.14"/>
    <col collapsed="false" customWidth="true" hidden="false" outlineLevel="0" max="34" min="34" style="0" width="16.57"/>
    <col collapsed="false" customWidth="true" hidden="false" outlineLevel="0" max="35" min="35" style="0" width="15.57"/>
  </cols>
  <sheetData>
    <row r="1" customFormat="false" ht="33.75" hidden="false" customHeight="false" outlineLevel="0" collapsed="false">
      <c r="A1" s="28" t="s">
        <v>102</v>
      </c>
      <c r="B1" s="28" t="s">
        <v>103</v>
      </c>
      <c r="C1" s="28" t="s">
        <v>104</v>
      </c>
      <c r="D1" s="28" t="s">
        <v>105</v>
      </c>
      <c r="E1" s="28" t="s">
        <v>106</v>
      </c>
      <c r="F1" s="28" t="s">
        <v>107</v>
      </c>
      <c r="G1" s="28" t="s">
        <v>108</v>
      </c>
      <c r="H1" s="28" t="s">
        <v>109</v>
      </c>
      <c r="I1" s="28" t="s">
        <v>110</v>
      </c>
      <c r="J1" s="28" t="s">
        <v>111</v>
      </c>
      <c r="K1" s="28" t="s">
        <v>112</v>
      </c>
      <c r="L1" s="28" t="s">
        <v>113</v>
      </c>
      <c r="M1" s="28" t="s">
        <v>114</v>
      </c>
      <c r="N1" s="28" t="s">
        <v>115</v>
      </c>
      <c r="O1" s="29" t="s">
        <v>116</v>
      </c>
      <c r="P1" s="28" t="s">
        <v>117</v>
      </c>
      <c r="Q1" s="28" t="s">
        <v>118</v>
      </c>
      <c r="R1" s="29" t="s">
        <v>119</v>
      </c>
      <c r="S1" s="29" t="s">
        <v>120</v>
      </c>
      <c r="T1" s="30" t="s">
        <v>121</v>
      </c>
      <c r="U1" s="30" t="s">
        <v>122</v>
      </c>
      <c r="V1" s="30" t="s">
        <v>123</v>
      </c>
      <c r="W1" s="30" t="s">
        <v>124</v>
      </c>
      <c r="X1" s="30" t="s">
        <v>125</v>
      </c>
      <c r="Y1" s="30" t="s">
        <v>126</v>
      </c>
      <c r="Z1" s="30" t="s">
        <v>127</v>
      </c>
      <c r="AA1" s="30" t="s">
        <v>128</v>
      </c>
      <c r="AB1" s="31" t="s">
        <v>129</v>
      </c>
      <c r="AC1" s="28" t="s">
        <v>130</v>
      </c>
      <c r="AD1" s="28" t="s">
        <v>131</v>
      </c>
      <c r="AE1" s="29" t="s">
        <v>132</v>
      </c>
      <c r="AF1" s="28" t="s">
        <v>133</v>
      </c>
      <c r="AG1" s="28" t="s">
        <v>134</v>
      </c>
      <c r="AH1" s="28" t="s">
        <v>135</v>
      </c>
      <c r="AI1" s="28" t="s">
        <v>136</v>
      </c>
      <c r="AJ1" s="28" t="s">
        <v>137</v>
      </c>
      <c r="AK1" s="28" t="s">
        <v>137</v>
      </c>
    </row>
    <row r="2" customFormat="false" ht="12.8" hidden="false" customHeight="false" outlineLevel="0" collapsed="false">
      <c r="A2" s="32" t="n">
        <v>0</v>
      </c>
      <c r="B2" s="33" t="s">
        <v>138</v>
      </c>
      <c r="C2" s="33" t="s">
        <v>138</v>
      </c>
      <c r="D2" s="33" t="n">
        <v>0</v>
      </c>
      <c r="E2" s="32" t="n">
        <v>2600</v>
      </c>
      <c r="F2" s="32" t="n">
        <v>20</v>
      </c>
      <c r="G2" s="32" t="n">
        <v>100</v>
      </c>
      <c r="H2" s="32" t="n">
        <v>2600</v>
      </c>
      <c r="I2" s="32" t="n">
        <v>0</v>
      </c>
      <c r="J2" s="32" t="n">
        <v>0</v>
      </c>
      <c r="K2" s="32" t="n">
        <v>50</v>
      </c>
      <c r="L2" s="32" t="n">
        <v>50</v>
      </c>
      <c r="M2" s="34" t="n">
        <v>2440000000</v>
      </c>
      <c r="N2" s="34" t="n">
        <v>2440000000</v>
      </c>
      <c r="O2" s="34" t="n">
        <v>11300000000</v>
      </c>
      <c r="P2" s="34" t="n">
        <v>9050000000</v>
      </c>
      <c r="Q2" s="34" t="n">
        <v>9050000000</v>
      </c>
      <c r="R2" s="34" t="n">
        <v>7820000000</v>
      </c>
      <c r="S2" s="32" t="n">
        <v>964</v>
      </c>
      <c r="T2" s="34" t="n">
        <v>-5.14E-005</v>
      </c>
      <c r="U2" s="32" t="n">
        <v>0.000215</v>
      </c>
      <c r="V2" s="34" t="n">
        <v>-5.14E-005</v>
      </c>
      <c r="W2" s="32" t="n">
        <v>0.000215</v>
      </c>
      <c r="X2" s="32" t="n">
        <v>79.7</v>
      </c>
      <c r="Y2" s="32" t="n">
        <v>1530</v>
      </c>
      <c r="Z2" s="32" t="n">
        <v>766</v>
      </c>
      <c r="AA2" s="32" t="n">
        <v>766</v>
      </c>
      <c r="AB2" s="35" t="n">
        <f aca="false">VLOOKUP($B2,Airfoils!$A:$Z,3,FALSE())*$E2^2*0.000001</f>
        <v>5.30929158456675</v>
      </c>
      <c r="AC2" s="34" t="n">
        <f aca="false">(VLOOKUP($B2,Airfoils!$A:$Z,4,FALSE())*(1-$D2)+VLOOKUP($C2,Airfoils!$A:$Z,4,FALSE())*$D2)*$E2^4*0.001^4</f>
        <v>2.24317569447945</v>
      </c>
      <c r="AD2" s="34" t="n">
        <f aca="false">(VLOOKUP($B2,Airfoils!$A:$Z,5,FALSE())*(1-$D2)+VLOOKUP($C2,Airfoils!$A:$Z,5,FALSE())*$D2)*$E2^4*0.001^4</f>
        <v>2.24317569447945</v>
      </c>
      <c r="AE2" s="34" t="n">
        <f aca="false">AVERAGE(LatticeProperties!$G$2:$H$2)*AC2*1000000</f>
        <v>144193290.642247</v>
      </c>
      <c r="AF2" s="34" t="n">
        <f aca="false">AVERAGE(LatticeProperties!$G$2:$H$2)*AD2*1000000</f>
        <v>144193290.642247</v>
      </c>
      <c r="AG2" s="36" t="e">
        <f aca="false">S2/(LatticeProperties!$F$2*AB2)[1]AeroDyn!D1036</f>
        <v>#VALUE!</v>
      </c>
      <c r="AH2" s="37" t="n">
        <f aca="false">((P2/AC2)/(LatticeProperties!$D$2*LatticeProperties!$L$3*1000000))^(1/LatticeProperties!$M$2)</f>
        <v>3.01213536929657</v>
      </c>
      <c r="AI2" s="37" t="n">
        <f aca="false">((Q2/AD2)/(LatticeProperties!$D$2*LatticeProperties!$L$3*1000000))^(1/LatticeProperties!$M$2)</f>
        <v>3.01213536929657</v>
      </c>
    </row>
    <row r="3" customFormat="false" ht="12.75" hidden="false" customHeight="false" outlineLevel="0" collapsed="false">
      <c r="A3" s="32" t="n">
        <v>0.01</v>
      </c>
      <c r="B3" s="33" t="s">
        <v>138</v>
      </c>
      <c r="C3" s="33" t="s">
        <v>138</v>
      </c>
      <c r="D3" s="33" t="n">
        <v>0</v>
      </c>
      <c r="E3" s="32" t="n">
        <v>2600</v>
      </c>
      <c r="F3" s="32" t="n">
        <v>19.87</v>
      </c>
      <c r="G3" s="32" t="n">
        <v>100</v>
      </c>
      <c r="H3" s="32" t="n">
        <v>2600</v>
      </c>
      <c r="I3" s="32" t="n">
        <v>0</v>
      </c>
      <c r="J3" s="32" t="n">
        <v>0</v>
      </c>
      <c r="K3" s="32" t="n">
        <v>49.65</v>
      </c>
      <c r="L3" s="32" t="n">
        <v>50</v>
      </c>
      <c r="M3" s="34" t="n">
        <v>2250000000</v>
      </c>
      <c r="N3" s="34" t="n">
        <v>2250000000</v>
      </c>
      <c r="O3" s="34" t="n">
        <v>10400000000</v>
      </c>
      <c r="P3" s="34" t="n">
        <v>8400000000</v>
      </c>
      <c r="Q3" s="34" t="n">
        <v>8400000000</v>
      </c>
      <c r="R3" s="34" t="n">
        <v>7260000000</v>
      </c>
      <c r="S3" s="32" t="n">
        <v>892</v>
      </c>
      <c r="T3" s="32" t="n">
        <v>-0.0091</v>
      </c>
      <c r="U3" s="32" t="n">
        <v>0.000215</v>
      </c>
      <c r="V3" s="32" t="n">
        <v>-0.0091</v>
      </c>
      <c r="W3" s="32" t="n">
        <v>0.000215</v>
      </c>
      <c r="X3" s="32" t="n">
        <v>79.8</v>
      </c>
      <c r="Y3" s="32" t="n">
        <v>1420</v>
      </c>
      <c r="Z3" s="32" t="n">
        <v>712</v>
      </c>
      <c r="AA3" s="32" t="n">
        <v>712</v>
      </c>
      <c r="AB3" s="35" t="n">
        <f aca="false">VLOOKUP($B3,Airfoils!$A:$Z,3,FALSE())*$E3^2*0.000001</f>
        <v>5.30929158456675</v>
      </c>
      <c r="AC3" s="34" t="n">
        <f aca="false">(VLOOKUP($B3,Airfoils!$A:$Z,4,FALSE())*(1-$D3)+VLOOKUP($C3,Airfoils!$A:$Z,4,FALSE())*$D3)*$E3^4*0.001^4</f>
        <v>2.24317569447945</v>
      </c>
      <c r="AD3" s="34" t="n">
        <f aca="false">(VLOOKUP($B3,Airfoils!$A:$Z,5,FALSE())*(1-$D3)+VLOOKUP($C3,Airfoils!$A:$Z,5,FALSE())*$D3)*$E3^4*0.001^4</f>
        <v>2.24317569447945</v>
      </c>
      <c r="AE3" s="34" t="n">
        <f aca="false">AVERAGE(LatticeProperties!$G$2:$H$2)*AC3*1000000</f>
        <v>144193290.642247</v>
      </c>
      <c r="AF3" s="34" t="n">
        <f aca="false">AVERAGE(LatticeProperties!$G$2:$H$2)*AD3*1000000</f>
        <v>144193290.642247</v>
      </c>
      <c r="AG3" s="36" t="n">
        <f aca="false">S3/(LatticeProperties!$F$2*AB3)</f>
        <v>0.120868595834976</v>
      </c>
      <c r="AH3" s="37" t="n">
        <f aca="false">((P3/AC3)/(LatticeProperties!$D$2*LatticeProperties!$L$3*1000000))^(1/LatticeProperties!$M$2)</f>
        <v>2.79785807548597</v>
      </c>
      <c r="AI3" s="37" t="n">
        <f aca="false">((Q3/AD3)/(LatticeProperties!$D$2*LatticeProperties!$L$3*1000000))^(1/LatticeProperties!$M$2)</f>
        <v>2.79785807548597</v>
      </c>
    </row>
    <row r="4" customFormat="false" ht="12.75" hidden="false" customHeight="false" outlineLevel="0" collapsed="false">
      <c r="A4" s="32" t="n">
        <v>0.02</v>
      </c>
      <c r="B4" s="33" t="s">
        <v>138</v>
      </c>
      <c r="C4" s="33" t="s">
        <v>138</v>
      </c>
      <c r="D4" s="33" t="n">
        <v>0</v>
      </c>
      <c r="E4" s="32" t="n">
        <v>2600</v>
      </c>
      <c r="F4" s="32" t="n">
        <v>19.73</v>
      </c>
      <c r="G4" s="32" t="n">
        <v>100</v>
      </c>
      <c r="H4" s="32" t="n">
        <v>2600</v>
      </c>
      <c r="I4" s="32" t="n">
        <v>0</v>
      </c>
      <c r="J4" s="32" t="n">
        <v>0</v>
      </c>
      <c r="K4" s="32" t="n">
        <v>49.3</v>
      </c>
      <c r="L4" s="32" t="n">
        <v>50</v>
      </c>
      <c r="M4" s="34" t="n">
        <v>2070000000</v>
      </c>
      <c r="N4" s="34" t="n">
        <v>2070000000</v>
      </c>
      <c r="O4" s="34" t="n">
        <v>9580000000</v>
      </c>
      <c r="P4" s="34" t="n">
        <v>7750000000</v>
      </c>
      <c r="Q4" s="34" t="n">
        <v>7750000000</v>
      </c>
      <c r="R4" s="34" t="n">
        <v>6690000000</v>
      </c>
      <c r="S4" s="32" t="n">
        <v>820</v>
      </c>
      <c r="T4" s="32" t="n">
        <v>-0.0182</v>
      </c>
      <c r="U4" s="32" t="n">
        <v>0.000216</v>
      </c>
      <c r="V4" s="32" t="n">
        <v>-0.0182</v>
      </c>
      <c r="W4" s="32" t="n">
        <v>0.000216</v>
      </c>
      <c r="X4" s="32" t="n">
        <v>79.6</v>
      </c>
      <c r="Y4" s="32" t="n">
        <v>1310</v>
      </c>
      <c r="Z4" s="32" t="n">
        <v>656</v>
      </c>
      <c r="AA4" s="32" t="n">
        <v>656</v>
      </c>
      <c r="AB4" s="35" t="n">
        <f aca="false">VLOOKUP($B4,Airfoils!$A:$Z,3,FALSE())*$E4^2*0.000001</f>
        <v>5.30929158456675</v>
      </c>
      <c r="AC4" s="34" t="n">
        <f aca="false">(VLOOKUP($B4,Airfoils!$A:$Z,4,FALSE())*(1-$D4)+VLOOKUP($C4,Airfoils!$A:$Z,4,FALSE())*$D4)*$E4^4*0.001^4</f>
        <v>2.24317569447945</v>
      </c>
      <c r="AD4" s="34" t="n">
        <f aca="false">(VLOOKUP($B4,Airfoils!$A:$Z,5,FALSE())*(1-$D4)+VLOOKUP($C4,Airfoils!$A:$Z,5,FALSE())*$D4)*$E4^4*0.001^4</f>
        <v>2.24317569447945</v>
      </c>
      <c r="AE4" s="34" t="n">
        <f aca="false">AVERAGE(LatticeProperties!$G$2:$H$2)*AC4*1000000</f>
        <v>144193290.642247</v>
      </c>
      <c r="AF4" s="34" t="n">
        <f aca="false">AVERAGE(LatticeProperties!$G$2:$H$2)*AD4*1000000</f>
        <v>144193290.642247</v>
      </c>
      <c r="AG4" s="36" t="n">
        <f aca="false">S4/(LatticeProperties!$F$2*AB4)</f>
        <v>0.111112386305695</v>
      </c>
      <c r="AH4" s="37" t="n">
        <f aca="false">((P4/AC4)/(LatticeProperties!$D$2*LatticeProperties!$L$3*1000000))^(1/LatticeProperties!$M$2)</f>
        <v>2.58341638547185</v>
      </c>
      <c r="AI4" s="37" t="n">
        <f aca="false">((Q4/AD4)/(LatticeProperties!$D$2*LatticeProperties!$L$3*1000000))^(1/LatticeProperties!$M$2)</f>
        <v>2.58341638547185</v>
      </c>
    </row>
    <row r="5" customFormat="false" ht="12.75" hidden="false" customHeight="false" outlineLevel="0" collapsed="false">
      <c r="A5" s="32" t="n">
        <v>0.03</v>
      </c>
      <c r="B5" s="33" t="s">
        <v>138</v>
      </c>
      <c r="C5" s="38" t="s">
        <v>139</v>
      </c>
      <c r="D5" s="33" t="n">
        <f aca="false">(VLOOKUP($B5,Airfoils!$A:$K,2,FALSE())-$G5/100)/(VLOOKUP($B5,Airfoils!$A:$K,2,FALSE())-VLOOKUP($C5,Airfoils!$A:$K,2,FALSE()))</f>
        <v>0.0175999999999998</v>
      </c>
      <c r="E5" s="32" t="n">
        <v>2620.6</v>
      </c>
      <c r="F5" s="32" t="n">
        <v>19.56</v>
      </c>
      <c r="G5" s="32" t="n">
        <v>99.12</v>
      </c>
      <c r="H5" s="32" t="n">
        <v>2597.6</v>
      </c>
      <c r="I5" s="32" t="n">
        <v>0</v>
      </c>
      <c r="J5" s="32" t="n">
        <v>0</v>
      </c>
      <c r="K5" s="32" t="n">
        <v>48.57</v>
      </c>
      <c r="L5" s="32" t="n">
        <v>49.48</v>
      </c>
      <c r="M5" s="34" t="n">
        <v>1900000000</v>
      </c>
      <c r="N5" s="34" t="n">
        <v>1880000000</v>
      </c>
      <c r="O5" s="34" t="n">
        <v>8750000000</v>
      </c>
      <c r="P5" s="34" t="n">
        <v>7100000000</v>
      </c>
      <c r="Q5" s="34" t="n">
        <v>7200000000</v>
      </c>
      <c r="R5" s="34" t="n">
        <v>6180000000</v>
      </c>
      <c r="S5" s="32" t="n">
        <v>750</v>
      </c>
      <c r="T5" s="32" t="n">
        <v>-0.0379</v>
      </c>
      <c r="U5" s="32" t="n">
        <v>-0.000481</v>
      </c>
      <c r="V5" s="32" t="n">
        <v>-0.0379</v>
      </c>
      <c r="W5" s="32" t="n">
        <v>-0.000481</v>
      </c>
      <c r="X5" s="32" t="n">
        <v>-2.91</v>
      </c>
      <c r="Y5" s="32" t="n">
        <v>1210</v>
      </c>
      <c r="Z5" s="32" t="n">
        <v>602</v>
      </c>
      <c r="AA5" s="32" t="n">
        <v>610</v>
      </c>
      <c r="AB5" s="35" t="n">
        <f aca="false">VLOOKUP($B5,Airfoils!$A:$Z,3,FALSE())*$E5^2*0.000001</f>
        <v>5.3937567273945</v>
      </c>
      <c r="AC5" s="34" t="n">
        <f aca="false">(VLOOKUP($B5,Airfoils!$A:$Z,4,FALSE())*(1-$D5)+VLOOKUP($C5,Airfoils!$A:$Z,4,FALSE())*$D5)*$E5^4*0.001^4</f>
        <v>2.2795066536886</v>
      </c>
      <c r="AD5" s="34" t="n">
        <f aca="false">(VLOOKUP($B5,Airfoils!$A:$Z,5,FALSE())*(1-$D5)+VLOOKUP($C5,Airfoils!$A:$Z,5,FALSE())*$D5)*$E5^4*0.001^4</f>
        <v>2.29592317909081</v>
      </c>
      <c r="AE5" s="34" t="n">
        <f aca="false">AVERAGE(LatticeProperties!$G$2:$H$2)*AC5*1000000</f>
        <v>146528676.396225</v>
      </c>
      <c r="AF5" s="34" t="n">
        <f aca="false">AVERAGE(LatticeProperties!$G$2:$H$2)*AD5*1000000</f>
        <v>147583944.971256</v>
      </c>
      <c r="AG5" s="36" t="n">
        <f aca="false">S5/(LatticeProperties!$F$2*AB5)</f>
        <v>0.100035721407922</v>
      </c>
      <c r="AH5" s="37" t="n">
        <f aca="false">((P5/AC5)/(LatticeProperties!$D$2*LatticeProperties!$L$3*1000000))^(1/LatticeProperties!$M$2)</f>
        <v>2.3314131093384</v>
      </c>
      <c r="AI5" s="37" t="n">
        <f aca="false">((Q5/AD5)/(LatticeProperties!$D$2*LatticeProperties!$L$3*1000000))^(1/LatticeProperties!$M$2)</f>
        <v>2.34718655983507</v>
      </c>
    </row>
    <row r="6" customFormat="false" ht="12.75" hidden="false" customHeight="false" outlineLevel="0" collapsed="false">
      <c r="A6" s="32" t="n">
        <v>0.04</v>
      </c>
      <c r="B6" s="33" t="s">
        <v>138</v>
      </c>
      <c r="C6" s="38" t="s">
        <v>139</v>
      </c>
      <c r="D6" s="33" t="n">
        <f aca="false">(VLOOKUP($B6,Airfoils!$A:$K,2,FALSE())-$G6/100)/(VLOOKUP($B6,Airfoils!$A:$K,2,FALSE())-VLOOKUP($C6,Airfoils!$A:$K,2,FALSE()))</f>
        <v>0.0663999999999998</v>
      </c>
      <c r="E6" s="32" t="n">
        <v>2680.1</v>
      </c>
      <c r="F6" s="32" t="n">
        <v>19.39</v>
      </c>
      <c r="G6" s="32" t="n">
        <v>96.68</v>
      </c>
      <c r="H6" s="32" t="n">
        <v>2591.1</v>
      </c>
      <c r="I6" s="32" t="n">
        <v>0</v>
      </c>
      <c r="J6" s="32" t="n">
        <v>0</v>
      </c>
      <c r="K6" s="32" t="n">
        <v>47.16</v>
      </c>
      <c r="L6" s="32" t="n">
        <v>48.06</v>
      </c>
      <c r="M6" s="34" t="n">
        <v>1790000000</v>
      </c>
      <c r="N6" s="34" t="n">
        <v>1700000000</v>
      </c>
      <c r="O6" s="34" t="n">
        <v>8090000000</v>
      </c>
      <c r="P6" s="34" t="n">
        <v>6580000000</v>
      </c>
      <c r="Q6" s="34" t="n">
        <v>6940000000</v>
      </c>
      <c r="R6" s="34" t="n">
        <v>5830000000</v>
      </c>
      <c r="S6" s="32" t="n">
        <v>703</v>
      </c>
      <c r="T6" s="32" t="n">
        <v>-0.078</v>
      </c>
      <c r="U6" s="32" t="n">
        <v>-0.00221</v>
      </c>
      <c r="V6" s="32" t="n">
        <v>-0.078</v>
      </c>
      <c r="W6" s="32" t="n">
        <v>-0.00221</v>
      </c>
      <c r="X6" s="32" t="n">
        <v>-2.62</v>
      </c>
      <c r="Y6" s="32" t="n">
        <v>1140</v>
      </c>
      <c r="Z6" s="32" t="n">
        <v>557</v>
      </c>
      <c r="AA6" s="32" t="n">
        <v>587</v>
      </c>
      <c r="AB6" s="35" t="n">
        <f aca="false">VLOOKUP($B6,Airfoils!$A:$Z,3,FALSE())*$E6^2*0.000001</f>
        <v>5.6414647500554</v>
      </c>
      <c r="AC6" s="34" t="n">
        <f aca="false">(VLOOKUP($B6,Airfoils!$A:$Z,4,FALSE())*(1-$D6)+VLOOKUP($C6,Airfoils!$A:$Z,4,FALSE())*$D6)*$E6^4*0.001^4</f>
        <v>2.38567334655972</v>
      </c>
      <c r="AD6" s="34" t="n">
        <f aca="false">(VLOOKUP($B6,Airfoils!$A:$Z,5,FALSE())*(1-$D6)+VLOOKUP($C6,Airfoils!$A:$Z,5,FALSE())*$D6)*$E6^4*0.001^4</f>
        <v>2.45342777761789</v>
      </c>
      <c r="AE6" s="34" t="n">
        <f aca="false">AVERAGE(LatticeProperties!$G$2:$H$2)*AC6*1000000</f>
        <v>153353164.036389</v>
      </c>
      <c r="AF6" s="34" t="n">
        <f aca="false">AVERAGE(LatticeProperties!$G$2:$H$2)*AD6*1000000</f>
        <v>157708477.975424</v>
      </c>
      <c r="AG6" s="36" t="n">
        <f aca="false">S6/(LatticeProperties!$F$2*AB6)</f>
        <v>0.0896496598119286</v>
      </c>
      <c r="AH6" s="37" t="n">
        <f aca="false">((P6/AC6)/(LatticeProperties!$D$2*LatticeProperties!$L$3*1000000))^(1/LatticeProperties!$M$2)</f>
        <v>2.06699517304606</v>
      </c>
      <c r="AI6" s="37" t="n">
        <f aca="false">((Q6/AD6)/(LatticeProperties!$D$2*LatticeProperties!$L$3*1000000))^(1/LatticeProperties!$M$2)</f>
        <v>2.1193472139212</v>
      </c>
    </row>
    <row r="7" customFormat="false" ht="12.75" hidden="false" customHeight="false" outlineLevel="0" collapsed="false">
      <c r="A7" s="32" t="n">
        <v>0.05</v>
      </c>
      <c r="B7" s="33" t="s">
        <v>138</v>
      </c>
      <c r="C7" s="38" t="s">
        <v>139</v>
      </c>
      <c r="D7" s="33" t="n">
        <f aca="false">(VLOOKUP($B7,Airfoils!$A:$K,2,FALSE())-$G7/100)/(VLOOKUP($B7,Airfoils!$A:$K,2,FALSE())-VLOOKUP($C7,Airfoils!$A:$K,2,FALSE()))</f>
        <v>0.1408</v>
      </c>
      <c r="E7" s="32" t="n">
        <v>2776.7</v>
      </c>
      <c r="F7" s="32" t="n">
        <v>19.2</v>
      </c>
      <c r="G7" s="32" t="n">
        <v>92.96</v>
      </c>
      <c r="H7" s="32" t="n">
        <v>2581.1</v>
      </c>
      <c r="I7" s="32" t="n">
        <v>0</v>
      </c>
      <c r="J7" s="32" t="n">
        <v>0</v>
      </c>
      <c r="K7" s="32" t="n">
        <v>45.19</v>
      </c>
      <c r="L7" s="32" t="n">
        <v>45.92</v>
      </c>
      <c r="M7" s="34" t="n">
        <v>1700000000</v>
      </c>
      <c r="N7" s="34" t="n">
        <v>1520000000</v>
      </c>
      <c r="O7" s="34" t="n">
        <v>7460000000</v>
      </c>
      <c r="P7" s="34" t="n">
        <v>6070000000</v>
      </c>
      <c r="Q7" s="34" t="n">
        <v>6810000000</v>
      </c>
      <c r="R7" s="34" t="n">
        <v>5540000000</v>
      </c>
      <c r="S7" s="32" t="n">
        <v>658</v>
      </c>
      <c r="T7" s="32" t="n">
        <v>-0.137</v>
      </c>
      <c r="U7" s="32" t="n">
        <v>-0.00494</v>
      </c>
      <c r="V7" s="32" t="n">
        <v>-0.137</v>
      </c>
      <c r="W7" s="32" t="n">
        <v>-0.00494</v>
      </c>
      <c r="X7" s="32" t="n">
        <v>-2.42</v>
      </c>
      <c r="Y7" s="32" t="n">
        <v>1090</v>
      </c>
      <c r="Z7" s="32" t="n">
        <v>514</v>
      </c>
      <c r="AA7" s="32" t="n">
        <v>577</v>
      </c>
      <c r="AB7" s="35" t="n">
        <f aca="false">VLOOKUP($B7,Airfoils!$A:$Z,3,FALSE())*$E7^2*0.000001</f>
        <v>6.05546923348482</v>
      </c>
      <c r="AC7" s="34" t="n">
        <f aca="false">(VLOOKUP($B7,Airfoils!$A:$Z,4,FALSE())*(1-$D7)+VLOOKUP($C7,Airfoils!$A:$Z,4,FALSE())*$D7)*$E7^4*0.001^4</f>
        <v>2.55893837282747</v>
      </c>
      <c r="AD7" s="34" t="n">
        <f aca="false">(VLOOKUP($B7,Airfoils!$A:$Z,5,FALSE())*(1-$D7)+VLOOKUP($C7,Airfoils!$A:$Z,5,FALSE())*$D7)*$E7^4*0.001^4</f>
        <v>2.72447119689061</v>
      </c>
      <c r="AE7" s="34" t="n">
        <f aca="false">AVERAGE(LatticeProperties!$G$2:$H$2)*AC7*1000000</f>
        <v>164490791.085509</v>
      </c>
      <c r="AF7" s="34" t="n">
        <f aca="false">AVERAGE(LatticeProperties!$G$2:$H$2)*AD7*1000000</f>
        <v>175131385.431155</v>
      </c>
      <c r="AG7" s="36" t="n">
        <f aca="false">S7/(LatticeProperties!$F$2*AB7)</f>
        <v>0.0781741722584239</v>
      </c>
      <c r="AH7" s="37" t="n">
        <f aca="false">((P7/AC7)/(LatticeProperties!$D$2*LatticeProperties!$L$3*1000000))^(1/LatticeProperties!$M$2)</f>
        <v>1.78033523979334</v>
      </c>
      <c r="AI7" s="37" t="n">
        <f aca="false">((Q7/AD7)/(LatticeProperties!$D$2*LatticeProperties!$L$3*1000000))^(1/LatticeProperties!$M$2)</f>
        <v>1.87504936459414</v>
      </c>
    </row>
    <row r="8" customFormat="false" ht="12.75" hidden="false" customHeight="false" outlineLevel="0" collapsed="false">
      <c r="A8" s="32" t="n">
        <v>0.06</v>
      </c>
      <c r="B8" s="33" t="s">
        <v>138</v>
      </c>
      <c r="C8" s="38" t="s">
        <v>139</v>
      </c>
      <c r="D8" s="33" t="n">
        <f aca="false">(VLOOKUP($B8,Airfoils!$A:$K,2,FALSE())-$G8/100)/(VLOOKUP($B8,Airfoils!$A:$K,2,FALSE())-VLOOKUP($C8,Airfoils!$A:$K,2,FALSE()))</f>
        <v>0.235</v>
      </c>
      <c r="E8" s="32" t="n">
        <v>2910.6</v>
      </c>
      <c r="F8" s="32" t="n">
        <v>18.99</v>
      </c>
      <c r="G8" s="32" t="n">
        <v>88.25</v>
      </c>
      <c r="H8" s="32" t="n">
        <v>2568.6</v>
      </c>
      <c r="I8" s="32" t="n">
        <v>0</v>
      </c>
      <c r="J8" s="32" t="n">
        <v>0</v>
      </c>
      <c r="K8" s="32" t="n">
        <v>42.8</v>
      </c>
      <c r="L8" s="32" t="n">
        <v>43.24</v>
      </c>
      <c r="M8" s="34" t="n">
        <v>1620000000</v>
      </c>
      <c r="N8" s="34" t="n">
        <v>1330000000</v>
      </c>
      <c r="O8" s="34" t="n">
        <v>6850000000</v>
      </c>
      <c r="P8" s="34" t="n">
        <v>5580000000</v>
      </c>
      <c r="Q8" s="34" t="n">
        <v>6800000000</v>
      </c>
      <c r="R8" s="34" t="n">
        <v>5280000000</v>
      </c>
      <c r="S8" s="32" t="n">
        <v>615</v>
      </c>
      <c r="T8" s="32" t="n">
        <v>-0.216</v>
      </c>
      <c r="U8" s="32" t="n">
        <v>-0.00913</v>
      </c>
      <c r="V8" s="32" t="n">
        <v>-0.216</v>
      </c>
      <c r="W8" s="32" t="n">
        <v>-0.00913</v>
      </c>
      <c r="X8" s="32" t="n">
        <v>-2.1</v>
      </c>
      <c r="Y8" s="32" t="n">
        <v>1050</v>
      </c>
      <c r="Z8" s="32" t="n">
        <v>473</v>
      </c>
      <c r="AA8" s="32" t="n">
        <v>576</v>
      </c>
      <c r="AB8" s="35" t="n">
        <f aca="false">VLOOKUP($B8,Airfoils!$A:$Z,3,FALSE())*$E8^2*0.000001</f>
        <v>6.65357308059585</v>
      </c>
      <c r="AC8" s="34" t="n">
        <f aca="false">(VLOOKUP($B8,Airfoils!$A:$Z,4,FALSE())*(1-$D8)+VLOOKUP($C8,Airfoils!$A:$Z,4,FALSE())*$D8)*$E8^4*0.001^4</f>
        <v>2.79937477133057</v>
      </c>
      <c r="AD8" s="34" t="n">
        <f aca="false">(VLOOKUP($B8,Airfoils!$A:$Z,5,FALSE())*(1-$D8)+VLOOKUP($C8,Airfoils!$A:$Z,5,FALSE())*$D8)*$E8^4*0.001^4</f>
        <v>3.1329268033736</v>
      </c>
      <c r="AE8" s="34" t="n">
        <f aca="false">AVERAGE(LatticeProperties!$G$2:$H$2)*AC8*1000000</f>
        <v>179946252.543858</v>
      </c>
      <c r="AF8" s="34" t="n">
        <f aca="false">AVERAGE(LatticeProperties!$G$2:$H$2)*AD8*1000000</f>
        <v>201387268.162501</v>
      </c>
      <c r="AG8" s="36" t="n">
        <f aca="false">S8/(LatticeProperties!$F$2*AB8)</f>
        <v>0.0664975101056296</v>
      </c>
      <c r="AH8" s="37" t="n">
        <f aca="false">((P8/AC8)/(LatticeProperties!$D$2*LatticeProperties!$L$3*1000000))^(1/LatticeProperties!$M$2)</f>
        <v>1.49862907820485</v>
      </c>
      <c r="AI8" s="37" t="n">
        <f aca="false">((Q8/AD8)/(LatticeProperties!$D$2*LatticeProperties!$L$3*1000000))^(1/LatticeProperties!$M$2)</f>
        <v>1.63047247521223</v>
      </c>
    </row>
    <row r="9" customFormat="false" ht="12.75" hidden="false" customHeight="false" outlineLevel="0" collapsed="false">
      <c r="A9" s="32" t="n">
        <v>0.07</v>
      </c>
      <c r="B9" s="33" t="s">
        <v>138</v>
      </c>
      <c r="C9" s="38" t="s">
        <v>139</v>
      </c>
      <c r="D9" s="33" t="n">
        <f aca="false">(VLOOKUP($B9,Airfoils!$A:$K,2,FALSE())-$G9/100)/(VLOOKUP($B9,Airfoils!$A:$K,2,FALSE())-VLOOKUP($C9,Airfoils!$A:$K,2,FALSE()))</f>
        <v>0.3432</v>
      </c>
      <c r="E9" s="32" t="n">
        <v>3032.4</v>
      </c>
      <c r="F9" s="32" t="n">
        <v>18.76</v>
      </c>
      <c r="G9" s="32" t="n">
        <v>82.84</v>
      </c>
      <c r="H9" s="32" t="n">
        <v>2512</v>
      </c>
      <c r="I9" s="32" t="n">
        <v>0</v>
      </c>
      <c r="J9" s="32" t="n">
        <v>0</v>
      </c>
      <c r="K9" s="32" t="n">
        <v>40.78</v>
      </c>
      <c r="L9" s="32" t="n">
        <v>40.22</v>
      </c>
      <c r="M9" s="34" t="n">
        <v>1520000000</v>
      </c>
      <c r="N9" s="34" t="n">
        <v>1120000000</v>
      </c>
      <c r="O9" s="34" t="n">
        <v>6150000000</v>
      </c>
      <c r="P9" s="34" t="n">
        <v>4850000000</v>
      </c>
      <c r="Q9" s="34" t="n">
        <v>6550000000</v>
      </c>
      <c r="R9" s="34" t="n">
        <v>4790000000</v>
      </c>
      <c r="S9" s="32" t="n">
        <v>565</v>
      </c>
      <c r="T9" s="32" t="n">
        <v>-0.29</v>
      </c>
      <c r="U9" s="32" t="n">
        <v>-0.0146</v>
      </c>
      <c r="V9" s="32" t="n">
        <v>-0.29</v>
      </c>
      <c r="W9" s="32" t="n">
        <v>-0.0146</v>
      </c>
      <c r="X9" s="32" t="n">
        <v>-1.66</v>
      </c>
      <c r="Y9" s="32" t="n">
        <v>965</v>
      </c>
      <c r="Z9" s="32" t="n">
        <v>411</v>
      </c>
      <c r="AA9" s="32" t="n">
        <v>554</v>
      </c>
      <c r="AB9" s="35" t="n">
        <f aca="false">VLOOKUP($B9,Airfoils!$A:$Z,3,FALSE())*$E9^2*0.000001</f>
        <v>7.22208935311751</v>
      </c>
      <c r="AC9" s="34" t="n">
        <f aca="false">(VLOOKUP($B9,Airfoils!$A:$Z,4,FALSE())*(1-$D9)+VLOOKUP($C9,Airfoils!$A:$Z,4,FALSE())*$D9)*$E9^4*0.001^4</f>
        <v>2.90571040032649</v>
      </c>
      <c r="AD9" s="34" t="n">
        <f aca="false">(VLOOKUP($B9,Airfoils!$A:$Z,5,FALSE())*(1-$D9)+VLOOKUP($C9,Airfoils!$A:$Z,5,FALSE())*$D9)*$E9^4*0.001^4</f>
        <v>3.47964031189769</v>
      </c>
      <c r="AE9" s="34" t="n">
        <f aca="false">AVERAGE(LatticeProperties!$G$2:$H$2)*AC9*1000000</f>
        <v>186781599.545509</v>
      </c>
      <c r="AF9" s="34" t="n">
        <f aca="false">AVERAGE(LatticeProperties!$G$2:$H$2)*AD9*1000000</f>
        <v>223674314.971738</v>
      </c>
      <c r="AG9" s="36" t="n">
        <f aca="false">S9/(LatticeProperties!$F$2*AB9)</f>
        <v>0.0562821643806477</v>
      </c>
      <c r="AH9" s="37" t="n">
        <f aca="false">((P9/AC9)/(LatticeProperties!$D$2*LatticeProperties!$L$3*1000000))^(1/LatticeProperties!$M$2)</f>
        <v>1.25711097098948</v>
      </c>
      <c r="AI9" s="37" t="n">
        <f aca="false">((Q9/AD9)/(LatticeProperties!$D$2*LatticeProperties!$L$3*1000000))^(1/LatticeProperties!$M$2)</f>
        <v>1.41603551862111</v>
      </c>
    </row>
    <row r="10" customFormat="false" ht="12.75" hidden="false" customHeight="false" outlineLevel="0" collapsed="false">
      <c r="A10" s="32" t="n">
        <v>0.08</v>
      </c>
      <c r="B10" s="33" t="s">
        <v>138</v>
      </c>
      <c r="C10" s="38" t="s">
        <v>139</v>
      </c>
      <c r="D10" s="33" t="n">
        <f aca="false">(VLOOKUP($B10,Airfoils!$A:$K,2,FALSE())-$G10/100)/(VLOOKUP($B10,Airfoils!$A:$K,2,FALSE())-VLOOKUP($C10,Airfoils!$A:$K,2,FALSE()))</f>
        <v>0.4598</v>
      </c>
      <c r="E10" s="32" t="n">
        <v>3155.4</v>
      </c>
      <c r="F10" s="32" t="n">
        <v>18.51</v>
      </c>
      <c r="G10" s="32" t="n">
        <v>77.01</v>
      </c>
      <c r="H10" s="32" t="n">
        <v>2430.1</v>
      </c>
      <c r="I10" s="32" t="n">
        <v>0</v>
      </c>
      <c r="J10" s="32" t="n">
        <v>0</v>
      </c>
      <c r="K10" s="32" t="n">
        <v>38.91</v>
      </c>
      <c r="L10" s="32" t="n">
        <v>37.04</v>
      </c>
      <c r="M10" s="34" t="n">
        <v>1390000000</v>
      </c>
      <c r="N10" s="34" t="n">
        <v>917000000</v>
      </c>
      <c r="O10" s="34" t="n">
        <v>5410000000</v>
      </c>
      <c r="P10" s="34" t="n">
        <v>4050000000</v>
      </c>
      <c r="Q10" s="34" t="n">
        <v>6160000000</v>
      </c>
      <c r="R10" s="34" t="n">
        <v>4180000000</v>
      </c>
      <c r="S10" s="32" t="n">
        <v>511</v>
      </c>
      <c r="T10" s="32" t="n">
        <v>-0.366</v>
      </c>
      <c r="U10" s="32" t="n">
        <v>-0.0209</v>
      </c>
      <c r="V10" s="32" t="n">
        <v>-0.366</v>
      </c>
      <c r="W10" s="32" t="n">
        <v>-0.0209</v>
      </c>
      <c r="X10" s="32" t="n">
        <v>-1.2</v>
      </c>
      <c r="Y10" s="32" t="n">
        <v>865</v>
      </c>
      <c r="Z10" s="32" t="n">
        <v>343</v>
      </c>
      <c r="AA10" s="32" t="n">
        <v>522</v>
      </c>
      <c r="AB10" s="35" t="n">
        <f aca="false">VLOOKUP($B10,Airfoils!$A:$Z,3,FALSE())*$E10^2*0.000001</f>
        <v>7.81985542404041</v>
      </c>
      <c r="AC10" s="34" t="n">
        <f aca="false">(VLOOKUP($B10,Airfoils!$A:$Z,4,FALSE())*(1-$D10)+VLOOKUP($C10,Airfoils!$A:$Z,4,FALSE())*$D10)*$E10^4*0.001^4</f>
        <v>2.9107499542421</v>
      </c>
      <c r="AD10" s="34" t="n">
        <f aca="false">(VLOOKUP($B10,Airfoils!$A:$Z,5,FALSE())*(1-$D10)+VLOOKUP($C10,Airfoils!$A:$Z,5,FALSE())*$D10)*$E10^4*0.001^4</f>
        <v>3.81222203361858</v>
      </c>
      <c r="AE10" s="34" t="n">
        <f aca="false">AVERAGE(LatticeProperties!$G$2:$H$2)*AC10*1000000</f>
        <v>187105546.467834</v>
      </c>
      <c r="AF10" s="34" t="n">
        <f aca="false">AVERAGE(LatticeProperties!$G$2:$H$2)*AD10*1000000</f>
        <v>245052958.196351</v>
      </c>
      <c r="AG10" s="36" t="n">
        <f aca="false">S10/(LatticeProperties!$F$2*AB10)</f>
        <v>0.0470118537166802</v>
      </c>
      <c r="AH10" s="37" t="n">
        <f aca="false">((P10/AC10)/(LatticeProperties!$D$2*LatticeProperties!$L$3*1000000))^(1/LatticeProperties!$M$2)</f>
        <v>1.04982496686167</v>
      </c>
      <c r="AI10" s="37" t="n">
        <f aca="false">((Q10/AD10)/(LatticeProperties!$D$2*LatticeProperties!$L$3*1000000))^(1/LatticeProperties!$M$2)</f>
        <v>1.21738011881462</v>
      </c>
    </row>
    <row r="11" customFormat="false" ht="12.75" hidden="false" customHeight="false" outlineLevel="0" collapsed="false">
      <c r="A11" s="32" t="n">
        <v>0.1</v>
      </c>
      <c r="B11" s="33" t="s">
        <v>138</v>
      </c>
      <c r="C11" s="38" t="s">
        <v>139</v>
      </c>
      <c r="D11" s="33" t="n">
        <f aca="false">(VLOOKUP($B11,Airfoils!$A:$K,2,FALSE())-$G11/100)/(VLOOKUP($B11,Airfoils!$A:$K,2,FALSE())-VLOOKUP($C11,Airfoils!$A:$K,2,FALSE()))</f>
        <v>0.6944</v>
      </c>
      <c r="E11" s="32" t="n">
        <v>3400</v>
      </c>
      <c r="F11" s="32" t="n">
        <v>17.94</v>
      </c>
      <c r="G11" s="32" t="n">
        <v>65.28</v>
      </c>
      <c r="H11" s="32" t="n">
        <v>2219.4</v>
      </c>
      <c r="I11" s="32" t="n">
        <v>0</v>
      </c>
      <c r="J11" s="32" t="n">
        <v>0</v>
      </c>
      <c r="K11" s="32" t="n">
        <v>35.57</v>
      </c>
      <c r="L11" s="32" t="n">
        <v>30.94</v>
      </c>
      <c r="M11" s="34" t="n">
        <v>1100000000</v>
      </c>
      <c r="N11" s="34" t="n">
        <v>521000000</v>
      </c>
      <c r="O11" s="34" t="n">
        <v>5260000000</v>
      </c>
      <c r="P11" s="34" t="n">
        <v>3330000000</v>
      </c>
      <c r="Q11" s="34" t="n">
        <v>6860000000</v>
      </c>
      <c r="R11" s="34" t="n">
        <v>2740000000</v>
      </c>
      <c r="S11" s="32" t="n">
        <v>483</v>
      </c>
      <c r="T11" s="32" t="n">
        <v>-0.6</v>
      </c>
      <c r="U11" s="32" t="n">
        <v>-0.0568</v>
      </c>
      <c r="V11" s="32" t="n">
        <v>-0.625</v>
      </c>
      <c r="W11" s="32" t="n">
        <v>-0.0605</v>
      </c>
      <c r="X11" s="32" t="n">
        <v>2.55</v>
      </c>
      <c r="Y11" s="32" t="n">
        <v>803</v>
      </c>
      <c r="Z11" s="32" t="n">
        <v>253</v>
      </c>
      <c r="AA11" s="32" t="n">
        <v>550</v>
      </c>
      <c r="AB11" s="35" t="n">
        <f aca="false">VLOOKUP($B11,Airfoils!$A:$Z,3,FALSE())*$E11^2*0.000001</f>
        <v>9.0792027688745</v>
      </c>
      <c r="AC11" s="34" t="n">
        <f aca="false">(VLOOKUP($B11,Airfoils!$A:$Z,4,FALSE())*(1-$D11)+VLOOKUP($C11,Airfoils!$A:$Z,4,FALSE())*$D11)*$E11^4*0.001^4</f>
        <v>2.57883971019952</v>
      </c>
      <c r="AD11" s="34" t="n">
        <f aca="false">(VLOOKUP($B11,Airfoils!$A:$Z,5,FALSE())*(1-$D11)+VLOOKUP($C11,Airfoils!$A:$Z,5,FALSE())*$D11)*$E11^4*0.001^4</f>
        <v>4.41407186067661</v>
      </c>
      <c r="AE11" s="34" t="n">
        <f aca="false">AVERAGE(LatticeProperties!$G$2:$H$2)*AC11*1000000</f>
        <v>165770066.414196</v>
      </c>
      <c r="AF11" s="34" t="n">
        <f aca="false">AVERAGE(LatticeProperties!$G$2:$H$2)*AD11*1000000</f>
        <v>283740390.148089</v>
      </c>
      <c r="AG11" s="36" t="n">
        <f aca="false">S11/(LatticeProperties!$F$2*AB11)</f>
        <v>0.0382723046542956</v>
      </c>
      <c r="AH11" s="37" t="n">
        <f aca="false">((P11/AC11)/(LatticeProperties!$D$2*LatticeProperties!$L$3*1000000))^(1/LatticeProperties!$M$2)</f>
        <v>0.975007034188721</v>
      </c>
      <c r="AI11" s="37" t="n">
        <f aca="false">((Q11/AD11)/(LatticeProperties!$D$2*LatticeProperties!$L$3*1000000))^(1/LatticeProperties!$M$2)</f>
        <v>1.17132091891267</v>
      </c>
    </row>
    <row r="12" customFormat="false" ht="12.75" hidden="false" customHeight="false" outlineLevel="0" collapsed="false">
      <c r="A12" s="32" t="n">
        <v>0.12</v>
      </c>
      <c r="B12" s="33" t="s">
        <v>138</v>
      </c>
      <c r="C12" s="38" t="s">
        <v>139</v>
      </c>
      <c r="D12" s="33" t="n">
        <f aca="false">(VLOOKUP($B12,Airfoils!$A:$K,2,FALSE())-$G12/100)/(VLOOKUP($B12,Airfoils!$A:$K,2,FALSE())-VLOOKUP($C12,Airfoils!$A:$K,2,FALSE()))</f>
        <v>0.8932</v>
      </c>
      <c r="E12" s="32" t="n">
        <v>3618</v>
      </c>
      <c r="F12" s="32" t="n">
        <v>17.07</v>
      </c>
      <c r="G12" s="32" t="n">
        <v>55.34</v>
      </c>
      <c r="H12" s="32" t="n">
        <v>2002</v>
      </c>
      <c r="I12" s="32" t="n">
        <v>1.3</v>
      </c>
      <c r="J12" s="32" t="n">
        <v>0</v>
      </c>
      <c r="K12" s="32" t="n">
        <v>32.93</v>
      </c>
      <c r="L12" s="32" t="n">
        <v>26.44</v>
      </c>
      <c r="M12" s="34" t="n">
        <v>1030000000</v>
      </c>
      <c r="N12" s="34" t="n">
        <v>396000000</v>
      </c>
      <c r="O12" s="34" t="n">
        <v>5110000000</v>
      </c>
      <c r="P12" s="34" t="n">
        <v>2860000000</v>
      </c>
      <c r="Q12" s="34" t="n">
        <v>7030000000</v>
      </c>
      <c r="R12" s="34" t="n">
        <v>2200000000</v>
      </c>
      <c r="S12" s="32" t="n">
        <v>453</v>
      </c>
      <c r="T12" s="32" t="n">
        <v>-0.667</v>
      </c>
      <c r="U12" s="32" t="n">
        <v>-0.0607</v>
      </c>
      <c r="V12" s="32" t="n">
        <v>-0.703</v>
      </c>
      <c r="W12" s="32" t="n">
        <v>-0.0672</v>
      </c>
      <c r="X12" s="32" t="n">
        <v>3.21</v>
      </c>
      <c r="Y12" s="32" t="n">
        <v>745</v>
      </c>
      <c r="Z12" s="32" t="n">
        <v>204</v>
      </c>
      <c r="AA12" s="32" t="n">
        <v>541</v>
      </c>
      <c r="AB12" s="35" t="n">
        <f aca="false">VLOOKUP($B12,Airfoils!$A:$Z,3,FALSE())*$E12^2*0.000001</f>
        <v>10.2808022686122</v>
      </c>
      <c r="AC12" s="34" t="n">
        <f aca="false">(VLOOKUP($B12,Airfoils!$A:$Z,4,FALSE())*(1-$D12)+VLOOKUP($C12,Airfoils!$A:$Z,4,FALSE())*$D12)*$E12^4*0.001^4</f>
        <v>1.84529142927033</v>
      </c>
      <c r="AD12" s="34" t="n">
        <f aca="false">(VLOOKUP($B12,Airfoils!$A:$Z,5,FALSE())*(1-$D12)+VLOOKUP($C12,Airfoils!$A:$Z,5,FALSE())*$D12)*$E12^4*0.001^4</f>
        <v>4.8721253544755</v>
      </c>
      <c r="AE12" s="34" t="n">
        <f aca="false">AVERAGE(LatticeProperties!$G$2:$H$2)*AC12*1000000</f>
        <v>118616942.950682</v>
      </c>
      <c r="AF12" s="34" t="n">
        <f aca="false">AVERAGE(LatticeProperties!$G$2:$H$2)*AD12*1000000</f>
        <v>313184468.346505</v>
      </c>
      <c r="AG12" s="36" t="n">
        <f aca="false">S12/(LatticeProperties!$F$2*AB12)</f>
        <v>0.0316997907420637</v>
      </c>
      <c r="AH12" s="37" t="n">
        <f aca="false">((P12/AC12)/(LatticeProperties!$D$2*LatticeProperties!$L$3*1000000))^(1/LatticeProperties!$M$2)</f>
        <v>1.16816441044096</v>
      </c>
      <c r="AI12" s="37" t="n">
        <f aca="false">((Q12/AD12)/(LatticeProperties!$D$2*LatticeProperties!$L$3*1000000))^(1/LatticeProperties!$M$2)</f>
        <v>1.08829676921945</v>
      </c>
    </row>
    <row r="13" customFormat="false" ht="12.75" hidden="false" customHeight="false" outlineLevel="0" collapsed="false">
      <c r="A13" s="32" t="n">
        <v>0.14</v>
      </c>
      <c r="B13" s="38" t="s">
        <v>139</v>
      </c>
      <c r="C13" s="38" t="s">
        <v>140</v>
      </c>
      <c r="D13" s="33" t="n">
        <f aca="false">(VLOOKUP($B13,Airfoils!$A:$K,2,FALSE())-$G13/100)/(VLOOKUP($B13,Airfoils!$A:$K,2,FALSE())-VLOOKUP($C13,Airfoils!$A:$K,2,FALSE()))</f>
        <v>0.0560000000000005</v>
      </c>
      <c r="E13" s="32" t="n">
        <v>3803.9</v>
      </c>
      <c r="F13" s="32" t="n">
        <v>15.81</v>
      </c>
      <c r="G13" s="32" t="n">
        <v>49.44</v>
      </c>
      <c r="H13" s="32" t="n">
        <v>1880.6</v>
      </c>
      <c r="I13" s="32" t="n">
        <v>5.5</v>
      </c>
      <c r="J13" s="32" t="n">
        <v>0</v>
      </c>
      <c r="K13" s="32" t="n">
        <v>30.84</v>
      </c>
      <c r="L13" s="32" t="n">
        <v>25</v>
      </c>
      <c r="M13" s="34" t="n">
        <v>914000000</v>
      </c>
      <c r="N13" s="34" t="n">
        <v>319000000</v>
      </c>
      <c r="O13" s="34" t="n">
        <v>4840000000</v>
      </c>
      <c r="P13" s="34" t="n">
        <v>2590000000</v>
      </c>
      <c r="Q13" s="34" t="n">
        <v>6660000000</v>
      </c>
      <c r="R13" s="34" t="n">
        <v>1830000000</v>
      </c>
      <c r="S13" s="32" t="n">
        <v>416</v>
      </c>
      <c r="T13" s="32" t="n">
        <v>-0.648</v>
      </c>
      <c r="U13" s="32" t="n">
        <v>-0.0471</v>
      </c>
      <c r="V13" s="32" t="n">
        <v>-0.698</v>
      </c>
      <c r="W13" s="32" t="n">
        <v>-0.0558</v>
      </c>
      <c r="X13" s="32" t="n">
        <v>2.82</v>
      </c>
      <c r="Y13" s="32" t="n">
        <v>664</v>
      </c>
      <c r="Z13" s="32" t="n">
        <v>174</v>
      </c>
      <c r="AA13" s="32" t="n">
        <v>490</v>
      </c>
      <c r="AB13" s="35" t="n">
        <f aca="false">VLOOKUP($B13,Airfoils!$A:$Z,3,FALSE())*$E13^2*0.000001</f>
        <v>5.74947799553478</v>
      </c>
      <c r="AC13" s="34" t="n">
        <f aca="false">(VLOOKUP($B13,Airfoils!$A:$Z,4,FALSE())*(1-$D13)+VLOOKUP($C13,Airfoils!$A:$Z,4,FALSE())*$D13)*$E13^4*0.001^4</f>
        <v>1.25378821694451</v>
      </c>
      <c r="AD13" s="34" t="n">
        <f aca="false">(VLOOKUP($B13,Airfoils!$A:$Z,5,FALSE())*(1-$D13)+VLOOKUP($C13,Airfoils!$A:$Z,5,FALSE())*$D13)*$E13^4*0.001^4</f>
        <v>5.33379929846817</v>
      </c>
      <c r="AE13" s="34" t="n">
        <f aca="false">AVERAGE(LatticeProperties!$G$2:$H$2)*AC13*1000000</f>
        <v>80594600.4205696</v>
      </c>
      <c r="AF13" s="34" t="n">
        <f aca="false">AVERAGE(LatticeProperties!$G$2:$H$2)*AD13*1000000</f>
        <v>342861272.241947</v>
      </c>
      <c r="AG13" s="36" t="n">
        <f aca="false">S13/(LatticeProperties!$F$2*AB13)</f>
        <v>0.0520535213408937</v>
      </c>
      <c r="AH13" s="37" t="n">
        <f aca="false">((P13/AC13)/(LatticeProperties!$D$2*LatticeProperties!$L$3*1000000))^(1/LatticeProperties!$M$2)</f>
        <v>1.55254104689403</v>
      </c>
      <c r="AI13" s="37" t="n">
        <f aca="false">((Q13/AD13)/(LatticeProperties!$D$2*LatticeProperties!$L$3*1000000))^(1/LatticeProperties!$M$2)</f>
        <v>0.943126185865879</v>
      </c>
    </row>
    <row r="14" customFormat="false" ht="12.75" hidden="false" customHeight="false" outlineLevel="0" collapsed="false">
      <c r="A14" s="32" t="n">
        <v>0.16</v>
      </c>
      <c r="B14" s="38" t="s">
        <v>139</v>
      </c>
      <c r="C14" s="38" t="s">
        <v>140</v>
      </c>
      <c r="D14" s="33" t="n">
        <f aca="false">(VLOOKUP($B14,Airfoils!$A:$K,2,FALSE())-$G14/100)/(VLOOKUP($B14,Airfoils!$A:$K,2,FALSE())-VLOOKUP($C14,Airfoils!$A:$K,2,FALSE()))</f>
        <v>0.406</v>
      </c>
      <c r="E14" s="32" t="n">
        <v>3958.7</v>
      </c>
      <c r="F14" s="32" t="n">
        <v>14.37</v>
      </c>
      <c r="G14" s="32" t="n">
        <v>45.94</v>
      </c>
      <c r="H14" s="32" t="n">
        <v>1818.7</v>
      </c>
      <c r="I14" s="32" t="n">
        <v>10.9</v>
      </c>
      <c r="J14" s="32" t="n">
        <v>0</v>
      </c>
      <c r="K14" s="32" t="n">
        <v>29.18</v>
      </c>
      <c r="L14" s="32" t="n">
        <v>25</v>
      </c>
      <c r="M14" s="34" t="n">
        <v>749000000</v>
      </c>
      <c r="N14" s="34" t="n">
        <v>247000000</v>
      </c>
      <c r="O14" s="34" t="n">
        <v>4520000000</v>
      </c>
      <c r="P14" s="34" t="n">
        <v>2360000000</v>
      </c>
      <c r="Q14" s="34" t="n">
        <v>5730000000</v>
      </c>
      <c r="R14" s="34" t="n">
        <v>1400000000</v>
      </c>
      <c r="S14" s="32" t="n">
        <v>378</v>
      </c>
      <c r="T14" s="32" t="n">
        <v>-0.566</v>
      </c>
      <c r="U14" s="32" t="n">
        <v>-0.03</v>
      </c>
      <c r="V14" s="32" t="n">
        <v>-0.63</v>
      </c>
      <c r="W14" s="32" t="n">
        <v>-0.0396</v>
      </c>
      <c r="X14" s="32" t="n">
        <v>2.14</v>
      </c>
      <c r="Y14" s="32" t="n">
        <v>553</v>
      </c>
      <c r="Z14" s="32" t="n">
        <v>147</v>
      </c>
      <c r="AA14" s="32" t="n">
        <v>406</v>
      </c>
      <c r="AB14" s="35" t="n">
        <f aca="false">VLOOKUP($B14,Airfoils!$A:$Z,3,FALSE())*$E14^2*0.000001</f>
        <v>6.22695053325697</v>
      </c>
      <c r="AC14" s="34" t="n">
        <f aca="false">(VLOOKUP($B14,Airfoils!$A:$Z,4,FALSE())*(1-$D14)+VLOOKUP($C14,Airfoils!$A:$Z,4,FALSE())*$D14)*$E14^4*0.001^4</f>
        <v>1.16471443933814</v>
      </c>
      <c r="AD14" s="34" t="n">
        <f aca="false">(VLOOKUP($B14,Airfoils!$A:$Z,5,FALSE())*(1-$D14)+VLOOKUP($C14,Airfoils!$A:$Z,5,FALSE())*$D14)*$E14^4*0.001^4</f>
        <v>5.50502660730963</v>
      </c>
      <c r="AE14" s="34" t="n">
        <f aca="false">AVERAGE(LatticeProperties!$G$2:$H$2)*AC14*1000000</f>
        <v>74868860.2858991</v>
      </c>
      <c r="AF14" s="34" t="n">
        <f aca="false">AVERAGE(LatticeProperties!$G$2:$H$2)*AD14*1000000</f>
        <v>353867913.03715</v>
      </c>
      <c r="AG14" s="36" t="n">
        <f aca="false">S14/(LatticeProperties!$F$2*AB14)</f>
        <v>0.0436718494214419</v>
      </c>
      <c r="AH14" s="37" t="n">
        <f aca="false">((P14/AC14)/(LatticeProperties!$D$2*LatticeProperties!$L$3*1000000))^(1/LatticeProperties!$M$2)</f>
        <v>1.52315133268506</v>
      </c>
      <c r="AI14" s="37" t="n">
        <f aca="false">((Q14/AD14)/(LatticeProperties!$D$2*LatticeProperties!$L$3*1000000))^(1/LatticeProperties!$M$2)</f>
        <v>0.787607859248301</v>
      </c>
    </row>
    <row r="15" customFormat="false" ht="12.75" hidden="false" customHeight="false" outlineLevel="0" collapsed="false">
      <c r="A15" s="32" t="n">
        <v>0.18</v>
      </c>
      <c r="B15" s="38" t="s">
        <v>139</v>
      </c>
      <c r="C15" s="38" t="s">
        <v>140</v>
      </c>
      <c r="D15" s="33" t="n">
        <f aca="false">(VLOOKUP($B15,Airfoils!$A:$K,2,FALSE())-$G15/100)/(VLOOKUP($B15,Airfoils!$A:$K,2,FALSE())-VLOOKUP($C15,Airfoils!$A:$K,2,FALSE()))</f>
        <v>0.689</v>
      </c>
      <c r="E15" s="32" t="n">
        <v>4083.2</v>
      </c>
      <c r="F15" s="32" t="n">
        <v>12.95</v>
      </c>
      <c r="G15" s="32" t="n">
        <v>43.11</v>
      </c>
      <c r="H15" s="32" t="n">
        <v>1760.5</v>
      </c>
      <c r="I15" s="32" t="n">
        <v>17.5</v>
      </c>
      <c r="J15" s="32" t="n">
        <v>0</v>
      </c>
      <c r="K15" s="32" t="n">
        <v>27.85</v>
      </c>
      <c r="L15" s="32" t="n">
        <v>25</v>
      </c>
      <c r="M15" s="34" t="n">
        <v>554000000</v>
      </c>
      <c r="N15" s="34" t="n">
        <v>179000000</v>
      </c>
      <c r="O15" s="34" t="n">
        <v>4320000000</v>
      </c>
      <c r="P15" s="34" t="n">
        <v>2190000000</v>
      </c>
      <c r="Q15" s="34" t="n">
        <v>5150000000</v>
      </c>
      <c r="R15" s="34" t="n">
        <v>955000000</v>
      </c>
      <c r="S15" s="32" t="n">
        <v>348</v>
      </c>
      <c r="T15" s="32" t="n">
        <v>-0.515</v>
      </c>
      <c r="U15" s="32" t="n">
        <v>-0.0234</v>
      </c>
      <c r="V15" s="32" t="n">
        <v>-0.588</v>
      </c>
      <c r="W15" s="32" t="n">
        <v>-0.033</v>
      </c>
      <c r="X15" s="32" t="n">
        <v>2.66</v>
      </c>
      <c r="Y15" s="32" t="n">
        <v>471</v>
      </c>
      <c r="Z15" s="32" t="n">
        <v>126</v>
      </c>
      <c r="AA15" s="32" t="n">
        <v>345</v>
      </c>
      <c r="AB15" s="35" t="n">
        <f aca="false">VLOOKUP($B15,Airfoils!$A:$Z,3,FALSE())*$E15^2*0.000001</f>
        <v>6.62478119607828</v>
      </c>
      <c r="AC15" s="34" t="n">
        <f aca="false">(VLOOKUP($B15,Airfoils!$A:$Z,4,FALSE())*(1-$D15)+VLOOKUP($C15,Airfoils!$A:$Z,4,FALSE())*$D15)*$E15^4*0.001^4</f>
        <v>1.03827606550787</v>
      </c>
      <c r="AD15" s="34" t="n">
        <f aca="false">(VLOOKUP($B15,Airfoils!$A:$Z,5,FALSE())*(1-$D15)+VLOOKUP($C15,Airfoils!$A:$Z,5,FALSE())*$D15)*$E15^4*0.001^4</f>
        <v>5.543183076857</v>
      </c>
      <c r="AE15" s="34" t="n">
        <f aca="false">AVERAGE(LatticeProperties!$G$2:$H$2)*AC15*1000000</f>
        <v>66741291.3081727</v>
      </c>
      <c r="AF15" s="34" t="n">
        <f aca="false">AVERAGE(LatticeProperties!$G$2:$H$2)*AD15*1000000</f>
        <v>356320644.188288</v>
      </c>
      <c r="AG15" s="36" t="n">
        <f aca="false">S15/(LatticeProperties!$F$2*AB15)</f>
        <v>0.0377913933789123</v>
      </c>
      <c r="AH15" s="37" t="n">
        <f aca="false">((P15/AC15)/(LatticeProperties!$D$2*LatticeProperties!$L$3*1000000))^(1/LatticeProperties!$M$2)</f>
        <v>1.5849264853922</v>
      </c>
      <c r="AI15" s="37" t="n">
        <f aca="false">((Q15/AD15)/(LatticeProperties!$D$2*LatticeProperties!$L$3*1000000))^(1/LatticeProperties!$M$2)</f>
        <v>0.703803519429571</v>
      </c>
    </row>
    <row r="16" customFormat="false" ht="12.75" hidden="false" customHeight="false" outlineLevel="0" collapsed="false">
      <c r="A16" s="32" t="n">
        <v>0.2</v>
      </c>
      <c r="B16" s="38" t="s">
        <v>139</v>
      </c>
      <c r="C16" s="38" t="s">
        <v>140</v>
      </c>
      <c r="D16" s="33" t="n">
        <f aca="false">(VLOOKUP($B16,Airfoils!$A:$K,2,FALSE())-$G16/100)/(VLOOKUP($B16,Airfoils!$A:$K,2,FALSE())-VLOOKUP($C16,Airfoils!$A:$K,2,FALSE()))</f>
        <v>0.904</v>
      </c>
      <c r="E16" s="32" t="n">
        <v>4178.5</v>
      </c>
      <c r="F16" s="32" t="n">
        <v>11.75</v>
      </c>
      <c r="G16" s="32" t="n">
        <v>40.96</v>
      </c>
      <c r="H16" s="32" t="n">
        <v>1711.4</v>
      </c>
      <c r="I16" s="32" t="n">
        <v>25.3</v>
      </c>
      <c r="J16" s="32" t="n">
        <v>0</v>
      </c>
      <c r="K16" s="32" t="n">
        <v>26.78</v>
      </c>
      <c r="L16" s="32" t="n">
        <v>25</v>
      </c>
      <c r="M16" s="34" t="n">
        <v>337000000</v>
      </c>
      <c r="N16" s="34" t="n">
        <v>123000000</v>
      </c>
      <c r="O16" s="34" t="n">
        <v>4120000000</v>
      </c>
      <c r="P16" s="34" t="n">
        <v>2060000000</v>
      </c>
      <c r="Q16" s="34" t="n">
        <v>4480000000</v>
      </c>
      <c r="R16" s="34" t="n">
        <v>551000000</v>
      </c>
      <c r="S16" s="32" t="n">
        <v>317</v>
      </c>
      <c r="T16" s="32" t="n">
        <v>-0.449</v>
      </c>
      <c r="U16" s="32" t="n">
        <v>-0.0163</v>
      </c>
      <c r="V16" s="32" t="n">
        <v>-0.513</v>
      </c>
      <c r="W16" s="32" t="n">
        <v>-0.0241</v>
      </c>
      <c r="X16" s="32" t="n">
        <v>3.23</v>
      </c>
      <c r="Y16" s="32" t="n">
        <v>385</v>
      </c>
      <c r="Z16" s="32" t="n">
        <v>109</v>
      </c>
      <c r="AA16" s="32" t="n">
        <v>275</v>
      </c>
      <c r="AB16" s="35" t="n">
        <f aca="false">VLOOKUP($B16,Airfoils!$A:$Z,3,FALSE())*$E16^2*0.000001</f>
        <v>6.93762859961356</v>
      </c>
      <c r="AC16" s="34" t="n">
        <f aca="false">(VLOOKUP($B16,Airfoils!$A:$Z,4,FALSE())*(1-$D16)+VLOOKUP($C16,Airfoils!$A:$Z,4,FALSE())*$D16)*$E16^4*0.001^4</f>
        <v>0.905354500353186</v>
      </c>
      <c r="AD16" s="34" t="n">
        <f aca="false">(VLOOKUP($B16,Airfoils!$A:$Z,5,FALSE())*(1-$D16)+VLOOKUP($C16,Airfoils!$A:$Z,5,FALSE())*$D16)*$E16^4*0.001^4</f>
        <v>5.5060929961693</v>
      </c>
      <c r="AE16" s="34" t="n">
        <f aca="false">AVERAGE(LatticeProperties!$G$2:$H$2)*AC16*1000000</f>
        <v>58196977.1360188</v>
      </c>
      <c r="AF16" s="34" t="n">
        <f aca="false">AVERAGE(LatticeProperties!$G$2:$H$2)*AD16*1000000</f>
        <v>353936461.443393</v>
      </c>
      <c r="AG16" s="36" t="n">
        <f aca="false">S16/(LatticeProperties!$F$2*AB16)</f>
        <v>0.0328725515761305</v>
      </c>
      <c r="AH16" s="37" t="n">
        <f aca="false">((P16/AC16)/(LatticeProperties!$D$2*LatticeProperties!$L$3*1000000))^(1/LatticeProperties!$M$2)</f>
        <v>1.70844299600323</v>
      </c>
      <c r="AI16" s="37" t="n">
        <f aca="false">((Q16/AD16)/(LatticeProperties!$D$2*LatticeProperties!$L$3*1000000))^(1/LatticeProperties!$M$2)</f>
        <v>0.617175006730287</v>
      </c>
    </row>
    <row r="17" customFormat="false" ht="12.75" hidden="false" customHeight="false" outlineLevel="0" collapsed="false">
      <c r="A17" s="32" t="n">
        <v>0.22</v>
      </c>
      <c r="B17" s="38" t="s">
        <v>140</v>
      </c>
      <c r="C17" s="33" t="s">
        <v>141</v>
      </c>
      <c r="D17" s="33" t="n">
        <f aca="false">(VLOOKUP($B17,Airfoils!$A:$K,2,FALSE())-$G17/100)/(VLOOKUP($B17,Airfoils!$A:$K,2,FALSE())-VLOOKUP($C17,Airfoils!$A:$K,2,FALSE()))</f>
        <v>0.112000000000001</v>
      </c>
      <c r="E17" s="32" t="n">
        <v>4245.5</v>
      </c>
      <c r="F17" s="32" t="n">
        <v>10.73</v>
      </c>
      <c r="G17" s="32" t="n">
        <v>39.44</v>
      </c>
      <c r="H17" s="32" t="n">
        <v>1674.3</v>
      </c>
      <c r="I17" s="32" t="n">
        <v>34.4</v>
      </c>
      <c r="J17" s="32" t="n">
        <v>0</v>
      </c>
      <c r="K17" s="32" t="n">
        <v>25.93</v>
      </c>
      <c r="L17" s="32" t="n">
        <v>25</v>
      </c>
      <c r="M17" s="34" t="n">
        <v>296000000</v>
      </c>
      <c r="N17" s="34" t="n">
        <v>116000000</v>
      </c>
      <c r="O17" s="34" t="n">
        <v>4290000000</v>
      </c>
      <c r="P17" s="34" t="n">
        <v>2100000000</v>
      </c>
      <c r="Q17" s="34" t="n">
        <v>4290000000</v>
      </c>
      <c r="R17" s="34" t="n">
        <v>448000000</v>
      </c>
      <c r="S17" s="32" t="n">
        <v>324</v>
      </c>
      <c r="T17" s="32" t="n">
        <v>-0.412</v>
      </c>
      <c r="U17" s="32" t="n">
        <v>-0.0128</v>
      </c>
      <c r="V17" s="32" t="n">
        <v>-0.475</v>
      </c>
      <c r="W17" s="32" t="n">
        <v>-0.0188</v>
      </c>
      <c r="X17" s="32" t="n">
        <v>3.09</v>
      </c>
      <c r="Y17" s="32" t="n">
        <v>369</v>
      </c>
      <c r="Z17" s="32" t="n">
        <v>108</v>
      </c>
      <c r="AA17" s="32" t="n">
        <v>261</v>
      </c>
      <c r="AB17" s="35" t="n">
        <f aca="false">VLOOKUP($B17,Airfoils!$A:$Z,3,FALSE())*$E17^2*0.000001</f>
        <v>5.17034266411006</v>
      </c>
      <c r="AC17" s="34" t="n">
        <f aca="false">(VLOOKUP($B17,Airfoils!$A:$Z,4,FALSE())*(1-$D17)+VLOOKUP($C17,Airfoils!$A:$Z,4,FALSE())*$D17)*$E17^4*0.001^4</f>
        <v>0.81063378857379</v>
      </c>
      <c r="AD17" s="34" t="n">
        <f aca="false">(VLOOKUP($B17,Airfoils!$A:$Z,5,FALSE())*(1-$D17)+VLOOKUP($C17,Airfoils!$A:$Z,5,FALSE())*$D17)*$E17^4*0.001^4</f>
        <v>5.32761802230186</v>
      </c>
      <c r="AE17" s="34" t="n">
        <f aca="false">AVERAGE(LatticeProperties!$G$2:$H$2)*AC17*1000000</f>
        <v>52108247.1461834</v>
      </c>
      <c r="AF17" s="34" t="n">
        <f aca="false">AVERAGE(LatticeProperties!$G$2:$H$2)*AD17*1000000</f>
        <v>342463934.41728</v>
      </c>
      <c r="AG17" s="36" t="n">
        <f aca="false">S17/(LatticeProperties!$F$2*AB17)</f>
        <v>0.0450828001783857</v>
      </c>
      <c r="AH17" s="37" t="n">
        <f aca="false">((P17/AC17)/(LatticeProperties!$D$2*LatticeProperties!$L$3*1000000))^(1/LatticeProperties!$M$2)</f>
        <v>1.94262354566931</v>
      </c>
      <c r="AI17" s="37" t="n">
        <f aca="false">((Q17/AD17)/(LatticeProperties!$D$2*LatticeProperties!$L$3*1000000))^(1/LatticeProperties!$M$2)</f>
        <v>0.610861462356777</v>
      </c>
    </row>
    <row r="18" customFormat="false" ht="12.75" hidden="false" customHeight="false" outlineLevel="0" collapsed="false">
      <c r="A18" s="32" t="n">
        <v>0.24</v>
      </c>
      <c r="B18" s="38" t="s">
        <v>140</v>
      </c>
      <c r="C18" s="33" t="s">
        <v>141</v>
      </c>
      <c r="D18" s="33" t="n">
        <f aca="false">(VLOOKUP($B18,Airfoils!$A:$K,2,FALSE())-$G18/100)/(VLOOKUP($B18,Airfoils!$A:$K,2,FALSE())-VLOOKUP($C18,Airfoils!$A:$K,2,FALSE()))</f>
        <v>0.354000000000001</v>
      </c>
      <c r="E18" s="32" t="n">
        <v>4285.1</v>
      </c>
      <c r="F18" s="32" t="n">
        <v>9.71</v>
      </c>
      <c r="G18" s="32" t="n">
        <v>38.23</v>
      </c>
      <c r="H18" s="32" t="n">
        <v>1638.3</v>
      </c>
      <c r="I18" s="32" t="n">
        <v>44.9</v>
      </c>
      <c r="J18" s="32" t="n">
        <v>0</v>
      </c>
      <c r="K18" s="32" t="n">
        <v>25.27</v>
      </c>
      <c r="L18" s="32" t="n">
        <v>25</v>
      </c>
      <c r="M18" s="34" t="n">
        <v>254000000</v>
      </c>
      <c r="N18" s="34" t="n">
        <v>109000000</v>
      </c>
      <c r="O18" s="34" t="n">
        <v>4440000000</v>
      </c>
      <c r="P18" s="34" t="n">
        <v>2120000000</v>
      </c>
      <c r="Q18" s="34" t="n">
        <v>3850000000</v>
      </c>
      <c r="R18" s="34" t="n">
        <v>350000000</v>
      </c>
      <c r="S18" s="32" t="n">
        <v>328</v>
      </c>
      <c r="T18" s="32" t="n">
        <v>-0.361</v>
      </c>
      <c r="U18" s="32" t="n">
        <v>-0.0104</v>
      </c>
      <c r="V18" s="32" t="n">
        <v>-0.42</v>
      </c>
      <c r="W18" s="32" t="n">
        <v>-0.0134</v>
      </c>
      <c r="X18" s="32" t="n">
        <v>2.39</v>
      </c>
      <c r="Y18" s="32" t="n">
        <v>338</v>
      </c>
      <c r="Z18" s="32" t="n">
        <v>107</v>
      </c>
      <c r="AA18" s="32" t="n">
        <v>231</v>
      </c>
      <c r="AB18" s="35" t="n">
        <f aca="false">VLOOKUP($B18,Airfoils!$A:$Z,3,FALSE())*$E18^2*0.000001</f>
        <v>5.26724548075342</v>
      </c>
      <c r="AC18" s="34" t="n">
        <f aca="false">(VLOOKUP($B18,Airfoils!$A:$Z,4,FALSE())*(1-$D18)+VLOOKUP($C18,Airfoils!$A:$Z,4,FALSE())*$D18)*$E18^4*0.001^4</f>
        <v>0.744463419681043</v>
      </c>
      <c r="AD18" s="34" t="n">
        <f aca="false">VLOOKUP($B18,Airfoils!$A:$Z,5,FALSE())*$E18^4*0.001^4</f>
        <v>5.80686609778973</v>
      </c>
      <c r="AE18" s="34" t="n">
        <f aca="false">AVERAGE(LatticeProperties!$G$2:$H$2)*AC18*1000000</f>
        <v>47854758.1051162</v>
      </c>
      <c r="AF18" s="34" t="n">
        <f aca="false">AVERAGE(LatticeProperties!$G$2:$H$2)*AD18*1000000</f>
        <v>373270418.817334</v>
      </c>
      <c r="AG18" s="36" t="n">
        <f aca="false">S18/(LatticeProperties!$F$2*AB18)</f>
        <v>0.0447997390445963</v>
      </c>
      <c r="AH18" s="37" t="n">
        <f aca="false">((P18/AC18)/(LatticeProperties!$D$2*LatticeProperties!$L$3*1000000))^(1/LatticeProperties!$M$2)</f>
        <v>2.1334361197529</v>
      </c>
      <c r="AI18" s="37" t="n">
        <f aca="false">((Q18/AD18)/(LatticeProperties!$D$2*LatticeProperties!$L$3*1000000))^(1/LatticeProperties!$M$2)</f>
        <v>0.503933382398293</v>
      </c>
    </row>
    <row r="19" customFormat="false" ht="12.75" hidden="false" customHeight="false" outlineLevel="0" collapsed="false">
      <c r="A19" s="32" t="n">
        <v>0.26</v>
      </c>
      <c r="B19" s="38" t="s">
        <v>140</v>
      </c>
      <c r="C19" s="33" t="s">
        <v>141</v>
      </c>
      <c r="D19" s="33" t="n">
        <f aca="false">(VLOOKUP($B19,Airfoils!$A:$K,2,FALSE())-$G19/100)/(VLOOKUP($B19,Airfoils!$A:$K,2,FALSE())-VLOOKUP($C19,Airfoils!$A:$K,2,FALSE()))</f>
        <v>0.554000000000001</v>
      </c>
      <c r="E19" s="32" t="n">
        <v>4298.4</v>
      </c>
      <c r="F19" s="32" t="n">
        <v>8.71</v>
      </c>
      <c r="G19" s="32" t="n">
        <v>37.23</v>
      </c>
      <c r="H19" s="32" t="n">
        <v>1600.2</v>
      </c>
      <c r="I19" s="32" t="n">
        <v>56.7</v>
      </c>
      <c r="J19" s="32" t="n">
        <v>0</v>
      </c>
      <c r="K19" s="32" t="n">
        <v>24.77</v>
      </c>
      <c r="L19" s="32" t="n">
        <v>25</v>
      </c>
      <c r="M19" s="34" t="n">
        <v>210000000</v>
      </c>
      <c r="N19" s="34" t="n">
        <v>104000000</v>
      </c>
      <c r="O19" s="34" t="n">
        <v>4610000000</v>
      </c>
      <c r="P19" s="34" t="n">
        <v>2140000000</v>
      </c>
      <c r="Q19" s="34" t="n">
        <v>3430000000</v>
      </c>
      <c r="R19" s="34" t="n">
        <v>264000000</v>
      </c>
      <c r="S19" s="32" t="n">
        <v>334</v>
      </c>
      <c r="T19" s="32" t="n">
        <v>-0.319</v>
      </c>
      <c r="U19" s="32" t="n">
        <v>-0.0116</v>
      </c>
      <c r="V19" s="32" t="n">
        <v>-0.369</v>
      </c>
      <c r="W19" s="32" t="n">
        <v>-0.0125</v>
      </c>
      <c r="X19" s="32" t="n">
        <v>2.22</v>
      </c>
      <c r="Y19" s="32" t="n">
        <v>308</v>
      </c>
      <c r="Z19" s="32" t="n">
        <v>106</v>
      </c>
      <c r="AA19" s="32" t="n">
        <v>203</v>
      </c>
      <c r="AB19" s="35" t="n">
        <f aca="false">VLOOKUP($B19,Airfoils!$A:$Z,3,FALSE())*$E19^2*0.000001</f>
        <v>5.29999294592324</v>
      </c>
      <c r="AC19" s="34" t="n">
        <f aca="false">(VLOOKUP($B19,Airfoils!$A:$Z,4,FALSE())*(1-$D19)+VLOOKUP($C19,Airfoils!$A:$Z,4,FALSE())*$D19)*$E19^4*0.001^4</f>
        <v>0.672716993366937</v>
      </c>
      <c r="AD19" s="34" t="n">
        <f aca="false">VLOOKUP($B19,Airfoils!$A:$Z,5,FALSE())*$E19^4*0.001^4</f>
        <v>5.87929533118819</v>
      </c>
      <c r="AE19" s="34" t="n">
        <f aca="false">AVERAGE(LatticeProperties!$G$2:$H$2)*AC19*1000000</f>
        <v>43242835.2283158</v>
      </c>
      <c r="AF19" s="34" t="n">
        <f aca="false">AVERAGE(LatticeProperties!$G$2:$H$2)*AD19*1000000</f>
        <v>377926233.129214</v>
      </c>
      <c r="AG19" s="36" t="n">
        <f aca="false">S19/(LatticeProperties!$F$2*AB19)</f>
        <v>0.0453373753957545</v>
      </c>
      <c r="AH19" s="37" t="n">
        <f aca="false">((P19/AC19)/(LatticeProperties!$D$2*LatticeProperties!$L$3*1000000))^(1/LatticeProperties!$M$2)</f>
        <v>2.38063269037209</v>
      </c>
      <c r="AI19" s="37" t="n">
        <f aca="false">((Q19/AD19)/(LatticeProperties!$D$2*LatticeProperties!$L$3*1000000))^(1/LatticeProperties!$M$2)</f>
        <v>0.443989863491269</v>
      </c>
    </row>
    <row r="20" customFormat="false" ht="12.75" hidden="false" customHeight="false" outlineLevel="0" collapsed="false">
      <c r="A20" s="32" t="n">
        <v>0.28</v>
      </c>
      <c r="B20" s="38" t="s">
        <v>140</v>
      </c>
      <c r="C20" s="33" t="s">
        <v>141</v>
      </c>
      <c r="D20" s="33" t="n">
        <f aca="false">(VLOOKUP($B20,Airfoils!$A:$K,2,FALSE())-$G20/100)/(VLOOKUP($B20,Airfoils!$A:$K,2,FALSE())-VLOOKUP($C20,Airfoils!$A:$K,2,FALSE()))</f>
        <v>0.724</v>
      </c>
      <c r="E20" s="32" t="n">
        <v>4286.7</v>
      </c>
      <c r="F20" s="32" t="n">
        <v>7.74</v>
      </c>
      <c r="G20" s="32" t="n">
        <v>36.38</v>
      </c>
      <c r="H20" s="32" t="n">
        <v>1559.4</v>
      </c>
      <c r="I20" s="32" t="n">
        <v>69.9</v>
      </c>
      <c r="J20" s="32" t="n">
        <v>0</v>
      </c>
      <c r="K20" s="32" t="n">
        <v>24.42</v>
      </c>
      <c r="L20" s="32" t="n">
        <v>25</v>
      </c>
      <c r="M20" s="34" t="n">
        <v>164000000</v>
      </c>
      <c r="N20" s="34" t="n">
        <v>99200000</v>
      </c>
      <c r="O20" s="34" t="n">
        <v>4780000000</v>
      </c>
      <c r="P20" s="34" t="n">
        <v>2150000000</v>
      </c>
      <c r="Q20" s="34" t="n">
        <v>3040000000</v>
      </c>
      <c r="R20" s="34" t="n">
        <v>192000000</v>
      </c>
      <c r="S20" s="32" t="n">
        <v>340</v>
      </c>
      <c r="T20" s="32" t="n">
        <v>-0.283</v>
      </c>
      <c r="U20" s="32" t="n">
        <v>-0.0147</v>
      </c>
      <c r="V20" s="32" t="n">
        <v>-0.323</v>
      </c>
      <c r="W20" s="32" t="n">
        <v>-0.0143</v>
      </c>
      <c r="X20" s="32" t="n">
        <v>3.04</v>
      </c>
      <c r="Y20" s="32" t="n">
        <v>279</v>
      </c>
      <c r="Z20" s="32" t="n">
        <v>104</v>
      </c>
      <c r="AA20" s="32" t="n">
        <v>175</v>
      </c>
      <c r="AB20" s="35" t="n">
        <f aca="false">VLOOKUP($B20,Airfoils!$A:$Z,3,FALSE())*$E20^2*0.000001</f>
        <v>5.27117965551964</v>
      </c>
      <c r="AC20" s="34" t="n">
        <f aca="false">(VLOOKUP($B20,Airfoils!$A:$Z,4,FALSE())*(1-$D20)+VLOOKUP($C20,Airfoils!$A:$Z,4,FALSE())*$D20)*$E20^4*0.001^4</f>
        <v>0.597291997148364</v>
      </c>
      <c r="AD20" s="34" t="n">
        <f aca="false">VLOOKUP($B20,Airfoils!$A:$Z,5,FALSE())*$E20^4*0.001^4</f>
        <v>5.81554378629155</v>
      </c>
      <c r="AE20" s="34" t="n">
        <f aca="false">AVERAGE(LatticeProperties!$G$2:$H$2)*AC20*1000000</f>
        <v>38394450.6687822</v>
      </c>
      <c r="AF20" s="34" t="n">
        <f aca="false">AVERAGE(LatticeProperties!$G$2:$H$2)*AD20*1000000</f>
        <v>373828228.204858</v>
      </c>
      <c r="AG20" s="36" t="n">
        <f aca="false">S20/(LatticeProperties!$F$2*AB20)</f>
        <v>0.046404094060924</v>
      </c>
      <c r="AH20" s="37" t="n">
        <f aca="false">((P20/AC20)/(LatticeProperties!$D$2*LatticeProperties!$L$3*1000000))^(1/LatticeProperties!$M$2)</f>
        <v>2.6904900613343</v>
      </c>
      <c r="AI20" s="37" t="n">
        <f aca="false">((Q20/AD20)/(LatticeProperties!$D$2*LatticeProperties!$L$3*1000000))^(1/LatticeProperties!$M$2)</f>
        <v>0.398253498530225</v>
      </c>
    </row>
    <row r="21" customFormat="false" ht="12.75" hidden="false" customHeight="false" outlineLevel="0" collapsed="false">
      <c r="A21" s="32" t="n">
        <v>0.3</v>
      </c>
      <c r="B21" s="38" t="s">
        <v>140</v>
      </c>
      <c r="C21" s="33" t="s">
        <v>141</v>
      </c>
      <c r="D21" s="33" t="n">
        <f aca="false">(VLOOKUP($B21,Airfoils!$A:$K,2,FALSE())-$G21/100)/(VLOOKUP($B21,Airfoils!$A:$K,2,FALSE())-VLOOKUP($C21,Airfoils!$A:$K,2,FALSE()))</f>
        <v>0.872</v>
      </c>
      <c r="E21" s="32" t="n">
        <v>4252</v>
      </c>
      <c r="F21" s="32" t="n">
        <v>6.81</v>
      </c>
      <c r="G21" s="32" t="n">
        <v>35.64</v>
      </c>
      <c r="H21" s="32" t="n">
        <v>1515.3</v>
      </c>
      <c r="I21" s="32" t="n">
        <v>84.6</v>
      </c>
      <c r="J21" s="32" t="n">
        <v>0</v>
      </c>
      <c r="K21" s="32" t="n">
        <v>24.19</v>
      </c>
      <c r="L21" s="32" t="n">
        <v>25</v>
      </c>
      <c r="M21" s="34" t="n">
        <v>117000000</v>
      </c>
      <c r="N21" s="34" t="n">
        <v>94500000</v>
      </c>
      <c r="O21" s="34" t="n">
        <v>4970000000</v>
      </c>
      <c r="P21" s="34" t="n">
        <v>2140000000</v>
      </c>
      <c r="Q21" s="34" t="n">
        <v>2690000000</v>
      </c>
      <c r="R21" s="34" t="n">
        <v>132000000</v>
      </c>
      <c r="S21" s="32" t="n">
        <v>346</v>
      </c>
      <c r="T21" s="32" t="n">
        <v>-0.253</v>
      </c>
      <c r="U21" s="32" t="n">
        <v>-0.0189</v>
      </c>
      <c r="V21" s="32" t="n">
        <v>-0.28</v>
      </c>
      <c r="W21" s="32" t="n">
        <v>-0.0179</v>
      </c>
      <c r="X21" s="32" t="n">
        <v>5.82</v>
      </c>
      <c r="Y21" s="32" t="n">
        <v>251</v>
      </c>
      <c r="Z21" s="32" t="n">
        <v>103</v>
      </c>
      <c r="AA21" s="32" t="n">
        <v>148</v>
      </c>
      <c r="AB21" s="35" t="n">
        <f aca="false">VLOOKUP($B21,Airfoils!$A:$Z,3,FALSE())*$E21^2*0.000001</f>
        <v>5.18618671272689</v>
      </c>
      <c r="AC21" s="34" t="n">
        <f aca="false">(VLOOKUP($B21,Airfoils!$A:$Z,4,FALSE())*(1-$D21)+VLOOKUP($C21,Airfoils!$A:$Z,4,FALSE())*$D21)*$E21^4*0.001^4</f>
        <v>0.52076947091798</v>
      </c>
      <c r="AD21" s="34" t="n">
        <f aca="false">VLOOKUP($B21,Airfoils!$A:$Z,5,FALSE())*$E21^4*0.001^4</f>
        <v>5.62951511535249</v>
      </c>
      <c r="AE21" s="34" t="n">
        <f aca="false">AVERAGE(LatticeProperties!$G$2:$H$2)*AC21*1000000</f>
        <v>33475515.9225775</v>
      </c>
      <c r="AF21" s="34" t="n">
        <f aca="false">AVERAGE(LatticeProperties!$G$2:$H$2)*AD21*1000000</f>
        <v>361870142.940952</v>
      </c>
      <c r="AG21" s="36" t="n">
        <f aca="false">S21/(LatticeProperties!$F$2*AB21)</f>
        <v>0.0479968958114257</v>
      </c>
      <c r="AH21" s="37" t="n">
        <f aca="false">((P21/AC21)/(LatticeProperties!$D$2*LatticeProperties!$L$3*1000000))^(1/LatticeProperties!$M$2)</f>
        <v>3.06745651322134</v>
      </c>
      <c r="AI21" s="37" t="n">
        <f aca="false">((Q21/AD21)/(LatticeProperties!$D$2*LatticeProperties!$L$3*1000000))^(1/LatticeProperties!$M$2)</f>
        <v>0.364370991568806</v>
      </c>
    </row>
    <row r="22" customFormat="false" ht="12.75" hidden="false" customHeight="false" outlineLevel="0" collapsed="false">
      <c r="A22" s="32" t="n">
        <v>0.32</v>
      </c>
      <c r="B22" s="33" t="s">
        <v>141</v>
      </c>
      <c r="C22" s="33" t="s">
        <v>142</v>
      </c>
      <c r="D22" s="33" t="n">
        <f aca="false">(VLOOKUP($B22,Airfoils!$A:$K,2,FALSE())-$G22/100)/(VLOOKUP($B22,Airfoils!$A:$K,2,FALSE())-VLOOKUP($C22,Airfoils!$A:$K,2,FALSE()))</f>
        <v>0.00799999999999912</v>
      </c>
      <c r="E22" s="32" t="n">
        <v>4196.1</v>
      </c>
      <c r="F22" s="32" t="n">
        <v>5.93</v>
      </c>
      <c r="G22" s="32" t="n">
        <v>34.96</v>
      </c>
      <c r="H22" s="32" t="n">
        <v>1467</v>
      </c>
      <c r="I22" s="32" t="n">
        <v>100.8</v>
      </c>
      <c r="J22" s="32" t="n">
        <v>0</v>
      </c>
      <c r="K22" s="32" t="n">
        <v>24.08</v>
      </c>
      <c r="L22" s="32" t="n">
        <v>25</v>
      </c>
      <c r="M22" s="34" t="n">
        <v>114000000</v>
      </c>
      <c r="N22" s="34" t="n">
        <v>93100000</v>
      </c>
      <c r="O22" s="34" t="n">
        <v>4770000000</v>
      </c>
      <c r="P22" s="34" t="n">
        <v>1940000000</v>
      </c>
      <c r="Q22" s="34" t="n">
        <v>2480000000</v>
      </c>
      <c r="R22" s="34" t="n">
        <v>118000000</v>
      </c>
      <c r="S22" s="32" t="n">
        <v>333</v>
      </c>
      <c r="T22" s="32" t="n">
        <v>-0.254</v>
      </c>
      <c r="U22" s="32" t="n">
        <v>-0.0227</v>
      </c>
      <c r="V22" s="32" t="n">
        <v>-0.28</v>
      </c>
      <c r="W22" s="32" t="n">
        <v>-0.0212</v>
      </c>
      <c r="X22" s="32" t="n">
        <v>6</v>
      </c>
      <c r="Y22" s="32" t="n">
        <v>230</v>
      </c>
      <c r="Z22" s="32" t="n">
        <v>93.1</v>
      </c>
      <c r="AA22" s="32" t="n">
        <v>137</v>
      </c>
      <c r="AB22" s="35" t="n">
        <f aca="false">VLOOKUP($B22,Airfoils!$A:$Z,3,FALSE())*$E22^2*0.000001</f>
        <v>3.748784916737</v>
      </c>
      <c r="AC22" s="34" t="n">
        <f aca="false">(VLOOKUP($B22,Airfoils!$A:$Z,4,FALSE())*(1-$D22)+VLOOKUP($C22,Airfoils!$A:$Z,4,FALSE())*$D22)*$E22^4*0.001^4</f>
        <v>0.445385275142938</v>
      </c>
      <c r="AD22" s="34" t="n">
        <f aca="false">VLOOKUP($B22,Airfoils!$A:$Z,5,FALSE())*$E22^4*0.001^4</f>
        <v>3.05965896598782</v>
      </c>
      <c r="AE22" s="34" t="n">
        <f aca="false">AVERAGE(LatticeProperties!$G$2:$H$2)*AC22*1000000</f>
        <v>28629754.0511495</v>
      </c>
      <c r="AF22" s="34" t="n">
        <f aca="false">AVERAGE(LatticeProperties!$G$2:$H$2)*AD22*1000000</f>
        <v>196677547.654697</v>
      </c>
      <c r="AG22" s="36" t="n">
        <f aca="false">S22/(LatticeProperties!$F$2*AB22)</f>
        <v>0.0639055989193067</v>
      </c>
      <c r="AH22" s="37" t="n">
        <f aca="false">((P22/AC22)/(LatticeProperties!$D$2*LatticeProperties!$L$3*1000000))^(1/LatticeProperties!$M$2)</f>
        <v>3.24956749235895</v>
      </c>
      <c r="AI22" s="37" t="n">
        <f aca="false">((Q22/AD22)/(LatticeProperties!$D$2*LatticeProperties!$L$3*1000000))^(1/LatticeProperties!$M$2)</f>
        <v>0.614849623728878</v>
      </c>
    </row>
    <row r="23" customFormat="false" ht="12.75" hidden="false" customHeight="false" outlineLevel="0" collapsed="false">
      <c r="A23" s="32" t="n">
        <v>0.34</v>
      </c>
      <c r="B23" s="33" t="s">
        <v>141</v>
      </c>
      <c r="C23" s="33" t="s">
        <v>142</v>
      </c>
      <c r="D23" s="33" t="n">
        <f aca="false">(VLOOKUP($B23,Airfoils!$A:$K,2,FALSE())-$G23/100)/(VLOOKUP($B23,Airfoils!$A:$K,2,FALSE())-VLOOKUP($C23,Airfoils!$A:$K,2,FALSE()))</f>
        <v>0.131999999999999</v>
      </c>
      <c r="E23" s="32" t="n">
        <v>4121.1</v>
      </c>
      <c r="F23" s="32" t="n">
        <v>5.12</v>
      </c>
      <c r="G23" s="32" t="n">
        <v>34.34</v>
      </c>
      <c r="H23" s="32" t="n">
        <v>1415.2</v>
      </c>
      <c r="I23" s="32" t="n">
        <v>118.7</v>
      </c>
      <c r="J23" s="32" t="n">
        <v>0</v>
      </c>
      <c r="K23" s="32" t="n">
        <v>24.08</v>
      </c>
      <c r="L23" s="32" t="n">
        <v>25</v>
      </c>
      <c r="M23" s="34" t="n">
        <v>111000000</v>
      </c>
      <c r="N23" s="34" t="n">
        <v>91100000</v>
      </c>
      <c r="O23" s="34" t="n">
        <v>4570000000</v>
      </c>
      <c r="P23" s="34" t="n">
        <v>1730000000</v>
      </c>
      <c r="Q23" s="34" t="n">
        <v>2290000000</v>
      </c>
      <c r="R23" s="34" t="n">
        <v>108000000</v>
      </c>
      <c r="S23" s="32" t="n">
        <v>319</v>
      </c>
      <c r="T23" s="32" t="n">
        <v>-0.257</v>
      </c>
      <c r="U23" s="32" t="n">
        <v>-0.028</v>
      </c>
      <c r="V23" s="32" t="n">
        <v>-0.283</v>
      </c>
      <c r="W23" s="32" t="n">
        <v>-0.0263</v>
      </c>
      <c r="X23" s="32" t="n">
        <v>6.8</v>
      </c>
      <c r="Y23" s="32" t="n">
        <v>210</v>
      </c>
      <c r="Z23" s="32" t="n">
        <v>83.3</v>
      </c>
      <c r="AA23" s="32" t="n">
        <v>126</v>
      </c>
      <c r="AB23" s="35" t="n">
        <f aca="false">VLOOKUP($B23,Airfoils!$A:$Z,3,FALSE())*$E23^2*0.000001</f>
        <v>3.61597293012575</v>
      </c>
      <c r="AC23" s="34" t="n">
        <f aca="false">(VLOOKUP($B23,Airfoils!$A:$Z,4,FALSE())*(1-$D23)+VLOOKUP($C23,Airfoils!$A:$Z,4,FALSE())*$D23)*$E23^4*0.001^4</f>
        <v>0.393665600897571</v>
      </c>
      <c r="AD23" s="34" t="n">
        <f aca="false">VLOOKUP($B23,Airfoils!$A:$Z,5,FALSE())*$E23^4*0.001^4</f>
        <v>2.84670402594182</v>
      </c>
      <c r="AE23" s="34" t="n">
        <f aca="false">AVERAGE(LatticeProperties!$G$2:$H$2)*AC23*1000000</f>
        <v>25305168.2691538</v>
      </c>
      <c r="AF23" s="34" t="n">
        <f aca="false">AVERAGE(LatticeProperties!$G$2:$H$2)*AD23*1000000</f>
        <v>182988618.321464</v>
      </c>
      <c r="AG23" s="36" t="n">
        <f aca="false">S23/(LatticeProperties!$F$2*AB23)</f>
        <v>0.0634674007002915</v>
      </c>
      <c r="AH23" s="37" t="n">
        <f aca="false">((P23/AC23)/(LatticeProperties!$D$2*LatticeProperties!$L$3*1000000))^(1/LatticeProperties!$M$2)</f>
        <v>3.27823570573855</v>
      </c>
      <c r="AI23" s="37" t="n">
        <f aca="false">((Q23/AD23)/(LatticeProperties!$D$2*LatticeProperties!$L$3*1000000))^(1/LatticeProperties!$M$2)</f>
        <v>0.610261467806333</v>
      </c>
    </row>
    <row r="24" customFormat="false" ht="12.75" hidden="false" customHeight="false" outlineLevel="0" collapsed="false">
      <c r="A24" s="32" t="n">
        <v>0.36</v>
      </c>
      <c r="B24" s="33" t="s">
        <v>141</v>
      </c>
      <c r="C24" s="33" t="s">
        <v>142</v>
      </c>
      <c r="D24" s="33" t="n">
        <f aca="false">(VLOOKUP($B24,Airfoils!$A:$K,2,FALSE())-$G24/100)/(VLOOKUP($B24,Airfoils!$A:$K,2,FALSE())-VLOOKUP($C24,Airfoils!$A:$K,2,FALSE()))</f>
        <v>0.242</v>
      </c>
      <c r="E24" s="32" t="n">
        <v>4028.7</v>
      </c>
      <c r="F24" s="32" t="n">
        <v>4.39</v>
      </c>
      <c r="G24" s="32" t="n">
        <v>33.79</v>
      </c>
      <c r="H24" s="32" t="n">
        <v>1361.2</v>
      </c>
      <c r="I24" s="32" t="n">
        <v>138.1</v>
      </c>
      <c r="J24" s="32" t="n">
        <v>0</v>
      </c>
      <c r="K24" s="32" t="n">
        <v>24.18</v>
      </c>
      <c r="L24" s="32" t="n">
        <v>25</v>
      </c>
      <c r="M24" s="34" t="n">
        <v>107000000</v>
      </c>
      <c r="N24" s="34" t="n">
        <v>88900000</v>
      </c>
      <c r="O24" s="34" t="n">
        <v>4370000000</v>
      </c>
      <c r="P24" s="34" t="n">
        <v>1540000000</v>
      </c>
      <c r="Q24" s="34" t="n">
        <v>2090000000</v>
      </c>
      <c r="R24" s="34" t="n">
        <v>97700000</v>
      </c>
      <c r="S24" s="32" t="n">
        <v>306</v>
      </c>
      <c r="T24" s="32" t="n">
        <v>-0.259</v>
      </c>
      <c r="U24" s="32" t="n">
        <v>-0.032</v>
      </c>
      <c r="V24" s="32" t="n">
        <v>-0.283</v>
      </c>
      <c r="W24" s="32" t="n">
        <v>-0.0302</v>
      </c>
      <c r="X24" s="32" t="n">
        <v>7.45</v>
      </c>
      <c r="Y24" s="32" t="n">
        <v>189</v>
      </c>
      <c r="Z24" s="32" t="n">
        <v>73.9</v>
      </c>
      <c r="AA24" s="32" t="n">
        <v>115</v>
      </c>
      <c r="AB24" s="35" t="n">
        <f aca="false">VLOOKUP($B24,Airfoils!$A:$Z,3,FALSE())*$E24^2*0.000001</f>
        <v>3.45564182467046</v>
      </c>
      <c r="AC24" s="34" t="n">
        <f aca="false">(VLOOKUP($B24,Airfoils!$A:$Z,4,FALSE())*(1-$D24)+VLOOKUP($C24,Airfoils!$A:$Z,4,FALSE())*$D24)*$E24^4*0.001^4</f>
        <v>0.342742354023646</v>
      </c>
      <c r="AD24" s="34" t="n">
        <f aca="false">VLOOKUP($B24,Airfoils!$A:$Z,5,FALSE())*$E24^4*0.001^4</f>
        <v>2.59985674111249</v>
      </c>
      <c r="AE24" s="34" t="n">
        <f aca="false">AVERAGE(LatticeProperties!$G$2:$H$2)*AC24*1000000</f>
        <v>22031777.5334171</v>
      </c>
      <c r="AF24" s="34" t="n">
        <f aca="false">AVERAGE(LatticeProperties!$G$2:$H$2)*AD24*1000000</f>
        <v>167121059.497051</v>
      </c>
      <c r="AG24" s="36" t="n">
        <f aca="false">S24/(LatticeProperties!$F$2*AB24)</f>
        <v>0.063705643137098</v>
      </c>
      <c r="AH24" s="37" t="n">
        <f aca="false">((P24/AC24)/(LatticeProperties!$D$2*LatticeProperties!$L$3*1000000))^(1/LatticeProperties!$M$2)</f>
        <v>3.35103602434055</v>
      </c>
      <c r="AI24" s="37" t="n">
        <f aca="false">((Q24/AD24)/(LatticeProperties!$D$2*LatticeProperties!$L$3*1000000))^(1/LatticeProperties!$M$2)</f>
        <v>0.609849376825826</v>
      </c>
    </row>
    <row r="25" customFormat="false" ht="12.75" hidden="false" customHeight="false" outlineLevel="0" collapsed="false">
      <c r="A25" s="32" t="n">
        <v>0.38</v>
      </c>
      <c r="B25" s="33" t="s">
        <v>141</v>
      </c>
      <c r="C25" s="33" t="s">
        <v>142</v>
      </c>
      <c r="D25" s="33" t="n">
        <f aca="false">(VLOOKUP($B25,Airfoils!$A:$K,2,FALSE())-$G25/100)/(VLOOKUP($B25,Airfoils!$A:$K,2,FALSE())-VLOOKUP($C25,Airfoils!$A:$K,2,FALSE()))</f>
        <v>0.342</v>
      </c>
      <c r="E25" s="32" t="n">
        <v>3921.1</v>
      </c>
      <c r="F25" s="32" t="n">
        <v>3.75</v>
      </c>
      <c r="G25" s="32" t="n">
        <v>33.29</v>
      </c>
      <c r="H25" s="32" t="n">
        <v>1305.3</v>
      </c>
      <c r="I25" s="32" t="n">
        <v>159.3</v>
      </c>
      <c r="J25" s="32" t="n">
        <v>0</v>
      </c>
      <c r="K25" s="32" t="n">
        <v>24.38</v>
      </c>
      <c r="L25" s="32" t="n">
        <v>25</v>
      </c>
      <c r="M25" s="34" t="n">
        <v>104000000</v>
      </c>
      <c r="N25" s="34" t="n">
        <v>86400000</v>
      </c>
      <c r="O25" s="34" t="n">
        <v>4160000000</v>
      </c>
      <c r="P25" s="34" t="n">
        <v>1350000000</v>
      </c>
      <c r="Q25" s="34" t="n">
        <v>1870000000</v>
      </c>
      <c r="R25" s="34" t="n">
        <v>88100000</v>
      </c>
      <c r="S25" s="32" t="n">
        <v>292</v>
      </c>
      <c r="T25" s="32" t="n">
        <v>-0.26</v>
      </c>
      <c r="U25" s="32" t="n">
        <v>-0.0347</v>
      </c>
      <c r="V25" s="32" t="n">
        <v>-0.282</v>
      </c>
      <c r="W25" s="32" t="n">
        <v>-0.0329</v>
      </c>
      <c r="X25" s="32" t="n">
        <v>7.93</v>
      </c>
      <c r="Y25" s="32" t="n">
        <v>168</v>
      </c>
      <c r="Z25" s="32" t="n">
        <v>65</v>
      </c>
      <c r="AA25" s="32" t="n">
        <v>103</v>
      </c>
      <c r="AB25" s="35" t="n">
        <f aca="false">VLOOKUP($B25,Airfoils!$A:$Z,3,FALSE())*$E25^2*0.000001</f>
        <v>3.27351775812075</v>
      </c>
      <c r="AC25" s="34" t="n">
        <f aca="false">(VLOOKUP($B25,Airfoils!$A:$Z,4,FALSE())*(1-$D25)+VLOOKUP($C25,Airfoils!$A:$Z,4,FALSE())*$D25)*$E25^4*0.001^4</f>
        <v>0.293872158079356</v>
      </c>
      <c r="AD25" s="34" t="n">
        <f aca="false">VLOOKUP($B25,Airfoils!$A:$Z,5,FALSE())*$E25^4*0.001^4</f>
        <v>2.33303565909885</v>
      </c>
      <c r="AE25" s="34" t="n">
        <f aca="false">AVERAGE(LatticeProperties!$G$2:$H$2)*AC25*1000000</f>
        <v>18890358.702569</v>
      </c>
      <c r="AF25" s="34" t="n">
        <f aca="false">AVERAGE(LatticeProperties!$G$2:$H$2)*AD25*1000000</f>
        <v>149969567.564004</v>
      </c>
      <c r="AG25" s="36" t="n">
        <f aca="false">S25/(LatticeProperties!$F$2*AB25)</f>
        <v>0.0641731488778117</v>
      </c>
      <c r="AH25" s="37" t="n">
        <f aca="false">((P25/AC25)/(LatticeProperties!$D$2*LatticeProperties!$L$3*1000000))^(1/LatticeProperties!$M$2)</f>
        <v>3.42535987571842</v>
      </c>
      <c r="AI25" s="37" t="n">
        <f aca="false">((Q25/AD25)/(LatticeProperties!$D$2*LatticeProperties!$L$3*1000000))^(1/LatticeProperties!$M$2)</f>
        <v>0.608077012555213</v>
      </c>
    </row>
    <row r="26" customFormat="false" ht="12.75" hidden="false" customHeight="false" outlineLevel="0" collapsed="false">
      <c r="A26" s="32" t="n">
        <v>0.4</v>
      </c>
      <c r="B26" s="33" t="s">
        <v>141</v>
      </c>
      <c r="C26" s="33" t="s">
        <v>142</v>
      </c>
      <c r="D26" s="33" t="n">
        <f aca="false">(VLOOKUP($B26,Airfoils!$A:$K,2,FALSE())-$G26/100)/(VLOOKUP($B26,Airfoils!$A:$K,2,FALSE())-VLOOKUP($C26,Airfoils!$A:$K,2,FALSE()))</f>
        <v>0.434</v>
      </c>
      <c r="E26" s="32" t="n">
        <v>3800</v>
      </c>
      <c r="F26" s="32" t="n">
        <v>3.21</v>
      </c>
      <c r="G26" s="32" t="n">
        <v>32.83</v>
      </c>
      <c r="H26" s="32" t="n">
        <v>1247.5</v>
      </c>
      <c r="I26" s="32" t="n">
        <v>182.3</v>
      </c>
      <c r="J26" s="32" t="n">
        <v>0</v>
      </c>
      <c r="K26" s="32" t="n">
        <v>24.68</v>
      </c>
      <c r="L26" s="32" t="n">
        <v>25</v>
      </c>
      <c r="M26" s="34" t="n">
        <v>99900000</v>
      </c>
      <c r="N26" s="34" t="n">
        <v>83800000</v>
      </c>
      <c r="O26" s="34" t="n">
        <v>3960000000</v>
      </c>
      <c r="P26" s="34" t="n">
        <v>1180000000</v>
      </c>
      <c r="Q26" s="34" t="n">
        <v>1670000000</v>
      </c>
      <c r="R26" s="34" t="n">
        <v>79000000</v>
      </c>
      <c r="S26" s="32" t="n">
        <v>279</v>
      </c>
      <c r="T26" s="32" t="n">
        <v>-0.258</v>
      </c>
      <c r="U26" s="32" t="n">
        <v>-0.0362</v>
      </c>
      <c r="V26" s="32" t="n">
        <v>-0.279</v>
      </c>
      <c r="W26" s="32" t="n">
        <v>-0.0344</v>
      </c>
      <c r="X26" s="32" t="n">
        <v>7.86</v>
      </c>
      <c r="Y26" s="32" t="n">
        <v>148</v>
      </c>
      <c r="Z26" s="32" t="n">
        <v>56.6</v>
      </c>
      <c r="AA26" s="32" t="n">
        <v>91.8</v>
      </c>
      <c r="AB26" s="35" t="n">
        <f aca="false">VLOOKUP($B26,Airfoils!$A:$Z,3,FALSE())*$E26^2*0.000001</f>
        <v>3.07444025499999</v>
      </c>
      <c r="AC26" s="34" t="n">
        <f aca="false">(VLOOKUP($B26,Airfoils!$A:$Z,4,FALSE())*(1-$D26)+VLOOKUP($C26,Airfoils!$A:$Z,4,FALSE())*$D26)*$E26^4*0.001^4</f>
        <v>0.248102198185838</v>
      </c>
      <c r="AD26" s="34" t="n">
        <f aca="false">VLOOKUP($B26,Airfoils!$A:$Z,5,FALSE())*$E26^4*0.001^4</f>
        <v>2.05789916121632</v>
      </c>
      <c r="AE26" s="34" t="n">
        <f aca="false">AVERAGE(LatticeProperties!$G$2:$H$2)*AC26*1000000</f>
        <v>15948225.7497859</v>
      </c>
      <c r="AF26" s="34" t="n">
        <f aca="false">AVERAGE(LatticeProperties!$G$2:$H$2)*AD26*1000000</f>
        <v>132283553.444333</v>
      </c>
      <c r="AG26" s="36" t="n">
        <f aca="false">S26/(LatticeProperties!$F$2*AB26)</f>
        <v>0.0652864937394702</v>
      </c>
      <c r="AH26" s="37" t="n">
        <f aca="false">((P26/AC26)/(LatticeProperties!$D$2*LatticeProperties!$L$3*1000000))^(1/LatticeProperties!$M$2)</f>
        <v>3.545136870532</v>
      </c>
      <c r="AI26" s="37" t="n">
        <f aca="false">((Q26/AD26)/(LatticeProperties!$D$2*LatticeProperties!$L$3*1000000))^(1/LatticeProperties!$M$2)</f>
        <v>0.615570143578816</v>
      </c>
    </row>
    <row r="27" customFormat="false" ht="12.75" hidden="false" customHeight="false" outlineLevel="0" collapsed="false">
      <c r="A27" s="32" t="n">
        <v>0.42</v>
      </c>
      <c r="B27" s="33" t="s">
        <v>141</v>
      </c>
      <c r="C27" s="33" t="s">
        <v>142</v>
      </c>
      <c r="D27" s="33" t="n">
        <f aca="false">(VLOOKUP($B27,Airfoils!$A:$K,2,FALSE())-$G27/100)/(VLOOKUP($B27,Airfoils!$A:$K,2,FALSE())-VLOOKUP($C27,Airfoils!$A:$K,2,FALSE()))</f>
        <v>0.521999999999999</v>
      </c>
      <c r="E27" s="32" t="n">
        <v>3667.7</v>
      </c>
      <c r="F27" s="32" t="n">
        <v>2.76</v>
      </c>
      <c r="G27" s="32" t="n">
        <v>32.39</v>
      </c>
      <c r="H27" s="32" t="n">
        <v>1188.1</v>
      </c>
      <c r="I27" s="32" t="n">
        <v>207</v>
      </c>
      <c r="J27" s="32" t="n">
        <v>0</v>
      </c>
      <c r="K27" s="32" t="n">
        <v>25.08</v>
      </c>
      <c r="L27" s="32" t="n">
        <v>25</v>
      </c>
      <c r="M27" s="34" t="n">
        <v>95400000</v>
      </c>
      <c r="N27" s="34" t="n">
        <v>81800000</v>
      </c>
      <c r="O27" s="34" t="n">
        <v>3920000000</v>
      </c>
      <c r="P27" s="34" t="n">
        <v>1050000000</v>
      </c>
      <c r="Q27" s="34" t="n">
        <v>1540000000</v>
      </c>
      <c r="R27" s="34" t="n">
        <v>70800000</v>
      </c>
      <c r="S27" s="32" t="n">
        <v>271</v>
      </c>
      <c r="T27" s="32" t="n">
        <v>-0.259</v>
      </c>
      <c r="U27" s="32" t="n">
        <v>-0.0367</v>
      </c>
      <c r="V27" s="32" t="n">
        <v>-0.277</v>
      </c>
      <c r="W27" s="32" t="n">
        <v>-0.0351</v>
      </c>
      <c r="X27" s="32" t="n">
        <v>7.61</v>
      </c>
      <c r="Y27" s="32" t="n">
        <v>134</v>
      </c>
      <c r="Z27" s="32" t="n">
        <v>50.7</v>
      </c>
      <c r="AA27" s="32" t="n">
        <v>83.7</v>
      </c>
      <c r="AB27" s="35" t="n">
        <f aca="false">VLOOKUP($B27,Airfoils!$A:$Z,3,FALSE())*$E27^2*0.000001</f>
        <v>2.86408877520591</v>
      </c>
      <c r="AC27" s="34" t="n">
        <f aca="false">(VLOOKUP($B27,Airfoils!$A:$Z,4,FALSE())*(1-$D27)+VLOOKUP($C27,Airfoils!$A:$Z,4,FALSE())*$D27)*$E27^4*0.001^4</f>
        <v>0.206088235124912</v>
      </c>
      <c r="AD27" s="34" t="n">
        <f aca="false">VLOOKUP($B27,Airfoils!$A:$Z,5,FALSE())*$E27^4*0.001^4</f>
        <v>1.78593202403641</v>
      </c>
      <c r="AE27" s="34" t="n">
        <f aca="false">AVERAGE(LatticeProperties!$G$2:$H$2)*AC27*1000000</f>
        <v>13247531.550225</v>
      </c>
      <c r="AF27" s="34" t="n">
        <f aca="false">AVERAGE(LatticeProperties!$G$2:$H$2)*AD27*1000000</f>
        <v>114801268.595655</v>
      </c>
      <c r="AG27" s="36" t="n">
        <f aca="false">S27/(LatticeProperties!$F$2*AB27)</f>
        <v>0.0680719223736219</v>
      </c>
      <c r="AH27" s="37" t="n">
        <f aca="false">((P27/AC27)/(LatticeProperties!$D$2*LatticeProperties!$L$3*1000000))^(1/LatticeProperties!$M$2)</f>
        <v>3.79508775541332</v>
      </c>
      <c r="AI27" s="37" t="n">
        <f aca="false">((Q27/AD27)/(LatticeProperties!$D$2*LatticeProperties!$L$3*1000000))^(1/LatticeProperties!$M$2)</f>
        <v>0.653702188057964</v>
      </c>
    </row>
    <row r="28" customFormat="false" ht="12.75" hidden="false" customHeight="false" outlineLevel="0" collapsed="false">
      <c r="A28" s="32" t="n">
        <v>0.44</v>
      </c>
      <c r="B28" s="33" t="s">
        <v>141</v>
      </c>
      <c r="C28" s="33" t="s">
        <v>142</v>
      </c>
      <c r="D28" s="33" t="n">
        <f aca="false">(VLOOKUP($B28,Airfoils!$A:$K,2,FALSE())-$G28/100)/(VLOOKUP($B28,Airfoils!$A:$K,2,FALSE())-VLOOKUP($C28,Airfoils!$A:$K,2,FALSE()))</f>
        <v>0.606</v>
      </c>
      <c r="E28" s="32" t="n">
        <v>3527.8</v>
      </c>
      <c r="F28" s="32" t="n">
        <v>2.38</v>
      </c>
      <c r="G28" s="32" t="n">
        <v>31.97</v>
      </c>
      <c r="H28" s="32" t="n">
        <v>1127.8</v>
      </c>
      <c r="I28" s="32" t="n">
        <v>233.9</v>
      </c>
      <c r="J28" s="32" t="n">
        <v>0</v>
      </c>
      <c r="K28" s="32" t="n">
        <v>25.56</v>
      </c>
      <c r="L28" s="32" t="n">
        <v>25</v>
      </c>
      <c r="M28" s="34" t="n">
        <v>91100000</v>
      </c>
      <c r="N28" s="34" t="n">
        <v>79400000</v>
      </c>
      <c r="O28" s="34" t="n">
        <v>3870000000</v>
      </c>
      <c r="P28" s="34" t="n">
        <v>935000000</v>
      </c>
      <c r="Q28" s="34" t="n">
        <v>1410000000</v>
      </c>
      <c r="R28" s="34" t="n">
        <v>63100000</v>
      </c>
      <c r="S28" s="32" t="n">
        <v>263</v>
      </c>
      <c r="T28" s="32" t="n">
        <v>-0.259</v>
      </c>
      <c r="U28" s="32" t="n">
        <v>-0.0364</v>
      </c>
      <c r="V28" s="32" t="n">
        <v>-0.273</v>
      </c>
      <c r="W28" s="32" t="n">
        <v>-0.0349</v>
      </c>
      <c r="X28" s="32" t="n">
        <v>7.3</v>
      </c>
      <c r="Y28" s="32" t="n">
        <v>120</v>
      </c>
      <c r="Z28" s="32" t="n">
        <v>44.9</v>
      </c>
      <c r="AA28" s="32" t="n">
        <v>75.5</v>
      </c>
      <c r="AB28" s="35" t="n">
        <f aca="false">VLOOKUP($B28,Airfoils!$A:$Z,3,FALSE())*$E28^2*0.000001</f>
        <v>2.64976144375204</v>
      </c>
      <c r="AC28" s="34" t="n">
        <f aca="false">(VLOOKUP($B28,Airfoils!$A:$Z,4,FALSE())*(1-$D28)+VLOOKUP($C28,Airfoils!$A:$Z,4,FALSE())*$D28)*$E28^4*0.001^4</f>
        <v>0.168860679300009</v>
      </c>
      <c r="AD28" s="34" t="n">
        <f aca="false">VLOOKUP($B28,Airfoils!$A:$Z,5,FALSE())*$E28^4*0.001^4</f>
        <v>1.5286410828987</v>
      </c>
      <c r="AE28" s="34" t="n">
        <f aca="false">AVERAGE(LatticeProperties!$G$2:$H$2)*AC28*1000000</f>
        <v>10854511.7835738</v>
      </c>
      <c r="AF28" s="34" t="n">
        <f aca="false">AVERAGE(LatticeProperties!$G$2:$H$2)*AD28*1000000</f>
        <v>98262382.4324392</v>
      </c>
      <c r="AG28" s="36" t="n">
        <f aca="false">S28/(LatticeProperties!$F$2*AB28)</f>
        <v>0.0714059122339735</v>
      </c>
      <c r="AH28" s="37" t="n">
        <f aca="false">((P28/AC28)/(LatticeProperties!$D$2*LatticeProperties!$L$3*1000000))^(1/LatticeProperties!$M$2)</f>
        <v>4.12107873216903</v>
      </c>
      <c r="AI28" s="37" t="n">
        <f aca="false">((Q28/AD28)/(LatticeProperties!$D$2*LatticeProperties!$L$3*1000000))^(1/LatticeProperties!$M$2)</f>
        <v>0.698792197116257</v>
      </c>
    </row>
    <row r="29" customFormat="false" ht="12.75" hidden="false" customHeight="false" outlineLevel="0" collapsed="false">
      <c r="A29" s="32" t="n">
        <v>0.46</v>
      </c>
      <c r="B29" s="33" t="s">
        <v>141</v>
      </c>
      <c r="C29" s="33" t="s">
        <v>142</v>
      </c>
      <c r="D29" s="33" t="n">
        <f aca="false">(VLOOKUP($B29,Airfoils!$A:$K,2,FALSE())-$G29/100)/(VLOOKUP($B29,Airfoils!$A:$K,2,FALSE())-VLOOKUP($C29,Airfoils!$A:$K,2,FALSE()))</f>
        <v>0.691999999999999</v>
      </c>
      <c r="E29" s="32" t="n">
        <v>3384</v>
      </c>
      <c r="F29" s="32" t="n">
        <v>2.05</v>
      </c>
      <c r="G29" s="32" t="n">
        <v>31.54</v>
      </c>
      <c r="H29" s="32" t="n">
        <v>1067.4</v>
      </c>
      <c r="I29" s="32" t="n">
        <v>262.7</v>
      </c>
      <c r="J29" s="32" t="n">
        <v>0</v>
      </c>
      <c r="K29" s="32" t="n">
        <v>26.11</v>
      </c>
      <c r="L29" s="32" t="n">
        <v>25</v>
      </c>
      <c r="M29" s="34" t="n">
        <v>86900000</v>
      </c>
      <c r="N29" s="34" t="n">
        <v>76800000</v>
      </c>
      <c r="O29" s="34" t="n">
        <v>3830000000</v>
      </c>
      <c r="P29" s="34" t="n">
        <v>823000000</v>
      </c>
      <c r="Q29" s="34" t="n">
        <v>1270000000</v>
      </c>
      <c r="R29" s="34" t="n">
        <v>56000000</v>
      </c>
      <c r="S29" s="32" t="n">
        <v>255</v>
      </c>
      <c r="T29" s="32" t="n">
        <v>-0.258</v>
      </c>
      <c r="U29" s="32" t="n">
        <v>-0.0353</v>
      </c>
      <c r="V29" s="32" t="n">
        <v>-0.269</v>
      </c>
      <c r="W29" s="32" t="n">
        <v>-0.034</v>
      </c>
      <c r="X29" s="32" t="n">
        <v>6.88</v>
      </c>
      <c r="Y29" s="32" t="n">
        <v>107</v>
      </c>
      <c r="Z29" s="32" t="n">
        <v>39.5</v>
      </c>
      <c r="AA29" s="32" t="n">
        <v>67.6</v>
      </c>
      <c r="AB29" s="35" t="n">
        <f aca="false">VLOOKUP($B29,Airfoils!$A:$Z,3,FALSE())*$E29^2*0.000001</f>
        <v>2.43814524271199</v>
      </c>
      <c r="AC29" s="34" t="n">
        <f aca="false">(VLOOKUP($B29,Airfoils!$A:$Z,4,FALSE())*(1-$D29)+VLOOKUP($C29,Airfoils!$A:$Z,4,FALSE())*$D29)*$E29^4*0.001^4</f>
        <v>0.136432958555191</v>
      </c>
      <c r="AD29" s="34" t="n">
        <f aca="false">VLOOKUP($B29,Airfoils!$A:$Z,5,FALSE())*$E29^4*0.001^4</f>
        <v>1.29422898287196</v>
      </c>
      <c r="AE29" s="34" t="n">
        <f aca="false">AVERAGE(LatticeProperties!$G$2:$H$2)*AC29*1000000</f>
        <v>8770029.60336355</v>
      </c>
      <c r="AF29" s="34" t="n">
        <f aca="false">AVERAGE(LatticeProperties!$G$2:$H$2)*AD29*1000000</f>
        <v>83194168.1358952</v>
      </c>
      <c r="AG29" s="36" t="n">
        <f aca="false">S29/(LatticeProperties!$F$2*AB29)</f>
        <v>0.0752429486957118</v>
      </c>
      <c r="AH29" s="37" t="n">
        <f aca="false">((P29/AC29)/(LatticeProperties!$D$2*LatticeProperties!$L$3*1000000))^(1/LatticeProperties!$M$2)</f>
        <v>4.48580178546836</v>
      </c>
      <c r="AI29" s="37" t="n">
        <f aca="false">((Q29/AD29)/(LatticeProperties!$D$2*LatticeProperties!$L$3*1000000))^(1/LatticeProperties!$M$2)</f>
        <v>0.742952301608047</v>
      </c>
    </row>
    <row r="30" customFormat="false" ht="12.75" hidden="false" customHeight="false" outlineLevel="0" collapsed="false">
      <c r="A30" s="32" t="n">
        <v>0.48</v>
      </c>
      <c r="B30" s="33" t="s">
        <v>141</v>
      </c>
      <c r="C30" s="33" t="s">
        <v>142</v>
      </c>
      <c r="D30" s="33" t="n">
        <f aca="false">(VLOOKUP($B30,Airfoils!$A:$K,2,FALSE())-$G30/100)/(VLOOKUP($B30,Airfoils!$A:$K,2,FALSE())-VLOOKUP($C30,Airfoils!$A:$K,2,FALSE()))</f>
        <v>0.78</v>
      </c>
      <c r="E30" s="32" t="n">
        <v>3240.1</v>
      </c>
      <c r="F30" s="32" t="n">
        <v>1.77</v>
      </c>
      <c r="G30" s="32" t="n">
        <v>31.1</v>
      </c>
      <c r="H30" s="32" t="n">
        <v>1007.6</v>
      </c>
      <c r="I30" s="32" t="n">
        <v>293.7</v>
      </c>
      <c r="J30" s="32" t="n">
        <v>0</v>
      </c>
      <c r="K30" s="32" t="n">
        <v>26.72</v>
      </c>
      <c r="L30" s="32" t="n">
        <v>25</v>
      </c>
      <c r="M30" s="34" t="n">
        <v>83000000</v>
      </c>
      <c r="N30" s="34" t="n">
        <v>74000000</v>
      </c>
      <c r="O30" s="34" t="n">
        <v>3780000000</v>
      </c>
      <c r="P30" s="34" t="n">
        <v>718000000</v>
      </c>
      <c r="Q30" s="34" t="n">
        <v>1140000000</v>
      </c>
      <c r="R30" s="34" t="n">
        <v>49500000</v>
      </c>
      <c r="S30" s="32" t="n">
        <v>247</v>
      </c>
      <c r="T30" s="32" t="n">
        <v>-0.256</v>
      </c>
      <c r="U30" s="32" t="n">
        <v>-0.0339</v>
      </c>
      <c r="V30" s="32" t="n">
        <v>-0.265</v>
      </c>
      <c r="W30" s="32" t="n">
        <v>-0.0327</v>
      </c>
      <c r="X30" s="32" t="n">
        <v>6.32</v>
      </c>
      <c r="Y30" s="32" t="n">
        <v>94.5</v>
      </c>
      <c r="Z30" s="32" t="n">
        <v>34.4</v>
      </c>
      <c r="AA30" s="32" t="n">
        <v>60.1</v>
      </c>
      <c r="AB30" s="35" t="n">
        <f aca="false">VLOOKUP($B30,Airfoils!$A:$Z,3,FALSE())*$E30^2*0.000001</f>
        <v>2.2351964189001</v>
      </c>
      <c r="AC30" s="34" t="n">
        <f aca="false">(VLOOKUP($B30,Airfoils!$A:$Z,4,FALSE())*(1-$D30)+VLOOKUP($C30,Airfoils!$A:$Z,4,FALSE())*$D30)*$E30^4*0.001^4</f>
        <v>0.109046399653112</v>
      </c>
      <c r="AD30" s="34" t="n">
        <f aca="false">VLOOKUP($B30,Airfoils!$A:$Z,5,FALSE())*$E30^4*0.001^4</f>
        <v>1.08773564432716</v>
      </c>
      <c r="AE30" s="34" t="n">
        <f aca="false">AVERAGE(LatticeProperties!$G$2:$H$2)*AC30*1000000</f>
        <v>7009597.70443692</v>
      </c>
      <c r="AF30" s="34" t="n">
        <f aca="false">AVERAGE(LatticeProperties!$G$2:$H$2)*AD30*1000000</f>
        <v>69920596.1844178</v>
      </c>
      <c r="AG30" s="36" t="n">
        <f aca="false">S30/(LatticeProperties!$F$2*AB30)</f>
        <v>0.0794998776054144</v>
      </c>
      <c r="AH30" s="37" t="n">
        <f aca="false">((P30/AC30)/(LatticeProperties!$D$2*LatticeProperties!$L$3*1000000))^(1/LatticeProperties!$M$2)</f>
        <v>4.89210865284882</v>
      </c>
      <c r="AI30" s="37" t="n">
        <f aca="false">((Q30/AD30)/(LatticeProperties!$D$2*LatticeProperties!$L$3*1000000))^(1/LatticeProperties!$M$2)</f>
        <v>0.792988273928039</v>
      </c>
    </row>
    <row r="31" customFormat="false" ht="12.75" hidden="false" customHeight="false" outlineLevel="0" collapsed="false">
      <c r="A31" s="32" t="n">
        <v>0.5</v>
      </c>
      <c r="B31" s="33" t="s">
        <v>141</v>
      </c>
      <c r="C31" s="33" t="s">
        <v>142</v>
      </c>
      <c r="D31" s="33" t="n">
        <f aca="false">(VLOOKUP($B31,Airfoils!$A:$K,2,FALSE())-$G31/100)/(VLOOKUP($B31,Airfoils!$A:$K,2,FALSE())-VLOOKUP($C31,Airfoils!$A:$K,2,FALSE()))</f>
        <v>0.875999999999999</v>
      </c>
      <c r="E31" s="32" t="n">
        <v>3100</v>
      </c>
      <c r="F31" s="32" t="n">
        <v>1.53</v>
      </c>
      <c r="G31" s="32" t="n">
        <v>30.62</v>
      </c>
      <c r="H31" s="32" t="n">
        <v>949.3</v>
      </c>
      <c r="I31" s="32" t="n">
        <v>326.9</v>
      </c>
      <c r="J31" s="32" t="n">
        <v>0</v>
      </c>
      <c r="K31" s="32" t="n">
        <v>27.34</v>
      </c>
      <c r="L31" s="32" t="n">
        <v>25</v>
      </c>
      <c r="M31" s="34" t="n">
        <v>79000000</v>
      </c>
      <c r="N31" s="34" t="n">
        <v>71200000</v>
      </c>
      <c r="O31" s="34" t="n">
        <v>3740000000</v>
      </c>
      <c r="P31" s="34" t="n">
        <v>623000000</v>
      </c>
      <c r="Q31" s="34" t="n">
        <v>1040000000</v>
      </c>
      <c r="R31" s="34" t="n">
        <v>43800000</v>
      </c>
      <c r="S31" s="32" t="n">
        <v>239</v>
      </c>
      <c r="T31" s="32" t="n">
        <v>-0.254</v>
      </c>
      <c r="U31" s="32" t="n">
        <v>-0.0322</v>
      </c>
      <c r="V31" s="32" t="n">
        <v>-0.261</v>
      </c>
      <c r="W31" s="32" t="n">
        <v>-0.0312</v>
      </c>
      <c r="X31" s="32" t="n">
        <v>5.36</v>
      </c>
      <c r="Y31" s="32" t="n">
        <v>83.8</v>
      </c>
      <c r="Z31" s="32" t="n">
        <v>29.7</v>
      </c>
      <c r="AA31" s="32" t="n">
        <v>54</v>
      </c>
      <c r="AB31" s="35" t="n">
        <f aca="false">VLOOKUP($B31,Airfoils!$A:$Z,3,FALSE())*$E31^2*0.000001</f>
        <v>2.04607831374999</v>
      </c>
      <c r="AC31" s="34" t="n">
        <f aca="false">(VLOOKUP($B31,Airfoils!$A:$Z,4,FALSE())*(1-$D31)+VLOOKUP($C31,Airfoils!$A:$Z,4,FALSE())*$D31)*$E31^4*0.001^4</f>
        <v>0.0862381651296148</v>
      </c>
      <c r="AD31" s="34" t="n">
        <f aca="false">VLOOKUP($B31,Airfoils!$A:$Z,5,FALSE())*$E31^4*0.001^4</f>
        <v>0.91145761776002</v>
      </c>
      <c r="AE31" s="34" t="n">
        <f aca="false">AVERAGE(LatticeProperties!$G$2:$H$2)*AC31*1000000</f>
        <v>5543464.49080723</v>
      </c>
      <c r="AF31" s="34" t="n">
        <f aca="false">AVERAGE(LatticeProperties!$G$2:$H$2)*AD31*1000000</f>
        <v>58589290.8474384</v>
      </c>
      <c r="AG31" s="36" t="n">
        <f aca="false">S31/(LatticeProperties!$F$2*AB31)</f>
        <v>0.084035124602848</v>
      </c>
      <c r="AH31" s="37" t="n">
        <f aca="false">((P31/AC31)/(LatticeProperties!$D$2*LatticeProperties!$L$3*1000000))^(1/LatticeProperties!$M$2)</f>
        <v>5.36256727455737</v>
      </c>
      <c r="AI31" s="37" t="n">
        <f aca="false">((Q31/AD31)/(LatticeProperties!$D$2*LatticeProperties!$L$3*1000000))^(1/LatticeProperties!$M$2)</f>
        <v>0.862614265236095</v>
      </c>
    </row>
    <row r="32" customFormat="false" ht="12.75" hidden="false" customHeight="false" outlineLevel="0" collapsed="false">
      <c r="A32" s="32" t="n">
        <v>0.52</v>
      </c>
      <c r="B32" s="33" t="s">
        <v>141</v>
      </c>
      <c r="C32" s="33" t="s">
        <v>142</v>
      </c>
      <c r="D32" s="33" t="n">
        <f aca="false">(VLOOKUP($B32,Airfoils!$A:$K,2,FALSE())-$G32/100)/(VLOOKUP($B32,Airfoils!$A:$K,2,FALSE())-VLOOKUP($C32,Airfoils!$A:$K,2,FALSE()))</f>
        <v>0.98</v>
      </c>
      <c r="E32" s="32" t="n">
        <v>2966.8</v>
      </c>
      <c r="F32" s="32" t="n">
        <v>1.32</v>
      </c>
      <c r="G32" s="32" t="n">
        <v>30.1</v>
      </c>
      <c r="H32" s="32" t="n">
        <v>893</v>
      </c>
      <c r="I32" s="32" t="n">
        <v>362.5</v>
      </c>
      <c r="J32" s="32" t="n">
        <v>0</v>
      </c>
      <c r="K32" s="32" t="n">
        <v>27.96</v>
      </c>
      <c r="L32" s="32" t="n">
        <v>25</v>
      </c>
      <c r="M32" s="34" t="n">
        <v>83300000</v>
      </c>
      <c r="N32" s="34" t="n">
        <v>68300000</v>
      </c>
      <c r="O32" s="34" t="n">
        <v>3600000000</v>
      </c>
      <c r="P32" s="34" t="n">
        <v>525000000</v>
      </c>
      <c r="Q32" s="34" t="n">
        <v>837000000</v>
      </c>
      <c r="R32" s="34" t="n">
        <v>39000000</v>
      </c>
      <c r="S32" s="32" t="n">
        <v>229</v>
      </c>
      <c r="T32" s="32" t="n">
        <v>-0.24</v>
      </c>
      <c r="U32" s="32" t="n">
        <v>-0.0306</v>
      </c>
      <c r="V32" s="32" t="n">
        <v>-0.247</v>
      </c>
      <c r="W32" s="32" t="n">
        <v>-0.0298</v>
      </c>
      <c r="X32" s="32" t="n">
        <v>6.06</v>
      </c>
      <c r="Y32" s="32" t="n">
        <v>69.1</v>
      </c>
      <c r="Z32" s="32" t="n">
        <v>25.1</v>
      </c>
      <c r="AA32" s="32" t="n">
        <v>44</v>
      </c>
      <c r="AB32" s="35" t="n">
        <f aca="false">VLOOKUP($B32,Airfoils!$A:$Z,3,FALSE())*$E32^2*0.000001</f>
        <v>1.87402510853397</v>
      </c>
      <c r="AC32" s="34" t="n">
        <f aca="false">(VLOOKUP($B32,Airfoils!$A:$Z,4,FALSE())*(1-$D32)+VLOOKUP($C32,Airfoils!$A:$Z,4,FALSE())*$D32)*$E32^4*0.001^4</f>
        <v>0.0676767546232659</v>
      </c>
      <c r="AD32" s="34" t="n">
        <f aca="false">VLOOKUP($B32,Airfoils!$A:$Z,5,FALSE())*$E32^4*0.001^4</f>
        <v>0.764614949670921</v>
      </c>
      <c r="AE32" s="34" t="n">
        <f aca="false">AVERAGE(LatticeProperties!$G$2:$H$2)*AC32*1000000</f>
        <v>4350320.83003253</v>
      </c>
      <c r="AF32" s="34" t="n">
        <f aca="false">AVERAGE(LatticeProperties!$G$2:$H$2)*AD32*1000000</f>
        <v>49150116.0335511</v>
      </c>
      <c r="AG32" s="36" t="n">
        <f aca="false">S32/(LatticeProperties!$F$2*AB32)</f>
        <v>0.0879114162817859</v>
      </c>
      <c r="AH32" s="37" t="n">
        <f aca="false">((P32/AC32)/(LatticeProperties!$D$2*LatticeProperties!$L$3*1000000))^(1/LatticeProperties!$M$2)</f>
        <v>5.75436947625933</v>
      </c>
      <c r="AI32" s="37" t="n">
        <f aca="false">((Q32/AD32)/(LatticeProperties!$D$2*LatticeProperties!$L$3*1000000))^(1/LatticeProperties!$M$2)</f>
        <v>0.827905574565056</v>
      </c>
    </row>
    <row r="33" customFormat="false" ht="12.75" hidden="false" customHeight="false" outlineLevel="0" collapsed="false">
      <c r="A33" s="32" t="n">
        <v>0.54</v>
      </c>
      <c r="B33" s="33" t="s">
        <v>142</v>
      </c>
      <c r="C33" s="33" t="s">
        <v>143</v>
      </c>
      <c r="D33" s="33" t="n">
        <f aca="false">(VLOOKUP($B33,Airfoils!$A:$K,2,FALSE())-$G33/100)/(VLOOKUP($B33,Airfoils!$A:$K,2,FALSE())-VLOOKUP($C33,Airfoils!$A:$K,2,FALSE()))</f>
        <v>0.0979999999999992</v>
      </c>
      <c r="E33" s="32" t="n">
        <v>2841.2</v>
      </c>
      <c r="F33" s="32" t="n">
        <v>1.13</v>
      </c>
      <c r="G33" s="32" t="n">
        <v>29.51</v>
      </c>
      <c r="H33" s="32" t="n">
        <v>838.5</v>
      </c>
      <c r="I33" s="32" t="n">
        <v>400.6</v>
      </c>
      <c r="J33" s="32" t="n">
        <v>0</v>
      </c>
      <c r="K33" s="32" t="n">
        <v>28.55</v>
      </c>
      <c r="L33" s="32" t="n">
        <v>25</v>
      </c>
      <c r="M33" s="34" t="n">
        <v>90100000</v>
      </c>
      <c r="N33" s="34" t="n">
        <v>65500000</v>
      </c>
      <c r="O33" s="34" t="n">
        <v>3460000000</v>
      </c>
      <c r="P33" s="34" t="n">
        <v>441000000</v>
      </c>
      <c r="Q33" s="34" t="n">
        <v>676000000</v>
      </c>
      <c r="R33" s="34" t="n">
        <v>34900000</v>
      </c>
      <c r="S33" s="32" t="n">
        <v>219</v>
      </c>
      <c r="T33" s="32" t="n">
        <v>-0.227</v>
      </c>
      <c r="U33" s="32" t="n">
        <v>-0.0236</v>
      </c>
      <c r="V33" s="32" t="n">
        <v>-0.233</v>
      </c>
      <c r="W33" s="32" t="n">
        <v>-0.0229</v>
      </c>
      <c r="X33" s="32" t="n">
        <v>7.34</v>
      </c>
      <c r="Y33" s="32" t="n">
        <v>57</v>
      </c>
      <c r="Z33" s="32" t="n">
        <v>21.1</v>
      </c>
      <c r="AA33" s="32" t="n">
        <v>35.9</v>
      </c>
      <c r="AB33" s="35" t="n">
        <f aca="false">VLOOKUP($B33,Airfoils!$A:$Z,3,FALSE())*$E33^2*0.000001</f>
        <v>1.42321994791996</v>
      </c>
      <c r="AC33" s="34" t="n">
        <f aca="false">(VLOOKUP($B33,Airfoils!$A:$Z,4,FALSE())*(1-$D33)+VLOOKUP($C33,Airfoils!$A:$Z,4,FALSE())*$D33)*$E33^4*0.001^4</f>
        <v>0.0540076161568449</v>
      </c>
      <c r="AD33" s="34" t="n">
        <f aca="false">VLOOKUP($B33,Airfoils!$A:$Z,5,FALSE())*$E33^4*0.001^4</f>
        <v>0.539185549064181</v>
      </c>
      <c r="AE33" s="34" t="n">
        <f aca="false">AVERAGE(LatticeProperties!$G$2:$H$2)*AC33*1000000</f>
        <v>3471656.68412168</v>
      </c>
      <c r="AF33" s="34" t="n">
        <f aca="false">AVERAGE(LatticeProperties!$G$2:$H$2)*AD33*1000000</f>
        <v>34659317.4924504</v>
      </c>
      <c r="AG33" s="36" t="n">
        <f aca="false">S33/(LatticeProperties!$F$2*AB33)</f>
        <v>0.110702465254789</v>
      </c>
      <c r="AH33" s="37" t="n">
        <f aca="false">((P33/AC33)/(LatticeProperties!$D$2*LatticeProperties!$L$3*1000000))^(1/LatticeProperties!$M$2)</f>
        <v>6.05398181311676</v>
      </c>
      <c r="AI33" s="37" t="n">
        <f aca="false">((Q33/AD33)/(LatticeProperties!$D$2*LatticeProperties!$L$3*1000000))^(1/LatticeProperties!$M$2)</f>
        <v>0.946941526729173</v>
      </c>
    </row>
    <row r="34" customFormat="false" ht="12.75" hidden="false" customHeight="false" outlineLevel="0" collapsed="false">
      <c r="A34" s="32" t="n">
        <v>0.56</v>
      </c>
      <c r="B34" s="33" t="s">
        <v>142</v>
      </c>
      <c r="C34" s="33" t="s">
        <v>143</v>
      </c>
      <c r="D34" s="33" t="n">
        <f aca="false">(VLOOKUP($B34,Airfoils!$A:$K,2,FALSE())-$G34/100)/(VLOOKUP($B34,Airfoils!$A:$K,2,FALSE())-VLOOKUP($C34,Airfoils!$A:$K,2,FALSE()))</f>
        <v>0.228</v>
      </c>
      <c r="E34" s="32" t="n">
        <v>2723.1</v>
      </c>
      <c r="F34" s="32" t="n">
        <v>0.95</v>
      </c>
      <c r="G34" s="32" t="n">
        <v>28.86</v>
      </c>
      <c r="H34" s="32" t="n">
        <v>785.9</v>
      </c>
      <c r="I34" s="32" t="n">
        <v>441.3</v>
      </c>
      <c r="J34" s="32" t="n">
        <v>0</v>
      </c>
      <c r="K34" s="32" t="n">
        <v>29.13</v>
      </c>
      <c r="L34" s="32" t="n">
        <v>25</v>
      </c>
      <c r="M34" s="34" t="n">
        <v>100000000</v>
      </c>
      <c r="N34" s="34" t="n">
        <v>62900000</v>
      </c>
      <c r="O34" s="34" t="n">
        <v>3320000000</v>
      </c>
      <c r="P34" s="34" t="n">
        <v>369000000</v>
      </c>
      <c r="Q34" s="34" t="n">
        <v>546000000</v>
      </c>
      <c r="R34" s="34" t="n">
        <v>31300000</v>
      </c>
      <c r="S34" s="32" t="n">
        <v>210</v>
      </c>
      <c r="T34" s="32" t="n">
        <v>-0.216</v>
      </c>
      <c r="U34" s="32" t="n">
        <v>-0.0155</v>
      </c>
      <c r="V34" s="32" t="n">
        <v>-0.222</v>
      </c>
      <c r="W34" s="32" t="n">
        <v>-0.015</v>
      </c>
      <c r="X34" s="32" t="n">
        <v>8.8</v>
      </c>
      <c r="Y34" s="32" t="n">
        <v>46.9</v>
      </c>
      <c r="Z34" s="32" t="n">
        <v>17.6</v>
      </c>
      <c r="AA34" s="32" t="n">
        <v>29.3</v>
      </c>
      <c r="AB34" s="35" t="n">
        <f aca="false">VLOOKUP($B34,Airfoils!$A:$Z,3,FALSE())*$E34^2*0.000001</f>
        <v>1.30736119625603</v>
      </c>
      <c r="AC34" s="34" t="n">
        <f aca="false">(VLOOKUP($B34,Airfoils!$A:$Z,4,FALSE())*(1-$D34)+VLOOKUP($C34,Airfoils!$A:$Z,4,FALSE())*$D34)*$E34^4*0.001^4</f>
        <v>0.0431533749549242</v>
      </c>
      <c r="AD34" s="34" t="n">
        <f aca="false">VLOOKUP($B34,Airfoils!$A:$Z,5,FALSE())*$E34^4*0.001^4</f>
        <v>0.454972744450482</v>
      </c>
      <c r="AE34" s="34" t="n">
        <f aca="false">AVERAGE(LatticeProperties!$G$2:$H$2)*AC34*1000000</f>
        <v>2773936.59015784</v>
      </c>
      <c r="AF34" s="34" t="n">
        <f aca="false">AVERAGE(LatticeProperties!$G$2:$H$2)*AD34*1000000</f>
        <v>29246044.9425801</v>
      </c>
      <c r="AG34" s="36" t="n">
        <f aca="false">S34/(LatticeProperties!$F$2*AB34)</f>
        <v>0.115560364743348</v>
      </c>
      <c r="AH34" s="37" t="n">
        <f aca="false">((P34/AC34)/(LatticeProperties!$D$2*LatticeProperties!$L$3*1000000))^(1/LatticeProperties!$M$2)</f>
        <v>6.33681214967074</v>
      </c>
      <c r="AI34" s="37" t="n">
        <f aca="false">((Q34/AD34)/(LatticeProperties!$D$2*LatticeProperties!$L$3*1000000))^(1/LatticeProperties!$M$2)</f>
        <v>0.906797059198952</v>
      </c>
    </row>
    <row r="35" customFormat="false" ht="12.75" hidden="false" customHeight="false" outlineLevel="0" collapsed="false">
      <c r="A35" s="32" t="n">
        <v>0.58</v>
      </c>
      <c r="B35" s="33" t="s">
        <v>142</v>
      </c>
      <c r="C35" s="33" t="s">
        <v>143</v>
      </c>
      <c r="D35" s="33" t="n">
        <f aca="false">(VLOOKUP($B35,Airfoils!$A:$K,2,FALSE())-$G35/100)/(VLOOKUP($B35,Airfoils!$A:$K,2,FALSE())-VLOOKUP($C35,Airfoils!$A:$K,2,FALSE()))</f>
        <v>0.367999999999999</v>
      </c>
      <c r="E35" s="32" t="n">
        <v>2612.7</v>
      </c>
      <c r="F35" s="32" t="n">
        <v>0.78</v>
      </c>
      <c r="G35" s="32" t="n">
        <v>28.16</v>
      </c>
      <c r="H35" s="32" t="n">
        <v>735.8</v>
      </c>
      <c r="I35" s="32" t="n">
        <v>484.7</v>
      </c>
      <c r="J35" s="32" t="n">
        <v>0</v>
      </c>
      <c r="K35" s="32" t="n">
        <v>29.67</v>
      </c>
      <c r="L35" s="32" t="n">
        <v>25</v>
      </c>
      <c r="M35" s="34" t="n">
        <v>115000000</v>
      </c>
      <c r="N35" s="34" t="n">
        <v>61000000</v>
      </c>
      <c r="O35" s="34" t="n">
        <v>3190000000</v>
      </c>
      <c r="P35" s="34" t="n">
        <v>307000000</v>
      </c>
      <c r="Q35" s="34" t="n">
        <v>441000000</v>
      </c>
      <c r="R35" s="34" t="n">
        <v>28000000</v>
      </c>
      <c r="S35" s="32" t="n">
        <v>201</v>
      </c>
      <c r="T35" s="32" t="n">
        <v>-0.206</v>
      </c>
      <c r="U35" s="32" t="n">
        <v>-0.00792</v>
      </c>
      <c r="V35" s="32" t="n">
        <v>-0.212</v>
      </c>
      <c r="W35" s="32" t="n">
        <v>-0.00753</v>
      </c>
      <c r="X35" s="32" t="n">
        <v>10.2</v>
      </c>
      <c r="Y35" s="32" t="n">
        <v>38.7</v>
      </c>
      <c r="Z35" s="32" t="n">
        <v>14.7</v>
      </c>
      <c r="AA35" s="32" t="n">
        <v>24</v>
      </c>
      <c r="AB35" s="35" t="n">
        <f aca="false">VLOOKUP($B35,Airfoils!$A:$Z,3,FALSE())*$E35^2*0.000001</f>
        <v>1.20350389665242</v>
      </c>
      <c r="AC35" s="34" t="n">
        <f aca="false">(VLOOKUP($B35,Airfoils!$A:$Z,4,FALSE())*(1-$D35)+VLOOKUP($C35,Airfoils!$A:$Z,4,FALSE())*$D35)*$E35^4*0.001^4</f>
        <v>0.0343617968288241</v>
      </c>
      <c r="AD35" s="34" t="n">
        <f aca="false">VLOOKUP($B35,Airfoils!$A:$Z,5,FALSE())*$E35^4*0.001^4</f>
        <v>0.385557540365913</v>
      </c>
      <c r="AE35" s="34" t="n">
        <f aca="false">AVERAGE(LatticeProperties!$G$2:$H$2)*AC35*1000000</f>
        <v>2208806.27822525</v>
      </c>
      <c r="AF35" s="34" t="n">
        <f aca="false">AVERAGE(LatticeProperties!$G$2:$H$2)*AD35*1000000</f>
        <v>24783975.0645094</v>
      </c>
      <c r="AG35" s="36" t="n">
        <f aca="false">S35/(LatticeProperties!$F$2*AB35)</f>
        <v>0.120152761406908</v>
      </c>
      <c r="AH35" s="37" t="n">
        <f aca="false">((P35/AC35)/(LatticeProperties!$D$2*LatticeProperties!$L$3*1000000))^(1/LatticeProperties!$M$2)</f>
        <v>6.61809688367002</v>
      </c>
      <c r="AI35" s="37" t="n">
        <f aca="false">((Q35/AD35)/(LatticeProperties!$D$2*LatticeProperties!$L$3*1000000))^(1/LatticeProperties!$M$2)</f>
        <v>0.864686628195659</v>
      </c>
    </row>
    <row r="36" customFormat="false" ht="12.75" hidden="false" customHeight="false" outlineLevel="0" collapsed="false">
      <c r="A36" s="32" t="n">
        <v>0.6</v>
      </c>
      <c r="B36" s="33" t="s">
        <v>142</v>
      </c>
      <c r="C36" s="33" t="s">
        <v>143</v>
      </c>
      <c r="D36" s="33" t="n">
        <f aca="false">(VLOOKUP($B36,Airfoils!$A:$K,2,FALSE())-$G36/100)/(VLOOKUP($B36,Airfoils!$A:$K,2,FALSE())-VLOOKUP($C36,Airfoils!$A:$K,2,FALSE()))</f>
        <v>0.510000000000001</v>
      </c>
      <c r="E36" s="32" t="n">
        <v>2509.8</v>
      </c>
      <c r="F36" s="32" t="n">
        <v>0.6</v>
      </c>
      <c r="G36" s="32" t="n">
        <v>27.45</v>
      </c>
      <c r="H36" s="32" t="n">
        <v>688.9</v>
      </c>
      <c r="I36" s="32" t="n">
        <v>530.9</v>
      </c>
      <c r="J36" s="32" t="n">
        <v>0</v>
      </c>
      <c r="K36" s="32" t="n">
        <v>30.16</v>
      </c>
      <c r="L36" s="32" t="n">
        <v>25</v>
      </c>
      <c r="M36" s="34" t="n">
        <v>134000000</v>
      </c>
      <c r="N36" s="34" t="n">
        <v>59900000</v>
      </c>
      <c r="O36" s="34" t="n">
        <v>3060000000</v>
      </c>
      <c r="P36" s="34" t="n">
        <v>256000000</v>
      </c>
      <c r="Q36" s="34" t="n">
        <v>361000000</v>
      </c>
      <c r="R36" s="34" t="n">
        <v>25100000</v>
      </c>
      <c r="S36" s="32" t="n">
        <v>191</v>
      </c>
      <c r="T36" s="32" t="n">
        <v>-0.196</v>
      </c>
      <c r="U36" s="32" t="n">
        <v>-0.00108</v>
      </c>
      <c r="V36" s="32" t="n">
        <v>-0.202</v>
      </c>
      <c r="W36" s="32" t="n">
        <v>-0.00081</v>
      </c>
      <c r="X36" s="32" t="n">
        <v>11.3</v>
      </c>
      <c r="Y36" s="32" t="n">
        <v>32.2</v>
      </c>
      <c r="Z36" s="32" t="n">
        <v>12.3</v>
      </c>
      <c r="AA36" s="32" t="n">
        <v>19.9</v>
      </c>
      <c r="AB36" s="35" t="n">
        <f aca="false">VLOOKUP($B36,Airfoils!$A:$Z,3,FALSE())*$E36^2*0.000001</f>
        <v>1.11057179644462</v>
      </c>
      <c r="AC36" s="34" t="n">
        <f aca="false">(VLOOKUP($B36,Airfoils!$A:$Z,4,FALSE())*(1-$D36)+VLOOKUP($C36,Airfoils!$A:$Z,4,FALSE())*$D36)*$E36^4*0.001^4</f>
        <v>0.027353245490721</v>
      </c>
      <c r="AD36" s="34" t="n">
        <f aca="false">VLOOKUP($B36,Airfoils!$A:$Z,5,FALSE())*$E36^4*0.001^4</f>
        <v>0.328312546632851</v>
      </c>
      <c r="AE36" s="34" t="n">
        <f aca="false">AVERAGE(LatticeProperties!$G$2:$H$2)*AC36*1000000</f>
        <v>1758290.4837811</v>
      </c>
      <c r="AF36" s="34" t="n">
        <f aca="false">AVERAGE(LatticeProperties!$G$2:$H$2)*AD36*1000000</f>
        <v>21104216.9254214</v>
      </c>
      <c r="AG36" s="36" t="n">
        <f aca="false">S36/(LatticeProperties!$F$2*AB36)</f>
        <v>0.123729120784762</v>
      </c>
      <c r="AH36" s="37" t="n">
        <f aca="false">((P36/AC36)/(LatticeProperties!$D$2*LatticeProperties!$L$3*1000000))^(1/LatticeProperties!$M$2)</f>
        <v>6.92950199017021</v>
      </c>
      <c r="AI36" s="37" t="n">
        <f aca="false">((Q36/AD36)/(LatticeProperties!$D$2*LatticeProperties!$L$3*1000000))^(1/LatticeProperties!$M$2)</f>
        <v>0.831569739756577</v>
      </c>
    </row>
    <row r="37" customFormat="false" ht="12.75" hidden="false" customHeight="false" outlineLevel="0" collapsed="false">
      <c r="A37" s="32" t="n">
        <v>0.62</v>
      </c>
      <c r="B37" s="33" t="s">
        <v>142</v>
      </c>
      <c r="C37" s="33" t="s">
        <v>143</v>
      </c>
      <c r="D37" s="33" t="n">
        <f aca="false">(VLOOKUP($B37,Airfoils!$A:$K,2,FALSE())-$G37/100)/(VLOOKUP($B37,Airfoils!$A:$K,2,FALSE())-VLOOKUP($C37,Airfoils!$A:$K,2,FALSE()))</f>
        <v>0.65</v>
      </c>
      <c r="E37" s="32" t="n">
        <v>2414.5</v>
      </c>
      <c r="F37" s="32" t="n">
        <v>0.42</v>
      </c>
      <c r="G37" s="32" t="n">
        <v>26.75</v>
      </c>
      <c r="H37" s="32" t="n">
        <v>645.8</v>
      </c>
      <c r="I37" s="32" t="n">
        <v>580.3</v>
      </c>
      <c r="J37" s="32" t="n">
        <v>0</v>
      </c>
      <c r="K37" s="32" t="n">
        <v>30.6</v>
      </c>
      <c r="L37" s="32" t="n">
        <v>25</v>
      </c>
      <c r="M37" s="34" t="n">
        <v>144000000</v>
      </c>
      <c r="N37" s="34" t="n">
        <v>55500000</v>
      </c>
      <c r="O37" s="34" t="n">
        <v>2880000000</v>
      </c>
      <c r="P37" s="34" t="n">
        <v>211000000</v>
      </c>
      <c r="Q37" s="34" t="n">
        <v>311000000</v>
      </c>
      <c r="R37" s="34" t="n">
        <v>22200000</v>
      </c>
      <c r="S37" s="32" t="n">
        <v>181</v>
      </c>
      <c r="T37" s="32" t="n">
        <v>-0.195</v>
      </c>
      <c r="U37" s="32" t="n">
        <v>0.00528</v>
      </c>
      <c r="V37" s="32" t="n">
        <v>-0.201</v>
      </c>
      <c r="W37" s="32" t="n">
        <v>0.00544</v>
      </c>
      <c r="X37" s="32" t="n">
        <v>9.5</v>
      </c>
      <c r="Y37" s="32" t="n">
        <v>27.3</v>
      </c>
      <c r="Z37" s="32" t="n">
        <v>10.1</v>
      </c>
      <c r="AA37" s="32" t="n">
        <v>17.2</v>
      </c>
      <c r="AB37" s="35" t="n">
        <f aca="false">VLOOKUP($B37,Airfoils!$A:$Z,3,FALSE())*$E37^2*0.000001</f>
        <v>1.02783364488498</v>
      </c>
      <c r="AC37" s="34" t="n">
        <f aca="false">(VLOOKUP($B37,Airfoils!$A:$Z,4,FALSE())*(1-$D37)+VLOOKUP($C37,Airfoils!$A:$Z,4,FALSE())*$D37)*$E37^4*0.001^4</f>
        <v>0.0218191880906689</v>
      </c>
      <c r="AD37" s="34" t="n">
        <f aca="false">VLOOKUP($B37,Airfoils!$A:$Z,5,FALSE())*$E37^4*0.001^4</f>
        <v>0.281215891444918</v>
      </c>
      <c r="AE37" s="34" t="n">
        <f aca="false">AVERAGE(LatticeProperties!$G$2:$H$2)*AC37*1000000</f>
        <v>1402556.44605929</v>
      </c>
      <c r="AF37" s="34" t="n">
        <f aca="false">AVERAGE(LatticeProperties!$G$2:$H$2)*AD37*1000000</f>
        <v>18076802.841672</v>
      </c>
      <c r="AG37" s="36" t="n">
        <f aca="false">S37/(LatticeProperties!$F$2*AB37)</f>
        <v>0.126689594163559</v>
      </c>
      <c r="AH37" s="37" t="n">
        <f aca="false">((P37/AC37)/(LatticeProperties!$D$2*LatticeProperties!$L$3*1000000))^(1/LatticeProperties!$M$2)</f>
        <v>7.15770953545717</v>
      </c>
      <c r="AI37" s="37" t="n">
        <f aca="false">((Q37/AD37)/(LatticeProperties!$D$2*LatticeProperties!$L$3*1000000))^(1/LatticeProperties!$M$2)</f>
        <v>0.83632431757414</v>
      </c>
    </row>
    <row r="38" customFormat="false" ht="12.75" hidden="false" customHeight="false" outlineLevel="0" collapsed="false">
      <c r="A38" s="32" t="n">
        <v>0.64</v>
      </c>
      <c r="B38" s="33" t="s">
        <v>142</v>
      </c>
      <c r="C38" s="33" t="s">
        <v>143</v>
      </c>
      <c r="D38" s="33" t="n">
        <f aca="false">(VLOOKUP($B38,Airfoils!$A:$K,2,FALSE())-$G38/100)/(VLOOKUP($B38,Airfoils!$A:$K,2,FALSE())-VLOOKUP($C38,Airfoils!$A:$K,2,FALSE()))</f>
        <v>0.784</v>
      </c>
      <c r="E38" s="32" t="n">
        <v>2326.9</v>
      </c>
      <c r="F38" s="32" t="n">
        <v>0.27</v>
      </c>
      <c r="G38" s="32" t="n">
        <v>26.08</v>
      </c>
      <c r="H38" s="32" t="n">
        <v>606.8</v>
      </c>
      <c r="I38" s="32" t="n">
        <v>632.8</v>
      </c>
      <c r="J38" s="32" t="n">
        <v>0</v>
      </c>
      <c r="K38" s="32" t="n">
        <v>30.98</v>
      </c>
      <c r="L38" s="32" t="n">
        <v>25</v>
      </c>
      <c r="M38" s="34" t="n">
        <v>154000000</v>
      </c>
      <c r="N38" s="34" t="n">
        <v>51500000</v>
      </c>
      <c r="O38" s="34" t="n">
        <v>2700000000</v>
      </c>
      <c r="P38" s="34" t="n">
        <v>174000000</v>
      </c>
      <c r="Q38" s="34" t="n">
        <v>270000000</v>
      </c>
      <c r="R38" s="34" t="n">
        <v>19700000</v>
      </c>
      <c r="S38" s="32" t="n">
        <v>170</v>
      </c>
      <c r="T38" s="32" t="n">
        <v>-0.196</v>
      </c>
      <c r="U38" s="32" t="n">
        <v>0.0107</v>
      </c>
      <c r="V38" s="32" t="n">
        <v>-0.2</v>
      </c>
      <c r="W38" s="32" t="n">
        <v>0.0108</v>
      </c>
      <c r="X38" s="32" t="n">
        <v>8</v>
      </c>
      <c r="Y38" s="32" t="n">
        <v>23.3</v>
      </c>
      <c r="Z38" s="32" t="n">
        <v>8.33</v>
      </c>
      <c r="AA38" s="32" t="n">
        <v>15</v>
      </c>
      <c r="AB38" s="35" t="n">
        <f aca="false">VLOOKUP($B38,Airfoils!$A:$Z,3,FALSE())*$E38^2*0.000001</f>
        <v>0.954605317962686</v>
      </c>
      <c r="AC38" s="34" t="n">
        <f aca="false">(VLOOKUP($B38,Airfoils!$A:$Z,4,FALSE())*(1-$D38)+VLOOKUP($C38,Airfoils!$A:$Z,4,FALSE())*$D38)*$E38^4*0.001^4</f>
        <v>0.0174914881127954</v>
      </c>
      <c r="AD38" s="34" t="n">
        <f aca="false">VLOOKUP($B38,Airfoils!$A:$Z,5,FALSE())*$E38^4*0.001^4</f>
        <v>0.242572686696382</v>
      </c>
      <c r="AE38" s="34" t="n">
        <f aca="false">AVERAGE(LatticeProperties!$G$2:$H$2)*AC38*1000000</f>
        <v>1124368.11589072</v>
      </c>
      <c r="AF38" s="34" t="n">
        <f aca="false">AVERAGE(LatticeProperties!$G$2:$H$2)*AD38*1000000</f>
        <v>15592783.9271632</v>
      </c>
      <c r="AG38" s="36" t="n">
        <f aca="false">S38/(LatticeProperties!$F$2*AB38)</f>
        <v>0.128118035770425</v>
      </c>
      <c r="AH38" s="37" t="n">
        <f aca="false">((P38/AC38)/(LatticeProperties!$D$2*LatticeProperties!$L$3*1000000))^(1/LatticeProperties!$M$2)</f>
        <v>7.36090342448438</v>
      </c>
      <c r="AI38" s="37" t="n">
        <f aca="false">((Q38/AD38)/(LatticeProperties!$D$2*LatticeProperties!$L$3*1000000))^(1/LatticeProperties!$M$2)</f>
        <v>0.841682552185806</v>
      </c>
    </row>
    <row r="39" customFormat="false" ht="12.75" hidden="false" customHeight="false" outlineLevel="0" collapsed="false">
      <c r="A39" s="32" t="n">
        <v>0.66</v>
      </c>
      <c r="B39" s="33" t="s">
        <v>142</v>
      </c>
      <c r="C39" s="33" t="s">
        <v>143</v>
      </c>
      <c r="D39" s="33" t="n">
        <f aca="false">(VLOOKUP($B39,Airfoils!$A:$K,2,FALSE())-$G39/100)/(VLOOKUP($B39,Airfoils!$A:$K,2,FALSE())-VLOOKUP($C39,Airfoils!$A:$K,2,FALSE()))</f>
        <v>0.906</v>
      </c>
      <c r="E39" s="32" t="n">
        <v>2246.8</v>
      </c>
      <c r="F39" s="32" t="n">
        <v>0.13</v>
      </c>
      <c r="G39" s="32" t="n">
        <v>25.47</v>
      </c>
      <c r="H39" s="32" t="n">
        <v>572.3</v>
      </c>
      <c r="I39" s="32" t="n">
        <v>688.8</v>
      </c>
      <c r="J39" s="32" t="n">
        <v>0</v>
      </c>
      <c r="K39" s="32" t="n">
        <v>31.28</v>
      </c>
      <c r="L39" s="32" t="n">
        <v>25</v>
      </c>
      <c r="M39" s="34" t="n">
        <v>161000000</v>
      </c>
      <c r="N39" s="34" t="n">
        <v>47800000</v>
      </c>
      <c r="O39" s="34" t="n">
        <v>2520000000</v>
      </c>
      <c r="P39" s="34" t="n">
        <v>144000000</v>
      </c>
      <c r="Q39" s="34" t="n">
        <v>235000000</v>
      </c>
      <c r="R39" s="34" t="n">
        <v>17600000</v>
      </c>
      <c r="S39" s="32" t="n">
        <v>160</v>
      </c>
      <c r="T39" s="32" t="n">
        <v>-0.196</v>
      </c>
      <c r="U39" s="32" t="n">
        <v>0.0151</v>
      </c>
      <c r="V39" s="32" t="n">
        <v>-0.2</v>
      </c>
      <c r="W39" s="32" t="n">
        <v>0.0151</v>
      </c>
      <c r="X39" s="32" t="n">
        <v>6.68</v>
      </c>
      <c r="Y39" s="32" t="n">
        <v>20</v>
      </c>
      <c r="Z39" s="32" t="n">
        <v>6.9</v>
      </c>
      <c r="AA39" s="32" t="n">
        <v>13.1</v>
      </c>
      <c r="AB39" s="35" t="n">
        <f aca="false">VLOOKUP($B39,Airfoils!$A:$Z,3,FALSE())*$E39^2*0.000001</f>
        <v>0.890014824712413</v>
      </c>
      <c r="AC39" s="34" t="n">
        <f aca="false">(VLOOKUP($B39,Airfoils!$A:$Z,4,FALSE())*(1-$D39)+VLOOKUP($C39,Airfoils!$A:$Z,4,FALSE())*$D39)*$E39^4*0.001^4</f>
        <v>0.0141524302491086</v>
      </c>
      <c r="AD39" s="34" t="n">
        <f aca="false">VLOOKUP($B39,Airfoils!$A:$Z,5,FALSE())*$E39^4*0.001^4</f>
        <v>0.210857319255104</v>
      </c>
      <c r="AE39" s="34" t="n">
        <f aca="false">AVERAGE(LatticeProperties!$G$2:$H$2)*AC39*1000000</f>
        <v>909730.563337533</v>
      </c>
      <c r="AF39" s="34" t="n">
        <f aca="false">AVERAGE(LatticeProperties!$G$2:$H$2)*AD39*1000000</f>
        <v>13554092.4387788</v>
      </c>
      <c r="AG39" s="36" t="n">
        <f aca="false">S39/(LatticeProperties!$F$2*AB39)</f>
        <v>0.129332580169391</v>
      </c>
      <c r="AH39" s="37" t="n">
        <f aca="false">((P39/AC39)/(LatticeProperties!$D$2*LatticeProperties!$L$3*1000000))^(1/LatticeProperties!$M$2)</f>
        <v>7.5273650998847</v>
      </c>
      <c r="AI39" s="37" t="n">
        <f aca="false">((Q39/AD39)/(LatticeProperties!$D$2*LatticeProperties!$L$3*1000000))^(1/LatticeProperties!$M$2)</f>
        <v>0.842752641102375</v>
      </c>
    </row>
    <row r="40" customFormat="false" ht="12.75" hidden="false" customHeight="false" outlineLevel="0" collapsed="false">
      <c r="A40" s="32" t="n">
        <v>0.68</v>
      </c>
      <c r="B40" s="33" t="s">
        <v>143</v>
      </c>
      <c r="C40" s="33" t="s">
        <v>144</v>
      </c>
      <c r="D40" s="33" t="n">
        <f aca="false">(VLOOKUP($B40,Airfoils!$A:$K,2,FALSE())-$G40/100)/(VLOOKUP($B40,Airfoils!$A:$K,2,FALSE())-VLOOKUP($C40,Airfoils!$A:$K,2,FALSE()))</f>
        <v>0.00999999999999959</v>
      </c>
      <c r="E40" s="32" t="n">
        <v>2174.3</v>
      </c>
      <c r="F40" s="32" t="n">
        <v>0.01</v>
      </c>
      <c r="G40" s="32" t="n">
        <v>24.96</v>
      </c>
      <c r="H40" s="32" t="n">
        <v>542.6</v>
      </c>
      <c r="I40" s="32" t="n">
        <v>748.3</v>
      </c>
      <c r="J40" s="32" t="n">
        <v>0</v>
      </c>
      <c r="K40" s="32" t="n">
        <v>31.49</v>
      </c>
      <c r="L40" s="32" t="n">
        <v>25</v>
      </c>
      <c r="M40" s="34" t="n">
        <v>165000000</v>
      </c>
      <c r="N40" s="34" t="n">
        <v>44500000</v>
      </c>
      <c r="O40" s="34" t="n">
        <v>2340000000</v>
      </c>
      <c r="P40" s="34" t="n">
        <v>120000000</v>
      </c>
      <c r="Q40" s="34" t="n">
        <v>206000000</v>
      </c>
      <c r="R40" s="34" t="n">
        <v>15700000</v>
      </c>
      <c r="S40" s="32" t="n">
        <v>150</v>
      </c>
      <c r="T40" s="32" t="n">
        <v>-0.197</v>
      </c>
      <c r="U40" s="32" t="n">
        <v>0.0187</v>
      </c>
      <c r="V40" s="32" t="n">
        <v>-0.201</v>
      </c>
      <c r="W40" s="32" t="n">
        <v>0.0186</v>
      </c>
      <c r="X40" s="32" t="n">
        <v>5.62</v>
      </c>
      <c r="Y40" s="32" t="n">
        <v>17.3</v>
      </c>
      <c r="Z40" s="32" t="n">
        <v>5.75</v>
      </c>
      <c r="AA40" s="32" t="n">
        <v>11.6</v>
      </c>
      <c r="AB40" s="35" t="n">
        <f aca="false">VLOOKUP($B40,Airfoils!$A:$Z,3,FALSE())*$E40^2*0.000001</f>
        <v>0.700430099408348</v>
      </c>
      <c r="AC40" s="34" t="n">
        <f aca="false">(VLOOKUP($B40,Airfoils!$A:$Z,4,FALSE())*(1-$D40)+VLOOKUP($C40,Airfoils!$A:$Z,4,FALSE())*$D40)*$E40^4*0.001^4</f>
        <v>0.0116513814482632</v>
      </c>
      <c r="AD40" s="34" t="n">
        <f aca="false">VLOOKUP($B40,Airfoils!$A:$Z,5,FALSE())*$E40^4*0.001^4</f>
        <v>0.14593929320908</v>
      </c>
      <c r="AE40" s="34" t="n">
        <f aca="false">AVERAGE(LatticeProperties!$G$2:$H$2)*AC40*1000000</f>
        <v>748960.964443304</v>
      </c>
      <c r="AF40" s="34" t="n">
        <f aca="false">AVERAGE(LatticeProperties!$G$2:$H$2)*AD40*1000000</f>
        <v>9381105.08847341</v>
      </c>
      <c r="AG40" s="36" t="n">
        <f aca="false">S40/(LatticeProperties!$F$2*AB40)</f>
        <v>0.154067720898777</v>
      </c>
      <c r="AH40" s="37" t="n">
        <f aca="false">((P40/AC40)/(LatticeProperties!$D$2*LatticeProperties!$L$3*1000000))^(1/LatticeProperties!$M$2)</f>
        <v>7.61838885585045</v>
      </c>
      <c r="AI40" s="37" t="n">
        <f aca="false">((Q40/AD40)/(LatticeProperties!$D$2*LatticeProperties!$L$3*1000000))^(1/LatticeProperties!$M$2)</f>
        <v>1.06487817096692</v>
      </c>
    </row>
    <row r="41" customFormat="false" ht="12.75" hidden="false" customHeight="false" outlineLevel="0" collapsed="false">
      <c r="A41" s="32" t="n">
        <v>0.7</v>
      </c>
      <c r="B41" s="33" t="s">
        <v>143</v>
      </c>
      <c r="C41" s="33" t="s">
        <v>144</v>
      </c>
      <c r="D41" s="33" t="n">
        <f aca="false">(VLOOKUP($B41,Airfoils!$A:$K,2,FALSE())-$G41/100)/(VLOOKUP($B41,Airfoils!$A:$K,2,FALSE())-VLOOKUP($C41,Airfoils!$A:$K,2,FALSE()))</f>
        <v>0.1325</v>
      </c>
      <c r="E41" s="32" t="n">
        <v>2109.5</v>
      </c>
      <c r="F41" s="32" t="n">
        <v>-0.11</v>
      </c>
      <c r="G41" s="32" t="n">
        <v>24.47</v>
      </c>
      <c r="H41" s="32" t="n">
        <v>516.1</v>
      </c>
      <c r="I41" s="32" t="n">
        <v>811.8</v>
      </c>
      <c r="J41" s="32" t="n">
        <v>0</v>
      </c>
      <c r="K41" s="32" t="n">
        <v>31.59</v>
      </c>
      <c r="L41" s="32" t="n">
        <v>25</v>
      </c>
      <c r="M41" s="34" t="n">
        <v>163000000</v>
      </c>
      <c r="N41" s="34" t="n">
        <v>41300000</v>
      </c>
      <c r="O41" s="34" t="n">
        <v>2170000000</v>
      </c>
      <c r="P41" s="34" t="n">
        <v>99700000</v>
      </c>
      <c r="Q41" s="34" t="n">
        <v>181000000</v>
      </c>
      <c r="R41" s="34" t="n">
        <v>14100000</v>
      </c>
      <c r="S41" s="32" t="n">
        <v>139</v>
      </c>
      <c r="T41" s="32" t="n">
        <v>-0.197</v>
      </c>
      <c r="U41" s="32" t="n">
        <v>0.0222</v>
      </c>
      <c r="V41" s="32" t="n">
        <v>-0.2</v>
      </c>
      <c r="W41" s="32" t="n">
        <v>0.0221</v>
      </c>
      <c r="X41" s="32" t="n">
        <v>4.54</v>
      </c>
      <c r="Y41" s="32" t="n">
        <v>15.1</v>
      </c>
      <c r="Z41" s="32" t="n">
        <v>4.78</v>
      </c>
      <c r="AA41" s="32" t="n">
        <v>10.3</v>
      </c>
      <c r="AB41" s="35" t="n">
        <f aca="false">VLOOKUP($B41,Airfoils!$A:$Z,3,FALSE())*$E41^2*0.000001</f>
        <v>0.659302812456965</v>
      </c>
      <c r="AC41" s="34" t="n">
        <f aca="false">(VLOOKUP($B41,Airfoils!$A:$Z,4,FALSE())*(1-$D41)+VLOOKUP($C41,Airfoils!$A:$Z,4,FALSE())*$D41)*$E41^4*0.001^4</f>
        <v>0.00978150665952703</v>
      </c>
      <c r="AD41" s="34" t="n">
        <f aca="false">VLOOKUP($B41,Airfoils!$A:$Z,5,FALSE())*$E41^4*0.001^4</f>
        <v>0.129304159029507</v>
      </c>
      <c r="AE41" s="34" t="n">
        <f aca="false">AVERAGE(LatticeProperties!$G$2:$H$2)*AC41*1000000</f>
        <v>628763.781699036</v>
      </c>
      <c r="AF41" s="34" t="n">
        <f aca="false">AVERAGE(LatticeProperties!$G$2:$H$2)*AD41*1000000</f>
        <v>8311784.15051425</v>
      </c>
      <c r="AG41" s="36" t="n">
        <f aca="false">S41/(LatticeProperties!$F$2*AB41)</f>
        <v>0.151675373000972</v>
      </c>
      <c r="AH41" s="37" t="n">
        <f aca="false">((P41/AC41)/(LatticeProperties!$D$2*LatticeProperties!$L$3*1000000))^(1/LatticeProperties!$M$2)</f>
        <v>7.54038309729934</v>
      </c>
      <c r="AI41" s="37" t="n">
        <f aca="false">((Q41/AD41)/(LatticeProperties!$D$2*LatticeProperties!$L$3*1000000))^(1/LatticeProperties!$M$2)</f>
        <v>1.05610464620819</v>
      </c>
    </row>
    <row r="42" customFormat="false" ht="12.75" hidden="false" customHeight="false" outlineLevel="0" collapsed="false">
      <c r="A42" s="32" t="n">
        <v>0.72</v>
      </c>
      <c r="B42" s="33" t="s">
        <v>143</v>
      </c>
      <c r="C42" s="33" t="s">
        <v>144</v>
      </c>
      <c r="D42" s="33" t="n">
        <f aca="false">(VLOOKUP($B42,Airfoils!$A:$K,2,FALSE())-$G42/100)/(VLOOKUP($B42,Airfoils!$A:$K,2,FALSE())-VLOOKUP($C42,Airfoils!$A:$K,2,FALSE()))</f>
        <v>0.2575</v>
      </c>
      <c r="E42" s="32" t="n">
        <v>2052.3</v>
      </c>
      <c r="F42" s="32" t="n">
        <v>-0.22</v>
      </c>
      <c r="G42" s="32" t="n">
        <v>23.97</v>
      </c>
      <c r="H42" s="32" t="n">
        <v>491.9</v>
      </c>
      <c r="I42" s="32" t="n">
        <v>879.1</v>
      </c>
      <c r="J42" s="32" t="n">
        <v>0</v>
      </c>
      <c r="K42" s="32" t="n">
        <v>31.79</v>
      </c>
      <c r="L42" s="32" t="n">
        <v>25</v>
      </c>
      <c r="M42" s="34" t="n">
        <v>166000000</v>
      </c>
      <c r="N42" s="34" t="n">
        <v>36700000</v>
      </c>
      <c r="O42" s="34" t="n">
        <v>2170000000</v>
      </c>
      <c r="P42" s="34" t="n">
        <v>89100000</v>
      </c>
      <c r="Q42" s="34" t="n">
        <v>178000000</v>
      </c>
      <c r="R42" s="34" t="n">
        <v>12600000</v>
      </c>
      <c r="S42" s="32" t="n">
        <v>139</v>
      </c>
      <c r="T42" s="32" t="n">
        <v>-0.201</v>
      </c>
      <c r="U42" s="32" t="n">
        <v>0.0259</v>
      </c>
      <c r="V42" s="32" t="n">
        <v>-0.204</v>
      </c>
      <c r="W42" s="32" t="n">
        <v>0.0257</v>
      </c>
      <c r="X42" s="32" t="n">
        <v>3.42</v>
      </c>
      <c r="Y42" s="32" t="n">
        <v>14.2</v>
      </c>
      <c r="Z42" s="32" t="n">
        <v>4.26</v>
      </c>
      <c r="AA42" s="32" t="n">
        <v>9.96</v>
      </c>
      <c r="AB42" s="35" t="n">
        <f aca="false">VLOOKUP($B42,Airfoils!$A:$Z,3,FALSE())*$E42^2*0.000001</f>
        <v>0.624033003798996</v>
      </c>
      <c r="AC42" s="34" t="n">
        <f aca="false">(VLOOKUP($B42,Airfoils!$A:$Z,4,FALSE())*(1-$D42)+VLOOKUP($C42,Airfoils!$A:$Z,4,FALSE())*$D42)*$E42^4*0.001^4</f>
        <v>0.0082677003879193</v>
      </c>
      <c r="AD42" s="34" t="n">
        <f aca="false">VLOOKUP($B42,Airfoils!$A:$Z,5,FALSE())*$E42^4*0.001^4</f>
        <v>0.115839788457883</v>
      </c>
      <c r="AE42" s="34" t="n">
        <f aca="false">AVERAGE(LatticeProperties!$G$2:$H$2)*AC42*1000000</f>
        <v>531454.993878631</v>
      </c>
      <c r="AF42" s="34" t="n">
        <f aca="false">AVERAGE(LatticeProperties!$G$2:$H$2)*AD42*1000000</f>
        <v>7446282.66352545</v>
      </c>
      <c r="AG42" s="36" t="n">
        <f aca="false">S42/(LatticeProperties!$F$2*AB42)</f>
        <v>0.16024793463041</v>
      </c>
      <c r="AH42" s="37" t="n">
        <f aca="false">((P42/AC42)/(LatticeProperties!$D$2*LatticeProperties!$L$3*1000000))^(1/LatticeProperties!$M$2)</f>
        <v>7.96814709414254</v>
      </c>
      <c r="AI42" s="37" t="n">
        <f aca="false">((Q42/AD42)/(LatticeProperties!$D$2*LatticeProperties!$L$3*1000000))^(1/LatticeProperties!$M$2)</f>
        <v>1.15824962122916</v>
      </c>
    </row>
    <row r="43" customFormat="false" ht="12.75" hidden="false" customHeight="false" outlineLevel="0" collapsed="false">
      <c r="A43" s="32" t="n">
        <v>0.74</v>
      </c>
      <c r="B43" s="33" t="s">
        <v>143</v>
      </c>
      <c r="C43" s="33" t="s">
        <v>144</v>
      </c>
      <c r="D43" s="33" t="n">
        <f aca="false">(VLOOKUP($B43,Airfoils!$A:$K,2,FALSE())-$G43/100)/(VLOOKUP($B43,Airfoils!$A:$K,2,FALSE())-VLOOKUP($C43,Airfoils!$A:$K,2,FALSE()))</f>
        <v>0.385</v>
      </c>
      <c r="E43" s="32" t="n">
        <v>2002.8</v>
      </c>
      <c r="F43" s="32" t="n">
        <v>-0.34</v>
      </c>
      <c r="G43" s="32" t="n">
        <v>23.46</v>
      </c>
      <c r="H43" s="32" t="n">
        <v>469.9</v>
      </c>
      <c r="I43" s="32" t="n">
        <v>951.1</v>
      </c>
      <c r="J43" s="32" t="n">
        <v>0</v>
      </c>
      <c r="K43" s="32" t="n">
        <v>31.73</v>
      </c>
      <c r="L43" s="32" t="n">
        <v>25</v>
      </c>
      <c r="M43" s="34" t="n">
        <v>168000000</v>
      </c>
      <c r="N43" s="34" t="n">
        <v>32800000</v>
      </c>
      <c r="O43" s="34" t="n">
        <v>2180000000</v>
      </c>
      <c r="P43" s="34" t="n">
        <v>80200000</v>
      </c>
      <c r="Q43" s="34" t="n">
        <v>175000000</v>
      </c>
      <c r="R43" s="34" t="n">
        <v>11400000</v>
      </c>
      <c r="S43" s="32" t="n">
        <v>138</v>
      </c>
      <c r="T43" s="32" t="n">
        <v>-0.206</v>
      </c>
      <c r="U43" s="32" t="n">
        <v>0.029</v>
      </c>
      <c r="V43" s="32" t="n">
        <v>-0.209</v>
      </c>
      <c r="W43" s="32" t="n">
        <v>0.0288</v>
      </c>
      <c r="X43" s="32" t="n">
        <v>2.66</v>
      </c>
      <c r="Y43" s="32" t="n">
        <v>13.5</v>
      </c>
      <c r="Z43" s="32" t="n">
        <v>3.83</v>
      </c>
      <c r="AA43" s="32" t="n">
        <v>9.72</v>
      </c>
      <c r="AB43" s="35" t="n">
        <f aca="false">VLOOKUP($B43,Airfoils!$A:$Z,3,FALSE())*$E43^2*0.000001</f>
        <v>0.594293574072758</v>
      </c>
      <c r="AC43" s="34" t="n">
        <f aca="false">(VLOOKUP($B43,Airfoils!$A:$Z,4,FALSE())*(1-$D43)+VLOOKUP($C43,Airfoils!$A:$Z,4,FALSE())*$D43)*$E43^4*0.001^4</f>
        <v>0.00704028659329164</v>
      </c>
      <c r="AD43" s="34" t="n">
        <f aca="false">VLOOKUP($B43,Airfoils!$A:$Z,5,FALSE())*$E43^4*0.001^4</f>
        <v>0.105061768283424</v>
      </c>
      <c r="AE43" s="34" t="n">
        <f aca="false">AVERAGE(LatticeProperties!$G$2:$H$2)*AC43*1000000</f>
        <v>452555.764334277</v>
      </c>
      <c r="AF43" s="34" t="n">
        <f aca="false">AVERAGE(LatticeProperties!$G$2:$H$2)*AD43*1000000</f>
        <v>6753462.12370393</v>
      </c>
      <c r="AG43" s="36" t="n">
        <f aca="false">S43/(LatticeProperties!$F$2*AB43)</f>
        <v>0.167056451341359</v>
      </c>
      <c r="AH43" s="37" t="n">
        <f aca="false">((P43/AC43)/(LatticeProperties!$D$2*LatticeProperties!$L$3*1000000))^(1/LatticeProperties!$M$2)</f>
        <v>8.41801844351087</v>
      </c>
      <c r="AI43" s="37" t="n">
        <f aca="false">((Q43/AD43)/(LatticeProperties!$D$2*LatticeProperties!$L$3*1000000))^(1/LatticeProperties!$M$2)</f>
        <v>1.25454550977981</v>
      </c>
    </row>
    <row r="44" customFormat="false" ht="12.75" hidden="false" customHeight="false" outlineLevel="0" collapsed="false">
      <c r="A44" s="32" t="n">
        <v>0.76</v>
      </c>
      <c r="B44" s="33" t="s">
        <v>143</v>
      </c>
      <c r="C44" s="33" t="s">
        <v>144</v>
      </c>
      <c r="D44" s="33" t="n">
        <f aca="false">(VLOOKUP($B44,Airfoils!$A:$K,2,FALSE())-$G44/100)/(VLOOKUP($B44,Airfoils!$A:$K,2,FALSE())-VLOOKUP($C44,Airfoils!$A:$K,2,FALSE()))</f>
        <v>0.505</v>
      </c>
      <c r="E44" s="32" t="n">
        <v>1960.9</v>
      </c>
      <c r="F44" s="32" t="n">
        <v>-0.47</v>
      </c>
      <c r="G44" s="32" t="n">
        <v>22.98</v>
      </c>
      <c r="H44" s="32" t="n">
        <v>450.5</v>
      </c>
      <c r="I44" s="32" t="n">
        <v>1027.4</v>
      </c>
      <c r="J44" s="32" t="n">
        <v>0</v>
      </c>
      <c r="K44" s="32" t="n">
        <v>31.57</v>
      </c>
      <c r="L44" s="32" t="n">
        <v>25</v>
      </c>
      <c r="M44" s="34" t="n">
        <v>169000000</v>
      </c>
      <c r="N44" s="34" t="n">
        <v>29300000</v>
      </c>
      <c r="O44" s="34" t="n">
        <v>2190000000</v>
      </c>
      <c r="P44" s="34" t="n">
        <v>72800000</v>
      </c>
      <c r="Q44" s="34" t="n">
        <v>173000000</v>
      </c>
      <c r="R44" s="34" t="n">
        <v>10300000</v>
      </c>
      <c r="S44" s="32" t="n">
        <v>137</v>
      </c>
      <c r="T44" s="32" t="n">
        <v>-0.211</v>
      </c>
      <c r="U44" s="32" t="n">
        <v>0.0319</v>
      </c>
      <c r="V44" s="32" t="n">
        <v>-0.214</v>
      </c>
      <c r="W44" s="32" t="n">
        <v>0.0316</v>
      </c>
      <c r="X44" s="32" t="n">
        <v>2.13</v>
      </c>
      <c r="Y44" s="32" t="n">
        <v>13</v>
      </c>
      <c r="Z44" s="32" t="n">
        <v>3.47</v>
      </c>
      <c r="AA44" s="32" t="n">
        <v>9.52</v>
      </c>
      <c r="AB44" s="35" t="n">
        <f aca="false">VLOOKUP($B44,Airfoils!$A:$Z,3,FALSE())*$E44^2*0.000001</f>
        <v>0.569687593965471</v>
      </c>
      <c r="AC44" s="34" t="n">
        <f aca="false">(VLOOKUP($B44,Airfoils!$A:$Z,4,FALSE())*(1-$D44)+VLOOKUP($C44,Airfoils!$A:$Z,4,FALSE())*$D44)*$E44^4*0.001^4</f>
        <v>0.0060731201826598</v>
      </c>
      <c r="AD44" s="34" t="n">
        <f aca="false">VLOOKUP($B44,Airfoils!$A:$Z,5,FALSE())*$E44^4*0.001^4</f>
        <v>0.0965419710316616</v>
      </c>
      <c r="AE44" s="34" t="n">
        <f aca="false">AVERAGE(LatticeProperties!$G$2:$H$2)*AC44*1000000</f>
        <v>390385.46367933</v>
      </c>
      <c r="AF44" s="34" t="n">
        <f aca="false">AVERAGE(LatticeProperties!$G$2:$H$2)*AD44*1000000</f>
        <v>6205802.12348202</v>
      </c>
      <c r="AG44" s="36" t="n">
        <f aca="false">S44/(LatticeProperties!$F$2*AB44)</f>
        <v>0.173009123110921</v>
      </c>
      <c r="AH44" s="37" t="n">
        <f aca="false">((P44/AC44)/(LatticeProperties!$D$2*LatticeProperties!$L$3*1000000))^(1/LatticeProperties!$M$2)</f>
        <v>8.85372816730111</v>
      </c>
      <c r="AI44" s="37" t="n">
        <f aca="false">((Q44/AD44)/(LatticeProperties!$D$2*LatticeProperties!$L$3*1000000))^(1/LatticeProperties!$M$2)</f>
        <v>1.3486796230403</v>
      </c>
    </row>
    <row r="45" customFormat="false" ht="12.75" hidden="false" customHeight="false" outlineLevel="0" collapsed="false">
      <c r="A45" s="32" t="n">
        <v>0.78</v>
      </c>
      <c r="B45" s="33" t="s">
        <v>143</v>
      </c>
      <c r="C45" s="33" t="s">
        <v>144</v>
      </c>
      <c r="D45" s="33" t="n">
        <f aca="false">(VLOOKUP($B45,Airfoils!$A:$K,2,FALSE())-$G45/100)/(VLOOKUP($B45,Airfoils!$A:$K,2,FALSE())-VLOOKUP($C45,Airfoils!$A:$K,2,FALSE()))</f>
        <v>0.622499999999999</v>
      </c>
      <c r="E45" s="32" t="n">
        <v>1926.6</v>
      </c>
      <c r="F45" s="32" t="n">
        <v>-0.6</v>
      </c>
      <c r="G45" s="32" t="n">
        <v>22.51</v>
      </c>
      <c r="H45" s="32" t="n">
        <v>433.7</v>
      </c>
      <c r="I45" s="32" t="n">
        <v>1109</v>
      </c>
      <c r="J45" s="32" t="n">
        <v>0</v>
      </c>
      <c r="K45" s="32" t="n">
        <v>31.26</v>
      </c>
      <c r="L45" s="32" t="n">
        <v>25</v>
      </c>
      <c r="M45" s="34" t="n">
        <v>171000000</v>
      </c>
      <c r="N45" s="34" t="n">
        <v>26300000</v>
      </c>
      <c r="O45" s="34" t="n">
        <v>2200000000</v>
      </c>
      <c r="P45" s="34" t="n">
        <v>67000000</v>
      </c>
      <c r="Q45" s="34" t="n">
        <v>172000000</v>
      </c>
      <c r="R45" s="34" t="n">
        <v>9370000</v>
      </c>
      <c r="S45" s="32" t="n">
        <v>136</v>
      </c>
      <c r="T45" s="32" t="n">
        <v>-0.216</v>
      </c>
      <c r="U45" s="32" t="n">
        <v>0.0343</v>
      </c>
      <c r="V45" s="32" t="n">
        <v>-0.219</v>
      </c>
      <c r="W45" s="32" t="n">
        <v>0.034</v>
      </c>
      <c r="X45" s="32" t="n">
        <v>1.76</v>
      </c>
      <c r="Y45" s="32" t="n">
        <v>12.6</v>
      </c>
      <c r="Z45" s="32" t="n">
        <v>3.19</v>
      </c>
      <c r="AA45" s="32" t="n">
        <v>9.37</v>
      </c>
      <c r="AB45" s="35" t="n">
        <f aca="false">VLOOKUP($B45,Airfoils!$A:$Z,3,FALSE())*$E45^2*0.000001</f>
        <v>0.549931986379246</v>
      </c>
      <c r="AC45" s="34" t="n">
        <f aca="false">(VLOOKUP($B45,Airfoils!$A:$Z,4,FALSE())*(1-$D45)+VLOOKUP($C45,Airfoils!$A:$Z,4,FALSE())*$D45)*$E45^4*0.001^4</f>
        <v>0.00529766775939871</v>
      </c>
      <c r="AD45" s="34" t="n">
        <f aca="false">VLOOKUP($B45,Airfoils!$A:$Z,5,FALSE())*$E45^4*0.001^4</f>
        <v>0.0899623101071651</v>
      </c>
      <c r="AE45" s="34" t="n">
        <f aca="false">AVERAGE(LatticeProperties!$G$2:$H$2)*AC45*1000000</f>
        <v>340538.705388527</v>
      </c>
      <c r="AF45" s="34" t="n">
        <f aca="false">AVERAGE(LatticeProperties!$G$2:$H$2)*AD45*1000000</f>
        <v>5782855.77899894</v>
      </c>
      <c r="AG45" s="36" t="n">
        <f aca="false">S45/(LatticeProperties!$F$2*AB45)</f>
        <v>0.177916049697155</v>
      </c>
      <c r="AH45" s="37" t="n">
        <f aca="false">((P45/AC45)/(LatticeProperties!$D$2*LatticeProperties!$L$3*1000000))^(1/LatticeProperties!$M$2)</f>
        <v>9.33611865860664</v>
      </c>
      <c r="AI45" s="37" t="n">
        <f aca="false">((Q45/AD45)/(LatticeProperties!$D$2*LatticeProperties!$L$3*1000000))^(1/LatticeProperties!$M$2)</f>
        <v>1.4380305379674</v>
      </c>
    </row>
    <row r="46" customFormat="false" ht="12.75" hidden="false" customHeight="false" outlineLevel="0" collapsed="false">
      <c r="A46" s="32" t="n">
        <v>0.8</v>
      </c>
      <c r="B46" s="33" t="s">
        <v>143</v>
      </c>
      <c r="C46" s="33" t="s">
        <v>144</v>
      </c>
      <c r="D46" s="33" t="n">
        <f aca="false">(VLOOKUP($B46,Airfoils!$A:$K,2,FALSE())-$G46/100)/(VLOOKUP($B46,Airfoils!$A:$K,2,FALSE())-VLOOKUP($C46,Airfoils!$A:$K,2,FALSE()))</f>
        <v>0.7275</v>
      </c>
      <c r="E46" s="32" t="n">
        <v>1900</v>
      </c>
      <c r="F46" s="32" t="n">
        <v>-0.75</v>
      </c>
      <c r="G46" s="32" t="n">
        <v>22.09</v>
      </c>
      <c r="H46" s="32" t="n">
        <v>419.7</v>
      </c>
      <c r="I46" s="32" t="n">
        <v>1195.8</v>
      </c>
      <c r="J46" s="32" t="n">
        <v>0</v>
      </c>
      <c r="K46" s="32" t="n">
        <v>30.8</v>
      </c>
      <c r="L46" s="32" t="n">
        <v>25</v>
      </c>
      <c r="M46" s="34" t="n">
        <v>172000000</v>
      </c>
      <c r="N46" s="34" t="n">
        <v>23700000</v>
      </c>
      <c r="O46" s="34" t="n">
        <v>2210000000</v>
      </c>
      <c r="P46" s="34" t="n">
        <v>62600000</v>
      </c>
      <c r="Q46" s="34" t="n">
        <v>172000000</v>
      </c>
      <c r="R46" s="34" t="n">
        <v>8640000</v>
      </c>
      <c r="S46" s="32" t="n">
        <v>136</v>
      </c>
      <c r="T46" s="32" t="n">
        <v>-0.219</v>
      </c>
      <c r="U46" s="32" t="n">
        <v>0.0362</v>
      </c>
      <c r="V46" s="32" t="n">
        <v>-0.222</v>
      </c>
      <c r="W46" s="32" t="n">
        <v>0.0359</v>
      </c>
      <c r="X46" s="32" t="n">
        <v>1.51</v>
      </c>
      <c r="Y46" s="32" t="n">
        <v>12.3</v>
      </c>
      <c r="Z46" s="32" t="n">
        <v>2.98</v>
      </c>
      <c r="AA46" s="32" t="n">
        <v>9.31</v>
      </c>
      <c r="AB46" s="35" t="n">
        <f aca="false">VLOOKUP($B46,Airfoils!$A:$Z,3,FALSE())*$E46^2*0.000001</f>
        <v>0.5348513186</v>
      </c>
      <c r="AC46" s="34" t="n">
        <f aca="false">(VLOOKUP($B46,Airfoils!$A:$Z,4,FALSE())*(1-$D46)+VLOOKUP($C46,Airfoils!$A:$Z,4,FALSE())*$D46)*$E46^4*0.001^4</f>
        <v>0.00470548874455395</v>
      </c>
      <c r="AD46" s="34" t="n">
        <f aca="false">VLOOKUP($B46,Airfoils!$A:$Z,5,FALSE())*$E46^4*0.001^4</f>
        <v>0.085095928043404</v>
      </c>
      <c r="AE46" s="34" t="n">
        <f aca="false">AVERAGE(LatticeProperties!$G$2:$H$2)*AC46*1000000</f>
        <v>302472.921682911</v>
      </c>
      <c r="AF46" s="34" t="n">
        <f aca="false">AVERAGE(LatticeProperties!$G$2:$H$2)*AD46*1000000</f>
        <v>5470040.49439015</v>
      </c>
      <c r="AG46" s="36" t="n">
        <f aca="false">S46/(LatticeProperties!$F$2*AB46)</f>
        <v>0.182932570634416</v>
      </c>
      <c r="AH46" s="37" t="n">
        <f aca="false">((P46/AC46)/(LatticeProperties!$D$2*LatticeProperties!$L$3*1000000))^(1/LatticeProperties!$M$2)</f>
        <v>9.81585769769807</v>
      </c>
      <c r="AI46" s="37" t="n">
        <f aca="false">((Q46/AD46)/(LatticeProperties!$D$2*LatticeProperties!$L$3*1000000))^(1/LatticeProperties!$M$2)</f>
        <v>1.51943036699155</v>
      </c>
    </row>
    <row r="47" customFormat="false" ht="12.75" hidden="false" customHeight="false" outlineLevel="0" collapsed="false">
      <c r="A47" s="32" t="n">
        <v>0.82</v>
      </c>
      <c r="B47" s="33" t="s">
        <v>143</v>
      </c>
      <c r="C47" s="33" t="s">
        <v>144</v>
      </c>
      <c r="D47" s="33" t="n">
        <f aca="false">(VLOOKUP($B47,Airfoils!$A:$K,2,FALSE())-$G47/100)/(VLOOKUP($B47,Airfoils!$A:$K,2,FALSE())-VLOOKUP($C47,Airfoils!$A:$K,2,FALSE()))</f>
        <v>0.82</v>
      </c>
      <c r="E47" s="32" t="n">
        <v>1879.2</v>
      </c>
      <c r="F47" s="32" t="n">
        <v>-0.91</v>
      </c>
      <c r="G47" s="32" t="n">
        <v>21.72</v>
      </c>
      <c r="H47" s="32" t="n">
        <v>408.1</v>
      </c>
      <c r="I47" s="32" t="n">
        <v>1288.4</v>
      </c>
      <c r="J47" s="32" t="n">
        <v>0</v>
      </c>
      <c r="K47" s="32" t="n">
        <v>30.21</v>
      </c>
      <c r="L47" s="32" t="n">
        <v>25</v>
      </c>
      <c r="M47" s="34" t="n">
        <v>147000000</v>
      </c>
      <c r="N47" s="34" t="n">
        <v>20800000</v>
      </c>
      <c r="O47" s="34" t="n">
        <v>1790000000</v>
      </c>
      <c r="P47" s="34" t="n">
        <v>49800000</v>
      </c>
      <c r="Q47" s="34" t="n">
        <v>122000000</v>
      </c>
      <c r="R47" s="34" t="n">
        <v>7420000</v>
      </c>
      <c r="S47" s="32" t="n">
        <v>115</v>
      </c>
      <c r="T47" s="32" t="n">
        <v>-0.22</v>
      </c>
      <c r="U47" s="32" t="n">
        <v>0.0382</v>
      </c>
      <c r="V47" s="32" t="n">
        <v>-0.223</v>
      </c>
      <c r="W47" s="32" t="n">
        <v>0.0379</v>
      </c>
      <c r="X47" s="32" t="n">
        <v>1.82</v>
      </c>
      <c r="Y47" s="32" t="n">
        <v>9.24</v>
      </c>
      <c r="Z47" s="32" t="n">
        <v>2.38</v>
      </c>
      <c r="AA47" s="32" t="n">
        <v>6.86</v>
      </c>
      <c r="AB47" s="35" t="n">
        <f aca="false">VLOOKUP($B47,Airfoils!$A:$Z,3,FALSE())*$E47^2*0.000001</f>
        <v>0.523204988919206</v>
      </c>
      <c r="AC47" s="34" t="n">
        <f aca="false">(VLOOKUP($B47,Airfoils!$A:$Z,4,FALSE())*(1-$D47)+VLOOKUP($C47,Airfoils!$A:$Z,4,FALSE())*$D47)*$E47^4*0.001^4</f>
        <v>0.00424516672635562</v>
      </c>
      <c r="AD47" s="34" t="n">
        <f aca="false">VLOOKUP($B47,Airfoils!$A:$Z,5,FALSE())*$E47^4*0.001^4</f>
        <v>0.0814303666505959</v>
      </c>
      <c r="AE47" s="34" t="n">
        <f aca="false">AVERAGE(LatticeProperties!$G$2:$H$2)*AC47*1000000</f>
        <v>272883.020756982</v>
      </c>
      <c r="AF47" s="34" t="n">
        <f aca="false">AVERAGE(LatticeProperties!$G$2:$H$2)*AD47*1000000</f>
        <v>5234415.01013541</v>
      </c>
      <c r="AG47" s="36" t="n">
        <f aca="false">S47/(LatticeProperties!$F$2*AB47)</f>
        <v>0.158128868611412</v>
      </c>
      <c r="AH47" s="37" t="n">
        <f aca="false">((P47/AC47)/(LatticeProperties!$D$2*LatticeProperties!$L$3*1000000))^(1/LatticeProperties!$M$2)</f>
        <v>8.66630942645615</v>
      </c>
      <c r="AI47" s="37" t="n">
        <f aca="false">((Q47/AD47)/(LatticeProperties!$D$2*LatticeProperties!$L$3*1000000))^(1/LatticeProperties!$M$2)</f>
        <v>1.12959343787715</v>
      </c>
    </row>
    <row r="48" customFormat="false" ht="12.75" hidden="false" customHeight="false" outlineLevel="0" collapsed="false">
      <c r="A48" s="32" t="n">
        <v>0.84</v>
      </c>
      <c r="B48" s="33" t="s">
        <v>143</v>
      </c>
      <c r="C48" s="33" t="s">
        <v>144</v>
      </c>
      <c r="D48" s="33" t="n">
        <f aca="false">(VLOOKUP($B48,Airfoils!$A:$K,2,FALSE())-$G48/100)/(VLOOKUP($B48,Airfoils!$A:$K,2,FALSE())-VLOOKUP($C48,Airfoils!$A:$K,2,FALSE()))</f>
        <v>0.897499999999999</v>
      </c>
      <c r="E48" s="32" t="n">
        <v>1854.9</v>
      </c>
      <c r="F48" s="32" t="n">
        <v>-1.07</v>
      </c>
      <c r="G48" s="32" t="n">
        <v>21.41</v>
      </c>
      <c r="H48" s="32" t="n">
        <v>397.1</v>
      </c>
      <c r="I48" s="32" t="n">
        <v>1387.4</v>
      </c>
      <c r="J48" s="32" t="n">
        <v>0</v>
      </c>
      <c r="K48" s="32" t="n">
        <v>29.56</v>
      </c>
      <c r="L48" s="32" t="n">
        <v>25</v>
      </c>
      <c r="M48" s="34" t="n">
        <v>120000000</v>
      </c>
      <c r="N48" s="34" t="n">
        <v>18000000</v>
      </c>
      <c r="O48" s="34" t="n">
        <v>1400000000</v>
      </c>
      <c r="P48" s="34" t="n">
        <v>37800000</v>
      </c>
      <c r="Q48" s="34" t="n">
        <v>99100000</v>
      </c>
      <c r="R48" s="34" t="n">
        <v>6380000</v>
      </c>
      <c r="S48" s="32" t="n">
        <v>96.7</v>
      </c>
      <c r="T48" s="32" t="n">
        <v>-0.227</v>
      </c>
      <c r="U48" s="32" t="n">
        <v>0.0393</v>
      </c>
      <c r="V48" s="32" t="n">
        <v>-0.231</v>
      </c>
      <c r="W48" s="32" t="n">
        <v>0.0389</v>
      </c>
      <c r="X48" s="32" t="n">
        <v>1.55</v>
      </c>
      <c r="Y48" s="32" t="n">
        <v>7.54</v>
      </c>
      <c r="Z48" s="32" t="n">
        <v>1.82</v>
      </c>
      <c r="AA48" s="32" t="n">
        <v>5.72</v>
      </c>
      <c r="AB48" s="35" t="n">
        <f aca="false">VLOOKUP($B48,Airfoils!$A:$Z,3,FALSE())*$E48^2*0.000001</f>
        <v>0.509761311383623</v>
      </c>
      <c r="AC48" s="34" t="n">
        <f aca="false">(VLOOKUP($B48,Airfoils!$A:$Z,4,FALSE())*(1-$D48)+VLOOKUP($C48,Airfoils!$A:$Z,4,FALSE())*$D48)*$E48^4*0.001^4</f>
        <v>0.00382490942532375</v>
      </c>
      <c r="AD48" s="34" t="n">
        <f aca="false">VLOOKUP($B48,Airfoils!$A:$Z,5,FALSE())*$E48^4*0.001^4</f>
        <v>0.0772994457667742</v>
      </c>
      <c r="AE48" s="34" t="n">
        <f aca="false">AVERAGE(LatticeProperties!$G$2:$H$2)*AC48*1000000</f>
        <v>245868.514803949</v>
      </c>
      <c r="AF48" s="34" t="n">
        <f aca="false">AVERAGE(LatticeProperties!$G$2:$H$2)*AD48*1000000</f>
        <v>4968875.81180736</v>
      </c>
      <c r="AG48" s="36" t="n">
        <f aca="false">S48/(LatticeProperties!$F$2*AB48)</f>
        <v>0.136472391627593</v>
      </c>
      <c r="AH48" s="37" t="n">
        <f aca="false">((P48/AC48)/(LatticeProperties!$D$2*LatticeProperties!$L$3*1000000))^(1/LatticeProperties!$M$2)</f>
        <v>7.31320102187749</v>
      </c>
      <c r="AI48" s="37" t="n">
        <f aca="false">((Q48/AD48)/(LatticeProperties!$D$2*LatticeProperties!$L$3*1000000))^(1/LatticeProperties!$M$2)</f>
        <v>0.968090717307254</v>
      </c>
    </row>
    <row r="49" customFormat="false" ht="12.75" hidden="false" customHeight="false" outlineLevel="0" collapsed="false">
      <c r="A49" s="32" t="n">
        <v>0.86</v>
      </c>
      <c r="B49" s="33" t="s">
        <v>143</v>
      </c>
      <c r="C49" s="33" t="s">
        <v>144</v>
      </c>
      <c r="D49" s="33" t="n">
        <f aca="false">(VLOOKUP($B49,Airfoils!$A:$K,2,FALSE())-$G49/100)/(VLOOKUP($B49,Airfoils!$A:$K,2,FALSE())-VLOOKUP($C49,Airfoils!$A:$K,2,FALSE()))</f>
        <v>0.955</v>
      </c>
      <c r="E49" s="32" t="n">
        <v>1816.1</v>
      </c>
      <c r="F49" s="32" t="n">
        <v>-1.24</v>
      </c>
      <c r="G49" s="32" t="n">
        <v>21.18</v>
      </c>
      <c r="H49" s="32" t="n">
        <v>384.6</v>
      </c>
      <c r="I49" s="32" t="n">
        <v>1493.1</v>
      </c>
      <c r="J49" s="32" t="n">
        <v>0</v>
      </c>
      <c r="K49" s="32" t="n">
        <v>28.87</v>
      </c>
      <c r="L49" s="32" t="n">
        <v>25</v>
      </c>
      <c r="M49" s="34" t="n">
        <v>92700000</v>
      </c>
      <c r="N49" s="34" t="n">
        <v>15100000</v>
      </c>
      <c r="O49" s="34" t="n">
        <v>1010000000</v>
      </c>
      <c r="P49" s="34" t="n">
        <v>26100000</v>
      </c>
      <c r="Q49" s="34" t="n">
        <v>75800000</v>
      </c>
      <c r="R49" s="34" t="n">
        <v>5230000</v>
      </c>
      <c r="S49" s="32" t="n">
        <v>77.9</v>
      </c>
      <c r="T49" s="32" t="n">
        <v>-0.235</v>
      </c>
      <c r="U49" s="32" t="n">
        <v>0.0395</v>
      </c>
      <c r="V49" s="32" t="n">
        <v>-0.24</v>
      </c>
      <c r="W49" s="32" t="n">
        <v>0.039</v>
      </c>
      <c r="X49" s="32" t="n">
        <v>1.13</v>
      </c>
      <c r="Y49" s="32" t="n">
        <v>5.81</v>
      </c>
      <c r="Z49" s="32" t="n">
        <v>1.27</v>
      </c>
      <c r="AA49" s="32" t="n">
        <v>4.55</v>
      </c>
      <c r="AB49" s="35" t="n">
        <f aca="false">VLOOKUP($B49,Airfoils!$A:$Z,3,FALSE())*$E49^2*0.000001</f>
        <v>0.488658419252175</v>
      </c>
      <c r="AC49" s="34" t="n">
        <f aca="false">(VLOOKUP($B49,Airfoils!$A:$Z,4,FALSE())*(1-$D49)+VLOOKUP($C49,Airfoils!$A:$Z,4,FALSE())*$D49)*$E49^4*0.001^4</f>
        <v>0.00337508245843399</v>
      </c>
      <c r="AD49" s="34" t="n">
        <f aca="false">VLOOKUP($B49,Airfoils!$A:$Z,5,FALSE())*$E49^4*0.001^4</f>
        <v>0.0710318962866431</v>
      </c>
      <c r="AE49" s="34" t="n">
        <f aca="false">AVERAGE(LatticeProperties!$G$2:$H$2)*AC49*1000000</f>
        <v>216953.244932274</v>
      </c>
      <c r="AF49" s="34" t="n">
        <f aca="false">AVERAGE(LatticeProperties!$G$2:$H$2)*AD49*1000000</f>
        <v>4565992.26326172</v>
      </c>
      <c r="AG49" s="36" t="n">
        <f aca="false">S49/(LatticeProperties!$F$2*AB49)</f>
        <v>0.114687813121878</v>
      </c>
      <c r="AH49" s="37" t="n">
        <f aca="false">((P49/AC49)/(LatticeProperties!$D$2*LatticeProperties!$L$3*1000000))^(1/LatticeProperties!$M$2)</f>
        <v>5.736507763579</v>
      </c>
      <c r="AI49" s="37" t="n">
        <f aca="false">((Q49/AD49)/(LatticeProperties!$D$2*LatticeProperties!$L$3*1000000))^(1/LatticeProperties!$M$2)</f>
        <v>0.807278718400356</v>
      </c>
    </row>
    <row r="50" customFormat="false" ht="12.75" hidden="false" customHeight="false" outlineLevel="0" collapsed="false">
      <c r="A50" s="32" t="n">
        <v>0.88</v>
      </c>
      <c r="B50" s="33" t="s">
        <v>143</v>
      </c>
      <c r="C50" s="33" t="s">
        <v>144</v>
      </c>
      <c r="D50" s="33" t="n">
        <f aca="false">(VLOOKUP($B50,Airfoils!$A:$K,2,FALSE())-$G50/100)/(VLOOKUP($B50,Airfoils!$A:$K,2,FALSE())-VLOOKUP($C50,Airfoils!$A:$K,2,FALSE()))</f>
        <v>0.99</v>
      </c>
      <c r="E50" s="32" t="n">
        <v>1751.5</v>
      </c>
      <c r="F50" s="32" t="n">
        <v>-1.45</v>
      </c>
      <c r="G50" s="32" t="n">
        <v>21.04</v>
      </c>
      <c r="H50" s="32" t="n">
        <v>368.5</v>
      </c>
      <c r="I50" s="32" t="n">
        <v>1606.2</v>
      </c>
      <c r="J50" s="32" t="n">
        <v>0</v>
      </c>
      <c r="K50" s="32" t="n">
        <v>28.24</v>
      </c>
      <c r="L50" s="32" t="n">
        <v>25</v>
      </c>
      <c r="M50" s="34" t="n">
        <v>64600000</v>
      </c>
      <c r="N50" s="34" t="n">
        <v>11900000</v>
      </c>
      <c r="O50" s="34" t="n">
        <v>624000000</v>
      </c>
      <c r="P50" s="34" t="n">
        <v>14700000</v>
      </c>
      <c r="Q50" s="34" t="n">
        <v>51600000</v>
      </c>
      <c r="R50" s="34" t="n">
        <v>3890000</v>
      </c>
      <c r="S50" s="32" t="n">
        <v>59</v>
      </c>
      <c r="T50" s="32" t="n">
        <v>-0.244</v>
      </c>
      <c r="U50" s="32" t="n">
        <v>0.0386</v>
      </c>
      <c r="V50" s="32" t="n">
        <v>-0.251</v>
      </c>
      <c r="W50" s="32" t="n">
        <v>0.0379</v>
      </c>
      <c r="X50" s="32" t="n">
        <v>0.497</v>
      </c>
      <c r="Y50" s="32" t="n">
        <v>4.02</v>
      </c>
      <c r="Z50" s="32" t="n">
        <v>0.734</v>
      </c>
      <c r="AA50" s="32" t="n">
        <v>3.29</v>
      </c>
      <c r="AB50" s="35" t="n">
        <f aca="false">VLOOKUP($B50,Airfoils!$A:$Z,3,FALSE())*$E50^2*0.000001</f>
        <v>0.454512835471085</v>
      </c>
      <c r="AC50" s="34" t="n">
        <f aca="false">(VLOOKUP($B50,Airfoils!$A:$Z,4,FALSE())*(1-$D50)+VLOOKUP($C50,Airfoils!$A:$Z,4,FALSE())*$D50)*$E50^4*0.001^4</f>
        <v>0.00284632113261007</v>
      </c>
      <c r="AD50" s="34" t="n">
        <f aca="false">VLOOKUP($B50,Airfoils!$A:$Z,5,FALSE())*$E50^4*0.001^4</f>
        <v>0.0614518471702623</v>
      </c>
      <c r="AE50" s="34" t="n">
        <f aca="false">AVERAGE(LatticeProperties!$G$2:$H$2)*AC50*1000000</f>
        <v>182964.005604054</v>
      </c>
      <c r="AF50" s="34" t="n">
        <f aca="false">AVERAGE(LatticeProperties!$G$2:$H$2)*AD50*1000000</f>
        <v>3950178.34819259</v>
      </c>
      <c r="AG50" s="36" t="n">
        <f aca="false">S50/(LatticeProperties!$F$2*AB50)</f>
        <v>0.0933879966700477</v>
      </c>
      <c r="AH50" s="37" t="n">
        <f aca="false">((P50/AC50)/(LatticeProperties!$D$2*LatticeProperties!$L$3*1000000))^(1/LatticeProperties!$M$2)</f>
        <v>3.84645602567039</v>
      </c>
      <c r="AI50" s="37" t="n">
        <f aca="false">((Q50/AD50)/(LatticeProperties!$D$2*LatticeProperties!$L$3*1000000))^(1/LatticeProperties!$M$2)</f>
        <v>0.636726859057425</v>
      </c>
    </row>
    <row r="51" customFormat="false" ht="12.75" hidden="false" customHeight="false" outlineLevel="0" collapsed="false">
      <c r="A51" s="32" t="n">
        <v>0.9</v>
      </c>
      <c r="B51" s="33" t="s">
        <v>144</v>
      </c>
      <c r="C51" s="33" t="s">
        <v>144</v>
      </c>
      <c r="D51" s="33" t="n">
        <v>0</v>
      </c>
      <c r="E51" s="32" t="n">
        <v>1650</v>
      </c>
      <c r="F51" s="32" t="n">
        <v>-1.7</v>
      </c>
      <c r="G51" s="32" t="n">
        <v>21</v>
      </c>
      <c r="H51" s="32" t="n">
        <v>346.5</v>
      </c>
      <c r="I51" s="32" t="n">
        <v>1727.8</v>
      </c>
      <c r="J51" s="32" t="n">
        <v>0</v>
      </c>
      <c r="K51" s="32" t="n">
        <v>27.67</v>
      </c>
      <c r="L51" s="32" t="n">
        <v>25</v>
      </c>
      <c r="M51" s="34" t="n">
        <v>35500000</v>
      </c>
      <c r="N51" s="34" t="n">
        <v>8220000</v>
      </c>
      <c r="O51" s="34" t="n">
        <v>233000000</v>
      </c>
      <c r="P51" s="34" t="n">
        <v>4440000</v>
      </c>
      <c r="Q51" s="34" t="n">
        <v>26300000</v>
      </c>
      <c r="R51" s="34" t="n">
        <v>2270000</v>
      </c>
      <c r="S51" s="32" t="n">
        <v>40</v>
      </c>
      <c r="T51" s="32" t="n">
        <v>-0.263</v>
      </c>
      <c r="U51" s="32" t="n">
        <v>0.0354</v>
      </c>
      <c r="V51" s="32" t="n">
        <v>-0.272</v>
      </c>
      <c r="W51" s="32" t="n">
        <v>0.0343</v>
      </c>
      <c r="X51" s="32" t="n">
        <v>-0.502</v>
      </c>
      <c r="Y51" s="32" t="n">
        <v>2.19</v>
      </c>
      <c r="Z51" s="32" t="n">
        <v>0.25</v>
      </c>
      <c r="AA51" s="32" t="n">
        <v>1.95</v>
      </c>
      <c r="AB51" s="35" t="n">
        <f aca="false">VLOOKUP($B51,Airfoils!$A:$Z,3,FALSE())*$E51^2*0.000001</f>
        <v>0.332279025067685</v>
      </c>
      <c r="AC51" s="34" t="n">
        <f aca="false">(VLOOKUP($B51,Airfoils!$A:$Z,4,FALSE())*(1-$D51)+VLOOKUP($C51,Airfoils!$A:$Z,4,FALSE())*$D51)*$E51^4*0.001^4</f>
        <v>0.00222515450500922</v>
      </c>
      <c r="AD51" s="34" t="n">
        <f aca="false">VLOOKUP($B51,Airfoils!$A:$Z,5,FALSE())*$E51^4*0.001^4</f>
        <v>0.0394175703015394</v>
      </c>
      <c r="AE51" s="34" t="n">
        <f aca="false">AVERAGE(LatticeProperties!$G$2:$H$2)*AC51*1000000</f>
        <v>143034.872860977</v>
      </c>
      <c r="AF51" s="34" t="n">
        <f aca="false">AVERAGE(LatticeProperties!$G$2:$H$2)*AD51*1000000</f>
        <v>2533795.8078313</v>
      </c>
      <c r="AG51" s="36" t="n">
        <f aca="false">S51/(LatticeProperties!$F$2*AB51)</f>
        <v>0.0866048599107463</v>
      </c>
      <c r="AH51" s="37" t="n">
        <f aca="false">((P51/AC51)/(LatticeProperties!$D$2*LatticeProperties!$L$3*1000000))^(1/LatticeProperties!$M$2)</f>
        <v>1.50016609819171</v>
      </c>
      <c r="AI51" s="37" t="n">
        <f aca="false">((Q51/AD51)/(LatticeProperties!$D$2*LatticeProperties!$L$3*1000000))^(1/LatticeProperties!$M$2)</f>
        <v>0.507099182591295</v>
      </c>
    </row>
    <row r="52" customFormat="false" ht="12.75" hidden="false" customHeight="false" outlineLevel="0" collapsed="false">
      <c r="A52" s="32" t="n">
        <v>0.92</v>
      </c>
      <c r="B52" s="33" t="s">
        <v>144</v>
      </c>
      <c r="C52" s="33" t="s">
        <v>144</v>
      </c>
      <c r="D52" s="33" t="n">
        <v>0</v>
      </c>
      <c r="E52" s="32" t="n">
        <v>1500.5</v>
      </c>
      <c r="F52" s="32" t="n">
        <v>-2.05</v>
      </c>
      <c r="G52" s="32" t="n">
        <v>21</v>
      </c>
      <c r="H52" s="32" t="n">
        <v>315.1</v>
      </c>
      <c r="I52" s="32" t="n">
        <v>1858.3</v>
      </c>
      <c r="J52" s="32" t="n">
        <v>0</v>
      </c>
      <c r="K52" s="32" t="n">
        <v>27.25</v>
      </c>
      <c r="L52" s="32" t="n">
        <v>25</v>
      </c>
      <c r="M52" s="34" t="n">
        <v>32300000</v>
      </c>
      <c r="N52" s="34" t="n">
        <v>7000000</v>
      </c>
      <c r="O52" s="34" t="n">
        <v>219000000</v>
      </c>
      <c r="P52" s="34" t="n">
        <v>3340000</v>
      </c>
      <c r="Q52" s="34" t="n">
        <v>21500000</v>
      </c>
      <c r="R52" s="34" t="n">
        <v>1760000</v>
      </c>
      <c r="S52" s="32" t="n">
        <v>36.8</v>
      </c>
      <c r="T52" s="32" t="n">
        <v>-0.259</v>
      </c>
      <c r="U52" s="32" t="n">
        <v>0.0327</v>
      </c>
      <c r="V52" s="32" t="n">
        <v>-0.264</v>
      </c>
      <c r="W52" s="32" t="n">
        <v>0.0316</v>
      </c>
      <c r="X52" s="32" t="n">
        <v>-0.722</v>
      </c>
      <c r="Y52" s="32" t="n">
        <v>1.74</v>
      </c>
      <c r="Z52" s="32" t="n">
        <v>0.188</v>
      </c>
      <c r="AA52" s="32" t="n">
        <v>1.55</v>
      </c>
      <c r="AB52" s="35" t="n">
        <f aca="false">VLOOKUP($B52,Airfoils!$A:$Z,3,FALSE())*$E52^2*0.000001</f>
        <v>0.274793868874067</v>
      </c>
      <c r="AC52" s="34" t="n">
        <f aca="false">(VLOOKUP($B52,Airfoils!$A:$Z,4,FALSE())*(1-$D52)+VLOOKUP($C52,Airfoils!$A:$Z,4,FALSE())*$D52)*$E52^4*0.001^4</f>
        <v>0.0015218378945759</v>
      </c>
      <c r="AD52" s="34" t="n">
        <f aca="false">VLOOKUP($B52,Airfoils!$A:$Z,5,FALSE())*$E52^4*0.001^4</f>
        <v>0.0269586458207512</v>
      </c>
      <c r="AE52" s="34" t="n">
        <f aca="false">AVERAGE(LatticeProperties!$G$2:$H$2)*AC52*1000000</f>
        <v>97825.0675517825</v>
      </c>
      <c r="AF52" s="34" t="n">
        <f aca="false">AVERAGE(LatticeProperties!$G$2:$H$2)*AD52*1000000</f>
        <v>1732925.27273708</v>
      </c>
      <c r="AG52" s="36" t="n">
        <f aca="false">S52/(LatticeProperties!$F$2*AB52)</f>
        <v>0.0963442898211742</v>
      </c>
      <c r="AH52" s="37" t="n">
        <f aca="false">((P52/AC52)/(LatticeProperties!$D$2*LatticeProperties!$L$3*1000000))^(1/LatticeProperties!$M$2)</f>
        <v>1.64848562005526</v>
      </c>
      <c r="AI52" s="37" t="n">
        <f aca="false">((Q52/AD52)/(LatticeProperties!$D$2*LatticeProperties!$L$3*1000000))^(1/LatticeProperties!$M$2)</f>
        <v>0.605062622762989</v>
      </c>
    </row>
    <row r="53" customFormat="false" ht="12.75" hidden="false" customHeight="false" outlineLevel="0" collapsed="false">
      <c r="A53" s="32" t="n">
        <v>0.94</v>
      </c>
      <c r="B53" s="33" t="s">
        <v>144</v>
      </c>
      <c r="C53" s="33" t="s">
        <v>144</v>
      </c>
      <c r="D53" s="33" t="n">
        <v>0</v>
      </c>
      <c r="E53" s="32" t="n">
        <v>1291.9</v>
      </c>
      <c r="F53" s="32" t="n">
        <v>-2.54</v>
      </c>
      <c r="G53" s="32" t="n">
        <v>21</v>
      </c>
      <c r="H53" s="32" t="n">
        <v>271.3</v>
      </c>
      <c r="I53" s="32" t="n">
        <v>1998.7</v>
      </c>
      <c r="J53" s="32" t="n">
        <v>0</v>
      </c>
      <c r="K53" s="32" t="n">
        <v>26.92</v>
      </c>
      <c r="L53" s="32" t="n">
        <v>25</v>
      </c>
      <c r="M53" s="34" t="n">
        <v>28200000</v>
      </c>
      <c r="N53" s="34" t="n">
        <v>5350000</v>
      </c>
      <c r="O53" s="34" t="n">
        <v>203000000</v>
      </c>
      <c r="P53" s="34" t="n">
        <v>2140000</v>
      </c>
      <c r="Q53" s="34" t="n">
        <v>16600000</v>
      </c>
      <c r="R53" s="34" t="n">
        <v>1180000</v>
      </c>
      <c r="S53" s="32" t="n">
        <v>33.4</v>
      </c>
      <c r="T53" s="32" t="n">
        <v>-0.252</v>
      </c>
      <c r="U53" s="32" t="n">
        <v>0.0289</v>
      </c>
      <c r="V53" s="32" t="n">
        <v>-0.252</v>
      </c>
      <c r="W53" s="32" t="n">
        <v>0.0277</v>
      </c>
      <c r="X53" s="32" t="n">
        <v>-0.971</v>
      </c>
      <c r="Y53" s="32" t="n">
        <v>1.26</v>
      </c>
      <c r="Z53" s="32" t="n">
        <v>0.12</v>
      </c>
      <c r="AA53" s="32" t="n">
        <v>1.14</v>
      </c>
      <c r="AB53" s="35" t="n">
        <f aca="false">VLOOKUP($B53,Airfoils!$A:$Z,3,FALSE())*$E53^2*0.000001</f>
        <v>0.203700847354746</v>
      </c>
      <c r="AC53" s="34" t="n">
        <f aca="false">(VLOOKUP($B53,Airfoils!$A:$Z,4,FALSE())*(1-$D53)+VLOOKUP($C53,Airfoils!$A:$Z,4,FALSE())*$D53)*$E53^4*0.001^4</f>
        <v>0.00083625742717659</v>
      </c>
      <c r="AD53" s="34" t="n">
        <f aca="false">VLOOKUP($B53,Airfoils!$A:$Z,5,FALSE())*$E53^4*0.001^4</f>
        <v>0.0148139088102474</v>
      </c>
      <c r="AE53" s="34" t="n">
        <f aca="false">AVERAGE(LatticeProperties!$G$2:$H$2)*AC53*1000000</f>
        <v>53755.3569902577</v>
      </c>
      <c r="AF53" s="34" t="n">
        <f aca="false">AVERAGE(LatticeProperties!$G$2:$H$2)*AD53*1000000</f>
        <v>952250.982337542</v>
      </c>
      <c r="AG53" s="36" t="n">
        <f aca="false">S53/(LatticeProperties!$F$2*AB53)</f>
        <v>0.117961104680979</v>
      </c>
      <c r="AH53" s="37" t="n">
        <f aca="false">((P53/AC53)/(LatticeProperties!$D$2*LatticeProperties!$L$3*1000000))^(1/LatticeProperties!$M$2)</f>
        <v>1.91920126910658</v>
      </c>
      <c r="AI53" s="37" t="n">
        <f aca="false">((Q53/AD53)/(LatticeProperties!$D$2*LatticeProperties!$L$3*1000000))^(1/LatticeProperties!$M$2)</f>
        <v>0.847297652257566</v>
      </c>
    </row>
    <row r="54" customFormat="false" ht="12.75" hidden="false" customHeight="false" outlineLevel="0" collapsed="false">
      <c r="A54" s="32" t="n">
        <v>0.96</v>
      </c>
      <c r="B54" s="33" t="s">
        <v>144</v>
      </c>
      <c r="C54" s="33" t="s">
        <v>144</v>
      </c>
      <c r="D54" s="33" t="n">
        <v>0</v>
      </c>
      <c r="E54" s="32" t="n">
        <v>1013.1</v>
      </c>
      <c r="F54" s="32" t="n">
        <v>-3.14</v>
      </c>
      <c r="G54" s="32" t="n">
        <v>21</v>
      </c>
      <c r="H54" s="32" t="n">
        <v>212.7</v>
      </c>
      <c r="I54" s="32" t="n">
        <v>2150.5</v>
      </c>
      <c r="J54" s="32" t="n">
        <v>0</v>
      </c>
      <c r="K54" s="32" t="n">
        <v>26.71</v>
      </c>
      <c r="L54" s="32" t="n">
        <v>25</v>
      </c>
      <c r="M54" s="34" t="n">
        <v>15900000</v>
      </c>
      <c r="N54" s="34" t="n">
        <v>1020000</v>
      </c>
      <c r="O54" s="34" t="n">
        <v>45900000</v>
      </c>
      <c r="P54" s="34" t="n">
        <v>238000</v>
      </c>
      <c r="Q54" s="34" t="n">
        <v>4080000</v>
      </c>
      <c r="R54" s="34" t="n">
        <v>370000</v>
      </c>
      <c r="S54" s="32" t="n">
        <v>25.1</v>
      </c>
      <c r="T54" s="32" t="n">
        <v>-0.224</v>
      </c>
      <c r="U54" s="32" t="n">
        <v>0.019</v>
      </c>
      <c r="V54" s="32" t="n">
        <v>-0.224</v>
      </c>
      <c r="W54" s="32" t="n">
        <v>0.019</v>
      </c>
      <c r="X54" s="32" t="n">
        <v>-1.13</v>
      </c>
      <c r="Y54" s="32" t="n">
        <v>0.366</v>
      </c>
      <c r="Z54" s="32" t="n">
        <v>0.0202</v>
      </c>
      <c r="AA54" s="32" t="n">
        <v>0.346</v>
      </c>
      <c r="AB54" s="35" t="n">
        <f aca="false">VLOOKUP($B54,Airfoils!$A:$Z,3,FALSE())*$E54^2*0.000001</f>
        <v>0.125267863334417</v>
      </c>
      <c r="AC54" s="34" t="n">
        <f aca="false">(VLOOKUP($B54,Airfoils!$A:$Z,4,FALSE())*(1-$D54)+VLOOKUP($C54,Airfoils!$A:$Z,4,FALSE())*$D54)*$E54^4*0.001^4</f>
        <v>0.000316252273612071</v>
      </c>
      <c r="AD54" s="34" t="n">
        <f aca="false">VLOOKUP($B54,Airfoils!$A:$Z,5,FALSE())*$E54^4*0.001^4</f>
        <v>0.00560226096662614</v>
      </c>
      <c r="AE54" s="34" t="n">
        <f aca="false">AVERAGE(LatticeProperties!$G$2:$H$2)*AC54*1000000</f>
        <v>20328.9720539697</v>
      </c>
      <c r="AF54" s="34" t="n">
        <f aca="false">AVERAGE(LatticeProperties!$G$2:$H$2)*AD54*1000000</f>
        <v>360118.222483639</v>
      </c>
      <c r="AG54" s="36" t="n">
        <f aca="false">S54/(LatticeProperties!$F$2*AB54)</f>
        <v>0.144151528382246</v>
      </c>
      <c r="AH54" s="37" t="n">
        <f aca="false">((P54/AC54)/(LatticeProperties!$D$2*LatticeProperties!$L$3*1000000))^(1/LatticeProperties!$M$2)</f>
        <v>0.571284860985952</v>
      </c>
      <c r="AI54" s="37" t="n">
        <f aca="false">((Q54/AD54)/(LatticeProperties!$D$2*LatticeProperties!$L$3*1000000))^(1/LatticeProperties!$M$2)</f>
        <v>0.553028224534475</v>
      </c>
    </row>
    <row r="55" customFormat="false" ht="12.75" hidden="false" customHeight="false" outlineLevel="0" collapsed="false">
      <c r="A55" s="32" t="n">
        <v>0.98</v>
      </c>
      <c r="B55" s="33" t="s">
        <v>144</v>
      </c>
      <c r="C55" s="33" t="s">
        <v>144</v>
      </c>
      <c r="D55" s="33" t="n">
        <v>0</v>
      </c>
      <c r="E55" s="32" t="n">
        <v>652.8</v>
      </c>
      <c r="F55" s="32" t="n">
        <v>-3.84</v>
      </c>
      <c r="G55" s="32" t="n">
        <v>21</v>
      </c>
      <c r="H55" s="32" t="n">
        <v>137.1</v>
      </c>
      <c r="I55" s="32" t="n">
        <v>2315.1</v>
      </c>
      <c r="J55" s="32" t="n">
        <v>0</v>
      </c>
      <c r="K55" s="32" t="n">
        <v>26.44</v>
      </c>
      <c r="L55" s="32" t="n">
        <v>25</v>
      </c>
      <c r="M55" s="34" t="n">
        <v>10200000</v>
      </c>
      <c r="N55" s="34" t="n">
        <v>654000</v>
      </c>
      <c r="O55" s="34" t="n">
        <v>29600000</v>
      </c>
      <c r="P55" s="34" t="n">
        <v>63300</v>
      </c>
      <c r="Q55" s="34" t="n">
        <v>1090000</v>
      </c>
      <c r="R55" s="34" t="n">
        <v>98200</v>
      </c>
      <c r="S55" s="32" t="n">
        <v>23.8</v>
      </c>
      <c r="T55" s="32" t="n">
        <v>-0.146</v>
      </c>
      <c r="U55" s="32" t="n">
        <v>0.0123</v>
      </c>
      <c r="V55" s="32" t="n">
        <v>-0.146</v>
      </c>
      <c r="W55" s="32" t="n">
        <v>0.0123</v>
      </c>
      <c r="X55" s="32" t="n">
        <v>-1.14</v>
      </c>
      <c r="Y55" s="32" t="n">
        <v>0.0975</v>
      </c>
      <c r="Z55" s="32" t="n">
        <v>0.00536</v>
      </c>
      <c r="AA55" s="32" t="n">
        <v>0.0922</v>
      </c>
      <c r="AB55" s="35" t="n">
        <f aca="false">VLOOKUP($B55,Airfoils!$A:$Z,3,FALSE())*$E55^2*0.000001</f>
        <v>0.0520110151735169</v>
      </c>
      <c r="AC55" s="34" t="n">
        <f aca="false">(VLOOKUP($B55,Airfoils!$A:$Z,4,FALSE())*(1-$D55)+VLOOKUP($C55,Airfoils!$A:$Z,4,FALSE())*$D55)*$E55^4*0.001^4</f>
        <v>5.45186355360821E-005</v>
      </c>
      <c r="AD55" s="34" t="n">
        <f aca="false">VLOOKUP($B55,Airfoils!$A:$Z,5,FALSE())*$E55^4*0.001^4</f>
        <v>0.00096577210443129</v>
      </c>
      <c r="AE55" s="34" t="n">
        <f aca="false">AVERAGE(LatticeProperties!$G$2:$H$2)*AC55*1000000</f>
        <v>3504.5054556448</v>
      </c>
      <c r="AF55" s="34" t="n">
        <f aca="false">AVERAGE(LatticeProperties!$G$2:$H$2)*AD55*1000000</f>
        <v>62080.6734359486</v>
      </c>
      <c r="AG55" s="36" t="n">
        <f aca="false">S55/(LatticeProperties!$F$2*AB55)</f>
        <v>0.329205305859743</v>
      </c>
      <c r="AH55" s="37" t="n">
        <f aca="false">((P55/AC55)/(LatticeProperties!$D$2*LatticeProperties!$L$3*1000000))^(1/LatticeProperties!$M$2)</f>
        <v>0.877614191924054</v>
      </c>
      <c r="AI55" s="37" t="n">
        <f aca="false">((Q55/AD55)/(LatticeProperties!$D$2*LatticeProperties!$L$3*1000000))^(1/LatticeProperties!$M$2)</f>
        <v>0.853333110049871</v>
      </c>
    </row>
    <row r="56" customFormat="false" ht="12.75" hidden="false" customHeight="false" outlineLevel="0" collapsed="false">
      <c r="A56" s="32" t="n">
        <v>1</v>
      </c>
      <c r="B56" s="33" t="s">
        <v>144</v>
      </c>
      <c r="C56" s="33" t="s">
        <v>144</v>
      </c>
      <c r="D56" s="33" t="n">
        <v>0</v>
      </c>
      <c r="E56" s="32" t="n">
        <v>200</v>
      </c>
      <c r="F56" s="32" t="n">
        <v>-4.62</v>
      </c>
      <c r="G56" s="32" t="n">
        <v>21</v>
      </c>
      <c r="H56" s="32" t="n">
        <v>42</v>
      </c>
      <c r="I56" s="32" t="n">
        <v>2500</v>
      </c>
      <c r="J56" s="32" t="n">
        <v>0</v>
      </c>
      <c r="K56" s="32" t="n">
        <v>25</v>
      </c>
      <c r="L56" s="32" t="n">
        <v>25</v>
      </c>
      <c r="M56" s="34" t="n">
        <v>3090000</v>
      </c>
      <c r="N56" s="34" t="n">
        <v>196000</v>
      </c>
      <c r="O56" s="34" t="n">
        <v>8960000</v>
      </c>
      <c r="P56" s="34" t="n">
        <v>1740</v>
      </c>
      <c r="Q56" s="34" t="n">
        <v>30300</v>
      </c>
      <c r="R56" s="34" t="n">
        <v>2700</v>
      </c>
      <c r="S56" s="32" t="n">
        <v>22</v>
      </c>
      <c r="T56" s="32" t="n">
        <v>-0.047</v>
      </c>
      <c r="U56" s="32" t="n">
        <v>0.00378</v>
      </c>
      <c r="V56" s="32" t="n">
        <v>-0.047</v>
      </c>
      <c r="W56" s="32" t="n">
        <v>0.00378</v>
      </c>
      <c r="X56" s="32" t="n">
        <v>-1.2</v>
      </c>
      <c r="Y56" s="32" t="n">
        <v>0.00272</v>
      </c>
      <c r="Z56" s="32" t="n">
        <v>0.000147</v>
      </c>
      <c r="AA56" s="32" t="n">
        <v>0.00257</v>
      </c>
      <c r="AB56" s="35" t="n">
        <f aca="false">VLOOKUP($B56,Airfoils!$A:$Z,3,FALSE())*$E56^2*0.000001</f>
        <v>0.00488196914699996</v>
      </c>
      <c r="AC56" s="34" t="n">
        <f aca="false">(VLOOKUP($B56,Airfoils!$A:$Z,4,FALSE())*(1-$D56)+VLOOKUP($C56,Airfoils!$A:$Z,4,FALSE())*$D56)*$E56^4*0.001^4</f>
        <v>4.8033516E-007</v>
      </c>
      <c r="AD56" s="34" t="n">
        <f aca="false">VLOOKUP($B56,Airfoils!$A:$Z,5,FALSE())*$E56^4*0.001^4</f>
        <v>8.50891248E-006</v>
      </c>
      <c r="AE56" s="34" t="n">
        <f aca="false">AVERAGE(LatticeProperties!$G$2:$H$2)*AC56*1000000</f>
        <v>30.8763631408922</v>
      </c>
      <c r="AF56" s="34" t="n">
        <f aca="false">AVERAGE(LatticeProperties!$G$2:$H$2)*AD56*1000000</f>
        <v>546.960317596882</v>
      </c>
      <c r="AG56" s="36" t="n">
        <f aca="false">S56/(LatticeProperties!$F$2*AB56)</f>
        <v>3.24199880272134</v>
      </c>
      <c r="AH56" s="37" t="n">
        <f aca="false">((P56/AC56)/(LatticeProperties!$D$2*LatticeProperties!$L$3*1000000))^(1/LatticeProperties!$M$2)</f>
        <v>2.70743002071821</v>
      </c>
      <c r="AI56" s="37" t="n">
        <f aca="false">((Q56/AD56)/(LatticeProperties!$D$2*LatticeProperties!$L$3*1000000))^(1/LatticeProperties!$M$2)</f>
        <v>2.66191735744121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5"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1.43"/>
    <col collapsed="false" customWidth="true" hidden="false" outlineLevel="0" max="3" min="3" style="0" width="10.58"/>
    <col collapsed="false" customWidth="true" hidden="false" outlineLevel="0" max="4" min="4" style="0" width="8.57"/>
    <col collapsed="false" customWidth="true" hidden="false" outlineLevel="0" max="5" min="5" style="0" width="15.57"/>
    <col collapsed="false" customWidth="true" hidden="false" outlineLevel="0" max="6" min="6" style="0" width="14.57"/>
    <col collapsed="false" customWidth="true" hidden="false" outlineLevel="0" max="7" min="7" style="0" width="14.01"/>
    <col collapsed="false" customWidth="true" hidden="false" outlineLevel="0" max="8" min="8" style="0" width="18.58"/>
    <col collapsed="false" customWidth="true" hidden="false" outlineLevel="0" max="9" min="9" style="0" width="14.01"/>
    <col collapsed="false" customWidth="true" hidden="false" outlineLevel="0" max="13" min="13" style="0" width="15.42"/>
  </cols>
  <sheetData>
    <row r="1" customFormat="false" ht="25.5" hidden="false" customHeight="false" outlineLevel="0" collapsed="false">
      <c r="A1" s="2" t="s">
        <v>145</v>
      </c>
      <c r="B1" s="2" t="s">
        <v>1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customFormat="false" ht="12.8" hidden="false" customHeight="false" outlineLevel="0" collapsed="false">
      <c r="A2" s="1" t="s">
        <v>158</v>
      </c>
      <c r="B2" s="1" t="s">
        <v>159</v>
      </c>
      <c r="C2" s="1" t="s">
        <v>160</v>
      </c>
      <c r="D2" s="1" t="n">
        <v>20685</v>
      </c>
      <c r="E2" s="1" t="n">
        <v>214</v>
      </c>
      <c r="F2" s="1" t="n">
        <v>1390</v>
      </c>
      <c r="G2" s="37" t="n">
        <f aca="false">$G3*$D2/$D$3*($J$2/$J3)^$M2</f>
        <v>66.0075869461326</v>
      </c>
      <c r="H2" s="37" t="n">
        <f aca="false">$H3*$D2/$D$3*($J$2/$J3)^$M2</f>
        <v>62.5541579025775</v>
      </c>
      <c r="I2" s="37" t="n">
        <f aca="false">AVERAGE(G2,H2)/(2*(1+K2))</f>
        <v>27.9482054018935</v>
      </c>
      <c r="J2" s="1" t="n">
        <v>0.05</v>
      </c>
      <c r="K2" s="1" t="n">
        <v>0.15</v>
      </c>
      <c r="L2" s="0" t="n">
        <f aca="false">L3</f>
        <v>0.0640422428018387</v>
      </c>
      <c r="M2" s="1" t="n">
        <v>1.01</v>
      </c>
    </row>
    <row r="3" customFormat="false" ht="12.75" hidden="false" customHeight="false" outlineLevel="0" collapsed="false">
      <c r="A3" s="1" t="s">
        <v>161</v>
      </c>
      <c r="B3" s="1" t="s">
        <v>162</v>
      </c>
      <c r="C3" s="1" t="s">
        <v>163</v>
      </c>
      <c r="D3" s="1" t="n">
        <v>33786</v>
      </c>
      <c r="E3" s="1" t="n">
        <v>241</v>
      </c>
      <c r="F3" s="1" t="n">
        <v>1430</v>
      </c>
      <c r="G3" s="1" t="n">
        <v>8.41</v>
      </c>
      <c r="H3" s="1" t="n">
        <v>7.97</v>
      </c>
      <c r="I3" s="39"/>
      <c r="J3" s="39" t="n">
        <v>0.004</v>
      </c>
      <c r="L3" s="37" t="n">
        <f aca="false">(AVERAGE(G3:H3)/D3)/J3^M3</f>
        <v>0.0640422428018387</v>
      </c>
      <c r="M3" s="1" t="n">
        <v>1.01</v>
      </c>
    </row>
    <row r="4" customFormat="false" ht="12.75" hidden="false" customHeight="false" outlineLevel="0" collapsed="false">
      <c r="A4" s="1" t="s">
        <v>164</v>
      </c>
      <c r="B4" s="1" t="s">
        <v>165</v>
      </c>
      <c r="C4" s="1" t="s">
        <v>166</v>
      </c>
      <c r="D4" s="1" t="n">
        <v>6800</v>
      </c>
      <c r="E4" s="1" t="n">
        <v>140</v>
      </c>
      <c r="F4" s="1"/>
      <c r="G4" s="1" t="n">
        <v>2.61</v>
      </c>
      <c r="H4" s="1" t="n">
        <v>2.6</v>
      </c>
      <c r="I4" s="39"/>
      <c r="J4" s="39" t="n">
        <v>0.004</v>
      </c>
      <c r="K4" s="1"/>
      <c r="L4" s="37" t="n">
        <f aca="false">(AVERAGE(G4:H4)/D4)/J4^M4</f>
        <v>0.101208787902466</v>
      </c>
      <c r="M4" s="1" t="n">
        <v>1.01</v>
      </c>
      <c r="N4" s="4" t="s">
        <v>167</v>
      </c>
    </row>
    <row r="5" customFormat="false" ht="12.75" hidden="false" customHeight="false" outlineLevel="0" collapsed="false">
      <c r="A5" s="1" t="s">
        <v>168</v>
      </c>
      <c r="B5" s="1" t="s">
        <v>169</v>
      </c>
      <c r="C5" s="1" t="s">
        <v>170</v>
      </c>
      <c r="D5" s="1" t="n">
        <v>32500</v>
      </c>
      <c r="E5" s="1" t="n">
        <v>457</v>
      </c>
      <c r="F5" s="0" t="n">
        <v>1440</v>
      </c>
      <c r="H5" s="0" t="n">
        <v>107</v>
      </c>
      <c r="J5" s="0" t="n">
        <v>0.017</v>
      </c>
      <c r="L5" s="37" t="n">
        <f aca="false">(H5/D5)/J5^M5</f>
        <v>0.193665158371041</v>
      </c>
      <c r="M5" s="1" t="n">
        <v>1</v>
      </c>
      <c r="N5" s="40" t="s">
        <v>171</v>
      </c>
    </row>
    <row r="6" customFormat="false" ht="12.75" hidden="false" customHeight="false" outlineLevel="0" collapsed="false">
      <c r="A6" s="1" t="s">
        <v>172</v>
      </c>
      <c r="B6" s="0" t="str">
        <f aca="false">B5</f>
        <v>Octet with 0/90 CFRP</v>
      </c>
      <c r="C6" s="0" t="str">
        <f aca="false">C5</f>
        <v>CFRP</v>
      </c>
      <c r="D6" s="0" t="n">
        <f aca="false">D5</f>
        <v>32500</v>
      </c>
      <c r="E6" s="0" t="n">
        <f aca="false">E5</f>
        <v>457</v>
      </c>
      <c r="F6" s="0" t="n">
        <f aca="false">F5</f>
        <v>1440</v>
      </c>
      <c r="H6" s="0" t="n">
        <v>301</v>
      </c>
      <c r="J6" s="0" t="n">
        <v>0.054</v>
      </c>
      <c r="L6" s="37" t="n">
        <f aca="false">(H6/D6)/J6^M6</f>
        <v>0.171509971509972</v>
      </c>
      <c r="M6" s="1" t="n">
        <v>1</v>
      </c>
      <c r="N6" s="40" t="s">
        <v>171</v>
      </c>
    </row>
    <row r="7" customFormat="false" ht="12.75" hidden="false" customHeight="false" outlineLevel="0" collapsed="false">
      <c r="A7" s="1" t="s">
        <v>173</v>
      </c>
      <c r="B7" s="0" t="str">
        <f aca="false">B6</f>
        <v>Octet with 0/90 CFRP</v>
      </c>
      <c r="C7" s="0" t="str">
        <f aca="false">C6</f>
        <v>CFRP</v>
      </c>
      <c r="D7" s="0" t="n">
        <f aca="false">D6</f>
        <v>32500</v>
      </c>
      <c r="E7" s="0" t="n">
        <f aca="false">E6</f>
        <v>457</v>
      </c>
      <c r="F7" s="0" t="n">
        <f aca="false">F6</f>
        <v>1440</v>
      </c>
      <c r="H7" s="0" t="n">
        <v>546</v>
      </c>
      <c r="J7" s="0" t="n">
        <v>0.094</v>
      </c>
      <c r="L7" s="37" t="n">
        <f aca="false">(H7/D7)/J7^M7</f>
        <v>0.178723404255319</v>
      </c>
      <c r="M7" s="1" t="n">
        <v>1</v>
      </c>
      <c r="N7" s="40" t="s">
        <v>171</v>
      </c>
    </row>
    <row r="8" customFormat="false" ht="12.75" hidden="false" customHeight="false" outlineLevel="0" collapsed="false">
      <c r="A8" s="1" t="s">
        <v>174</v>
      </c>
      <c r="B8" s="0" t="str">
        <f aca="false">B7</f>
        <v>Octet with 0/90 CFRP</v>
      </c>
      <c r="C8" s="0" t="str">
        <f aca="false">C7</f>
        <v>CFRP</v>
      </c>
      <c r="D8" s="0" t="n">
        <f aca="false">D7</f>
        <v>32500</v>
      </c>
      <c r="E8" s="0" t="n">
        <f aca="false">E7</f>
        <v>457</v>
      </c>
      <c r="F8" s="0" t="n">
        <f aca="false">F7</f>
        <v>1440</v>
      </c>
      <c r="H8" s="0" t="n">
        <v>773</v>
      </c>
      <c r="J8" s="0" t="n">
        <v>0.13</v>
      </c>
      <c r="L8" s="37" t="n">
        <f aca="false">(H8/D8)/J8^M8</f>
        <v>0.182958579881657</v>
      </c>
      <c r="M8" s="1" t="n">
        <v>1</v>
      </c>
      <c r="N8" s="40" t="s">
        <v>171</v>
      </c>
    </row>
    <row r="9" customFormat="false" ht="12.75" hidden="false" customHeight="false" outlineLevel="0" collapsed="false">
      <c r="A9" s="1" t="s">
        <v>175</v>
      </c>
      <c r="B9" s="0" t="str">
        <f aca="false">B8</f>
        <v>Octet with 0/90 CFRP</v>
      </c>
      <c r="C9" s="0" t="str">
        <f aca="false">C8</f>
        <v>CFRP</v>
      </c>
      <c r="D9" s="0" t="n">
        <f aca="false">D8</f>
        <v>32500</v>
      </c>
      <c r="E9" s="0" t="n">
        <f aca="false">E8</f>
        <v>457</v>
      </c>
      <c r="F9" s="0" t="n">
        <f aca="false">F8</f>
        <v>1440</v>
      </c>
      <c r="H9" s="0" t="n">
        <v>1033</v>
      </c>
      <c r="J9" s="0" t="n">
        <v>0.159</v>
      </c>
      <c r="L9" s="37" t="n">
        <f aca="false">(H9/D9)/J9^M9</f>
        <v>0.199903241412675</v>
      </c>
      <c r="M9" s="1" t="n">
        <v>1</v>
      </c>
      <c r="N9" s="40" t="s">
        <v>171</v>
      </c>
    </row>
    <row r="10" customFormat="false" ht="12.75" hidden="false" customHeight="false" outlineLevel="0" collapsed="false">
      <c r="A10" s="1" t="s">
        <v>176</v>
      </c>
      <c r="B10" s="0" t="s">
        <v>177</v>
      </c>
      <c r="C10" s="0" t="s">
        <v>178</v>
      </c>
      <c r="D10" s="0" t="n">
        <v>123000</v>
      </c>
      <c r="E10" s="0" t="n">
        <v>932</v>
      </c>
      <c r="F10" s="0" t="n">
        <v>4475</v>
      </c>
      <c r="H10" s="1" t="n">
        <v>490</v>
      </c>
      <c r="J10" s="0" t="n">
        <v>0.024</v>
      </c>
      <c r="L10" s="37" t="n">
        <f aca="false">(H10/D10)/J10^M10</f>
        <v>0.165989159891599</v>
      </c>
      <c r="M10" s="1" t="n">
        <v>1</v>
      </c>
      <c r="N10" s="40" t="s">
        <v>179</v>
      </c>
    </row>
    <row r="11" customFormat="false" ht="12.75" hidden="false" customHeight="false" outlineLevel="0" collapsed="false">
      <c r="A11" s="1" t="s">
        <v>180</v>
      </c>
      <c r="B11" s="0" t="str">
        <f aca="false">B10</f>
        <v>Octet with Ti</v>
      </c>
      <c r="C11" s="0" t="str">
        <f aca="false">C10</f>
        <v>Ti-6Al-4V</v>
      </c>
      <c r="D11" s="0" t="n">
        <f aca="false">D10</f>
        <v>123000</v>
      </c>
      <c r="E11" s="0" t="n">
        <f aca="false">E10</f>
        <v>932</v>
      </c>
      <c r="F11" s="0" t="n">
        <f aca="false">F10</f>
        <v>4475</v>
      </c>
      <c r="H11" s="1" t="n">
        <v>970</v>
      </c>
      <c r="J11" s="0" t="n">
        <v>0.046</v>
      </c>
      <c r="L11" s="37" t="n">
        <f aca="false">(H11/D11)/J11^M11</f>
        <v>0.171438670908448</v>
      </c>
      <c r="M11" s="1" t="n">
        <v>1</v>
      </c>
      <c r="N11" s="40" t="s">
        <v>179</v>
      </c>
    </row>
    <row r="12" customFormat="false" ht="12.75" hidden="false" customHeight="false" outlineLevel="0" collapsed="false">
      <c r="A12" s="1" t="s">
        <v>181</v>
      </c>
      <c r="B12" s="0" t="str">
        <f aca="false">B11</f>
        <v>Octet with Ti</v>
      </c>
      <c r="C12" s="0" t="str">
        <f aca="false">C11</f>
        <v>Ti-6Al-4V</v>
      </c>
      <c r="D12" s="0" t="n">
        <f aca="false">D11</f>
        <v>123000</v>
      </c>
      <c r="E12" s="0" t="n">
        <f aca="false">E11</f>
        <v>932</v>
      </c>
      <c r="F12" s="0" t="n">
        <f aca="false">F11</f>
        <v>4475</v>
      </c>
      <c r="H12" s="1" t="n">
        <v>2040</v>
      </c>
      <c r="J12" s="0" t="n">
        <v>0.078</v>
      </c>
      <c r="L12" s="37" t="n">
        <f aca="false">(H12/D12)/J12^M12</f>
        <v>0.212632895559725</v>
      </c>
      <c r="M12" s="1" t="n">
        <v>1</v>
      </c>
      <c r="N12" s="40" t="s">
        <v>179</v>
      </c>
    </row>
    <row r="13" customFormat="false" ht="12.75" hidden="false" customHeight="false" outlineLevel="0" collapsed="false">
      <c r="A13" s="1" t="s">
        <v>182</v>
      </c>
      <c r="B13" s="0" t="str">
        <f aca="false">B12</f>
        <v>Octet with Ti</v>
      </c>
      <c r="C13" s="0" t="str">
        <f aca="false">C12</f>
        <v>Ti-6Al-4V</v>
      </c>
      <c r="D13" s="0" t="n">
        <f aca="false">D12</f>
        <v>123000</v>
      </c>
      <c r="E13" s="0" t="n">
        <f aca="false">E12</f>
        <v>932</v>
      </c>
      <c r="F13" s="0" t="n">
        <f aca="false">F12</f>
        <v>4475</v>
      </c>
      <c r="H13" s="1" t="n">
        <v>2690</v>
      </c>
      <c r="J13" s="0" t="n">
        <v>0.104</v>
      </c>
      <c r="L13" s="37" t="n">
        <f aca="false">(H13/D13)/J13^M13</f>
        <v>0.210287679799875</v>
      </c>
      <c r="M13" s="1" t="n">
        <v>1</v>
      </c>
      <c r="N13" s="40" t="s">
        <v>179</v>
      </c>
    </row>
    <row r="14" customFormat="false" ht="12.75" hidden="false" customHeight="false" outlineLevel="0" collapsed="false">
      <c r="A14" s="1" t="s">
        <v>183</v>
      </c>
      <c r="B14" s="0" t="str">
        <f aca="false">B13</f>
        <v>Octet with Ti</v>
      </c>
      <c r="C14" s="0" t="str">
        <f aca="false">C13</f>
        <v>Ti-6Al-4V</v>
      </c>
      <c r="D14" s="0" t="n">
        <f aca="false">D13</f>
        <v>123000</v>
      </c>
      <c r="E14" s="0" t="n">
        <f aca="false">E13</f>
        <v>932</v>
      </c>
      <c r="F14" s="0" t="n">
        <f aca="false">F13</f>
        <v>4475</v>
      </c>
      <c r="H14" s="1" t="n">
        <v>3490</v>
      </c>
      <c r="J14" s="0" t="n">
        <v>0.126</v>
      </c>
      <c r="L14" s="37" t="n">
        <f aca="false">(H14/D14)/J14^M14</f>
        <v>0.225190347141567</v>
      </c>
      <c r="M14" s="1" t="n">
        <v>1</v>
      </c>
      <c r="N14" s="40" t="s">
        <v>179</v>
      </c>
    </row>
    <row r="15" customFormat="false" ht="12.75" hidden="false" customHeight="false" outlineLevel="0" collapsed="false">
      <c r="A15" s="1" t="s">
        <v>184</v>
      </c>
      <c r="B15" s="0" t="str">
        <f aca="false">B14</f>
        <v>Octet with Ti</v>
      </c>
      <c r="C15" s="0" t="str">
        <f aca="false">C14</f>
        <v>Ti-6Al-4V</v>
      </c>
      <c r="D15" s="0" t="n">
        <f aca="false">D14</f>
        <v>123000</v>
      </c>
      <c r="E15" s="0" t="n">
        <f aca="false">E14</f>
        <v>932</v>
      </c>
      <c r="F15" s="0" t="n">
        <f aca="false">F14</f>
        <v>4475</v>
      </c>
      <c r="H15" s="1" t="n">
        <v>4940</v>
      </c>
      <c r="J15" s="0" t="n">
        <v>0.159</v>
      </c>
      <c r="L15" s="37" t="n">
        <f aca="false">(H15/D15)/J15^M15</f>
        <v>0.252594978779976</v>
      </c>
      <c r="M15" s="1" t="n">
        <v>1</v>
      </c>
      <c r="N15" s="40" t="s">
        <v>179</v>
      </c>
    </row>
  </sheetData>
  <hyperlinks>
    <hyperlink ref="N4" r:id="rId1" display="https://www.sabic.com/en/products/specialties/ultem-resins/ultem-resin"/>
    <hyperlink ref="N5" r:id="rId2" display="https://doi.org/10.1016/j.compscitech.2015.09.022"/>
    <hyperlink ref="N6" r:id="rId3" display="https://doi.org/10.1016/j.compscitech.2015.09.022"/>
    <hyperlink ref="N7" r:id="rId4" display="https://doi.org/10.1016/j.compscitech.2015.09.022"/>
    <hyperlink ref="N8" r:id="rId5" display="https://doi.org/10.1016/j.compscitech.2015.09.022"/>
    <hyperlink ref="N9" r:id="rId6" display="https://doi.org/10.1016/j.compscitech.2015.09.022"/>
    <hyperlink ref="N10" r:id="rId7" display="https://www.sciencedirect.com/science/article/pii/S0020768315000669"/>
    <hyperlink ref="N11" r:id="rId8" display="https://www.sciencedirect.com/science/article/pii/S0020768315000669"/>
    <hyperlink ref="N12" r:id="rId9" display="https://www.sciencedirect.com/science/article/pii/S0020768315000669"/>
    <hyperlink ref="N13" r:id="rId10" display="https://www.sciencedirect.com/science/article/pii/S0020768315000669"/>
    <hyperlink ref="N14" r:id="rId11" display="https://www.sciencedirect.com/science/article/pii/S0020768315000669"/>
    <hyperlink ref="N15" r:id="rId12" display="https://www.sciencedirect.com/science/article/pii/S002076831500066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9.85"/>
    <col collapsed="false" customWidth="true" hidden="false" outlineLevel="0" max="3" min="3" style="0" width="10"/>
    <col collapsed="false" customWidth="true" hidden="false" outlineLevel="0" max="4" min="4" style="0" width="5.14"/>
    <col collapsed="false" customWidth="true" hidden="false" outlineLevel="0" max="5" min="5" style="0" width="10.12"/>
    <col collapsed="false" customWidth="true" hidden="false" outlineLevel="0" max="6" min="6" style="0" width="14.01"/>
    <col collapsed="false" customWidth="true" hidden="false" outlineLevel="0" max="7" min="7" style="0" width="15.88"/>
    <col collapsed="false" customWidth="true" hidden="false" outlineLevel="0" max="8" min="8" style="0" width="16.29"/>
    <col collapsed="false" customWidth="true" hidden="false" outlineLevel="0" max="9" min="9" style="0" width="16"/>
    <col collapsed="false" customWidth="true" hidden="false" outlineLevel="0" max="10" min="10" style="0" width="16.41"/>
  </cols>
  <sheetData>
    <row r="1" customFormat="false" ht="12.75" hidden="false" customHeight="false" outlineLevel="0" collapsed="false">
      <c r="A1" s="1" t="s">
        <v>145</v>
      </c>
      <c r="B1" s="41" t="s">
        <v>185</v>
      </c>
      <c r="C1" s="41" t="s">
        <v>186</v>
      </c>
      <c r="D1" s="1" t="s">
        <v>187</v>
      </c>
      <c r="E1" s="41" t="s">
        <v>188</v>
      </c>
      <c r="F1" s="41" t="s">
        <v>189</v>
      </c>
      <c r="G1" s="41" t="s">
        <v>190</v>
      </c>
      <c r="H1" s="41" t="s">
        <v>191</v>
      </c>
      <c r="I1" s="41" t="s">
        <v>192</v>
      </c>
      <c r="J1" s="41" t="s">
        <v>193</v>
      </c>
    </row>
    <row r="2" customFormat="false" ht="12.75" hidden="false" customHeight="false" outlineLevel="0" collapsed="false">
      <c r="A2" s="1" t="s">
        <v>194</v>
      </c>
      <c r="B2" s="1" t="n">
        <v>21790</v>
      </c>
      <c r="C2" s="1" t="n">
        <v>14670</v>
      </c>
      <c r="D2" s="1" t="n">
        <v>0.48</v>
      </c>
      <c r="E2" s="1" t="n">
        <v>9413</v>
      </c>
      <c r="F2" s="1" t="n">
        <v>1845</v>
      </c>
      <c r="G2" s="1" t="n">
        <v>480.4</v>
      </c>
      <c r="H2" s="1" t="n">
        <v>393</v>
      </c>
      <c r="I2" s="1" t="n">
        <v>90.4</v>
      </c>
      <c r="J2" s="1" t="n">
        <v>152.7</v>
      </c>
    </row>
    <row r="3" customFormat="false" ht="12.75" hidden="false" customHeight="false" outlineLevel="0" collapsed="false">
      <c r="A3" s="41" t="s">
        <v>195</v>
      </c>
      <c r="B3" s="1" t="n">
        <v>42000</v>
      </c>
      <c r="C3" s="1" t="n">
        <v>12300</v>
      </c>
      <c r="D3" s="1" t="n">
        <v>0.31</v>
      </c>
      <c r="E3" s="1" t="n">
        <v>3470</v>
      </c>
      <c r="F3" s="1" t="n">
        <v>1940</v>
      </c>
      <c r="G3" s="1" t="n">
        <v>868</v>
      </c>
      <c r="H3" s="1" t="n">
        <v>869</v>
      </c>
      <c r="I3" s="1" t="n">
        <v>53.7</v>
      </c>
      <c r="J3" s="1" t="n">
        <v>160</v>
      </c>
    </row>
    <row r="4" customFormat="false" ht="12.75" hidden="false" customHeight="false" outlineLevel="0" collapsed="false">
      <c r="A4" s="1" t="s">
        <v>196</v>
      </c>
      <c r="B4" s="1" t="n">
        <v>13920</v>
      </c>
      <c r="C4" s="1" t="n">
        <v>13920</v>
      </c>
      <c r="D4" s="1" t="n">
        <v>0.53</v>
      </c>
      <c r="E4" s="1" t="n">
        <v>11500</v>
      </c>
      <c r="F4" s="1" t="n">
        <v>1845</v>
      </c>
      <c r="G4" s="1" t="n">
        <v>223.2</v>
      </c>
      <c r="H4" s="1" t="n">
        <v>209.2</v>
      </c>
      <c r="I4" s="1" t="n">
        <v>223.2</v>
      </c>
      <c r="J4" s="1" t="n">
        <v>209.2</v>
      </c>
    </row>
    <row r="5" customFormat="false" ht="12.75" hidden="false" customHeight="false" outlineLevel="0" collapsed="false">
      <c r="A5" s="41" t="s">
        <v>197</v>
      </c>
      <c r="B5" s="1" t="n">
        <v>41630</v>
      </c>
      <c r="C5" s="1" t="n">
        <v>14930</v>
      </c>
      <c r="D5" s="1" t="n">
        <v>0.24</v>
      </c>
      <c r="E5" s="1" t="n">
        <v>5047</v>
      </c>
      <c r="F5" s="1" t="n">
        <v>1916</v>
      </c>
      <c r="G5" s="1" t="n">
        <v>876.1</v>
      </c>
      <c r="H5" s="1" t="n">
        <v>625.8</v>
      </c>
      <c r="I5" s="1" t="n">
        <v>74</v>
      </c>
      <c r="J5" s="1" t="n">
        <v>189.4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4.5" defaultRowHeight="12.7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01"/>
    <col collapsed="false" customWidth="true" hidden="false" outlineLevel="0" max="3" min="3" style="0" width="9.71"/>
    <col collapsed="false" customWidth="true" hidden="false" outlineLevel="0" max="4" min="4" style="0" width="14.15"/>
    <col collapsed="false" customWidth="true" hidden="false" outlineLevel="0" max="5" min="5" style="0" width="15.29"/>
  </cols>
  <sheetData>
    <row r="1" customFormat="false" ht="12.75" hidden="false" customHeight="false" outlineLevel="0" collapsed="false">
      <c r="A1" s="1" t="s">
        <v>145</v>
      </c>
      <c r="B1" s="1" t="s">
        <v>198</v>
      </c>
      <c r="C1" s="42" t="s">
        <v>199</v>
      </c>
      <c r="D1" s="1" t="s">
        <v>200</v>
      </c>
      <c r="E1" s="1" t="s">
        <v>201</v>
      </c>
    </row>
    <row r="2" customFormat="false" ht="12.75" hidden="false" customHeight="false" outlineLevel="0" collapsed="false">
      <c r="A2" s="1" t="s">
        <v>138</v>
      </c>
      <c r="B2" s="1" t="n">
        <v>1</v>
      </c>
      <c r="C2" s="43" t="n">
        <f aca="false">PI()/4</f>
        <v>0.785398163397448</v>
      </c>
      <c r="D2" s="44" t="n">
        <f aca="false">PI()/(4*16)</f>
        <v>0.0490873852123405</v>
      </c>
      <c r="E2" s="45" t="n">
        <f aca="false">D2</f>
        <v>0.0490873852123405</v>
      </c>
    </row>
    <row r="3" customFormat="false" ht="12.75" hidden="false" customHeight="false" outlineLevel="0" collapsed="false">
      <c r="A3" s="1" t="s">
        <v>139</v>
      </c>
      <c r="B3" s="1" t="n">
        <v>0.5</v>
      </c>
      <c r="C3" s="42" t="n">
        <v>0.39734727</v>
      </c>
      <c r="D3" s="44" t="n">
        <v>0.00618769322</v>
      </c>
      <c r="E3" s="45" t="n">
        <v>0.0259649307</v>
      </c>
    </row>
    <row r="4" customFormat="false" ht="12.75" hidden="false" customHeight="false" outlineLevel="0" collapsed="false">
      <c r="A4" s="1" t="s">
        <v>140</v>
      </c>
      <c r="B4" s="1" t="n">
        <v>0.4</v>
      </c>
      <c r="C4" s="42" t="n">
        <v>0.286854479676372</v>
      </c>
      <c r="D4" s="44" t="n">
        <v>0.00262815122900489</v>
      </c>
      <c r="E4" s="44" t="n">
        <v>0.0172225703</v>
      </c>
    </row>
    <row r="5" customFormat="false" ht="12.75" hidden="false" customHeight="false" outlineLevel="0" collapsed="false">
      <c r="A5" s="1" t="s">
        <v>141</v>
      </c>
      <c r="B5" s="1" t="n">
        <v>0.35</v>
      </c>
      <c r="C5" s="42" t="n">
        <v>0.212911374999999</v>
      </c>
      <c r="D5" s="44" t="n">
        <v>0.00144128979</v>
      </c>
      <c r="E5" s="45" t="n">
        <v>0.0098693762</v>
      </c>
    </row>
    <row r="6" customFormat="false" ht="12.75" hidden="false" customHeight="false" outlineLevel="0" collapsed="false">
      <c r="A6" s="1" t="s">
        <v>142</v>
      </c>
      <c r="B6" s="1" t="n">
        <v>0.3</v>
      </c>
      <c r="C6" s="42" t="n">
        <v>0.176306534999999</v>
      </c>
      <c r="D6" s="44" t="n">
        <v>0.000861960754</v>
      </c>
      <c r="E6" s="45" t="n">
        <v>0.00827429537</v>
      </c>
    </row>
    <row r="7" customFormat="false" ht="12.75" hidden="false" customHeight="false" outlineLevel="0" collapsed="false">
      <c r="A7" s="1" t="s">
        <v>143</v>
      </c>
      <c r="B7" s="1" t="n">
        <v>0.25</v>
      </c>
      <c r="C7" s="42" t="n">
        <v>0.14815826</v>
      </c>
      <c r="D7" s="44" t="n">
        <v>0.000523547584</v>
      </c>
      <c r="E7" s="45" t="n">
        <v>0.00652971724</v>
      </c>
    </row>
    <row r="8" customFormat="false" ht="12.75" hidden="false" customHeight="false" outlineLevel="0" collapsed="false">
      <c r="A8" s="1" t="s">
        <v>144</v>
      </c>
      <c r="B8" s="1" t="n">
        <v>0.21</v>
      </c>
      <c r="C8" s="42" t="n">
        <v>0.122049228674999</v>
      </c>
      <c r="D8" s="44" t="n">
        <v>0.000300209475</v>
      </c>
      <c r="E8" s="45" t="n">
        <v>0.0053180703</v>
      </c>
    </row>
    <row r="9" customFormat="false" ht="12.75" hidden="false" customHeight="false" outlineLevel="0" collapsed="false">
      <c r="C9" s="43"/>
    </row>
    <row r="10" customFormat="false" ht="12.75" hidden="false" customHeight="false" outlineLevel="0" collapsed="false">
      <c r="C10" s="43"/>
    </row>
    <row r="11" customFormat="false" ht="12.75" hidden="false" customHeight="false" outlineLevel="0" collapsed="false">
      <c r="C11" s="43"/>
    </row>
    <row r="12" customFormat="false" ht="12.75" hidden="false" customHeight="false" outlineLevel="0" collapsed="false">
      <c r="C12" s="43"/>
    </row>
    <row r="13" customFormat="false" ht="12.75" hidden="false" customHeight="false" outlineLevel="0" collapsed="false">
      <c r="C13" s="43"/>
    </row>
    <row r="14" customFormat="false" ht="12.75" hidden="false" customHeight="false" outlineLevel="0" collapsed="false">
      <c r="C14" s="43"/>
    </row>
    <row r="15" customFormat="false" ht="12.75" hidden="false" customHeight="false" outlineLevel="0" collapsed="false">
      <c r="C15" s="43"/>
    </row>
    <row r="16" customFormat="false" ht="12.75" hidden="false" customHeight="false" outlineLevel="0" collapsed="false">
      <c r="C16" s="43"/>
    </row>
    <row r="17" customFormat="false" ht="12.75" hidden="false" customHeight="false" outlineLevel="0" collapsed="false">
      <c r="C17" s="43"/>
    </row>
    <row r="18" customFormat="false" ht="12.75" hidden="false" customHeight="false" outlineLevel="0" collapsed="false">
      <c r="C18" s="43"/>
    </row>
    <row r="19" customFormat="false" ht="12.75" hidden="false" customHeight="false" outlineLevel="0" collapsed="false">
      <c r="C19" s="43"/>
    </row>
    <row r="20" customFormat="false" ht="12.75" hidden="false" customHeight="false" outlineLevel="0" collapsed="false">
      <c r="C20" s="43"/>
    </row>
    <row r="21" customFormat="false" ht="12.75" hidden="false" customHeight="false" outlineLevel="0" collapsed="false">
      <c r="C21" s="43"/>
    </row>
    <row r="22" customFormat="false" ht="12.75" hidden="false" customHeight="false" outlineLevel="0" collapsed="false">
      <c r="C22" s="43"/>
    </row>
    <row r="23" customFormat="false" ht="12.75" hidden="false" customHeight="false" outlineLevel="0" collapsed="false">
      <c r="C23" s="43"/>
    </row>
    <row r="24" customFormat="false" ht="12.75" hidden="false" customHeight="false" outlineLevel="0" collapsed="false">
      <c r="C24" s="43"/>
    </row>
    <row r="25" customFormat="false" ht="12.75" hidden="false" customHeight="false" outlineLevel="0" collapsed="false">
      <c r="C25" s="43"/>
    </row>
    <row r="26" customFormat="false" ht="12.75" hidden="false" customHeight="false" outlineLevel="0" collapsed="false">
      <c r="C26" s="43"/>
    </row>
    <row r="27" customFormat="false" ht="12.75" hidden="false" customHeight="false" outlineLevel="0" collapsed="false">
      <c r="C27" s="43"/>
    </row>
    <row r="28" customFormat="false" ht="12.75" hidden="false" customHeight="false" outlineLevel="0" collapsed="false">
      <c r="C28" s="43"/>
    </row>
    <row r="29" customFormat="false" ht="12.75" hidden="false" customHeight="false" outlineLevel="0" collapsed="false">
      <c r="C29" s="43"/>
    </row>
    <row r="30" customFormat="false" ht="12.75" hidden="false" customHeight="false" outlineLevel="0" collapsed="false">
      <c r="C30" s="43"/>
    </row>
    <row r="31" customFormat="false" ht="12.75" hidden="false" customHeight="false" outlineLevel="0" collapsed="false">
      <c r="C31" s="43"/>
    </row>
    <row r="32" customFormat="false" ht="12.75" hidden="false" customHeight="false" outlineLevel="0" collapsed="false">
      <c r="C32" s="43"/>
    </row>
    <row r="33" customFormat="false" ht="12.75" hidden="false" customHeight="false" outlineLevel="0" collapsed="false">
      <c r="C33" s="43"/>
    </row>
    <row r="34" customFormat="false" ht="12.75" hidden="false" customHeight="false" outlineLevel="0" collapsed="false">
      <c r="C34" s="43"/>
    </row>
    <row r="35" customFormat="false" ht="12.75" hidden="false" customHeight="false" outlineLevel="0" collapsed="false">
      <c r="C35" s="43"/>
    </row>
    <row r="36" customFormat="false" ht="12.75" hidden="false" customHeight="false" outlineLevel="0" collapsed="false">
      <c r="C36" s="43"/>
    </row>
    <row r="37" customFormat="false" ht="12.75" hidden="false" customHeight="false" outlineLevel="0" collapsed="false">
      <c r="C37" s="43"/>
    </row>
    <row r="38" customFormat="false" ht="12.75" hidden="false" customHeight="false" outlineLevel="0" collapsed="false">
      <c r="C38" s="43"/>
    </row>
    <row r="39" customFormat="false" ht="12.75" hidden="false" customHeight="false" outlineLevel="0" collapsed="false">
      <c r="C39" s="43"/>
    </row>
    <row r="40" customFormat="false" ht="12.75" hidden="false" customHeight="false" outlineLevel="0" collapsed="false">
      <c r="C40" s="43"/>
    </row>
    <row r="41" customFormat="false" ht="12.75" hidden="false" customHeight="false" outlineLevel="0" collapsed="false">
      <c r="C41" s="43"/>
    </row>
    <row r="42" customFormat="false" ht="12.75" hidden="false" customHeight="false" outlineLevel="0" collapsed="false">
      <c r="C42" s="43"/>
    </row>
    <row r="43" customFormat="false" ht="12.75" hidden="false" customHeight="false" outlineLevel="0" collapsed="false">
      <c r="C43" s="43"/>
    </row>
    <row r="44" customFormat="false" ht="12.75" hidden="false" customHeight="false" outlineLevel="0" collapsed="false">
      <c r="C44" s="43"/>
    </row>
    <row r="45" customFormat="false" ht="12.75" hidden="false" customHeight="false" outlineLevel="0" collapsed="false">
      <c r="C45" s="43"/>
    </row>
    <row r="46" customFormat="false" ht="12.75" hidden="false" customHeight="false" outlineLevel="0" collapsed="false">
      <c r="C46" s="43"/>
    </row>
    <row r="47" customFormat="false" ht="12.75" hidden="false" customHeight="false" outlineLevel="0" collapsed="false">
      <c r="C47" s="43"/>
    </row>
    <row r="48" customFormat="false" ht="12.75" hidden="false" customHeight="false" outlineLevel="0" collapsed="false">
      <c r="C48" s="43"/>
    </row>
    <row r="49" customFormat="false" ht="12.75" hidden="false" customHeight="false" outlineLevel="0" collapsed="false">
      <c r="C49" s="43"/>
    </row>
    <row r="50" customFormat="false" ht="12.75" hidden="false" customHeight="false" outlineLevel="0" collapsed="false">
      <c r="C50" s="43"/>
    </row>
    <row r="51" customFormat="false" ht="12.75" hidden="false" customHeight="false" outlineLevel="0" collapsed="false">
      <c r="C51" s="43"/>
    </row>
    <row r="52" customFormat="false" ht="12.75" hidden="false" customHeight="false" outlineLevel="0" collapsed="false">
      <c r="C52" s="43"/>
    </row>
    <row r="53" customFormat="false" ht="12.75" hidden="false" customHeight="false" outlineLevel="0" collapsed="false">
      <c r="C53" s="43"/>
    </row>
    <row r="54" customFormat="false" ht="12.75" hidden="false" customHeight="false" outlineLevel="0" collapsed="false">
      <c r="C54" s="43"/>
    </row>
    <row r="55" customFormat="false" ht="12.75" hidden="false" customHeight="false" outlineLevel="0" collapsed="false">
      <c r="C55" s="43"/>
    </row>
    <row r="56" customFormat="false" ht="12.75" hidden="false" customHeight="false" outlineLevel="0" collapsed="false">
      <c r="C56" s="43"/>
    </row>
    <row r="57" customFormat="false" ht="12.75" hidden="false" customHeight="false" outlineLevel="0" collapsed="false">
      <c r="C57" s="43"/>
    </row>
    <row r="58" customFormat="false" ht="12.75" hidden="false" customHeight="false" outlineLevel="0" collapsed="false">
      <c r="C58" s="43"/>
    </row>
    <row r="59" customFormat="false" ht="12.75" hidden="false" customHeight="false" outlineLevel="0" collapsed="false">
      <c r="C59" s="43"/>
    </row>
    <row r="60" customFormat="false" ht="12.75" hidden="false" customHeight="false" outlineLevel="0" collapsed="false">
      <c r="C60" s="43"/>
    </row>
    <row r="61" customFormat="false" ht="12.75" hidden="false" customHeight="false" outlineLevel="0" collapsed="false">
      <c r="C61" s="43"/>
    </row>
    <row r="62" customFormat="false" ht="12.75" hidden="false" customHeight="false" outlineLevel="0" collapsed="false">
      <c r="C62" s="43"/>
    </row>
    <row r="63" customFormat="false" ht="12.75" hidden="false" customHeight="false" outlineLevel="0" collapsed="false">
      <c r="C63" s="43"/>
    </row>
    <row r="64" customFormat="false" ht="12.75" hidden="false" customHeight="false" outlineLevel="0" collapsed="false">
      <c r="C64" s="43"/>
    </row>
    <row r="65" customFormat="false" ht="12.75" hidden="false" customHeight="false" outlineLevel="0" collapsed="false">
      <c r="C65" s="43"/>
    </row>
    <row r="66" customFormat="false" ht="12.75" hidden="false" customHeight="false" outlineLevel="0" collapsed="false">
      <c r="C66" s="43"/>
    </row>
    <row r="67" customFormat="false" ht="12.75" hidden="false" customHeight="false" outlineLevel="0" collapsed="false">
      <c r="C67" s="43"/>
    </row>
    <row r="68" customFormat="false" ht="12.75" hidden="false" customHeight="false" outlineLevel="0" collapsed="false">
      <c r="C68" s="43"/>
    </row>
    <row r="69" customFormat="false" ht="12.75" hidden="false" customHeight="false" outlineLevel="0" collapsed="false">
      <c r="C69" s="43"/>
    </row>
    <row r="70" customFormat="false" ht="12.75" hidden="false" customHeight="false" outlineLevel="0" collapsed="false">
      <c r="C70" s="43"/>
    </row>
    <row r="71" customFormat="false" ht="12.75" hidden="false" customHeight="false" outlineLevel="0" collapsed="false">
      <c r="C71" s="43"/>
    </row>
    <row r="72" customFormat="false" ht="12.75" hidden="false" customHeight="false" outlineLevel="0" collapsed="false">
      <c r="C72" s="43"/>
    </row>
    <row r="73" customFormat="false" ht="12.75" hidden="false" customHeight="false" outlineLevel="0" collapsed="false">
      <c r="C73" s="43"/>
    </row>
    <row r="74" customFormat="false" ht="12.75" hidden="false" customHeight="false" outlineLevel="0" collapsed="false">
      <c r="C74" s="43"/>
    </row>
    <row r="75" customFormat="false" ht="12.75" hidden="false" customHeight="false" outlineLevel="0" collapsed="false">
      <c r="C75" s="43"/>
    </row>
    <row r="76" customFormat="false" ht="12.75" hidden="false" customHeight="false" outlineLevel="0" collapsed="false">
      <c r="C76" s="43"/>
    </row>
    <row r="77" customFormat="false" ht="12.75" hidden="false" customHeight="false" outlineLevel="0" collapsed="false">
      <c r="C77" s="43"/>
    </row>
    <row r="78" customFormat="false" ht="12.75" hidden="false" customHeight="false" outlineLevel="0" collapsed="false">
      <c r="C78" s="43"/>
    </row>
    <row r="79" customFormat="false" ht="12.75" hidden="false" customHeight="false" outlineLevel="0" collapsed="false">
      <c r="C79" s="43"/>
    </row>
    <row r="80" customFormat="false" ht="12.75" hidden="false" customHeight="false" outlineLevel="0" collapsed="false">
      <c r="C80" s="43"/>
    </row>
    <row r="81" customFormat="false" ht="12.75" hidden="false" customHeight="false" outlineLevel="0" collapsed="false">
      <c r="C81" s="43"/>
    </row>
    <row r="82" customFormat="false" ht="12.75" hidden="false" customHeight="false" outlineLevel="0" collapsed="false">
      <c r="C82" s="43"/>
    </row>
    <row r="83" customFormat="false" ht="12.75" hidden="false" customHeight="false" outlineLevel="0" collapsed="false">
      <c r="C83" s="43"/>
    </row>
    <row r="84" customFormat="false" ht="12.75" hidden="false" customHeight="false" outlineLevel="0" collapsed="false">
      <c r="C84" s="43"/>
    </row>
    <row r="85" customFormat="false" ht="12.75" hidden="false" customHeight="false" outlineLevel="0" collapsed="false">
      <c r="C85" s="43"/>
    </row>
    <row r="86" customFormat="false" ht="12.75" hidden="false" customHeight="false" outlineLevel="0" collapsed="false">
      <c r="C86" s="43"/>
    </row>
    <row r="87" customFormat="false" ht="12.75" hidden="false" customHeight="false" outlineLevel="0" collapsed="false">
      <c r="C87" s="43"/>
    </row>
    <row r="88" customFormat="false" ht="12.75" hidden="false" customHeight="false" outlineLevel="0" collapsed="false">
      <c r="C88" s="43"/>
    </row>
    <row r="89" customFormat="false" ht="12.75" hidden="false" customHeight="false" outlineLevel="0" collapsed="false">
      <c r="C89" s="43"/>
    </row>
    <row r="90" customFormat="false" ht="12.75" hidden="false" customHeight="false" outlineLevel="0" collapsed="false">
      <c r="C90" s="43"/>
    </row>
    <row r="91" customFormat="false" ht="12.75" hidden="false" customHeight="false" outlineLevel="0" collapsed="false">
      <c r="C91" s="43"/>
    </row>
    <row r="92" customFormat="false" ht="12.75" hidden="false" customHeight="false" outlineLevel="0" collapsed="false">
      <c r="C92" s="43"/>
    </row>
    <row r="93" customFormat="false" ht="12.75" hidden="false" customHeight="false" outlineLevel="0" collapsed="false">
      <c r="C93" s="43"/>
    </row>
    <row r="94" customFormat="false" ht="12.75" hidden="false" customHeight="false" outlineLevel="0" collapsed="false">
      <c r="C94" s="43"/>
    </row>
    <row r="95" customFormat="false" ht="12.75" hidden="false" customHeight="false" outlineLevel="0" collapsed="false">
      <c r="C95" s="43"/>
    </row>
    <row r="96" customFormat="false" ht="12.75" hidden="false" customHeight="false" outlineLevel="0" collapsed="false">
      <c r="C96" s="43"/>
    </row>
    <row r="97" customFormat="false" ht="12.75" hidden="false" customHeight="false" outlineLevel="0" collapsed="false">
      <c r="C97" s="43"/>
    </row>
    <row r="98" customFormat="false" ht="12.75" hidden="false" customHeight="false" outlineLevel="0" collapsed="false">
      <c r="C98" s="43"/>
    </row>
    <row r="99" customFormat="false" ht="12.75" hidden="false" customHeight="false" outlineLevel="0" collapsed="false">
      <c r="C99" s="43"/>
    </row>
    <row r="100" customFormat="false" ht="12.75" hidden="false" customHeight="false" outlineLevel="0" collapsed="false">
      <c r="C100" s="43"/>
    </row>
    <row r="101" customFormat="false" ht="12.75" hidden="false" customHeight="false" outlineLevel="0" collapsed="false">
      <c r="C101" s="43"/>
    </row>
    <row r="102" customFormat="false" ht="12.75" hidden="false" customHeight="false" outlineLevel="0" collapsed="false">
      <c r="C102" s="43"/>
    </row>
    <row r="103" customFormat="false" ht="12.75" hidden="false" customHeight="false" outlineLevel="0" collapsed="false">
      <c r="C103" s="43"/>
    </row>
    <row r="104" customFormat="false" ht="12.75" hidden="false" customHeight="false" outlineLevel="0" collapsed="false">
      <c r="C104" s="43"/>
    </row>
    <row r="105" customFormat="false" ht="12.75" hidden="false" customHeight="false" outlineLevel="0" collapsed="false">
      <c r="C105" s="43"/>
    </row>
    <row r="106" customFormat="false" ht="12.75" hidden="false" customHeight="false" outlineLevel="0" collapsed="false">
      <c r="C106" s="43"/>
    </row>
    <row r="107" customFormat="false" ht="12.75" hidden="false" customHeight="false" outlineLevel="0" collapsed="false">
      <c r="C107" s="43"/>
    </row>
    <row r="108" customFormat="false" ht="12.75" hidden="false" customHeight="false" outlineLevel="0" collapsed="false">
      <c r="C108" s="43"/>
    </row>
    <row r="109" customFormat="false" ht="12.75" hidden="false" customHeight="false" outlineLevel="0" collapsed="false">
      <c r="C109" s="43"/>
    </row>
    <row r="110" customFormat="false" ht="12.75" hidden="false" customHeight="false" outlineLevel="0" collapsed="false">
      <c r="C110" s="43"/>
    </row>
    <row r="111" customFormat="false" ht="12.75" hidden="false" customHeight="false" outlineLevel="0" collapsed="false">
      <c r="C111" s="43"/>
    </row>
    <row r="112" customFormat="false" ht="12.75" hidden="false" customHeight="false" outlineLevel="0" collapsed="false">
      <c r="C112" s="43"/>
    </row>
    <row r="113" customFormat="false" ht="12.75" hidden="false" customHeight="false" outlineLevel="0" collapsed="false">
      <c r="C113" s="43"/>
    </row>
    <row r="114" customFormat="false" ht="12.75" hidden="false" customHeight="false" outlineLevel="0" collapsed="false">
      <c r="C114" s="43"/>
    </row>
    <row r="115" customFormat="false" ht="12.75" hidden="false" customHeight="false" outlineLevel="0" collapsed="false">
      <c r="C115" s="43"/>
    </row>
    <row r="116" customFormat="false" ht="12.75" hidden="false" customHeight="false" outlineLevel="0" collapsed="false">
      <c r="C116" s="43"/>
    </row>
    <row r="117" customFormat="false" ht="12.75" hidden="false" customHeight="false" outlineLevel="0" collapsed="false">
      <c r="C117" s="43"/>
    </row>
    <row r="118" customFormat="false" ht="12.75" hidden="false" customHeight="false" outlineLevel="0" collapsed="false">
      <c r="C118" s="43"/>
    </row>
    <row r="119" customFormat="false" ht="12.75" hidden="false" customHeight="false" outlineLevel="0" collapsed="false">
      <c r="C119" s="43"/>
    </row>
    <row r="120" customFormat="false" ht="12.75" hidden="false" customHeight="false" outlineLevel="0" collapsed="false">
      <c r="C120" s="43"/>
    </row>
    <row r="121" customFormat="false" ht="12.75" hidden="false" customHeight="false" outlineLevel="0" collapsed="false">
      <c r="C121" s="43"/>
    </row>
    <row r="122" customFormat="false" ht="12.75" hidden="false" customHeight="false" outlineLevel="0" collapsed="false">
      <c r="C122" s="43"/>
    </row>
    <row r="123" customFormat="false" ht="12.75" hidden="false" customHeight="false" outlineLevel="0" collapsed="false">
      <c r="C123" s="43"/>
    </row>
    <row r="124" customFormat="false" ht="12.75" hidden="false" customHeight="false" outlineLevel="0" collapsed="false">
      <c r="C124" s="43"/>
    </row>
    <row r="125" customFormat="false" ht="12.75" hidden="false" customHeight="false" outlineLevel="0" collapsed="false">
      <c r="C125" s="43"/>
    </row>
    <row r="126" customFormat="false" ht="12.75" hidden="false" customHeight="false" outlineLevel="0" collapsed="false">
      <c r="C126" s="43"/>
    </row>
    <row r="127" customFormat="false" ht="12.75" hidden="false" customHeight="false" outlineLevel="0" collapsed="false">
      <c r="C127" s="43"/>
    </row>
    <row r="128" customFormat="false" ht="12.75" hidden="false" customHeight="false" outlineLevel="0" collapsed="false">
      <c r="C128" s="43"/>
    </row>
    <row r="129" customFormat="false" ht="12.75" hidden="false" customHeight="false" outlineLevel="0" collapsed="false">
      <c r="C129" s="43"/>
    </row>
    <row r="130" customFormat="false" ht="12.75" hidden="false" customHeight="false" outlineLevel="0" collapsed="false">
      <c r="C130" s="43"/>
    </row>
    <row r="131" customFormat="false" ht="12.75" hidden="false" customHeight="false" outlineLevel="0" collapsed="false">
      <c r="C131" s="43"/>
    </row>
    <row r="132" customFormat="false" ht="12.75" hidden="false" customHeight="false" outlineLevel="0" collapsed="false">
      <c r="C132" s="43"/>
    </row>
    <row r="133" customFormat="false" ht="12.75" hidden="false" customHeight="false" outlineLevel="0" collapsed="false">
      <c r="C133" s="43"/>
    </row>
    <row r="134" customFormat="false" ht="12.75" hidden="false" customHeight="false" outlineLevel="0" collapsed="false">
      <c r="C134" s="43"/>
    </row>
    <row r="135" customFormat="false" ht="12.75" hidden="false" customHeight="false" outlineLevel="0" collapsed="false">
      <c r="C135" s="43"/>
    </row>
    <row r="136" customFormat="false" ht="12.75" hidden="false" customHeight="false" outlineLevel="0" collapsed="false">
      <c r="C136" s="43"/>
    </row>
    <row r="137" customFormat="false" ht="12.75" hidden="false" customHeight="false" outlineLevel="0" collapsed="false">
      <c r="C137" s="43"/>
    </row>
    <row r="138" customFormat="false" ht="12.75" hidden="false" customHeight="false" outlineLevel="0" collapsed="false">
      <c r="C138" s="43"/>
    </row>
    <row r="139" customFormat="false" ht="12.75" hidden="false" customHeight="false" outlineLevel="0" collapsed="false">
      <c r="C139" s="43"/>
    </row>
    <row r="140" customFormat="false" ht="12.75" hidden="false" customHeight="false" outlineLevel="0" collapsed="false">
      <c r="C140" s="43"/>
    </row>
    <row r="141" customFormat="false" ht="12.75" hidden="false" customHeight="false" outlineLevel="0" collapsed="false">
      <c r="C141" s="43"/>
    </row>
    <row r="142" customFormat="false" ht="12.75" hidden="false" customHeight="false" outlineLevel="0" collapsed="false">
      <c r="C142" s="43"/>
    </row>
    <row r="143" customFormat="false" ht="12.75" hidden="false" customHeight="false" outlineLevel="0" collapsed="false">
      <c r="C143" s="43"/>
    </row>
    <row r="144" customFormat="false" ht="12.75" hidden="false" customHeight="false" outlineLevel="0" collapsed="false">
      <c r="C144" s="43"/>
    </row>
    <row r="145" customFormat="false" ht="12.75" hidden="false" customHeight="false" outlineLevel="0" collapsed="false">
      <c r="C145" s="43"/>
    </row>
    <row r="146" customFormat="false" ht="12.75" hidden="false" customHeight="false" outlineLevel="0" collapsed="false">
      <c r="C146" s="43"/>
    </row>
    <row r="147" customFormat="false" ht="12.75" hidden="false" customHeight="false" outlineLevel="0" collapsed="false">
      <c r="C147" s="43"/>
    </row>
    <row r="148" customFormat="false" ht="12.75" hidden="false" customHeight="false" outlineLevel="0" collapsed="false">
      <c r="C148" s="43"/>
    </row>
    <row r="149" customFormat="false" ht="12.75" hidden="false" customHeight="false" outlineLevel="0" collapsed="false">
      <c r="C149" s="43"/>
    </row>
    <row r="150" customFormat="false" ht="12.75" hidden="false" customHeight="false" outlineLevel="0" collapsed="false">
      <c r="C150" s="43"/>
    </row>
    <row r="151" customFormat="false" ht="12.75" hidden="false" customHeight="false" outlineLevel="0" collapsed="false">
      <c r="C151" s="43"/>
    </row>
    <row r="152" customFormat="false" ht="12.75" hidden="false" customHeight="false" outlineLevel="0" collapsed="false">
      <c r="C152" s="43"/>
    </row>
    <row r="153" customFormat="false" ht="12.75" hidden="false" customHeight="false" outlineLevel="0" collapsed="false">
      <c r="C153" s="43"/>
    </row>
    <row r="154" customFormat="false" ht="12.75" hidden="false" customHeight="false" outlineLevel="0" collapsed="false">
      <c r="C154" s="43"/>
    </row>
    <row r="155" customFormat="false" ht="12.75" hidden="false" customHeight="false" outlineLevel="0" collapsed="false">
      <c r="C155" s="43"/>
    </row>
    <row r="156" customFormat="false" ht="12.75" hidden="false" customHeight="false" outlineLevel="0" collapsed="false">
      <c r="C156" s="43"/>
    </row>
    <row r="157" customFormat="false" ht="12.75" hidden="false" customHeight="false" outlineLevel="0" collapsed="false">
      <c r="C157" s="43"/>
    </row>
    <row r="158" customFormat="false" ht="12.75" hidden="false" customHeight="false" outlineLevel="0" collapsed="false">
      <c r="C158" s="43"/>
    </row>
    <row r="159" customFormat="false" ht="12.75" hidden="false" customHeight="false" outlineLevel="0" collapsed="false">
      <c r="C159" s="43"/>
    </row>
    <row r="160" customFormat="false" ht="12.75" hidden="false" customHeight="false" outlineLevel="0" collapsed="false">
      <c r="C160" s="43"/>
    </row>
    <row r="161" customFormat="false" ht="12.75" hidden="false" customHeight="false" outlineLevel="0" collapsed="false">
      <c r="C161" s="43"/>
    </row>
    <row r="162" customFormat="false" ht="12.75" hidden="false" customHeight="false" outlineLevel="0" collapsed="false">
      <c r="C162" s="43"/>
    </row>
    <row r="163" customFormat="false" ht="12.75" hidden="false" customHeight="false" outlineLevel="0" collapsed="false">
      <c r="C163" s="43"/>
    </row>
    <row r="164" customFormat="false" ht="12.75" hidden="false" customHeight="false" outlineLevel="0" collapsed="false">
      <c r="C164" s="43"/>
    </row>
    <row r="165" customFormat="false" ht="12.75" hidden="false" customHeight="false" outlineLevel="0" collapsed="false">
      <c r="C165" s="43"/>
    </row>
    <row r="166" customFormat="false" ht="12.75" hidden="false" customHeight="false" outlineLevel="0" collapsed="false">
      <c r="C166" s="43"/>
    </row>
    <row r="167" customFormat="false" ht="12.75" hidden="false" customHeight="false" outlineLevel="0" collapsed="false">
      <c r="C167" s="43"/>
    </row>
    <row r="168" customFormat="false" ht="12.75" hidden="false" customHeight="false" outlineLevel="0" collapsed="false">
      <c r="C168" s="43"/>
    </row>
    <row r="169" customFormat="false" ht="12.75" hidden="false" customHeight="false" outlineLevel="0" collapsed="false">
      <c r="C169" s="43"/>
    </row>
    <row r="170" customFormat="false" ht="12.75" hidden="false" customHeight="false" outlineLevel="0" collapsed="false">
      <c r="C170" s="43"/>
    </row>
    <row r="171" customFormat="false" ht="12.75" hidden="false" customHeight="false" outlineLevel="0" collapsed="false">
      <c r="C171" s="43"/>
    </row>
    <row r="172" customFormat="false" ht="12.75" hidden="false" customHeight="false" outlineLevel="0" collapsed="false">
      <c r="C172" s="43"/>
    </row>
    <row r="173" customFormat="false" ht="12.75" hidden="false" customHeight="false" outlineLevel="0" collapsed="false">
      <c r="C173" s="43"/>
    </row>
    <row r="174" customFormat="false" ht="12.75" hidden="false" customHeight="false" outlineLevel="0" collapsed="false">
      <c r="C174" s="43"/>
    </row>
    <row r="175" customFormat="false" ht="12.75" hidden="false" customHeight="false" outlineLevel="0" collapsed="false">
      <c r="C175" s="43"/>
    </row>
    <row r="176" customFormat="false" ht="12.75" hidden="false" customHeight="false" outlineLevel="0" collapsed="false">
      <c r="C176" s="43"/>
    </row>
    <row r="177" customFormat="false" ht="12.75" hidden="false" customHeight="false" outlineLevel="0" collapsed="false">
      <c r="C177" s="43"/>
    </row>
    <row r="178" customFormat="false" ht="12.75" hidden="false" customHeight="false" outlineLevel="0" collapsed="false">
      <c r="C178" s="43"/>
    </row>
    <row r="179" customFormat="false" ht="12.75" hidden="false" customHeight="false" outlineLevel="0" collapsed="false">
      <c r="C179" s="43"/>
    </row>
    <row r="180" customFormat="false" ht="12.75" hidden="false" customHeight="false" outlineLevel="0" collapsed="false">
      <c r="C180" s="43"/>
    </row>
    <row r="181" customFormat="false" ht="12.75" hidden="false" customHeight="false" outlineLevel="0" collapsed="false">
      <c r="C181" s="43"/>
    </row>
    <row r="182" customFormat="false" ht="12.75" hidden="false" customHeight="false" outlineLevel="0" collapsed="false">
      <c r="C182" s="43"/>
    </row>
    <row r="183" customFormat="false" ht="12.75" hidden="false" customHeight="false" outlineLevel="0" collapsed="false">
      <c r="C183" s="43"/>
    </row>
    <row r="184" customFormat="false" ht="12.75" hidden="false" customHeight="false" outlineLevel="0" collapsed="false">
      <c r="C184" s="43"/>
    </row>
    <row r="185" customFormat="false" ht="12.75" hidden="false" customHeight="false" outlineLevel="0" collapsed="false">
      <c r="C185" s="43"/>
    </row>
    <row r="186" customFormat="false" ht="12.75" hidden="false" customHeight="false" outlineLevel="0" collapsed="false">
      <c r="C186" s="43"/>
    </row>
    <row r="187" customFormat="false" ht="12.75" hidden="false" customHeight="false" outlineLevel="0" collapsed="false">
      <c r="C187" s="43"/>
    </row>
    <row r="188" customFormat="false" ht="12.75" hidden="false" customHeight="false" outlineLevel="0" collapsed="false">
      <c r="C188" s="43"/>
    </row>
    <row r="189" customFormat="false" ht="12.75" hidden="false" customHeight="false" outlineLevel="0" collapsed="false">
      <c r="C189" s="43"/>
    </row>
    <row r="190" customFormat="false" ht="12.75" hidden="false" customHeight="false" outlineLevel="0" collapsed="false">
      <c r="C190" s="43"/>
    </row>
    <row r="191" customFormat="false" ht="12.75" hidden="false" customHeight="false" outlineLevel="0" collapsed="false">
      <c r="C191" s="43"/>
    </row>
    <row r="192" customFormat="false" ht="12.75" hidden="false" customHeight="false" outlineLevel="0" collapsed="false">
      <c r="C192" s="43"/>
    </row>
    <row r="193" customFormat="false" ht="12.75" hidden="false" customHeight="false" outlineLevel="0" collapsed="false">
      <c r="C193" s="43"/>
    </row>
    <row r="194" customFormat="false" ht="12.75" hidden="false" customHeight="false" outlineLevel="0" collapsed="false">
      <c r="C194" s="43"/>
    </row>
    <row r="195" customFormat="false" ht="12.75" hidden="false" customHeight="false" outlineLevel="0" collapsed="false">
      <c r="C195" s="43"/>
    </row>
    <row r="196" customFormat="false" ht="12.75" hidden="false" customHeight="false" outlineLevel="0" collapsed="false">
      <c r="C196" s="43"/>
    </row>
    <row r="197" customFormat="false" ht="12.75" hidden="false" customHeight="false" outlineLevel="0" collapsed="false">
      <c r="C197" s="43"/>
    </row>
    <row r="198" customFormat="false" ht="12.75" hidden="false" customHeight="false" outlineLevel="0" collapsed="false">
      <c r="C198" s="43"/>
    </row>
    <row r="199" customFormat="false" ht="12.75" hidden="false" customHeight="false" outlineLevel="0" collapsed="false">
      <c r="C199" s="43"/>
    </row>
    <row r="200" customFormat="false" ht="12.75" hidden="false" customHeight="false" outlineLevel="0" collapsed="false">
      <c r="C200" s="43"/>
    </row>
    <row r="201" customFormat="false" ht="12.75" hidden="false" customHeight="false" outlineLevel="0" collapsed="false">
      <c r="C201" s="43"/>
    </row>
    <row r="202" customFormat="false" ht="12.75" hidden="false" customHeight="false" outlineLevel="0" collapsed="false">
      <c r="C202" s="43"/>
    </row>
    <row r="203" customFormat="false" ht="12.75" hidden="false" customHeight="false" outlineLevel="0" collapsed="false">
      <c r="C203" s="43"/>
    </row>
    <row r="204" customFormat="false" ht="12.75" hidden="false" customHeight="false" outlineLevel="0" collapsed="false">
      <c r="C204" s="43"/>
    </row>
    <row r="205" customFormat="false" ht="12.75" hidden="false" customHeight="false" outlineLevel="0" collapsed="false">
      <c r="C205" s="43"/>
    </row>
    <row r="206" customFormat="false" ht="12.75" hidden="false" customHeight="false" outlineLevel="0" collapsed="false">
      <c r="C206" s="43"/>
    </row>
    <row r="207" customFormat="false" ht="12.75" hidden="false" customHeight="false" outlineLevel="0" collapsed="false">
      <c r="C207" s="43"/>
    </row>
    <row r="208" customFormat="false" ht="12.75" hidden="false" customHeight="false" outlineLevel="0" collapsed="false">
      <c r="C208" s="43"/>
    </row>
    <row r="209" customFormat="false" ht="12.75" hidden="false" customHeight="false" outlineLevel="0" collapsed="false">
      <c r="C209" s="43"/>
    </row>
    <row r="210" customFormat="false" ht="12.75" hidden="false" customHeight="false" outlineLevel="0" collapsed="false">
      <c r="C210" s="43"/>
    </row>
    <row r="211" customFormat="false" ht="12.75" hidden="false" customHeight="false" outlineLevel="0" collapsed="false">
      <c r="C211" s="43"/>
    </row>
    <row r="212" customFormat="false" ht="12.75" hidden="false" customHeight="false" outlineLevel="0" collapsed="false">
      <c r="C212" s="43"/>
    </row>
    <row r="213" customFormat="false" ht="12.75" hidden="false" customHeight="false" outlineLevel="0" collapsed="false">
      <c r="C213" s="43"/>
    </row>
    <row r="214" customFormat="false" ht="12.75" hidden="false" customHeight="false" outlineLevel="0" collapsed="false">
      <c r="C214" s="43"/>
    </row>
    <row r="215" customFormat="false" ht="12.75" hidden="false" customHeight="false" outlineLevel="0" collapsed="false">
      <c r="C215" s="43"/>
    </row>
    <row r="216" customFormat="false" ht="12.75" hidden="false" customHeight="false" outlineLevel="0" collapsed="false">
      <c r="C216" s="43"/>
    </row>
    <row r="217" customFormat="false" ht="12.75" hidden="false" customHeight="false" outlineLevel="0" collapsed="false">
      <c r="C217" s="43"/>
    </row>
    <row r="218" customFormat="false" ht="12.75" hidden="false" customHeight="false" outlineLevel="0" collapsed="false">
      <c r="C218" s="43"/>
    </row>
    <row r="219" customFormat="false" ht="12.75" hidden="false" customHeight="false" outlineLevel="0" collapsed="false">
      <c r="C219" s="43"/>
    </row>
    <row r="220" customFormat="false" ht="12.75" hidden="false" customHeight="false" outlineLevel="0" collapsed="false">
      <c r="C220" s="43"/>
    </row>
    <row r="221" customFormat="false" ht="12.75" hidden="false" customHeight="false" outlineLevel="0" collapsed="false">
      <c r="C221" s="43"/>
    </row>
    <row r="222" customFormat="false" ht="12.75" hidden="false" customHeight="false" outlineLevel="0" collapsed="false">
      <c r="C222" s="43"/>
    </row>
    <row r="223" customFormat="false" ht="12.75" hidden="false" customHeight="false" outlineLevel="0" collapsed="false">
      <c r="C223" s="43"/>
    </row>
    <row r="224" customFormat="false" ht="12.75" hidden="false" customHeight="false" outlineLevel="0" collapsed="false">
      <c r="C224" s="43"/>
    </row>
    <row r="225" customFormat="false" ht="12.75" hidden="false" customHeight="false" outlineLevel="0" collapsed="false">
      <c r="C225" s="43"/>
    </row>
    <row r="226" customFormat="false" ht="12.75" hidden="false" customHeight="false" outlineLevel="0" collapsed="false">
      <c r="C226" s="43"/>
    </row>
    <row r="227" customFormat="false" ht="12.75" hidden="false" customHeight="false" outlineLevel="0" collapsed="false">
      <c r="C227" s="43"/>
    </row>
    <row r="228" customFormat="false" ht="12.75" hidden="false" customHeight="false" outlineLevel="0" collapsed="false">
      <c r="C228" s="43"/>
    </row>
    <row r="229" customFormat="false" ht="12.75" hidden="false" customHeight="false" outlineLevel="0" collapsed="false">
      <c r="C229" s="43"/>
    </row>
    <row r="230" customFormat="false" ht="12.75" hidden="false" customHeight="false" outlineLevel="0" collapsed="false">
      <c r="C230" s="43"/>
    </row>
    <row r="231" customFormat="false" ht="12.75" hidden="false" customHeight="false" outlineLevel="0" collapsed="false">
      <c r="C231" s="43"/>
    </row>
    <row r="232" customFormat="false" ht="12.75" hidden="false" customHeight="false" outlineLevel="0" collapsed="false">
      <c r="C232" s="43"/>
    </row>
    <row r="233" customFormat="false" ht="12.75" hidden="false" customHeight="false" outlineLevel="0" collapsed="false">
      <c r="C233" s="43"/>
    </row>
    <row r="234" customFormat="false" ht="12.75" hidden="false" customHeight="false" outlineLevel="0" collapsed="false">
      <c r="C234" s="43"/>
    </row>
    <row r="235" customFormat="false" ht="12.75" hidden="false" customHeight="false" outlineLevel="0" collapsed="false">
      <c r="C235" s="43"/>
    </row>
    <row r="236" customFormat="false" ht="12.75" hidden="false" customHeight="false" outlineLevel="0" collapsed="false">
      <c r="C236" s="43"/>
    </row>
    <row r="237" customFormat="false" ht="12.75" hidden="false" customHeight="false" outlineLevel="0" collapsed="false">
      <c r="C237" s="43"/>
    </row>
    <row r="238" customFormat="false" ht="12.75" hidden="false" customHeight="false" outlineLevel="0" collapsed="false">
      <c r="C238" s="43"/>
    </row>
    <row r="239" customFormat="false" ht="12.75" hidden="false" customHeight="false" outlineLevel="0" collapsed="false">
      <c r="C239" s="43"/>
    </row>
    <row r="240" customFormat="false" ht="12.75" hidden="false" customHeight="false" outlineLevel="0" collapsed="false">
      <c r="C240" s="43"/>
    </row>
    <row r="241" customFormat="false" ht="12.75" hidden="false" customHeight="false" outlineLevel="0" collapsed="false">
      <c r="C241" s="43"/>
    </row>
    <row r="242" customFormat="false" ht="12.75" hidden="false" customHeight="false" outlineLevel="0" collapsed="false">
      <c r="C242" s="43"/>
    </row>
    <row r="243" customFormat="false" ht="12.75" hidden="false" customHeight="false" outlineLevel="0" collapsed="false">
      <c r="C243" s="43"/>
    </row>
    <row r="244" customFormat="false" ht="12.75" hidden="false" customHeight="false" outlineLevel="0" collapsed="false">
      <c r="C244" s="43"/>
    </row>
    <row r="245" customFormat="false" ht="12.75" hidden="false" customHeight="false" outlineLevel="0" collapsed="false">
      <c r="C245" s="43"/>
    </row>
    <row r="246" customFormat="false" ht="12.75" hidden="false" customHeight="false" outlineLevel="0" collapsed="false">
      <c r="C246" s="43"/>
    </row>
    <row r="247" customFormat="false" ht="12.75" hidden="false" customHeight="false" outlineLevel="0" collapsed="false">
      <c r="C247" s="43"/>
    </row>
    <row r="248" customFormat="false" ht="12.75" hidden="false" customHeight="false" outlineLevel="0" collapsed="false">
      <c r="C248" s="43"/>
    </row>
    <row r="249" customFormat="false" ht="12.75" hidden="false" customHeight="false" outlineLevel="0" collapsed="false">
      <c r="C249" s="43"/>
    </row>
    <row r="250" customFormat="false" ht="12.75" hidden="false" customHeight="false" outlineLevel="0" collapsed="false">
      <c r="C250" s="43"/>
    </row>
    <row r="251" customFormat="false" ht="12.75" hidden="false" customHeight="false" outlineLevel="0" collapsed="false">
      <c r="C251" s="43"/>
    </row>
    <row r="252" customFormat="false" ht="12.75" hidden="false" customHeight="false" outlineLevel="0" collapsed="false">
      <c r="C252" s="43"/>
    </row>
    <row r="253" customFormat="false" ht="12.75" hidden="false" customHeight="false" outlineLevel="0" collapsed="false">
      <c r="C253" s="43"/>
    </row>
    <row r="254" customFormat="false" ht="12.75" hidden="false" customHeight="false" outlineLevel="0" collapsed="false">
      <c r="C254" s="43"/>
    </row>
    <row r="255" customFormat="false" ht="12.75" hidden="false" customHeight="false" outlineLevel="0" collapsed="false">
      <c r="C255" s="43"/>
    </row>
    <row r="256" customFormat="false" ht="12.75" hidden="false" customHeight="false" outlineLevel="0" collapsed="false">
      <c r="C256" s="43"/>
    </row>
    <row r="257" customFormat="false" ht="12.75" hidden="false" customHeight="false" outlineLevel="0" collapsed="false">
      <c r="C257" s="43"/>
    </row>
    <row r="258" customFormat="false" ht="12.75" hidden="false" customHeight="false" outlineLevel="0" collapsed="false">
      <c r="C258" s="43"/>
    </row>
    <row r="259" customFormat="false" ht="12.75" hidden="false" customHeight="false" outlineLevel="0" collapsed="false">
      <c r="C259" s="43"/>
    </row>
    <row r="260" customFormat="false" ht="12.75" hidden="false" customHeight="false" outlineLevel="0" collapsed="false">
      <c r="C260" s="43"/>
    </row>
    <row r="261" customFormat="false" ht="12.75" hidden="false" customHeight="false" outlineLevel="0" collapsed="false">
      <c r="C261" s="43"/>
    </row>
    <row r="262" customFormat="false" ht="12.75" hidden="false" customHeight="false" outlineLevel="0" collapsed="false">
      <c r="C262" s="43"/>
    </row>
    <row r="263" customFormat="false" ht="12.75" hidden="false" customHeight="false" outlineLevel="0" collapsed="false">
      <c r="C263" s="43"/>
    </row>
    <row r="264" customFormat="false" ht="12.75" hidden="false" customHeight="false" outlineLevel="0" collapsed="false">
      <c r="C264" s="43"/>
    </row>
    <row r="265" customFormat="false" ht="12.75" hidden="false" customHeight="false" outlineLevel="0" collapsed="false">
      <c r="C265" s="43"/>
    </row>
    <row r="266" customFormat="false" ht="12.75" hidden="false" customHeight="false" outlineLevel="0" collapsed="false">
      <c r="C266" s="43"/>
    </row>
    <row r="267" customFormat="false" ht="12.75" hidden="false" customHeight="false" outlineLevel="0" collapsed="false">
      <c r="C267" s="43"/>
    </row>
    <row r="268" customFormat="false" ht="12.75" hidden="false" customHeight="false" outlineLevel="0" collapsed="false">
      <c r="C268" s="43"/>
    </row>
    <row r="269" customFormat="false" ht="12.75" hidden="false" customHeight="false" outlineLevel="0" collapsed="false">
      <c r="C269" s="43"/>
    </row>
    <row r="270" customFormat="false" ht="12.75" hidden="false" customHeight="false" outlineLevel="0" collapsed="false">
      <c r="C270" s="43"/>
    </row>
    <row r="271" customFormat="false" ht="12.75" hidden="false" customHeight="false" outlineLevel="0" collapsed="false">
      <c r="C271" s="43"/>
    </row>
    <row r="272" customFormat="false" ht="12.75" hidden="false" customHeight="false" outlineLevel="0" collapsed="false">
      <c r="C272" s="43"/>
    </row>
    <row r="273" customFormat="false" ht="12.75" hidden="false" customHeight="false" outlineLevel="0" collapsed="false">
      <c r="C273" s="43"/>
    </row>
    <row r="274" customFormat="false" ht="12.75" hidden="false" customHeight="false" outlineLevel="0" collapsed="false">
      <c r="C274" s="43"/>
    </row>
    <row r="275" customFormat="false" ht="12.75" hidden="false" customHeight="false" outlineLevel="0" collapsed="false">
      <c r="C275" s="43"/>
    </row>
    <row r="276" customFormat="false" ht="12.75" hidden="false" customHeight="false" outlineLevel="0" collapsed="false">
      <c r="C276" s="43"/>
    </row>
    <row r="277" customFormat="false" ht="12.75" hidden="false" customHeight="false" outlineLevel="0" collapsed="false">
      <c r="C277" s="43"/>
    </row>
    <row r="278" customFormat="false" ht="12.75" hidden="false" customHeight="false" outlineLevel="0" collapsed="false">
      <c r="C278" s="43"/>
    </row>
    <row r="279" customFormat="false" ht="12.75" hidden="false" customHeight="false" outlineLevel="0" collapsed="false">
      <c r="C279" s="43"/>
    </row>
    <row r="280" customFormat="false" ht="12.75" hidden="false" customHeight="false" outlineLevel="0" collapsed="false">
      <c r="C280" s="43"/>
    </row>
    <row r="281" customFormat="false" ht="12.75" hidden="false" customHeight="false" outlineLevel="0" collapsed="false">
      <c r="C281" s="43"/>
    </row>
    <row r="282" customFormat="false" ht="12.75" hidden="false" customHeight="false" outlineLevel="0" collapsed="false">
      <c r="C282" s="43"/>
    </row>
    <row r="283" customFormat="false" ht="12.75" hidden="false" customHeight="false" outlineLevel="0" collapsed="false">
      <c r="C283" s="43"/>
    </row>
    <row r="284" customFormat="false" ht="12.75" hidden="false" customHeight="false" outlineLevel="0" collapsed="false">
      <c r="C284" s="43"/>
    </row>
    <row r="285" customFormat="false" ht="12.75" hidden="false" customHeight="false" outlineLevel="0" collapsed="false">
      <c r="C285" s="43"/>
    </row>
    <row r="286" customFormat="false" ht="12.75" hidden="false" customHeight="false" outlineLevel="0" collapsed="false">
      <c r="C286" s="43"/>
    </row>
    <row r="287" customFormat="false" ht="12.75" hidden="false" customHeight="false" outlineLevel="0" collapsed="false">
      <c r="C287" s="43"/>
    </row>
    <row r="288" customFormat="false" ht="12.75" hidden="false" customHeight="false" outlineLevel="0" collapsed="false">
      <c r="C288" s="43"/>
    </row>
    <row r="289" customFormat="false" ht="12.75" hidden="false" customHeight="false" outlineLevel="0" collapsed="false">
      <c r="C289" s="43"/>
    </row>
    <row r="290" customFormat="false" ht="12.75" hidden="false" customHeight="false" outlineLevel="0" collapsed="false">
      <c r="C290" s="43"/>
    </row>
    <row r="291" customFormat="false" ht="12.75" hidden="false" customHeight="false" outlineLevel="0" collapsed="false">
      <c r="C291" s="43"/>
    </row>
    <row r="292" customFormat="false" ht="12.75" hidden="false" customHeight="false" outlineLevel="0" collapsed="false">
      <c r="C292" s="43"/>
    </row>
    <row r="293" customFormat="false" ht="12.75" hidden="false" customHeight="false" outlineLevel="0" collapsed="false">
      <c r="C293" s="43"/>
    </row>
    <row r="294" customFormat="false" ht="12.75" hidden="false" customHeight="false" outlineLevel="0" collapsed="false">
      <c r="C294" s="43"/>
    </row>
    <row r="295" customFormat="false" ht="12.75" hidden="false" customHeight="false" outlineLevel="0" collapsed="false">
      <c r="C295" s="43"/>
    </row>
    <row r="296" customFormat="false" ht="12.75" hidden="false" customHeight="false" outlineLevel="0" collapsed="false">
      <c r="C296" s="43"/>
    </row>
    <row r="297" customFormat="false" ht="12.75" hidden="false" customHeight="false" outlineLevel="0" collapsed="false">
      <c r="C297" s="43"/>
    </row>
    <row r="298" customFormat="false" ht="12.75" hidden="false" customHeight="false" outlineLevel="0" collapsed="false">
      <c r="C298" s="43"/>
    </row>
    <row r="299" customFormat="false" ht="12.75" hidden="false" customHeight="false" outlineLevel="0" collapsed="false">
      <c r="C299" s="43"/>
    </row>
    <row r="300" customFormat="false" ht="12.75" hidden="false" customHeight="false" outlineLevel="0" collapsed="false">
      <c r="C300" s="43"/>
    </row>
    <row r="301" customFormat="false" ht="12.75" hidden="false" customHeight="false" outlineLevel="0" collapsed="false">
      <c r="C301" s="43"/>
    </row>
    <row r="302" customFormat="false" ht="12.75" hidden="false" customHeight="false" outlineLevel="0" collapsed="false">
      <c r="C302" s="43"/>
    </row>
    <row r="303" customFormat="false" ht="12.75" hidden="false" customHeight="false" outlineLevel="0" collapsed="false">
      <c r="C303" s="43"/>
    </row>
    <row r="304" customFormat="false" ht="12.75" hidden="false" customHeight="false" outlineLevel="0" collapsed="false">
      <c r="C304" s="43"/>
    </row>
    <row r="305" customFormat="false" ht="12.75" hidden="false" customHeight="false" outlineLevel="0" collapsed="false">
      <c r="C305" s="43"/>
    </row>
    <row r="306" customFormat="false" ht="12.75" hidden="false" customHeight="false" outlineLevel="0" collapsed="false">
      <c r="C306" s="43"/>
    </row>
    <row r="307" customFormat="false" ht="12.75" hidden="false" customHeight="false" outlineLevel="0" collapsed="false">
      <c r="C307" s="43"/>
    </row>
    <row r="308" customFormat="false" ht="12.75" hidden="false" customHeight="false" outlineLevel="0" collapsed="false">
      <c r="C308" s="43"/>
    </row>
    <row r="309" customFormat="false" ht="12.75" hidden="false" customHeight="false" outlineLevel="0" collapsed="false">
      <c r="C309" s="43"/>
    </row>
    <row r="310" customFormat="false" ht="12.75" hidden="false" customHeight="false" outlineLevel="0" collapsed="false">
      <c r="C310" s="43"/>
    </row>
    <row r="311" customFormat="false" ht="12.75" hidden="false" customHeight="false" outlineLevel="0" collapsed="false">
      <c r="C311" s="43"/>
    </row>
    <row r="312" customFormat="false" ht="12.75" hidden="false" customHeight="false" outlineLevel="0" collapsed="false">
      <c r="C312" s="43"/>
    </row>
    <row r="313" customFormat="false" ht="12.75" hidden="false" customHeight="false" outlineLevel="0" collapsed="false">
      <c r="C313" s="43"/>
    </row>
    <row r="314" customFormat="false" ht="12.75" hidden="false" customHeight="false" outlineLevel="0" collapsed="false">
      <c r="C314" s="43"/>
    </row>
    <row r="315" customFormat="false" ht="12.75" hidden="false" customHeight="false" outlineLevel="0" collapsed="false">
      <c r="C315" s="43"/>
    </row>
    <row r="316" customFormat="false" ht="12.75" hidden="false" customHeight="false" outlineLevel="0" collapsed="false">
      <c r="C316" s="43"/>
    </row>
    <row r="317" customFormat="false" ht="12.75" hidden="false" customHeight="false" outlineLevel="0" collapsed="false">
      <c r="C317" s="43"/>
    </row>
    <row r="318" customFormat="false" ht="12.75" hidden="false" customHeight="false" outlineLevel="0" collapsed="false">
      <c r="C318" s="43"/>
    </row>
    <row r="319" customFormat="false" ht="12.75" hidden="false" customHeight="false" outlineLevel="0" collapsed="false">
      <c r="C319" s="43"/>
    </row>
    <row r="320" customFormat="false" ht="12.75" hidden="false" customHeight="false" outlineLevel="0" collapsed="false">
      <c r="C320" s="43"/>
    </row>
    <row r="321" customFormat="false" ht="12.75" hidden="false" customHeight="false" outlineLevel="0" collapsed="false">
      <c r="C321" s="43"/>
    </row>
    <row r="322" customFormat="false" ht="12.75" hidden="false" customHeight="false" outlineLevel="0" collapsed="false">
      <c r="C322" s="43"/>
    </row>
    <row r="323" customFormat="false" ht="12.75" hidden="false" customHeight="false" outlineLevel="0" collapsed="false">
      <c r="C323" s="43"/>
    </row>
    <row r="324" customFormat="false" ht="12.75" hidden="false" customHeight="false" outlineLevel="0" collapsed="false">
      <c r="C324" s="43"/>
    </row>
    <row r="325" customFormat="false" ht="12.75" hidden="false" customHeight="false" outlineLevel="0" collapsed="false">
      <c r="C325" s="43"/>
    </row>
    <row r="326" customFormat="false" ht="12.75" hidden="false" customHeight="false" outlineLevel="0" collapsed="false">
      <c r="C326" s="43"/>
    </row>
    <row r="327" customFormat="false" ht="12.75" hidden="false" customHeight="false" outlineLevel="0" collapsed="false">
      <c r="C327" s="43"/>
    </row>
    <row r="328" customFormat="false" ht="12.75" hidden="false" customHeight="false" outlineLevel="0" collapsed="false">
      <c r="C328" s="43"/>
    </row>
    <row r="329" customFormat="false" ht="12.75" hidden="false" customHeight="false" outlineLevel="0" collapsed="false">
      <c r="C329" s="43"/>
    </row>
    <row r="330" customFormat="false" ht="12.75" hidden="false" customHeight="false" outlineLevel="0" collapsed="false">
      <c r="C330" s="43"/>
    </row>
    <row r="331" customFormat="false" ht="12.75" hidden="false" customHeight="false" outlineLevel="0" collapsed="false">
      <c r="C331" s="43"/>
    </row>
    <row r="332" customFormat="false" ht="12.75" hidden="false" customHeight="false" outlineLevel="0" collapsed="false">
      <c r="C332" s="43"/>
    </row>
    <row r="333" customFormat="false" ht="12.75" hidden="false" customHeight="false" outlineLevel="0" collapsed="false">
      <c r="C333" s="43"/>
    </row>
    <row r="334" customFormat="false" ht="12.75" hidden="false" customHeight="false" outlineLevel="0" collapsed="false">
      <c r="C334" s="43"/>
    </row>
    <row r="335" customFormat="false" ht="12.75" hidden="false" customHeight="false" outlineLevel="0" collapsed="false">
      <c r="C335" s="43"/>
    </row>
    <row r="336" customFormat="false" ht="12.75" hidden="false" customHeight="false" outlineLevel="0" collapsed="false">
      <c r="C336" s="43"/>
    </row>
    <row r="337" customFormat="false" ht="12.75" hidden="false" customHeight="false" outlineLevel="0" collapsed="false">
      <c r="C337" s="43"/>
    </row>
    <row r="338" customFormat="false" ht="12.75" hidden="false" customHeight="false" outlineLevel="0" collapsed="false">
      <c r="C338" s="43"/>
    </row>
    <row r="339" customFormat="false" ht="12.75" hidden="false" customHeight="false" outlineLevel="0" collapsed="false">
      <c r="C339" s="43"/>
    </row>
    <row r="340" customFormat="false" ht="12.75" hidden="false" customHeight="false" outlineLevel="0" collapsed="false">
      <c r="C340" s="43"/>
    </row>
    <row r="341" customFormat="false" ht="12.75" hidden="false" customHeight="false" outlineLevel="0" collapsed="false">
      <c r="C341" s="43"/>
    </row>
    <row r="342" customFormat="false" ht="12.75" hidden="false" customHeight="false" outlineLevel="0" collapsed="false">
      <c r="C342" s="43"/>
    </row>
    <row r="343" customFormat="false" ht="12.75" hidden="false" customHeight="false" outlineLevel="0" collapsed="false">
      <c r="C343" s="43"/>
    </row>
    <row r="344" customFormat="false" ht="12.75" hidden="false" customHeight="false" outlineLevel="0" collapsed="false">
      <c r="C344" s="43"/>
    </row>
    <row r="345" customFormat="false" ht="12.75" hidden="false" customHeight="false" outlineLevel="0" collapsed="false">
      <c r="C345" s="43"/>
    </row>
    <row r="346" customFormat="false" ht="12.75" hidden="false" customHeight="false" outlineLevel="0" collapsed="false">
      <c r="C346" s="43"/>
    </row>
    <row r="347" customFormat="false" ht="12.75" hidden="false" customHeight="false" outlineLevel="0" collapsed="false">
      <c r="C347" s="43"/>
    </row>
    <row r="348" customFormat="false" ht="12.75" hidden="false" customHeight="false" outlineLevel="0" collapsed="false">
      <c r="C348" s="43"/>
    </row>
    <row r="349" customFormat="false" ht="12.75" hidden="false" customHeight="false" outlineLevel="0" collapsed="false">
      <c r="C349" s="43"/>
    </row>
    <row r="350" customFormat="false" ht="12.75" hidden="false" customHeight="false" outlineLevel="0" collapsed="false">
      <c r="C350" s="43"/>
    </row>
    <row r="351" customFormat="false" ht="12.75" hidden="false" customHeight="false" outlineLevel="0" collapsed="false">
      <c r="C351" s="43"/>
    </row>
    <row r="352" customFormat="false" ht="12.75" hidden="false" customHeight="false" outlineLevel="0" collapsed="false">
      <c r="C352" s="43"/>
    </row>
    <row r="353" customFormat="false" ht="12.75" hidden="false" customHeight="false" outlineLevel="0" collapsed="false">
      <c r="C353" s="43"/>
    </row>
    <row r="354" customFormat="false" ht="12.75" hidden="false" customHeight="false" outlineLevel="0" collapsed="false">
      <c r="C354" s="43"/>
    </row>
    <row r="355" customFormat="false" ht="12.75" hidden="false" customHeight="false" outlineLevel="0" collapsed="false">
      <c r="C355" s="43"/>
    </row>
    <row r="356" customFormat="false" ht="12.75" hidden="false" customHeight="false" outlineLevel="0" collapsed="false">
      <c r="C356" s="43"/>
    </row>
    <row r="357" customFormat="false" ht="12.75" hidden="false" customHeight="false" outlineLevel="0" collapsed="false">
      <c r="C357" s="43"/>
    </row>
    <row r="358" customFormat="false" ht="12.75" hidden="false" customHeight="false" outlineLevel="0" collapsed="false">
      <c r="C358" s="43"/>
    </row>
    <row r="359" customFormat="false" ht="12.75" hidden="false" customHeight="false" outlineLevel="0" collapsed="false">
      <c r="C359" s="43"/>
    </row>
    <row r="360" customFormat="false" ht="12.75" hidden="false" customHeight="false" outlineLevel="0" collapsed="false">
      <c r="C360" s="43"/>
    </row>
    <row r="361" customFormat="false" ht="12.75" hidden="false" customHeight="false" outlineLevel="0" collapsed="false">
      <c r="C361" s="43"/>
    </row>
    <row r="362" customFormat="false" ht="12.75" hidden="false" customHeight="false" outlineLevel="0" collapsed="false">
      <c r="C362" s="43"/>
    </row>
    <row r="363" customFormat="false" ht="12.75" hidden="false" customHeight="false" outlineLevel="0" collapsed="false">
      <c r="C363" s="43"/>
    </row>
    <row r="364" customFormat="false" ht="12.75" hidden="false" customHeight="false" outlineLevel="0" collapsed="false">
      <c r="C364" s="43"/>
    </row>
    <row r="365" customFormat="false" ht="12.75" hidden="false" customHeight="false" outlineLevel="0" collapsed="false">
      <c r="C365" s="43"/>
    </row>
    <row r="366" customFormat="false" ht="12.75" hidden="false" customHeight="false" outlineLevel="0" collapsed="false">
      <c r="C366" s="43"/>
    </row>
    <row r="367" customFormat="false" ht="12.75" hidden="false" customHeight="false" outlineLevel="0" collapsed="false">
      <c r="C367" s="43"/>
    </row>
    <row r="368" customFormat="false" ht="12.75" hidden="false" customHeight="false" outlineLevel="0" collapsed="false">
      <c r="C368" s="43"/>
    </row>
    <row r="369" customFormat="false" ht="12.75" hidden="false" customHeight="false" outlineLevel="0" collapsed="false">
      <c r="C369" s="43"/>
    </row>
    <row r="370" customFormat="false" ht="12.75" hidden="false" customHeight="false" outlineLevel="0" collapsed="false">
      <c r="C370" s="43"/>
    </row>
    <row r="371" customFormat="false" ht="12.75" hidden="false" customHeight="false" outlineLevel="0" collapsed="false">
      <c r="C371" s="43"/>
    </row>
    <row r="372" customFormat="false" ht="12.75" hidden="false" customHeight="false" outlineLevel="0" collapsed="false">
      <c r="C372" s="43"/>
    </row>
    <row r="373" customFormat="false" ht="12.75" hidden="false" customHeight="false" outlineLevel="0" collapsed="false">
      <c r="C373" s="43"/>
    </row>
    <row r="374" customFormat="false" ht="12.75" hidden="false" customHeight="false" outlineLevel="0" collapsed="false">
      <c r="C374" s="43"/>
    </row>
    <row r="375" customFormat="false" ht="12.75" hidden="false" customHeight="false" outlineLevel="0" collapsed="false">
      <c r="C375" s="43"/>
    </row>
    <row r="376" customFormat="false" ht="12.75" hidden="false" customHeight="false" outlineLevel="0" collapsed="false">
      <c r="C376" s="43"/>
    </row>
    <row r="377" customFormat="false" ht="12.75" hidden="false" customHeight="false" outlineLevel="0" collapsed="false">
      <c r="C377" s="43"/>
    </row>
    <row r="378" customFormat="false" ht="12.75" hidden="false" customHeight="false" outlineLevel="0" collapsed="false">
      <c r="C378" s="43"/>
    </row>
    <row r="379" customFormat="false" ht="12.75" hidden="false" customHeight="false" outlineLevel="0" collapsed="false">
      <c r="C379" s="43"/>
    </row>
    <row r="380" customFormat="false" ht="12.75" hidden="false" customHeight="false" outlineLevel="0" collapsed="false">
      <c r="C380" s="43"/>
    </row>
    <row r="381" customFormat="false" ht="12.75" hidden="false" customHeight="false" outlineLevel="0" collapsed="false">
      <c r="C381" s="43"/>
    </row>
    <row r="382" customFormat="false" ht="12.75" hidden="false" customHeight="false" outlineLevel="0" collapsed="false">
      <c r="C382" s="43"/>
    </row>
    <row r="383" customFormat="false" ht="12.75" hidden="false" customHeight="false" outlineLevel="0" collapsed="false">
      <c r="C383" s="43"/>
    </row>
    <row r="384" customFormat="false" ht="12.75" hidden="false" customHeight="false" outlineLevel="0" collapsed="false">
      <c r="C384" s="43"/>
    </row>
    <row r="385" customFormat="false" ht="12.75" hidden="false" customHeight="false" outlineLevel="0" collapsed="false">
      <c r="C385" s="43"/>
    </row>
    <row r="386" customFormat="false" ht="12.75" hidden="false" customHeight="false" outlineLevel="0" collapsed="false">
      <c r="C386" s="43"/>
    </row>
    <row r="387" customFormat="false" ht="12.75" hidden="false" customHeight="false" outlineLevel="0" collapsed="false">
      <c r="C387" s="43"/>
    </row>
    <row r="388" customFormat="false" ht="12.75" hidden="false" customHeight="false" outlineLevel="0" collapsed="false">
      <c r="C388" s="43"/>
    </row>
    <row r="389" customFormat="false" ht="12.75" hidden="false" customHeight="false" outlineLevel="0" collapsed="false">
      <c r="C389" s="43"/>
    </row>
    <row r="390" customFormat="false" ht="12.75" hidden="false" customHeight="false" outlineLevel="0" collapsed="false">
      <c r="C390" s="43"/>
    </row>
    <row r="391" customFormat="false" ht="12.75" hidden="false" customHeight="false" outlineLevel="0" collapsed="false">
      <c r="C391" s="43"/>
    </row>
    <row r="392" customFormat="false" ht="12.75" hidden="false" customHeight="false" outlineLevel="0" collapsed="false">
      <c r="C392" s="43"/>
    </row>
    <row r="393" customFormat="false" ht="12.75" hidden="false" customHeight="false" outlineLevel="0" collapsed="false">
      <c r="C393" s="43"/>
    </row>
    <row r="394" customFormat="false" ht="12.75" hidden="false" customHeight="false" outlineLevel="0" collapsed="false">
      <c r="C394" s="43"/>
    </row>
    <row r="395" customFormat="false" ht="12.75" hidden="false" customHeight="false" outlineLevel="0" collapsed="false">
      <c r="C395" s="43"/>
    </row>
    <row r="396" customFormat="false" ht="12.75" hidden="false" customHeight="false" outlineLevel="0" collapsed="false">
      <c r="C396" s="43"/>
    </row>
    <row r="397" customFormat="false" ht="12.75" hidden="false" customHeight="false" outlineLevel="0" collapsed="false">
      <c r="C397" s="43"/>
    </row>
    <row r="398" customFormat="false" ht="12.75" hidden="false" customHeight="false" outlineLevel="0" collapsed="false">
      <c r="C398" s="43"/>
    </row>
    <row r="399" customFormat="false" ht="12.75" hidden="false" customHeight="false" outlineLevel="0" collapsed="false">
      <c r="C399" s="43"/>
    </row>
    <row r="400" customFormat="false" ht="12.75" hidden="false" customHeight="false" outlineLevel="0" collapsed="false">
      <c r="C400" s="43"/>
    </row>
    <row r="401" customFormat="false" ht="12.75" hidden="false" customHeight="false" outlineLevel="0" collapsed="false">
      <c r="C401" s="43"/>
    </row>
    <row r="402" customFormat="false" ht="12.75" hidden="false" customHeight="false" outlineLevel="0" collapsed="false">
      <c r="C402" s="43"/>
    </row>
    <row r="403" customFormat="false" ht="12.75" hidden="false" customHeight="false" outlineLevel="0" collapsed="false">
      <c r="C403" s="43"/>
    </row>
    <row r="404" customFormat="false" ht="12.75" hidden="false" customHeight="false" outlineLevel="0" collapsed="false">
      <c r="C404" s="43"/>
    </row>
    <row r="405" customFormat="false" ht="12.75" hidden="false" customHeight="false" outlineLevel="0" collapsed="false">
      <c r="C405" s="43"/>
    </row>
    <row r="406" customFormat="false" ht="12.75" hidden="false" customHeight="false" outlineLevel="0" collapsed="false">
      <c r="C406" s="43"/>
    </row>
    <row r="407" customFormat="false" ht="12.75" hidden="false" customHeight="false" outlineLevel="0" collapsed="false">
      <c r="C407" s="43"/>
    </row>
    <row r="408" customFormat="false" ht="12.75" hidden="false" customHeight="false" outlineLevel="0" collapsed="false">
      <c r="C408" s="43"/>
    </row>
    <row r="409" customFormat="false" ht="12.75" hidden="false" customHeight="false" outlineLevel="0" collapsed="false">
      <c r="C409" s="43"/>
    </row>
    <row r="410" customFormat="false" ht="12.75" hidden="false" customHeight="false" outlineLevel="0" collapsed="false">
      <c r="C410" s="43"/>
    </row>
    <row r="411" customFormat="false" ht="12.75" hidden="false" customHeight="false" outlineLevel="0" collapsed="false">
      <c r="C411" s="43"/>
    </row>
    <row r="412" customFormat="false" ht="12.75" hidden="false" customHeight="false" outlineLevel="0" collapsed="false">
      <c r="C412" s="43"/>
    </row>
    <row r="413" customFormat="false" ht="12.75" hidden="false" customHeight="false" outlineLevel="0" collapsed="false">
      <c r="C413" s="43"/>
    </row>
    <row r="414" customFormat="false" ht="12.75" hidden="false" customHeight="false" outlineLevel="0" collapsed="false">
      <c r="C414" s="43"/>
    </row>
    <row r="415" customFormat="false" ht="12.75" hidden="false" customHeight="false" outlineLevel="0" collapsed="false">
      <c r="C415" s="43"/>
    </row>
    <row r="416" customFormat="false" ht="12.75" hidden="false" customHeight="false" outlineLevel="0" collapsed="false">
      <c r="C416" s="43"/>
    </row>
    <row r="417" customFormat="false" ht="12.75" hidden="false" customHeight="false" outlineLevel="0" collapsed="false">
      <c r="C417" s="43"/>
    </row>
    <row r="418" customFormat="false" ht="12.75" hidden="false" customHeight="false" outlineLevel="0" collapsed="false">
      <c r="C418" s="43"/>
    </row>
    <row r="419" customFormat="false" ht="12.75" hidden="false" customHeight="false" outlineLevel="0" collapsed="false">
      <c r="C419" s="43"/>
    </row>
    <row r="420" customFormat="false" ht="12.75" hidden="false" customHeight="false" outlineLevel="0" collapsed="false">
      <c r="C420" s="43"/>
    </row>
    <row r="421" customFormat="false" ht="12.75" hidden="false" customHeight="false" outlineLevel="0" collapsed="false">
      <c r="C421" s="43"/>
    </row>
    <row r="422" customFormat="false" ht="12.75" hidden="false" customHeight="false" outlineLevel="0" collapsed="false">
      <c r="C422" s="43"/>
    </row>
    <row r="423" customFormat="false" ht="12.75" hidden="false" customHeight="false" outlineLevel="0" collapsed="false">
      <c r="C423" s="43"/>
    </row>
    <row r="424" customFormat="false" ht="12.75" hidden="false" customHeight="false" outlineLevel="0" collapsed="false">
      <c r="C424" s="43"/>
    </row>
    <row r="425" customFormat="false" ht="12.75" hidden="false" customHeight="false" outlineLevel="0" collapsed="false">
      <c r="C425" s="43"/>
    </row>
    <row r="426" customFormat="false" ht="12.75" hidden="false" customHeight="false" outlineLevel="0" collapsed="false">
      <c r="C426" s="43"/>
    </row>
    <row r="427" customFormat="false" ht="12.75" hidden="false" customHeight="false" outlineLevel="0" collapsed="false">
      <c r="C427" s="43"/>
    </row>
    <row r="428" customFormat="false" ht="12.75" hidden="false" customHeight="false" outlineLevel="0" collapsed="false">
      <c r="C428" s="43"/>
    </row>
    <row r="429" customFormat="false" ht="12.75" hidden="false" customHeight="false" outlineLevel="0" collapsed="false">
      <c r="C429" s="43"/>
    </row>
    <row r="430" customFormat="false" ht="12.75" hidden="false" customHeight="false" outlineLevel="0" collapsed="false">
      <c r="C430" s="43"/>
    </row>
    <row r="431" customFormat="false" ht="12.75" hidden="false" customHeight="false" outlineLevel="0" collapsed="false">
      <c r="C431" s="43"/>
    </row>
    <row r="432" customFormat="false" ht="12.75" hidden="false" customHeight="false" outlineLevel="0" collapsed="false">
      <c r="C432" s="43"/>
    </row>
    <row r="433" customFormat="false" ht="12.75" hidden="false" customHeight="false" outlineLevel="0" collapsed="false">
      <c r="C433" s="43"/>
    </row>
    <row r="434" customFormat="false" ht="12.75" hidden="false" customHeight="false" outlineLevel="0" collapsed="false">
      <c r="C434" s="43"/>
    </row>
    <row r="435" customFormat="false" ht="12.75" hidden="false" customHeight="false" outlineLevel="0" collapsed="false">
      <c r="C435" s="43"/>
    </row>
    <row r="436" customFormat="false" ht="12.75" hidden="false" customHeight="false" outlineLevel="0" collapsed="false">
      <c r="C436" s="43"/>
    </row>
    <row r="437" customFormat="false" ht="12.75" hidden="false" customHeight="false" outlineLevel="0" collapsed="false">
      <c r="C437" s="43"/>
    </row>
    <row r="438" customFormat="false" ht="12.75" hidden="false" customHeight="false" outlineLevel="0" collapsed="false">
      <c r="C438" s="43"/>
    </row>
    <row r="439" customFormat="false" ht="12.75" hidden="false" customHeight="false" outlineLevel="0" collapsed="false">
      <c r="C439" s="43"/>
    </row>
    <row r="440" customFormat="false" ht="12.75" hidden="false" customHeight="false" outlineLevel="0" collapsed="false">
      <c r="C440" s="43"/>
    </row>
    <row r="441" customFormat="false" ht="12.75" hidden="false" customHeight="false" outlineLevel="0" collapsed="false">
      <c r="C441" s="43"/>
    </row>
    <row r="442" customFormat="false" ht="12.75" hidden="false" customHeight="false" outlineLevel="0" collapsed="false">
      <c r="C442" s="43"/>
    </row>
    <row r="443" customFormat="false" ht="12.75" hidden="false" customHeight="false" outlineLevel="0" collapsed="false">
      <c r="C443" s="43"/>
    </row>
    <row r="444" customFormat="false" ht="12.75" hidden="false" customHeight="false" outlineLevel="0" collapsed="false">
      <c r="C444" s="43"/>
    </row>
    <row r="445" customFormat="false" ht="12.75" hidden="false" customHeight="false" outlineLevel="0" collapsed="false">
      <c r="C445" s="43"/>
    </row>
    <row r="446" customFormat="false" ht="12.75" hidden="false" customHeight="false" outlineLevel="0" collapsed="false">
      <c r="C446" s="43"/>
    </row>
    <row r="447" customFormat="false" ht="12.75" hidden="false" customHeight="false" outlineLevel="0" collapsed="false">
      <c r="C447" s="43"/>
    </row>
    <row r="448" customFormat="false" ht="12.75" hidden="false" customHeight="false" outlineLevel="0" collapsed="false">
      <c r="C448" s="43"/>
    </row>
    <row r="449" customFormat="false" ht="12.75" hidden="false" customHeight="false" outlineLevel="0" collapsed="false">
      <c r="C449" s="43"/>
    </row>
    <row r="450" customFormat="false" ht="12.75" hidden="false" customHeight="false" outlineLevel="0" collapsed="false">
      <c r="C450" s="43"/>
    </row>
    <row r="451" customFormat="false" ht="12.75" hidden="false" customHeight="false" outlineLevel="0" collapsed="false">
      <c r="C451" s="43"/>
    </row>
    <row r="452" customFormat="false" ht="12.75" hidden="false" customHeight="false" outlineLevel="0" collapsed="false">
      <c r="C452" s="43"/>
    </row>
    <row r="453" customFormat="false" ht="12.75" hidden="false" customHeight="false" outlineLevel="0" collapsed="false">
      <c r="C453" s="43"/>
    </row>
    <row r="454" customFormat="false" ht="12.75" hidden="false" customHeight="false" outlineLevel="0" collapsed="false">
      <c r="C454" s="43"/>
    </row>
    <row r="455" customFormat="false" ht="12.75" hidden="false" customHeight="false" outlineLevel="0" collapsed="false">
      <c r="C455" s="43"/>
    </row>
    <row r="456" customFormat="false" ht="12.75" hidden="false" customHeight="false" outlineLevel="0" collapsed="false">
      <c r="C456" s="43"/>
    </row>
    <row r="457" customFormat="false" ht="12.75" hidden="false" customHeight="false" outlineLevel="0" collapsed="false">
      <c r="C457" s="43"/>
    </row>
    <row r="458" customFormat="false" ht="12.75" hidden="false" customHeight="false" outlineLevel="0" collapsed="false">
      <c r="C458" s="43"/>
    </row>
    <row r="459" customFormat="false" ht="12.75" hidden="false" customHeight="false" outlineLevel="0" collapsed="false">
      <c r="C459" s="43"/>
    </row>
    <row r="460" customFormat="false" ht="12.75" hidden="false" customHeight="false" outlineLevel="0" collapsed="false">
      <c r="C460" s="43"/>
    </row>
    <row r="461" customFormat="false" ht="12.75" hidden="false" customHeight="false" outlineLevel="0" collapsed="false">
      <c r="C461" s="43"/>
    </row>
    <row r="462" customFormat="false" ht="12.75" hidden="false" customHeight="false" outlineLevel="0" collapsed="false">
      <c r="C462" s="43"/>
    </row>
    <row r="463" customFormat="false" ht="12.75" hidden="false" customHeight="false" outlineLevel="0" collapsed="false">
      <c r="C463" s="43"/>
    </row>
    <row r="464" customFormat="false" ht="12.75" hidden="false" customHeight="false" outlineLevel="0" collapsed="false">
      <c r="C464" s="43"/>
    </row>
    <row r="465" customFormat="false" ht="12.75" hidden="false" customHeight="false" outlineLevel="0" collapsed="false">
      <c r="C465" s="43"/>
    </row>
    <row r="466" customFormat="false" ht="12.75" hidden="false" customHeight="false" outlineLevel="0" collapsed="false">
      <c r="C466" s="43"/>
    </row>
    <row r="467" customFormat="false" ht="12.75" hidden="false" customHeight="false" outlineLevel="0" collapsed="false">
      <c r="C467" s="43"/>
    </row>
    <row r="468" customFormat="false" ht="12.75" hidden="false" customHeight="false" outlineLevel="0" collapsed="false">
      <c r="C468" s="43"/>
    </row>
    <row r="469" customFormat="false" ht="12.75" hidden="false" customHeight="false" outlineLevel="0" collapsed="false">
      <c r="C469" s="43"/>
    </row>
    <row r="470" customFormat="false" ht="12.75" hidden="false" customHeight="false" outlineLevel="0" collapsed="false">
      <c r="C470" s="43"/>
    </row>
    <row r="471" customFormat="false" ht="12.75" hidden="false" customHeight="false" outlineLevel="0" collapsed="false">
      <c r="C471" s="43"/>
    </row>
    <row r="472" customFormat="false" ht="12.75" hidden="false" customHeight="false" outlineLevel="0" collapsed="false">
      <c r="C472" s="43"/>
    </row>
    <row r="473" customFormat="false" ht="12.75" hidden="false" customHeight="false" outlineLevel="0" collapsed="false">
      <c r="C473" s="43"/>
    </row>
    <row r="474" customFormat="false" ht="12.75" hidden="false" customHeight="false" outlineLevel="0" collapsed="false">
      <c r="C474" s="43"/>
    </row>
    <row r="475" customFormat="false" ht="12.75" hidden="false" customHeight="false" outlineLevel="0" collapsed="false">
      <c r="C475" s="43"/>
    </row>
    <row r="476" customFormat="false" ht="12.75" hidden="false" customHeight="false" outlineLevel="0" collapsed="false">
      <c r="C476" s="43"/>
    </row>
    <row r="477" customFormat="false" ht="12.75" hidden="false" customHeight="false" outlineLevel="0" collapsed="false">
      <c r="C477" s="43"/>
    </row>
    <row r="478" customFormat="false" ht="12.75" hidden="false" customHeight="false" outlineLevel="0" collapsed="false">
      <c r="C478" s="43"/>
    </row>
    <row r="479" customFormat="false" ht="12.75" hidden="false" customHeight="false" outlineLevel="0" collapsed="false">
      <c r="C479" s="43"/>
    </row>
    <row r="480" customFormat="false" ht="12.75" hidden="false" customHeight="false" outlineLevel="0" collapsed="false">
      <c r="C480" s="43"/>
    </row>
    <row r="481" customFormat="false" ht="12.75" hidden="false" customHeight="false" outlineLevel="0" collapsed="false">
      <c r="C481" s="43"/>
    </row>
    <row r="482" customFormat="false" ht="12.75" hidden="false" customHeight="false" outlineLevel="0" collapsed="false">
      <c r="C482" s="43"/>
    </row>
    <row r="483" customFormat="false" ht="12.75" hidden="false" customHeight="false" outlineLevel="0" collapsed="false">
      <c r="C483" s="43"/>
    </row>
    <row r="484" customFormat="false" ht="12.75" hidden="false" customHeight="false" outlineLevel="0" collapsed="false">
      <c r="C484" s="43"/>
    </row>
    <row r="485" customFormat="false" ht="12.75" hidden="false" customHeight="false" outlineLevel="0" collapsed="false">
      <c r="C485" s="43"/>
    </row>
    <row r="486" customFormat="false" ht="12.75" hidden="false" customHeight="false" outlineLevel="0" collapsed="false">
      <c r="C486" s="43"/>
    </row>
    <row r="487" customFormat="false" ht="12.75" hidden="false" customHeight="false" outlineLevel="0" collapsed="false">
      <c r="C487" s="43"/>
    </row>
    <row r="488" customFormat="false" ht="12.75" hidden="false" customHeight="false" outlineLevel="0" collapsed="false">
      <c r="C488" s="43"/>
    </row>
    <row r="489" customFormat="false" ht="12.75" hidden="false" customHeight="false" outlineLevel="0" collapsed="false">
      <c r="C489" s="43"/>
    </row>
    <row r="490" customFormat="false" ht="12.75" hidden="false" customHeight="false" outlineLevel="0" collapsed="false">
      <c r="C490" s="43"/>
    </row>
    <row r="491" customFormat="false" ht="12.75" hidden="false" customHeight="false" outlineLevel="0" collapsed="false">
      <c r="C491" s="43"/>
    </row>
    <row r="492" customFormat="false" ht="12.75" hidden="false" customHeight="false" outlineLevel="0" collapsed="false">
      <c r="C492" s="43"/>
    </row>
    <row r="493" customFormat="false" ht="12.75" hidden="false" customHeight="false" outlineLevel="0" collapsed="false">
      <c r="C493" s="43"/>
    </row>
    <row r="494" customFormat="false" ht="12.75" hidden="false" customHeight="false" outlineLevel="0" collapsed="false">
      <c r="C494" s="43"/>
    </row>
    <row r="495" customFormat="false" ht="12.75" hidden="false" customHeight="false" outlineLevel="0" collapsed="false">
      <c r="C495" s="43"/>
    </row>
    <row r="496" customFormat="false" ht="12.75" hidden="false" customHeight="false" outlineLevel="0" collapsed="false">
      <c r="C496" s="43"/>
    </row>
    <row r="497" customFormat="false" ht="12.75" hidden="false" customHeight="false" outlineLevel="0" collapsed="false">
      <c r="C497" s="43"/>
    </row>
    <row r="498" customFormat="false" ht="12.75" hidden="false" customHeight="false" outlineLevel="0" collapsed="false">
      <c r="C498" s="43"/>
    </row>
    <row r="499" customFormat="false" ht="12.75" hidden="false" customHeight="false" outlineLevel="0" collapsed="false">
      <c r="C499" s="43"/>
    </row>
    <row r="500" customFormat="false" ht="12.75" hidden="false" customHeight="false" outlineLevel="0" collapsed="false">
      <c r="C500" s="43"/>
    </row>
    <row r="501" customFormat="false" ht="12.75" hidden="false" customHeight="false" outlineLevel="0" collapsed="false">
      <c r="C501" s="43"/>
    </row>
    <row r="502" customFormat="false" ht="12.75" hidden="false" customHeight="false" outlineLevel="0" collapsed="false">
      <c r="C502" s="43"/>
    </row>
    <row r="503" customFormat="false" ht="12.75" hidden="false" customHeight="false" outlineLevel="0" collapsed="false">
      <c r="C503" s="43"/>
    </row>
    <row r="504" customFormat="false" ht="12.75" hidden="false" customHeight="false" outlineLevel="0" collapsed="false">
      <c r="C504" s="43"/>
    </row>
    <row r="505" customFormat="false" ht="12.75" hidden="false" customHeight="false" outlineLevel="0" collapsed="false">
      <c r="C505" s="43"/>
    </row>
    <row r="506" customFormat="false" ht="12.75" hidden="false" customHeight="false" outlineLevel="0" collapsed="false">
      <c r="C506" s="43"/>
    </row>
    <row r="507" customFormat="false" ht="12.75" hidden="false" customHeight="false" outlineLevel="0" collapsed="false">
      <c r="C507" s="43"/>
    </row>
    <row r="508" customFormat="false" ht="12.75" hidden="false" customHeight="false" outlineLevel="0" collapsed="false">
      <c r="C508" s="43"/>
    </row>
    <row r="509" customFormat="false" ht="12.75" hidden="false" customHeight="false" outlineLevel="0" collapsed="false">
      <c r="C509" s="43"/>
    </row>
    <row r="510" customFormat="false" ht="12.75" hidden="false" customHeight="false" outlineLevel="0" collapsed="false">
      <c r="C510" s="43"/>
    </row>
    <row r="511" customFormat="false" ht="12.75" hidden="false" customHeight="false" outlineLevel="0" collapsed="false">
      <c r="C511" s="43"/>
    </row>
    <row r="512" customFormat="false" ht="12.75" hidden="false" customHeight="false" outlineLevel="0" collapsed="false">
      <c r="C512" s="43"/>
    </row>
    <row r="513" customFormat="false" ht="12.75" hidden="false" customHeight="false" outlineLevel="0" collapsed="false">
      <c r="C513" s="43"/>
    </row>
    <row r="514" customFormat="false" ht="12.75" hidden="false" customHeight="false" outlineLevel="0" collapsed="false">
      <c r="C514" s="43"/>
    </row>
    <row r="515" customFormat="false" ht="12.75" hidden="false" customHeight="false" outlineLevel="0" collapsed="false">
      <c r="C515" s="43"/>
    </row>
    <row r="516" customFormat="false" ht="12.75" hidden="false" customHeight="false" outlineLevel="0" collapsed="false">
      <c r="C516" s="43"/>
    </row>
    <row r="517" customFormat="false" ht="12.75" hidden="false" customHeight="false" outlineLevel="0" collapsed="false">
      <c r="C517" s="43"/>
    </row>
    <row r="518" customFormat="false" ht="12.75" hidden="false" customHeight="false" outlineLevel="0" collapsed="false">
      <c r="C518" s="43"/>
    </row>
    <row r="519" customFormat="false" ht="12.75" hidden="false" customHeight="false" outlineLevel="0" collapsed="false">
      <c r="C519" s="43"/>
    </row>
    <row r="520" customFormat="false" ht="12.75" hidden="false" customHeight="false" outlineLevel="0" collapsed="false">
      <c r="C520" s="43"/>
    </row>
    <row r="521" customFormat="false" ht="12.75" hidden="false" customHeight="false" outlineLevel="0" collapsed="false">
      <c r="C521" s="43"/>
    </row>
    <row r="522" customFormat="false" ht="12.75" hidden="false" customHeight="false" outlineLevel="0" collapsed="false">
      <c r="C522" s="43"/>
    </row>
    <row r="523" customFormat="false" ht="12.75" hidden="false" customHeight="false" outlineLevel="0" collapsed="false">
      <c r="C523" s="43"/>
    </row>
    <row r="524" customFormat="false" ht="12.75" hidden="false" customHeight="false" outlineLevel="0" collapsed="false">
      <c r="C524" s="43"/>
    </row>
    <row r="525" customFormat="false" ht="12.75" hidden="false" customHeight="false" outlineLevel="0" collapsed="false">
      <c r="C525" s="43"/>
    </row>
    <row r="526" customFormat="false" ht="12.75" hidden="false" customHeight="false" outlineLevel="0" collapsed="false">
      <c r="C526" s="43"/>
    </row>
    <row r="527" customFormat="false" ht="12.75" hidden="false" customHeight="false" outlineLevel="0" collapsed="false">
      <c r="C527" s="43"/>
    </row>
    <row r="528" customFormat="false" ht="12.75" hidden="false" customHeight="false" outlineLevel="0" collapsed="false">
      <c r="C528" s="43"/>
    </row>
    <row r="529" customFormat="false" ht="12.75" hidden="false" customHeight="false" outlineLevel="0" collapsed="false">
      <c r="C529" s="43"/>
    </row>
    <row r="530" customFormat="false" ht="12.75" hidden="false" customHeight="false" outlineLevel="0" collapsed="false">
      <c r="C530" s="43"/>
    </row>
    <row r="531" customFormat="false" ht="12.75" hidden="false" customHeight="false" outlineLevel="0" collapsed="false">
      <c r="C531" s="43"/>
    </row>
    <row r="532" customFormat="false" ht="12.75" hidden="false" customHeight="false" outlineLevel="0" collapsed="false">
      <c r="C532" s="43"/>
    </row>
    <row r="533" customFormat="false" ht="12.75" hidden="false" customHeight="false" outlineLevel="0" collapsed="false">
      <c r="C533" s="43"/>
    </row>
    <row r="534" customFormat="false" ht="12.75" hidden="false" customHeight="false" outlineLevel="0" collapsed="false">
      <c r="C534" s="43"/>
    </row>
    <row r="535" customFormat="false" ht="12.75" hidden="false" customHeight="false" outlineLevel="0" collapsed="false">
      <c r="C535" s="43"/>
    </row>
    <row r="536" customFormat="false" ht="12.75" hidden="false" customHeight="false" outlineLevel="0" collapsed="false">
      <c r="C536" s="43"/>
    </row>
    <row r="537" customFormat="false" ht="12.75" hidden="false" customHeight="false" outlineLevel="0" collapsed="false">
      <c r="C537" s="43"/>
    </row>
    <row r="538" customFormat="false" ht="12.75" hidden="false" customHeight="false" outlineLevel="0" collapsed="false">
      <c r="C538" s="43"/>
    </row>
    <row r="539" customFormat="false" ht="12.75" hidden="false" customHeight="false" outlineLevel="0" collapsed="false">
      <c r="C539" s="43"/>
    </row>
    <row r="540" customFormat="false" ht="12.75" hidden="false" customHeight="false" outlineLevel="0" collapsed="false">
      <c r="C540" s="43"/>
    </row>
    <row r="541" customFormat="false" ht="12.75" hidden="false" customHeight="false" outlineLevel="0" collapsed="false">
      <c r="C541" s="43"/>
    </row>
    <row r="542" customFormat="false" ht="12.75" hidden="false" customHeight="false" outlineLevel="0" collapsed="false">
      <c r="C542" s="43"/>
    </row>
    <row r="543" customFormat="false" ht="12.75" hidden="false" customHeight="false" outlineLevel="0" collapsed="false">
      <c r="C543" s="43"/>
    </row>
    <row r="544" customFormat="false" ht="12.75" hidden="false" customHeight="false" outlineLevel="0" collapsed="false">
      <c r="C544" s="43"/>
    </row>
    <row r="545" customFormat="false" ht="12.75" hidden="false" customHeight="false" outlineLevel="0" collapsed="false">
      <c r="C545" s="43"/>
    </row>
    <row r="546" customFormat="false" ht="12.75" hidden="false" customHeight="false" outlineLevel="0" collapsed="false">
      <c r="C546" s="43"/>
    </row>
    <row r="547" customFormat="false" ht="12.75" hidden="false" customHeight="false" outlineLevel="0" collapsed="false">
      <c r="C547" s="43"/>
    </row>
    <row r="548" customFormat="false" ht="12.75" hidden="false" customHeight="false" outlineLevel="0" collapsed="false">
      <c r="C548" s="43"/>
    </row>
    <row r="549" customFormat="false" ht="12.75" hidden="false" customHeight="false" outlineLevel="0" collapsed="false">
      <c r="C549" s="43"/>
    </row>
    <row r="550" customFormat="false" ht="12.75" hidden="false" customHeight="false" outlineLevel="0" collapsed="false">
      <c r="C550" s="43"/>
    </row>
    <row r="551" customFormat="false" ht="12.75" hidden="false" customHeight="false" outlineLevel="0" collapsed="false">
      <c r="C551" s="43"/>
    </row>
    <row r="552" customFormat="false" ht="12.75" hidden="false" customHeight="false" outlineLevel="0" collapsed="false">
      <c r="C552" s="43"/>
    </row>
    <row r="553" customFormat="false" ht="12.75" hidden="false" customHeight="false" outlineLevel="0" collapsed="false">
      <c r="C553" s="43"/>
    </row>
    <row r="554" customFormat="false" ht="12.75" hidden="false" customHeight="false" outlineLevel="0" collapsed="false">
      <c r="C554" s="43"/>
    </row>
    <row r="555" customFormat="false" ht="12.75" hidden="false" customHeight="false" outlineLevel="0" collapsed="false">
      <c r="C555" s="43"/>
    </row>
    <row r="556" customFormat="false" ht="12.75" hidden="false" customHeight="false" outlineLevel="0" collapsed="false">
      <c r="C556" s="43"/>
    </row>
    <row r="557" customFormat="false" ht="12.75" hidden="false" customHeight="false" outlineLevel="0" collapsed="false">
      <c r="C557" s="43"/>
    </row>
    <row r="558" customFormat="false" ht="12.75" hidden="false" customHeight="false" outlineLevel="0" collapsed="false">
      <c r="C558" s="43"/>
    </row>
    <row r="559" customFormat="false" ht="12.75" hidden="false" customHeight="false" outlineLevel="0" collapsed="false">
      <c r="C559" s="43"/>
    </row>
    <row r="560" customFormat="false" ht="12.75" hidden="false" customHeight="false" outlineLevel="0" collapsed="false">
      <c r="C560" s="43"/>
    </row>
    <row r="561" customFormat="false" ht="12.75" hidden="false" customHeight="false" outlineLevel="0" collapsed="false">
      <c r="C561" s="43"/>
    </row>
    <row r="562" customFormat="false" ht="12.75" hidden="false" customHeight="false" outlineLevel="0" collapsed="false">
      <c r="C562" s="43"/>
    </row>
    <row r="563" customFormat="false" ht="12.75" hidden="false" customHeight="false" outlineLevel="0" collapsed="false">
      <c r="C563" s="43"/>
    </row>
    <row r="564" customFormat="false" ht="12.75" hidden="false" customHeight="false" outlineLevel="0" collapsed="false">
      <c r="C564" s="43"/>
    </row>
    <row r="565" customFormat="false" ht="12.75" hidden="false" customHeight="false" outlineLevel="0" collapsed="false">
      <c r="C565" s="43"/>
    </row>
    <row r="566" customFormat="false" ht="12.75" hidden="false" customHeight="false" outlineLevel="0" collapsed="false">
      <c r="C566" s="43"/>
    </row>
    <row r="567" customFormat="false" ht="12.75" hidden="false" customHeight="false" outlineLevel="0" collapsed="false">
      <c r="C567" s="43"/>
    </row>
    <row r="568" customFormat="false" ht="12.75" hidden="false" customHeight="false" outlineLevel="0" collapsed="false">
      <c r="C568" s="43"/>
    </row>
    <row r="569" customFormat="false" ht="12.75" hidden="false" customHeight="false" outlineLevel="0" collapsed="false">
      <c r="C569" s="43"/>
    </row>
    <row r="570" customFormat="false" ht="12.75" hidden="false" customHeight="false" outlineLevel="0" collapsed="false">
      <c r="C570" s="43"/>
    </row>
    <row r="571" customFormat="false" ht="12.75" hidden="false" customHeight="false" outlineLevel="0" collapsed="false">
      <c r="C571" s="43"/>
    </row>
    <row r="572" customFormat="false" ht="12.75" hidden="false" customHeight="false" outlineLevel="0" collapsed="false">
      <c r="C572" s="43"/>
    </row>
    <row r="573" customFormat="false" ht="12.75" hidden="false" customHeight="false" outlineLevel="0" collapsed="false">
      <c r="C573" s="43"/>
    </row>
    <row r="574" customFormat="false" ht="12.75" hidden="false" customHeight="false" outlineLevel="0" collapsed="false">
      <c r="C574" s="43"/>
    </row>
    <row r="575" customFormat="false" ht="12.75" hidden="false" customHeight="false" outlineLevel="0" collapsed="false">
      <c r="C575" s="43"/>
    </row>
    <row r="576" customFormat="false" ht="12.75" hidden="false" customHeight="false" outlineLevel="0" collapsed="false">
      <c r="C576" s="43"/>
    </row>
    <row r="577" customFormat="false" ht="12.75" hidden="false" customHeight="false" outlineLevel="0" collapsed="false">
      <c r="C577" s="43"/>
    </row>
    <row r="578" customFormat="false" ht="12.75" hidden="false" customHeight="false" outlineLevel="0" collapsed="false">
      <c r="C578" s="43"/>
    </row>
    <row r="579" customFormat="false" ht="12.75" hidden="false" customHeight="false" outlineLevel="0" collapsed="false">
      <c r="C579" s="43"/>
    </row>
    <row r="580" customFormat="false" ht="12.75" hidden="false" customHeight="false" outlineLevel="0" collapsed="false">
      <c r="C580" s="43"/>
    </row>
    <row r="581" customFormat="false" ht="12.75" hidden="false" customHeight="false" outlineLevel="0" collapsed="false">
      <c r="C581" s="43"/>
    </row>
    <row r="582" customFormat="false" ht="12.75" hidden="false" customHeight="false" outlineLevel="0" collapsed="false">
      <c r="C582" s="43"/>
    </row>
    <row r="583" customFormat="false" ht="12.75" hidden="false" customHeight="false" outlineLevel="0" collapsed="false">
      <c r="C583" s="43"/>
    </row>
    <row r="584" customFormat="false" ht="12.75" hidden="false" customHeight="false" outlineLevel="0" collapsed="false">
      <c r="C584" s="43"/>
    </row>
    <row r="585" customFormat="false" ht="12.75" hidden="false" customHeight="false" outlineLevel="0" collapsed="false">
      <c r="C585" s="43"/>
    </row>
    <row r="586" customFormat="false" ht="12.75" hidden="false" customHeight="false" outlineLevel="0" collapsed="false">
      <c r="C586" s="43"/>
    </row>
    <row r="587" customFormat="false" ht="12.75" hidden="false" customHeight="false" outlineLevel="0" collapsed="false">
      <c r="C587" s="43"/>
    </row>
    <row r="588" customFormat="false" ht="12.75" hidden="false" customHeight="false" outlineLevel="0" collapsed="false">
      <c r="C588" s="43"/>
    </row>
    <row r="589" customFormat="false" ht="12.75" hidden="false" customHeight="false" outlineLevel="0" collapsed="false">
      <c r="C589" s="43"/>
    </row>
    <row r="590" customFormat="false" ht="12.75" hidden="false" customHeight="false" outlineLevel="0" collapsed="false">
      <c r="C590" s="43"/>
    </row>
    <row r="591" customFormat="false" ht="12.75" hidden="false" customHeight="false" outlineLevel="0" collapsed="false">
      <c r="C591" s="43"/>
    </row>
    <row r="592" customFormat="false" ht="12.75" hidden="false" customHeight="false" outlineLevel="0" collapsed="false">
      <c r="C592" s="43"/>
    </row>
    <row r="593" customFormat="false" ht="12.75" hidden="false" customHeight="false" outlineLevel="0" collapsed="false">
      <c r="C593" s="43"/>
    </row>
    <row r="594" customFormat="false" ht="12.75" hidden="false" customHeight="false" outlineLevel="0" collapsed="false">
      <c r="C594" s="43"/>
    </row>
    <row r="595" customFormat="false" ht="12.75" hidden="false" customHeight="false" outlineLevel="0" collapsed="false">
      <c r="C595" s="43"/>
    </row>
    <row r="596" customFormat="false" ht="12.75" hidden="false" customHeight="false" outlineLevel="0" collapsed="false">
      <c r="C596" s="43"/>
    </row>
    <row r="597" customFormat="false" ht="12.75" hidden="false" customHeight="false" outlineLevel="0" collapsed="false">
      <c r="C597" s="43"/>
    </row>
    <row r="598" customFormat="false" ht="12.75" hidden="false" customHeight="false" outlineLevel="0" collapsed="false">
      <c r="C598" s="43"/>
    </row>
    <row r="599" customFormat="false" ht="12.75" hidden="false" customHeight="false" outlineLevel="0" collapsed="false">
      <c r="C599" s="43"/>
    </row>
    <row r="600" customFormat="false" ht="12.75" hidden="false" customHeight="false" outlineLevel="0" collapsed="false">
      <c r="C600" s="43"/>
    </row>
    <row r="601" customFormat="false" ht="12.75" hidden="false" customHeight="false" outlineLevel="0" collapsed="false">
      <c r="C601" s="43"/>
    </row>
    <row r="602" customFormat="false" ht="12.75" hidden="false" customHeight="false" outlineLevel="0" collapsed="false">
      <c r="C602" s="43"/>
    </row>
    <row r="603" customFormat="false" ht="12.75" hidden="false" customHeight="false" outlineLevel="0" collapsed="false">
      <c r="C603" s="43"/>
    </row>
    <row r="604" customFormat="false" ht="12.75" hidden="false" customHeight="false" outlineLevel="0" collapsed="false">
      <c r="C604" s="43"/>
    </row>
    <row r="605" customFormat="false" ht="12.75" hidden="false" customHeight="false" outlineLevel="0" collapsed="false">
      <c r="C605" s="43"/>
    </row>
    <row r="606" customFormat="false" ht="12.75" hidden="false" customHeight="false" outlineLevel="0" collapsed="false">
      <c r="C606" s="43"/>
    </row>
    <row r="607" customFormat="false" ht="12.75" hidden="false" customHeight="false" outlineLevel="0" collapsed="false">
      <c r="C607" s="43"/>
    </row>
    <row r="608" customFormat="false" ht="12.75" hidden="false" customHeight="false" outlineLevel="0" collapsed="false">
      <c r="C608" s="43"/>
    </row>
    <row r="609" customFormat="false" ht="12.75" hidden="false" customHeight="false" outlineLevel="0" collapsed="false">
      <c r="C609" s="43"/>
    </row>
    <row r="610" customFormat="false" ht="12.75" hidden="false" customHeight="false" outlineLevel="0" collapsed="false">
      <c r="C610" s="43"/>
    </row>
    <row r="611" customFormat="false" ht="12.75" hidden="false" customHeight="false" outlineLevel="0" collapsed="false">
      <c r="C611" s="43"/>
    </row>
    <row r="612" customFormat="false" ht="12.75" hidden="false" customHeight="false" outlineLevel="0" collapsed="false">
      <c r="C612" s="43"/>
    </row>
    <row r="613" customFormat="false" ht="12.75" hidden="false" customHeight="false" outlineLevel="0" collapsed="false">
      <c r="C613" s="43"/>
    </row>
    <row r="614" customFormat="false" ht="12.75" hidden="false" customHeight="false" outlineLevel="0" collapsed="false">
      <c r="C614" s="43"/>
    </row>
    <row r="615" customFormat="false" ht="12.75" hidden="false" customHeight="false" outlineLevel="0" collapsed="false">
      <c r="C615" s="43"/>
    </row>
    <row r="616" customFormat="false" ht="12.75" hidden="false" customHeight="false" outlineLevel="0" collapsed="false">
      <c r="C616" s="43"/>
    </row>
    <row r="617" customFormat="false" ht="12.75" hidden="false" customHeight="false" outlineLevel="0" collapsed="false">
      <c r="C617" s="43"/>
    </row>
    <row r="618" customFormat="false" ht="12.75" hidden="false" customHeight="false" outlineLevel="0" collapsed="false">
      <c r="C618" s="43"/>
    </row>
    <row r="619" customFormat="false" ht="12.75" hidden="false" customHeight="false" outlineLevel="0" collapsed="false">
      <c r="C619" s="43"/>
    </row>
    <row r="620" customFormat="false" ht="12.75" hidden="false" customHeight="false" outlineLevel="0" collapsed="false">
      <c r="C620" s="43"/>
    </row>
    <row r="621" customFormat="false" ht="12.75" hidden="false" customHeight="false" outlineLevel="0" collapsed="false">
      <c r="C621" s="43"/>
    </row>
    <row r="622" customFormat="false" ht="12.75" hidden="false" customHeight="false" outlineLevel="0" collapsed="false">
      <c r="C622" s="43"/>
    </row>
    <row r="623" customFormat="false" ht="12.75" hidden="false" customHeight="false" outlineLevel="0" collapsed="false">
      <c r="C623" s="43"/>
    </row>
    <row r="624" customFormat="false" ht="12.75" hidden="false" customHeight="false" outlineLevel="0" collapsed="false">
      <c r="C624" s="43"/>
    </row>
    <row r="625" customFormat="false" ht="12.75" hidden="false" customHeight="false" outlineLevel="0" collapsed="false">
      <c r="C625" s="43"/>
    </row>
    <row r="626" customFormat="false" ht="12.75" hidden="false" customHeight="false" outlineLevel="0" collapsed="false">
      <c r="C626" s="43"/>
    </row>
    <row r="627" customFormat="false" ht="12.75" hidden="false" customHeight="false" outlineLevel="0" collapsed="false">
      <c r="C627" s="43"/>
    </row>
    <row r="628" customFormat="false" ht="12.75" hidden="false" customHeight="false" outlineLevel="0" collapsed="false">
      <c r="C628" s="43"/>
    </row>
    <row r="629" customFormat="false" ht="12.75" hidden="false" customHeight="false" outlineLevel="0" collapsed="false">
      <c r="C629" s="43"/>
    </row>
    <row r="630" customFormat="false" ht="12.75" hidden="false" customHeight="false" outlineLevel="0" collapsed="false">
      <c r="C630" s="43"/>
    </row>
    <row r="631" customFormat="false" ht="12.75" hidden="false" customHeight="false" outlineLevel="0" collapsed="false">
      <c r="C631" s="43"/>
    </row>
    <row r="632" customFormat="false" ht="12.75" hidden="false" customHeight="false" outlineLevel="0" collapsed="false">
      <c r="C632" s="43"/>
    </row>
    <row r="633" customFormat="false" ht="12.75" hidden="false" customHeight="false" outlineLevel="0" collapsed="false">
      <c r="C633" s="43"/>
    </row>
    <row r="634" customFormat="false" ht="12.75" hidden="false" customHeight="false" outlineLevel="0" collapsed="false">
      <c r="C634" s="43"/>
    </row>
    <row r="635" customFormat="false" ht="12.75" hidden="false" customHeight="false" outlineLevel="0" collapsed="false">
      <c r="C635" s="43"/>
    </row>
    <row r="636" customFormat="false" ht="12.75" hidden="false" customHeight="false" outlineLevel="0" collapsed="false">
      <c r="C636" s="43"/>
    </row>
    <row r="637" customFormat="false" ht="12.75" hidden="false" customHeight="false" outlineLevel="0" collapsed="false">
      <c r="C637" s="43"/>
    </row>
    <row r="638" customFormat="false" ht="12.75" hidden="false" customHeight="false" outlineLevel="0" collapsed="false">
      <c r="C638" s="43"/>
    </row>
    <row r="639" customFormat="false" ht="12.75" hidden="false" customHeight="false" outlineLevel="0" collapsed="false">
      <c r="C639" s="43"/>
    </row>
    <row r="640" customFormat="false" ht="12.75" hidden="false" customHeight="false" outlineLevel="0" collapsed="false">
      <c r="C640" s="43"/>
    </row>
    <row r="641" customFormat="false" ht="12.75" hidden="false" customHeight="false" outlineLevel="0" collapsed="false">
      <c r="C641" s="43"/>
    </row>
    <row r="642" customFormat="false" ht="12.75" hidden="false" customHeight="false" outlineLevel="0" collapsed="false">
      <c r="C642" s="43"/>
    </row>
    <row r="643" customFormat="false" ht="12.75" hidden="false" customHeight="false" outlineLevel="0" collapsed="false">
      <c r="C643" s="43"/>
    </row>
    <row r="644" customFormat="false" ht="12.75" hidden="false" customHeight="false" outlineLevel="0" collapsed="false">
      <c r="C644" s="43"/>
    </row>
    <row r="645" customFormat="false" ht="12.75" hidden="false" customHeight="false" outlineLevel="0" collapsed="false">
      <c r="C645" s="43"/>
    </row>
    <row r="646" customFormat="false" ht="12.75" hidden="false" customHeight="false" outlineLevel="0" collapsed="false">
      <c r="C646" s="43"/>
    </row>
    <row r="647" customFormat="false" ht="12.75" hidden="false" customHeight="false" outlineLevel="0" collapsed="false">
      <c r="C647" s="43"/>
    </row>
    <row r="648" customFormat="false" ht="12.75" hidden="false" customHeight="false" outlineLevel="0" collapsed="false">
      <c r="C648" s="43"/>
    </row>
    <row r="649" customFormat="false" ht="12.75" hidden="false" customHeight="false" outlineLevel="0" collapsed="false">
      <c r="C649" s="43"/>
    </row>
    <row r="650" customFormat="false" ht="12.75" hidden="false" customHeight="false" outlineLevel="0" collapsed="false">
      <c r="C650" s="43"/>
    </row>
    <row r="651" customFormat="false" ht="12.75" hidden="false" customHeight="false" outlineLevel="0" collapsed="false">
      <c r="C651" s="43"/>
    </row>
    <row r="652" customFormat="false" ht="12.75" hidden="false" customHeight="false" outlineLevel="0" collapsed="false">
      <c r="C652" s="43"/>
    </row>
    <row r="653" customFormat="false" ht="12.75" hidden="false" customHeight="false" outlineLevel="0" collapsed="false">
      <c r="C653" s="43"/>
    </row>
    <row r="654" customFormat="false" ht="12.75" hidden="false" customHeight="false" outlineLevel="0" collapsed="false">
      <c r="C654" s="43"/>
    </row>
    <row r="655" customFormat="false" ht="12.75" hidden="false" customHeight="false" outlineLevel="0" collapsed="false">
      <c r="C655" s="43"/>
    </row>
    <row r="656" customFormat="false" ht="12.75" hidden="false" customHeight="false" outlineLevel="0" collapsed="false">
      <c r="C656" s="43"/>
    </row>
    <row r="657" customFormat="false" ht="12.75" hidden="false" customHeight="false" outlineLevel="0" collapsed="false">
      <c r="C657" s="43"/>
    </row>
    <row r="658" customFormat="false" ht="12.75" hidden="false" customHeight="false" outlineLevel="0" collapsed="false">
      <c r="C658" s="43"/>
    </row>
    <row r="659" customFormat="false" ht="12.75" hidden="false" customHeight="false" outlineLevel="0" collapsed="false">
      <c r="C659" s="43"/>
    </row>
    <row r="660" customFormat="false" ht="12.75" hidden="false" customHeight="false" outlineLevel="0" collapsed="false">
      <c r="C660" s="43"/>
    </row>
    <row r="661" customFormat="false" ht="12.75" hidden="false" customHeight="false" outlineLevel="0" collapsed="false">
      <c r="C661" s="43"/>
    </row>
    <row r="662" customFormat="false" ht="12.75" hidden="false" customHeight="false" outlineLevel="0" collapsed="false">
      <c r="C662" s="43"/>
    </row>
    <row r="663" customFormat="false" ht="12.75" hidden="false" customHeight="false" outlineLevel="0" collapsed="false">
      <c r="C663" s="43"/>
    </row>
    <row r="664" customFormat="false" ht="12.75" hidden="false" customHeight="false" outlineLevel="0" collapsed="false">
      <c r="C664" s="43"/>
    </row>
    <row r="665" customFormat="false" ht="12.75" hidden="false" customHeight="false" outlineLevel="0" collapsed="false">
      <c r="C665" s="43"/>
    </row>
    <row r="666" customFormat="false" ht="12.75" hidden="false" customHeight="false" outlineLevel="0" collapsed="false">
      <c r="C666" s="43"/>
    </row>
    <row r="667" customFormat="false" ht="12.75" hidden="false" customHeight="false" outlineLevel="0" collapsed="false">
      <c r="C667" s="43"/>
    </row>
    <row r="668" customFormat="false" ht="12.75" hidden="false" customHeight="false" outlineLevel="0" collapsed="false">
      <c r="C668" s="43"/>
    </row>
    <row r="669" customFormat="false" ht="12.75" hidden="false" customHeight="false" outlineLevel="0" collapsed="false">
      <c r="C669" s="43"/>
    </row>
    <row r="670" customFormat="false" ht="12.75" hidden="false" customHeight="false" outlineLevel="0" collapsed="false">
      <c r="C670" s="43"/>
    </row>
    <row r="671" customFormat="false" ht="12.75" hidden="false" customHeight="false" outlineLevel="0" collapsed="false">
      <c r="C671" s="43"/>
    </row>
    <row r="672" customFormat="false" ht="12.75" hidden="false" customHeight="false" outlineLevel="0" collapsed="false">
      <c r="C672" s="43"/>
    </row>
    <row r="673" customFormat="false" ht="12.75" hidden="false" customHeight="false" outlineLevel="0" collapsed="false">
      <c r="C673" s="43"/>
    </row>
    <row r="674" customFormat="false" ht="12.75" hidden="false" customHeight="false" outlineLevel="0" collapsed="false">
      <c r="C674" s="43"/>
    </row>
    <row r="675" customFormat="false" ht="12.75" hidden="false" customHeight="false" outlineLevel="0" collapsed="false">
      <c r="C675" s="43"/>
    </row>
    <row r="676" customFormat="false" ht="12.75" hidden="false" customHeight="false" outlineLevel="0" collapsed="false">
      <c r="C676" s="43"/>
    </row>
    <row r="677" customFormat="false" ht="12.75" hidden="false" customHeight="false" outlineLevel="0" collapsed="false">
      <c r="C677" s="43"/>
    </row>
    <row r="678" customFormat="false" ht="12.75" hidden="false" customHeight="false" outlineLevel="0" collapsed="false">
      <c r="C678" s="43"/>
    </row>
    <row r="679" customFormat="false" ht="12.75" hidden="false" customHeight="false" outlineLevel="0" collapsed="false">
      <c r="C679" s="43"/>
    </row>
    <row r="680" customFormat="false" ht="12.75" hidden="false" customHeight="false" outlineLevel="0" collapsed="false">
      <c r="C680" s="43"/>
    </row>
    <row r="681" customFormat="false" ht="12.75" hidden="false" customHeight="false" outlineLevel="0" collapsed="false">
      <c r="C681" s="43"/>
    </row>
    <row r="682" customFormat="false" ht="12.75" hidden="false" customHeight="false" outlineLevel="0" collapsed="false">
      <c r="C682" s="43"/>
    </row>
    <row r="683" customFormat="false" ht="12.75" hidden="false" customHeight="false" outlineLevel="0" collapsed="false">
      <c r="C683" s="43"/>
    </row>
    <row r="684" customFormat="false" ht="12.75" hidden="false" customHeight="false" outlineLevel="0" collapsed="false">
      <c r="C684" s="43"/>
    </row>
    <row r="685" customFormat="false" ht="12.75" hidden="false" customHeight="false" outlineLevel="0" collapsed="false">
      <c r="C685" s="43"/>
    </row>
    <row r="686" customFormat="false" ht="12.75" hidden="false" customHeight="false" outlineLevel="0" collapsed="false">
      <c r="C686" s="43"/>
    </row>
    <row r="687" customFormat="false" ht="12.75" hidden="false" customHeight="false" outlineLevel="0" collapsed="false">
      <c r="C687" s="43"/>
    </row>
    <row r="688" customFormat="false" ht="12.75" hidden="false" customHeight="false" outlineLevel="0" collapsed="false">
      <c r="C688" s="43"/>
    </row>
    <row r="689" customFormat="false" ht="12.75" hidden="false" customHeight="false" outlineLevel="0" collapsed="false">
      <c r="C689" s="43"/>
    </row>
    <row r="690" customFormat="false" ht="12.75" hidden="false" customHeight="false" outlineLevel="0" collapsed="false">
      <c r="C690" s="43"/>
    </row>
    <row r="691" customFormat="false" ht="12.75" hidden="false" customHeight="false" outlineLevel="0" collapsed="false">
      <c r="C691" s="43"/>
    </row>
    <row r="692" customFormat="false" ht="12.75" hidden="false" customHeight="false" outlineLevel="0" collapsed="false">
      <c r="C692" s="43"/>
    </row>
    <row r="693" customFormat="false" ht="12.75" hidden="false" customHeight="false" outlineLevel="0" collapsed="false">
      <c r="C693" s="43"/>
    </row>
    <row r="694" customFormat="false" ht="12.75" hidden="false" customHeight="false" outlineLevel="0" collapsed="false">
      <c r="C694" s="43"/>
    </row>
    <row r="695" customFormat="false" ht="12.75" hidden="false" customHeight="false" outlineLevel="0" collapsed="false">
      <c r="C695" s="43"/>
    </row>
    <row r="696" customFormat="false" ht="12.75" hidden="false" customHeight="false" outlineLevel="0" collapsed="false">
      <c r="C696" s="43"/>
    </row>
    <row r="697" customFormat="false" ht="12.75" hidden="false" customHeight="false" outlineLevel="0" collapsed="false">
      <c r="C697" s="43"/>
    </row>
    <row r="698" customFormat="false" ht="12.75" hidden="false" customHeight="false" outlineLevel="0" collapsed="false">
      <c r="C698" s="43"/>
    </row>
    <row r="699" customFormat="false" ht="12.75" hidden="false" customHeight="false" outlineLevel="0" collapsed="false">
      <c r="C699" s="43"/>
    </row>
    <row r="700" customFormat="false" ht="12.75" hidden="false" customHeight="false" outlineLevel="0" collapsed="false">
      <c r="C700" s="43"/>
    </row>
    <row r="701" customFormat="false" ht="12.75" hidden="false" customHeight="false" outlineLevel="0" collapsed="false">
      <c r="C701" s="43"/>
    </row>
    <row r="702" customFormat="false" ht="12.75" hidden="false" customHeight="false" outlineLevel="0" collapsed="false">
      <c r="C702" s="43"/>
    </row>
    <row r="703" customFormat="false" ht="12.75" hidden="false" customHeight="false" outlineLevel="0" collapsed="false">
      <c r="C703" s="43"/>
    </row>
    <row r="704" customFormat="false" ht="12.75" hidden="false" customHeight="false" outlineLevel="0" collapsed="false">
      <c r="C704" s="43"/>
    </row>
    <row r="705" customFormat="false" ht="12.75" hidden="false" customHeight="false" outlineLevel="0" collapsed="false">
      <c r="C705" s="43"/>
    </row>
    <row r="706" customFormat="false" ht="12.75" hidden="false" customHeight="false" outlineLevel="0" collapsed="false">
      <c r="C706" s="43"/>
    </row>
    <row r="707" customFormat="false" ht="12.75" hidden="false" customHeight="false" outlineLevel="0" collapsed="false">
      <c r="C707" s="43"/>
    </row>
    <row r="708" customFormat="false" ht="12.75" hidden="false" customHeight="false" outlineLevel="0" collapsed="false">
      <c r="C708" s="43"/>
    </row>
    <row r="709" customFormat="false" ht="12.75" hidden="false" customHeight="false" outlineLevel="0" collapsed="false">
      <c r="C709" s="43"/>
    </row>
    <row r="710" customFormat="false" ht="12.75" hidden="false" customHeight="false" outlineLevel="0" collapsed="false">
      <c r="C710" s="43"/>
    </row>
    <row r="711" customFormat="false" ht="12.75" hidden="false" customHeight="false" outlineLevel="0" collapsed="false">
      <c r="C711" s="43"/>
    </row>
    <row r="712" customFormat="false" ht="12.75" hidden="false" customHeight="false" outlineLevel="0" collapsed="false">
      <c r="C712" s="43"/>
    </row>
    <row r="713" customFormat="false" ht="12.75" hidden="false" customHeight="false" outlineLevel="0" collapsed="false">
      <c r="C713" s="43"/>
    </row>
    <row r="714" customFormat="false" ht="12.75" hidden="false" customHeight="false" outlineLevel="0" collapsed="false">
      <c r="C714" s="43"/>
    </row>
    <row r="715" customFormat="false" ht="12.75" hidden="false" customHeight="false" outlineLevel="0" collapsed="false">
      <c r="C715" s="43"/>
    </row>
    <row r="716" customFormat="false" ht="12.75" hidden="false" customHeight="false" outlineLevel="0" collapsed="false">
      <c r="C716" s="43"/>
    </row>
    <row r="717" customFormat="false" ht="12.75" hidden="false" customHeight="false" outlineLevel="0" collapsed="false">
      <c r="C717" s="43"/>
    </row>
    <row r="718" customFormat="false" ht="12.75" hidden="false" customHeight="false" outlineLevel="0" collapsed="false">
      <c r="C718" s="43"/>
    </row>
    <row r="719" customFormat="false" ht="12.75" hidden="false" customHeight="false" outlineLevel="0" collapsed="false">
      <c r="C719" s="43"/>
    </row>
    <row r="720" customFormat="false" ht="12.75" hidden="false" customHeight="false" outlineLevel="0" collapsed="false">
      <c r="C720" s="43"/>
    </row>
    <row r="721" customFormat="false" ht="12.75" hidden="false" customHeight="false" outlineLevel="0" collapsed="false">
      <c r="C721" s="43"/>
    </row>
    <row r="722" customFormat="false" ht="12.75" hidden="false" customHeight="false" outlineLevel="0" collapsed="false">
      <c r="C722" s="43"/>
    </row>
    <row r="723" customFormat="false" ht="12.75" hidden="false" customHeight="false" outlineLevel="0" collapsed="false">
      <c r="C723" s="43"/>
    </row>
    <row r="724" customFormat="false" ht="12.75" hidden="false" customHeight="false" outlineLevel="0" collapsed="false">
      <c r="C724" s="43"/>
    </row>
    <row r="725" customFormat="false" ht="12.75" hidden="false" customHeight="false" outlineLevel="0" collapsed="false">
      <c r="C725" s="43"/>
    </row>
    <row r="726" customFormat="false" ht="12.75" hidden="false" customHeight="false" outlineLevel="0" collapsed="false">
      <c r="C726" s="43"/>
    </row>
    <row r="727" customFormat="false" ht="12.75" hidden="false" customHeight="false" outlineLevel="0" collapsed="false">
      <c r="C727" s="43"/>
    </row>
    <row r="728" customFormat="false" ht="12.75" hidden="false" customHeight="false" outlineLevel="0" collapsed="false">
      <c r="C728" s="43"/>
    </row>
    <row r="729" customFormat="false" ht="12.75" hidden="false" customHeight="false" outlineLevel="0" collapsed="false">
      <c r="C729" s="43"/>
    </row>
    <row r="730" customFormat="false" ht="12.75" hidden="false" customHeight="false" outlineLevel="0" collapsed="false">
      <c r="C730" s="43"/>
    </row>
    <row r="731" customFormat="false" ht="12.75" hidden="false" customHeight="false" outlineLevel="0" collapsed="false">
      <c r="C731" s="43"/>
    </row>
    <row r="732" customFormat="false" ht="12.75" hidden="false" customHeight="false" outlineLevel="0" collapsed="false">
      <c r="C732" s="43"/>
    </row>
    <row r="733" customFormat="false" ht="12.75" hidden="false" customHeight="false" outlineLevel="0" collapsed="false">
      <c r="C733" s="43"/>
    </row>
    <row r="734" customFormat="false" ht="12.75" hidden="false" customHeight="false" outlineLevel="0" collapsed="false">
      <c r="C734" s="43"/>
    </row>
    <row r="735" customFormat="false" ht="12.75" hidden="false" customHeight="false" outlineLevel="0" collapsed="false">
      <c r="C735" s="43"/>
    </row>
    <row r="736" customFormat="false" ht="12.75" hidden="false" customHeight="false" outlineLevel="0" collapsed="false">
      <c r="C736" s="43"/>
    </row>
    <row r="737" customFormat="false" ht="12.75" hidden="false" customHeight="false" outlineLevel="0" collapsed="false">
      <c r="C737" s="43"/>
    </row>
    <row r="738" customFormat="false" ht="12.75" hidden="false" customHeight="false" outlineLevel="0" collapsed="false">
      <c r="C738" s="43"/>
    </row>
    <row r="739" customFormat="false" ht="12.75" hidden="false" customHeight="false" outlineLevel="0" collapsed="false">
      <c r="C739" s="43"/>
    </row>
    <row r="740" customFormat="false" ht="12.75" hidden="false" customHeight="false" outlineLevel="0" collapsed="false">
      <c r="C740" s="43"/>
    </row>
    <row r="741" customFormat="false" ht="12.75" hidden="false" customHeight="false" outlineLevel="0" collapsed="false">
      <c r="C741" s="43"/>
    </row>
    <row r="742" customFormat="false" ht="12.75" hidden="false" customHeight="false" outlineLevel="0" collapsed="false">
      <c r="C742" s="43"/>
    </row>
    <row r="743" customFormat="false" ht="12.75" hidden="false" customHeight="false" outlineLevel="0" collapsed="false">
      <c r="C743" s="43"/>
    </row>
    <row r="744" customFormat="false" ht="12.75" hidden="false" customHeight="false" outlineLevel="0" collapsed="false">
      <c r="C744" s="43"/>
    </row>
    <row r="745" customFormat="false" ht="12.75" hidden="false" customHeight="false" outlineLevel="0" collapsed="false">
      <c r="C745" s="43"/>
    </row>
    <row r="746" customFormat="false" ht="12.75" hidden="false" customHeight="false" outlineLevel="0" collapsed="false">
      <c r="C746" s="43"/>
    </row>
    <row r="747" customFormat="false" ht="12.75" hidden="false" customHeight="false" outlineLevel="0" collapsed="false">
      <c r="C747" s="43"/>
    </row>
    <row r="748" customFormat="false" ht="12.75" hidden="false" customHeight="false" outlineLevel="0" collapsed="false">
      <c r="C748" s="43"/>
    </row>
    <row r="749" customFormat="false" ht="12.75" hidden="false" customHeight="false" outlineLevel="0" collapsed="false">
      <c r="C749" s="43"/>
    </row>
    <row r="750" customFormat="false" ht="12.75" hidden="false" customHeight="false" outlineLevel="0" collapsed="false">
      <c r="C750" s="43"/>
    </row>
    <row r="751" customFormat="false" ht="12.75" hidden="false" customHeight="false" outlineLevel="0" collapsed="false">
      <c r="C751" s="43"/>
    </row>
    <row r="752" customFormat="false" ht="12.75" hidden="false" customHeight="false" outlineLevel="0" collapsed="false">
      <c r="C752" s="43"/>
    </row>
    <row r="753" customFormat="false" ht="12.75" hidden="false" customHeight="false" outlineLevel="0" collapsed="false">
      <c r="C753" s="43"/>
    </row>
    <row r="754" customFormat="false" ht="12.75" hidden="false" customHeight="false" outlineLevel="0" collapsed="false">
      <c r="C754" s="43"/>
    </row>
    <row r="755" customFormat="false" ht="12.75" hidden="false" customHeight="false" outlineLevel="0" collapsed="false">
      <c r="C755" s="43"/>
    </row>
    <row r="756" customFormat="false" ht="12.75" hidden="false" customHeight="false" outlineLevel="0" collapsed="false">
      <c r="C756" s="43"/>
    </row>
    <row r="757" customFormat="false" ht="12.75" hidden="false" customHeight="false" outlineLevel="0" collapsed="false">
      <c r="C757" s="43"/>
    </row>
    <row r="758" customFormat="false" ht="12.75" hidden="false" customHeight="false" outlineLevel="0" collapsed="false">
      <c r="C758" s="43"/>
    </row>
    <row r="759" customFormat="false" ht="12.75" hidden="false" customHeight="false" outlineLevel="0" collapsed="false">
      <c r="C759" s="43"/>
    </row>
    <row r="760" customFormat="false" ht="12.75" hidden="false" customHeight="false" outlineLevel="0" collapsed="false">
      <c r="C760" s="43"/>
    </row>
    <row r="761" customFormat="false" ht="12.75" hidden="false" customHeight="false" outlineLevel="0" collapsed="false">
      <c r="C761" s="43"/>
    </row>
    <row r="762" customFormat="false" ht="12.75" hidden="false" customHeight="false" outlineLevel="0" collapsed="false">
      <c r="C762" s="43"/>
    </row>
    <row r="763" customFormat="false" ht="12.75" hidden="false" customHeight="false" outlineLevel="0" collapsed="false">
      <c r="C763" s="43"/>
    </row>
    <row r="764" customFormat="false" ht="12.75" hidden="false" customHeight="false" outlineLevel="0" collapsed="false">
      <c r="C764" s="43"/>
    </row>
    <row r="765" customFormat="false" ht="12.75" hidden="false" customHeight="false" outlineLevel="0" collapsed="false">
      <c r="C765" s="43"/>
    </row>
    <row r="766" customFormat="false" ht="12.75" hidden="false" customHeight="false" outlineLevel="0" collapsed="false">
      <c r="C766" s="43"/>
    </row>
    <row r="767" customFormat="false" ht="12.75" hidden="false" customHeight="false" outlineLevel="0" collapsed="false">
      <c r="C767" s="43"/>
    </row>
    <row r="768" customFormat="false" ht="12.75" hidden="false" customHeight="false" outlineLevel="0" collapsed="false">
      <c r="C768" s="43"/>
    </row>
    <row r="769" customFormat="false" ht="12.75" hidden="false" customHeight="false" outlineLevel="0" collapsed="false">
      <c r="C769" s="43"/>
    </row>
    <row r="770" customFormat="false" ht="12.75" hidden="false" customHeight="false" outlineLevel="0" collapsed="false">
      <c r="C770" s="43"/>
    </row>
    <row r="771" customFormat="false" ht="12.75" hidden="false" customHeight="false" outlineLevel="0" collapsed="false">
      <c r="C771" s="43"/>
    </row>
    <row r="772" customFormat="false" ht="12.75" hidden="false" customHeight="false" outlineLevel="0" collapsed="false">
      <c r="C772" s="43"/>
    </row>
    <row r="773" customFormat="false" ht="12.75" hidden="false" customHeight="false" outlineLevel="0" collapsed="false">
      <c r="C773" s="43"/>
    </row>
    <row r="774" customFormat="false" ht="12.75" hidden="false" customHeight="false" outlineLevel="0" collapsed="false">
      <c r="C774" s="43"/>
    </row>
    <row r="775" customFormat="false" ht="12.75" hidden="false" customHeight="false" outlineLevel="0" collapsed="false">
      <c r="C775" s="43"/>
    </row>
    <row r="776" customFormat="false" ht="12.75" hidden="false" customHeight="false" outlineLevel="0" collapsed="false">
      <c r="C776" s="43"/>
    </row>
    <row r="777" customFormat="false" ht="12.75" hidden="false" customHeight="false" outlineLevel="0" collapsed="false">
      <c r="C777" s="43"/>
    </row>
    <row r="778" customFormat="false" ht="12.75" hidden="false" customHeight="false" outlineLevel="0" collapsed="false">
      <c r="C778" s="43"/>
    </row>
    <row r="779" customFormat="false" ht="12.75" hidden="false" customHeight="false" outlineLevel="0" collapsed="false">
      <c r="C779" s="43"/>
    </row>
    <row r="780" customFormat="false" ht="12.75" hidden="false" customHeight="false" outlineLevel="0" collapsed="false">
      <c r="C780" s="43"/>
    </row>
    <row r="781" customFormat="false" ht="12.75" hidden="false" customHeight="false" outlineLevel="0" collapsed="false">
      <c r="C781" s="43"/>
    </row>
    <row r="782" customFormat="false" ht="12.75" hidden="false" customHeight="false" outlineLevel="0" collapsed="false">
      <c r="C782" s="43"/>
    </row>
    <row r="783" customFormat="false" ht="12.75" hidden="false" customHeight="false" outlineLevel="0" collapsed="false">
      <c r="C783" s="43"/>
    </row>
    <row r="784" customFormat="false" ht="12.75" hidden="false" customHeight="false" outlineLevel="0" collapsed="false">
      <c r="C784" s="43"/>
    </row>
    <row r="785" customFormat="false" ht="12.75" hidden="false" customHeight="false" outlineLevel="0" collapsed="false">
      <c r="C785" s="43"/>
    </row>
    <row r="786" customFormat="false" ht="12.75" hidden="false" customHeight="false" outlineLevel="0" collapsed="false">
      <c r="C786" s="43"/>
    </row>
    <row r="787" customFormat="false" ht="12.75" hidden="false" customHeight="false" outlineLevel="0" collapsed="false">
      <c r="C787" s="43"/>
    </row>
    <row r="788" customFormat="false" ht="12.75" hidden="false" customHeight="false" outlineLevel="0" collapsed="false">
      <c r="C788" s="43"/>
    </row>
    <row r="789" customFormat="false" ht="12.75" hidden="false" customHeight="false" outlineLevel="0" collapsed="false">
      <c r="C789" s="43"/>
    </row>
    <row r="790" customFormat="false" ht="12.75" hidden="false" customHeight="false" outlineLevel="0" collapsed="false">
      <c r="C790" s="43"/>
    </row>
    <row r="791" customFormat="false" ht="12.75" hidden="false" customHeight="false" outlineLevel="0" collapsed="false">
      <c r="C791" s="43"/>
    </row>
    <row r="792" customFormat="false" ht="12.75" hidden="false" customHeight="false" outlineLevel="0" collapsed="false">
      <c r="C792" s="43"/>
    </row>
    <row r="793" customFormat="false" ht="12.75" hidden="false" customHeight="false" outlineLevel="0" collapsed="false">
      <c r="C793" s="43"/>
    </row>
    <row r="794" customFormat="false" ht="12.75" hidden="false" customHeight="false" outlineLevel="0" collapsed="false">
      <c r="C794" s="43"/>
    </row>
    <row r="795" customFormat="false" ht="12.75" hidden="false" customHeight="false" outlineLevel="0" collapsed="false">
      <c r="C795" s="43"/>
    </row>
    <row r="796" customFormat="false" ht="12.75" hidden="false" customHeight="false" outlineLevel="0" collapsed="false">
      <c r="C796" s="43"/>
    </row>
    <row r="797" customFormat="false" ht="12.75" hidden="false" customHeight="false" outlineLevel="0" collapsed="false">
      <c r="C797" s="43"/>
    </row>
    <row r="798" customFormat="false" ht="12.75" hidden="false" customHeight="false" outlineLevel="0" collapsed="false">
      <c r="C798" s="43"/>
    </row>
    <row r="799" customFormat="false" ht="12.75" hidden="false" customHeight="false" outlineLevel="0" collapsed="false">
      <c r="C799" s="43"/>
    </row>
    <row r="800" customFormat="false" ht="12.75" hidden="false" customHeight="false" outlineLevel="0" collapsed="false">
      <c r="C800" s="43"/>
    </row>
    <row r="801" customFormat="false" ht="12.75" hidden="false" customHeight="false" outlineLevel="0" collapsed="false">
      <c r="C801" s="43"/>
    </row>
    <row r="802" customFormat="false" ht="12.75" hidden="false" customHeight="false" outlineLevel="0" collapsed="false">
      <c r="C802" s="43"/>
    </row>
    <row r="803" customFormat="false" ht="12.75" hidden="false" customHeight="false" outlineLevel="0" collapsed="false">
      <c r="C803" s="43"/>
    </row>
    <row r="804" customFormat="false" ht="12.75" hidden="false" customHeight="false" outlineLevel="0" collapsed="false">
      <c r="C804" s="43"/>
    </row>
    <row r="805" customFormat="false" ht="12.75" hidden="false" customHeight="false" outlineLevel="0" collapsed="false">
      <c r="C805" s="43"/>
    </row>
    <row r="806" customFormat="false" ht="12.75" hidden="false" customHeight="false" outlineLevel="0" collapsed="false">
      <c r="C806" s="43"/>
    </row>
    <row r="807" customFormat="false" ht="12.75" hidden="false" customHeight="false" outlineLevel="0" collapsed="false">
      <c r="C807" s="43"/>
    </row>
    <row r="808" customFormat="false" ht="12.75" hidden="false" customHeight="false" outlineLevel="0" collapsed="false">
      <c r="C808" s="43"/>
    </row>
    <row r="809" customFormat="false" ht="12.75" hidden="false" customHeight="false" outlineLevel="0" collapsed="false">
      <c r="C809" s="43"/>
    </row>
    <row r="810" customFormat="false" ht="12.75" hidden="false" customHeight="false" outlineLevel="0" collapsed="false">
      <c r="C810" s="43"/>
    </row>
    <row r="811" customFormat="false" ht="12.75" hidden="false" customHeight="false" outlineLevel="0" collapsed="false">
      <c r="C811" s="43"/>
    </row>
    <row r="812" customFormat="false" ht="12.75" hidden="false" customHeight="false" outlineLevel="0" collapsed="false">
      <c r="C812" s="43"/>
    </row>
    <row r="813" customFormat="false" ht="12.75" hidden="false" customHeight="false" outlineLevel="0" collapsed="false">
      <c r="C813" s="43"/>
    </row>
    <row r="814" customFormat="false" ht="12.75" hidden="false" customHeight="false" outlineLevel="0" collapsed="false">
      <c r="C814" s="43"/>
    </row>
    <row r="815" customFormat="false" ht="12.75" hidden="false" customHeight="false" outlineLevel="0" collapsed="false">
      <c r="C815" s="43"/>
    </row>
    <row r="816" customFormat="false" ht="12.75" hidden="false" customHeight="false" outlineLevel="0" collapsed="false">
      <c r="C816" s="43"/>
    </row>
    <row r="817" customFormat="false" ht="12.75" hidden="false" customHeight="false" outlineLevel="0" collapsed="false">
      <c r="C817" s="43"/>
    </row>
    <row r="818" customFormat="false" ht="12.75" hidden="false" customHeight="false" outlineLevel="0" collapsed="false">
      <c r="C818" s="43"/>
    </row>
    <row r="819" customFormat="false" ht="12.75" hidden="false" customHeight="false" outlineLevel="0" collapsed="false">
      <c r="C819" s="43"/>
    </row>
    <row r="820" customFormat="false" ht="12.75" hidden="false" customHeight="false" outlineLevel="0" collapsed="false">
      <c r="C820" s="43"/>
    </row>
    <row r="821" customFormat="false" ht="12.75" hidden="false" customHeight="false" outlineLevel="0" collapsed="false">
      <c r="C821" s="43"/>
    </row>
    <row r="822" customFormat="false" ht="12.75" hidden="false" customHeight="false" outlineLevel="0" collapsed="false">
      <c r="C822" s="43"/>
    </row>
    <row r="823" customFormat="false" ht="12.75" hidden="false" customHeight="false" outlineLevel="0" collapsed="false">
      <c r="C823" s="43"/>
    </row>
    <row r="824" customFormat="false" ht="12.75" hidden="false" customHeight="false" outlineLevel="0" collapsed="false">
      <c r="C824" s="43"/>
    </row>
    <row r="825" customFormat="false" ht="12.75" hidden="false" customHeight="false" outlineLevel="0" collapsed="false">
      <c r="C825" s="43"/>
    </row>
    <row r="826" customFormat="false" ht="12.75" hidden="false" customHeight="false" outlineLevel="0" collapsed="false">
      <c r="C826" s="43"/>
    </row>
    <row r="827" customFormat="false" ht="12.75" hidden="false" customHeight="false" outlineLevel="0" collapsed="false">
      <c r="C827" s="43"/>
    </row>
    <row r="828" customFormat="false" ht="12.75" hidden="false" customHeight="false" outlineLevel="0" collapsed="false">
      <c r="C828" s="43"/>
    </row>
    <row r="829" customFormat="false" ht="12.75" hidden="false" customHeight="false" outlineLevel="0" collapsed="false">
      <c r="C829" s="43"/>
    </row>
    <row r="830" customFormat="false" ht="12.75" hidden="false" customHeight="false" outlineLevel="0" collapsed="false">
      <c r="C830" s="43"/>
    </row>
    <row r="831" customFormat="false" ht="12.75" hidden="false" customHeight="false" outlineLevel="0" collapsed="false">
      <c r="C831" s="43"/>
    </row>
    <row r="832" customFormat="false" ht="12.75" hidden="false" customHeight="false" outlineLevel="0" collapsed="false">
      <c r="C832" s="43"/>
    </row>
    <row r="833" customFormat="false" ht="12.75" hidden="false" customHeight="false" outlineLevel="0" collapsed="false">
      <c r="C833" s="43"/>
    </row>
    <row r="834" customFormat="false" ht="12.75" hidden="false" customHeight="false" outlineLevel="0" collapsed="false">
      <c r="C834" s="43"/>
    </row>
    <row r="835" customFormat="false" ht="12.75" hidden="false" customHeight="false" outlineLevel="0" collapsed="false">
      <c r="C835" s="43"/>
    </row>
    <row r="836" customFormat="false" ht="12.75" hidden="false" customHeight="false" outlineLevel="0" collapsed="false">
      <c r="C836" s="43"/>
    </row>
    <row r="837" customFormat="false" ht="12.75" hidden="false" customHeight="false" outlineLevel="0" collapsed="false">
      <c r="C837" s="43"/>
    </row>
    <row r="838" customFormat="false" ht="12.75" hidden="false" customHeight="false" outlineLevel="0" collapsed="false">
      <c r="C838" s="43"/>
    </row>
    <row r="839" customFormat="false" ht="12.75" hidden="false" customHeight="false" outlineLevel="0" collapsed="false">
      <c r="C839" s="43"/>
    </row>
    <row r="840" customFormat="false" ht="12.75" hidden="false" customHeight="false" outlineLevel="0" collapsed="false">
      <c r="C840" s="43"/>
    </row>
    <row r="841" customFormat="false" ht="12.75" hidden="false" customHeight="false" outlineLevel="0" collapsed="false">
      <c r="C841" s="43"/>
    </row>
    <row r="842" customFormat="false" ht="12.75" hidden="false" customHeight="false" outlineLevel="0" collapsed="false">
      <c r="C842" s="43"/>
    </row>
    <row r="843" customFormat="false" ht="12.75" hidden="false" customHeight="false" outlineLevel="0" collapsed="false">
      <c r="C843" s="43"/>
    </row>
    <row r="844" customFormat="false" ht="12.75" hidden="false" customHeight="false" outlineLevel="0" collapsed="false">
      <c r="C844" s="43"/>
    </row>
    <row r="845" customFormat="false" ht="12.75" hidden="false" customHeight="false" outlineLevel="0" collapsed="false">
      <c r="C845" s="43"/>
    </row>
    <row r="846" customFormat="false" ht="12.75" hidden="false" customHeight="false" outlineLevel="0" collapsed="false">
      <c r="C846" s="43"/>
    </row>
    <row r="847" customFormat="false" ht="12.75" hidden="false" customHeight="false" outlineLevel="0" collapsed="false">
      <c r="C847" s="43"/>
    </row>
    <row r="848" customFormat="false" ht="12.75" hidden="false" customHeight="false" outlineLevel="0" collapsed="false">
      <c r="C848" s="43"/>
    </row>
    <row r="849" customFormat="false" ht="12.75" hidden="false" customHeight="false" outlineLevel="0" collapsed="false">
      <c r="C849" s="43"/>
    </row>
    <row r="850" customFormat="false" ht="12.75" hidden="false" customHeight="false" outlineLevel="0" collapsed="false">
      <c r="C850" s="43"/>
    </row>
    <row r="851" customFormat="false" ht="12.75" hidden="false" customHeight="false" outlineLevel="0" collapsed="false">
      <c r="C851" s="43"/>
    </row>
    <row r="852" customFormat="false" ht="12.75" hidden="false" customHeight="false" outlineLevel="0" collapsed="false">
      <c r="C852" s="43"/>
    </row>
    <row r="853" customFormat="false" ht="12.75" hidden="false" customHeight="false" outlineLevel="0" collapsed="false">
      <c r="C853" s="43"/>
    </row>
    <row r="854" customFormat="false" ht="12.75" hidden="false" customHeight="false" outlineLevel="0" collapsed="false">
      <c r="C854" s="43"/>
    </row>
    <row r="855" customFormat="false" ht="12.75" hidden="false" customHeight="false" outlineLevel="0" collapsed="false">
      <c r="C855" s="43"/>
    </row>
    <row r="856" customFormat="false" ht="12.75" hidden="false" customHeight="false" outlineLevel="0" collapsed="false">
      <c r="C856" s="43"/>
    </row>
    <row r="857" customFormat="false" ht="12.75" hidden="false" customHeight="false" outlineLevel="0" collapsed="false">
      <c r="C857" s="43"/>
    </row>
    <row r="858" customFormat="false" ht="12.75" hidden="false" customHeight="false" outlineLevel="0" collapsed="false">
      <c r="C858" s="43"/>
    </row>
    <row r="859" customFormat="false" ht="12.75" hidden="false" customHeight="false" outlineLevel="0" collapsed="false">
      <c r="C859" s="43"/>
    </row>
    <row r="860" customFormat="false" ht="12.75" hidden="false" customHeight="false" outlineLevel="0" collapsed="false">
      <c r="C860" s="43"/>
    </row>
    <row r="861" customFormat="false" ht="12.75" hidden="false" customHeight="false" outlineLevel="0" collapsed="false">
      <c r="C861" s="43"/>
    </row>
    <row r="862" customFormat="false" ht="12.75" hidden="false" customHeight="false" outlineLevel="0" collapsed="false">
      <c r="C862" s="43"/>
    </row>
    <row r="863" customFormat="false" ht="12.75" hidden="false" customHeight="false" outlineLevel="0" collapsed="false">
      <c r="C863" s="43"/>
    </row>
    <row r="864" customFormat="false" ht="12.75" hidden="false" customHeight="false" outlineLevel="0" collapsed="false">
      <c r="C864" s="43"/>
    </row>
    <row r="865" customFormat="false" ht="12.75" hidden="false" customHeight="false" outlineLevel="0" collapsed="false">
      <c r="C865" s="43"/>
    </row>
    <row r="866" customFormat="false" ht="12.75" hidden="false" customHeight="false" outlineLevel="0" collapsed="false">
      <c r="C866" s="43"/>
    </row>
    <row r="867" customFormat="false" ht="12.75" hidden="false" customHeight="false" outlineLevel="0" collapsed="false">
      <c r="C867" s="43"/>
    </row>
    <row r="868" customFormat="false" ht="12.75" hidden="false" customHeight="false" outlineLevel="0" collapsed="false">
      <c r="C868" s="43"/>
    </row>
    <row r="869" customFormat="false" ht="12.75" hidden="false" customHeight="false" outlineLevel="0" collapsed="false">
      <c r="C869" s="43"/>
    </row>
    <row r="870" customFormat="false" ht="12.75" hidden="false" customHeight="false" outlineLevel="0" collapsed="false">
      <c r="C870" s="43"/>
    </row>
    <row r="871" customFormat="false" ht="12.75" hidden="false" customHeight="false" outlineLevel="0" collapsed="false">
      <c r="C871" s="43"/>
    </row>
    <row r="872" customFormat="false" ht="12.75" hidden="false" customHeight="false" outlineLevel="0" collapsed="false">
      <c r="C872" s="43"/>
    </row>
    <row r="873" customFormat="false" ht="12.75" hidden="false" customHeight="false" outlineLevel="0" collapsed="false">
      <c r="C873" s="43"/>
    </row>
    <row r="874" customFormat="false" ht="12.75" hidden="false" customHeight="false" outlineLevel="0" collapsed="false">
      <c r="C874" s="43"/>
    </row>
    <row r="875" customFormat="false" ht="12.75" hidden="false" customHeight="false" outlineLevel="0" collapsed="false">
      <c r="C875" s="43"/>
    </row>
    <row r="876" customFormat="false" ht="12.75" hidden="false" customHeight="false" outlineLevel="0" collapsed="false">
      <c r="C876" s="43"/>
    </row>
    <row r="877" customFormat="false" ht="12.75" hidden="false" customHeight="false" outlineLevel="0" collapsed="false">
      <c r="C877" s="43"/>
    </row>
    <row r="878" customFormat="false" ht="12.75" hidden="false" customHeight="false" outlineLevel="0" collapsed="false">
      <c r="C878" s="43"/>
    </row>
    <row r="879" customFormat="false" ht="12.75" hidden="false" customHeight="false" outlineLevel="0" collapsed="false">
      <c r="C879" s="43"/>
    </row>
    <row r="880" customFormat="false" ht="12.75" hidden="false" customHeight="false" outlineLevel="0" collapsed="false">
      <c r="C880" s="43"/>
    </row>
    <row r="881" customFormat="false" ht="12.75" hidden="false" customHeight="false" outlineLevel="0" collapsed="false">
      <c r="C881" s="43"/>
    </row>
    <row r="882" customFormat="false" ht="12.75" hidden="false" customHeight="false" outlineLevel="0" collapsed="false">
      <c r="C882" s="43"/>
    </row>
    <row r="883" customFormat="false" ht="12.75" hidden="false" customHeight="false" outlineLevel="0" collapsed="false">
      <c r="C883" s="43"/>
    </row>
    <row r="884" customFormat="false" ht="12.75" hidden="false" customHeight="false" outlineLevel="0" collapsed="false">
      <c r="C884" s="43"/>
    </row>
    <row r="885" customFormat="false" ht="12.75" hidden="false" customHeight="false" outlineLevel="0" collapsed="false">
      <c r="C885" s="43"/>
    </row>
    <row r="886" customFormat="false" ht="12.75" hidden="false" customHeight="false" outlineLevel="0" collapsed="false">
      <c r="C886" s="43"/>
    </row>
    <row r="887" customFormat="false" ht="12.75" hidden="false" customHeight="false" outlineLevel="0" collapsed="false">
      <c r="C887" s="43"/>
    </row>
    <row r="888" customFormat="false" ht="12.75" hidden="false" customHeight="false" outlineLevel="0" collapsed="false">
      <c r="C888" s="43"/>
    </row>
    <row r="889" customFormat="false" ht="12.75" hidden="false" customHeight="false" outlineLevel="0" collapsed="false">
      <c r="C889" s="43"/>
    </row>
    <row r="890" customFormat="false" ht="12.75" hidden="false" customHeight="false" outlineLevel="0" collapsed="false">
      <c r="C890" s="43"/>
    </row>
    <row r="891" customFormat="false" ht="12.75" hidden="false" customHeight="false" outlineLevel="0" collapsed="false">
      <c r="C891" s="43"/>
    </row>
    <row r="892" customFormat="false" ht="12.75" hidden="false" customHeight="false" outlineLevel="0" collapsed="false">
      <c r="C892" s="43"/>
    </row>
    <row r="893" customFormat="false" ht="12.75" hidden="false" customHeight="false" outlineLevel="0" collapsed="false">
      <c r="C893" s="43"/>
    </row>
    <row r="894" customFormat="false" ht="12.75" hidden="false" customHeight="false" outlineLevel="0" collapsed="false">
      <c r="C894" s="43"/>
    </row>
    <row r="895" customFormat="false" ht="12.75" hidden="false" customHeight="false" outlineLevel="0" collapsed="false">
      <c r="C895" s="43"/>
    </row>
    <row r="896" customFormat="false" ht="12.75" hidden="false" customHeight="false" outlineLevel="0" collapsed="false">
      <c r="C896" s="43"/>
    </row>
    <row r="897" customFormat="false" ht="12.75" hidden="false" customHeight="false" outlineLevel="0" collapsed="false">
      <c r="C897" s="43"/>
    </row>
    <row r="898" customFormat="false" ht="12.75" hidden="false" customHeight="false" outlineLevel="0" collapsed="false">
      <c r="C898" s="43"/>
    </row>
    <row r="899" customFormat="false" ht="12.75" hidden="false" customHeight="false" outlineLevel="0" collapsed="false">
      <c r="C899" s="43"/>
    </row>
    <row r="900" customFormat="false" ht="12.75" hidden="false" customHeight="false" outlineLevel="0" collapsed="false">
      <c r="C900" s="43"/>
    </row>
    <row r="901" customFormat="false" ht="12.75" hidden="false" customHeight="false" outlineLevel="0" collapsed="false">
      <c r="C901" s="43"/>
    </row>
    <row r="902" customFormat="false" ht="12.75" hidden="false" customHeight="false" outlineLevel="0" collapsed="false">
      <c r="C902" s="43"/>
    </row>
    <row r="903" customFormat="false" ht="12.75" hidden="false" customHeight="false" outlineLevel="0" collapsed="false">
      <c r="C903" s="43"/>
    </row>
    <row r="904" customFormat="false" ht="12.75" hidden="false" customHeight="false" outlineLevel="0" collapsed="false">
      <c r="C904" s="43"/>
    </row>
    <row r="905" customFormat="false" ht="12.75" hidden="false" customHeight="false" outlineLevel="0" collapsed="false">
      <c r="C905" s="43"/>
    </row>
    <row r="906" customFormat="false" ht="12.75" hidden="false" customHeight="false" outlineLevel="0" collapsed="false">
      <c r="C906" s="43"/>
    </row>
    <row r="907" customFormat="false" ht="12.75" hidden="false" customHeight="false" outlineLevel="0" collapsed="false">
      <c r="C907" s="43"/>
    </row>
    <row r="908" customFormat="false" ht="12.75" hidden="false" customHeight="false" outlineLevel="0" collapsed="false">
      <c r="C908" s="43"/>
    </row>
    <row r="909" customFormat="false" ht="12.75" hidden="false" customHeight="false" outlineLevel="0" collapsed="false">
      <c r="C909" s="43"/>
    </row>
    <row r="910" customFormat="false" ht="12.75" hidden="false" customHeight="false" outlineLevel="0" collapsed="false">
      <c r="C910" s="43"/>
    </row>
    <row r="911" customFormat="false" ht="12.75" hidden="false" customHeight="false" outlineLevel="0" collapsed="false">
      <c r="C911" s="43"/>
    </row>
    <row r="912" customFormat="false" ht="12.75" hidden="false" customHeight="false" outlineLevel="0" collapsed="false">
      <c r="C912" s="43"/>
    </row>
    <row r="913" customFormat="false" ht="12.75" hidden="false" customHeight="false" outlineLevel="0" collapsed="false">
      <c r="C913" s="43"/>
    </row>
    <row r="914" customFormat="false" ht="12.75" hidden="false" customHeight="false" outlineLevel="0" collapsed="false">
      <c r="C914" s="43"/>
    </row>
    <row r="915" customFormat="false" ht="12.75" hidden="false" customHeight="false" outlineLevel="0" collapsed="false">
      <c r="C915" s="43"/>
    </row>
    <row r="916" customFormat="false" ht="12.75" hidden="false" customHeight="false" outlineLevel="0" collapsed="false">
      <c r="C916" s="43"/>
    </row>
    <row r="917" customFormat="false" ht="12.75" hidden="false" customHeight="false" outlineLevel="0" collapsed="false">
      <c r="C917" s="43"/>
    </row>
    <row r="918" customFormat="false" ht="12.75" hidden="false" customHeight="false" outlineLevel="0" collapsed="false">
      <c r="C918" s="43"/>
    </row>
    <row r="919" customFormat="false" ht="12.75" hidden="false" customHeight="false" outlineLevel="0" collapsed="false">
      <c r="C919" s="43"/>
    </row>
    <row r="920" customFormat="false" ht="12.75" hidden="false" customHeight="false" outlineLevel="0" collapsed="false">
      <c r="C920" s="43"/>
    </row>
    <row r="921" customFormat="false" ht="12.75" hidden="false" customHeight="false" outlineLevel="0" collapsed="false">
      <c r="C921" s="43"/>
    </row>
    <row r="922" customFormat="false" ht="12.75" hidden="false" customHeight="false" outlineLevel="0" collapsed="false">
      <c r="C922" s="43"/>
    </row>
    <row r="923" customFormat="false" ht="12.75" hidden="false" customHeight="false" outlineLevel="0" collapsed="false">
      <c r="C923" s="43"/>
    </row>
    <row r="924" customFormat="false" ht="12.75" hidden="false" customHeight="false" outlineLevel="0" collapsed="false">
      <c r="C924" s="43"/>
    </row>
    <row r="925" customFormat="false" ht="12.75" hidden="false" customHeight="false" outlineLevel="0" collapsed="false">
      <c r="C925" s="43"/>
    </row>
    <row r="926" customFormat="false" ht="12.75" hidden="false" customHeight="false" outlineLevel="0" collapsed="false">
      <c r="C926" s="43"/>
    </row>
    <row r="927" customFormat="false" ht="12.75" hidden="false" customHeight="false" outlineLevel="0" collapsed="false">
      <c r="C927" s="43"/>
    </row>
    <row r="928" customFormat="false" ht="12.75" hidden="false" customHeight="false" outlineLevel="0" collapsed="false">
      <c r="C928" s="43"/>
    </row>
    <row r="929" customFormat="false" ht="12.75" hidden="false" customHeight="false" outlineLevel="0" collapsed="false">
      <c r="C929" s="43"/>
    </row>
    <row r="930" customFormat="false" ht="12.75" hidden="false" customHeight="false" outlineLevel="0" collapsed="false">
      <c r="C930" s="43"/>
    </row>
    <row r="931" customFormat="false" ht="12.75" hidden="false" customHeight="false" outlineLevel="0" collapsed="false">
      <c r="C931" s="43"/>
    </row>
    <row r="932" customFormat="false" ht="12.75" hidden="false" customHeight="false" outlineLevel="0" collapsed="false">
      <c r="C932" s="43"/>
    </row>
    <row r="933" customFormat="false" ht="12.75" hidden="false" customHeight="false" outlineLevel="0" collapsed="false">
      <c r="C933" s="43"/>
    </row>
    <row r="934" customFormat="false" ht="12.75" hidden="false" customHeight="false" outlineLevel="0" collapsed="false">
      <c r="C934" s="43"/>
    </row>
    <row r="935" customFormat="false" ht="12.75" hidden="false" customHeight="false" outlineLevel="0" collapsed="false">
      <c r="C935" s="43"/>
    </row>
    <row r="936" customFormat="false" ht="12.75" hidden="false" customHeight="false" outlineLevel="0" collapsed="false">
      <c r="C936" s="43"/>
    </row>
    <row r="937" customFormat="false" ht="12.75" hidden="false" customHeight="false" outlineLevel="0" collapsed="false">
      <c r="C937" s="43"/>
    </row>
    <row r="938" customFormat="false" ht="12.75" hidden="false" customHeight="false" outlineLevel="0" collapsed="false">
      <c r="C938" s="43"/>
    </row>
    <row r="939" customFormat="false" ht="12.75" hidden="false" customHeight="false" outlineLevel="0" collapsed="false">
      <c r="C939" s="43"/>
    </row>
    <row r="940" customFormat="false" ht="12.75" hidden="false" customHeight="false" outlineLevel="0" collapsed="false">
      <c r="C940" s="43"/>
    </row>
    <row r="941" customFormat="false" ht="12.75" hidden="false" customHeight="false" outlineLevel="0" collapsed="false">
      <c r="C941" s="43"/>
    </row>
    <row r="942" customFormat="false" ht="12.75" hidden="false" customHeight="false" outlineLevel="0" collapsed="false">
      <c r="C942" s="43"/>
    </row>
    <row r="943" customFormat="false" ht="12.75" hidden="false" customHeight="false" outlineLevel="0" collapsed="false">
      <c r="C943" s="43"/>
    </row>
    <row r="944" customFormat="false" ht="12.75" hidden="false" customHeight="false" outlineLevel="0" collapsed="false">
      <c r="C944" s="43"/>
    </row>
    <row r="945" customFormat="false" ht="12.75" hidden="false" customHeight="false" outlineLevel="0" collapsed="false">
      <c r="C945" s="43"/>
    </row>
    <row r="946" customFormat="false" ht="12.75" hidden="false" customHeight="false" outlineLevel="0" collapsed="false">
      <c r="C946" s="43"/>
    </row>
    <row r="947" customFormat="false" ht="12.75" hidden="false" customHeight="false" outlineLevel="0" collapsed="false">
      <c r="C947" s="43"/>
    </row>
    <row r="948" customFormat="false" ht="12.75" hidden="false" customHeight="false" outlineLevel="0" collapsed="false">
      <c r="C948" s="43"/>
    </row>
    <row r="949" customFormat="false" ht="12.75" hidden="false" customHeight="false" outlineLevel="0" collapsed="false">
      <c r="C949" s="43"/>
    </row>
    <row r="950" customFormat="false" ht="12.75" hidden="false" customHeight="false" outlineLevel="0" collapsed="false">
      <c r="C950" s="43"/>
    </row>
    <row r="951" customFormat="false" ht="12.75" hidden="false" customHeight="false" outlineLevel="0" collapsed="false">
      <c r="C951" s="43"/>
    </row>
    <row r="952" customFormat="false" ht="12.75" hidden="false" customHeight="false" outlineLevel="0" collapsed="false">
      <c r="C952" s="43"/>
    </row>
    <row r="953" customFormat="false" ht="12.75" hidden="false" customHeight="false" outlineLevel="0" collapsed="false">
      <c r="C953" s="43"/>
    </row>
    <row r="954" customFormat="false" ht="12.75" hidden="false" customHeight="false" outlineLevel="0" collapsed="false">
      <c r="C954" s="43"/>
    </row>
    <row r="955" customFormat="false" ht="12.75" hidden="false" customHeight="false" outlineLevel="0" collapsed="false">
      <c r="C955" s="43"/>
    </row>
    <row r="956" customFormat="false" ht="12.75" hidden="false" customHeight="false" outlineLevel="0" collapsed="false">
      <c r="C956" s="43"/>
    </row>
    <row r="957" customFormat="false" ht="12.75" hidden="false" customHeight="false" outlineLevel="0" collapsed="false">
      <c r="C957" s="43"/>
    </row>
    <row r="958" customFormat="false" ht="12.75" hidden="false" customHeight="false" outlineLevel="0" collapsed="false">
      <c r="C958" s="43"/>
    </row>
    <row r="959" customFormat="false" ht="12.75" hidden="false" customHeight="false" outlineLevel="0" collapsed="false">
      <c r="C959" s="43"/>
    </row>
    <row r="960" customFormat="false" ht="12.75" hidden="false" customHeight="false" outlineLevel="0" collapsed="false">
      <c r="C960" s="43"/>
    </row>
    <row r="961" customFormat="false" ht="12.75" hidden="false" customHeight="false" outlineLevel="0" collapsed="false">
      <c r="C961" s="43"/>
    </row>
    <row r="962" customFormat="false" ht="12.75" hidden="false" customHeight="false" outlineLevel="0" collapsed="false">
      <c r="C962" s="43"/>
    </row>
    <row r="963" customFormat="false" ht="12.75" hidden="false" customHeight="false" outlineLevel="0" collapsed="false">
      <c r="C963" s="43"/>
    </row>
    <row r="964" customFormat="false" ht="12.75" hidden="false" customHeight="false" outlineLevel="0" collapsed="false">
      <c r="C964" s="43"/>
    </row>
    <row r="965" customFormat="false" ht="12.75" hidden="false" customHeight="false" outlineLevel="0" collapsed="false">
      <c r="C965" s="43"/>
    </row>
    <row r="966" customFormat="false" ht="12.75" hidden="false" customHeight="false" outlineLevel="0" collapsed="false">
      <c r="C966" s="43"/>
    </row>
    <row r="967" customFormat="false" ht="12.75" hidden="false" customHeight="false" outlineLevel="0" collapsed="false">
      <c r="C967" s="43"/>
    </row>
    <row r="968" customFormat="false" ht="12.75" hidden="false" customHeight="false" outlineLevel="0" collapsed="false">
      <c r="C968" s="43"/>
    </row>
    <row r="969" customFormat="false" ht="12.75" hidden="false" customHeight="false" outlineLevel="0" collapsed="false">
      <c r="C969" s="43"/>
    </row>
    <row r="970" customFormat="false" ht="12.75" hidden="false" customHeight="false" outlineLevel="0" collapsed="false">
      <c r="C970" s="43"/>
    </row>
    <row r="971" customFormat="false" ht="12.75" hidden="false" customHeight="false" outlineLevel="0" collapsed="false">
      <c r="C971" s="43"/>
    </row>
    <row r="972" customFormat="false" ht="12.75" hidden="false" customHeight="false" outlineLevel="0" collapsed="false">
      <c r="C972" s="43"/>
    </row>
    <row r="973" customFormat="false" ht="12.75" hidden="false" customHeight="false" outlineLevel="0" collapsed="false">
      <c r="C973" s="43"/>
    </row>
    <row r="974" customFormat="false" ht="12.75" hidden="false" customHeight="false" outlineLevel="0" collapsed="false">
      <c r="C974" s="43"/>
    </row>
    <row r="975" customFormat="false" ht="12.75" hidden="false" customHeight="false" outlineLevel="0" collapsed="false">
      <c r="C975" s="43"/>
    </row>
    <row r="976" customFormat="false" ht="12.75" hidden="false" customHeight="false" outlineLevel="0" collapsed="false">
      <c r="C976" s="43"/>
    </row>
    <row r="977" customFormat="false" ht="12.75" hidden="false" customHeight="false" outlineLevel="0" collapsed="false">
      <c r="C977" s="43"/>
    </row>
    <row r="978" customFormat="false" ht="12.75" hidden="false" customHeight="false" outlineLevel="0" collapsed="false">
      <c r="C978" s="43"/>
    </row>
    <row r="979" customFormat="false" ht="12.75" hidden="false" customHeight="false" outlineLevel="0" collapsed="false">
      <c r="C979" s="43"/>
    </row>
    <row r="980" customFormat="false" ht="12.75" hidden="false" customHeight="false" outlineLevel="0" collapsed="false">
      <c r="C980" s="43"/>
    </row>
    <row r="981" customFormat="false" ht="12.75" hidden="false" customHeight="false" outlineLevel="0" collapsed="false">
      <c r="C981" s="43"/>
    </row>
    <row r="982" customFormat="false" ht="12.75" hidden="false" customHeight="false" outlineLevel="0" collapsed="false">
      <c r="C982" s="43"/>
    </row>
    <row r="983" customFormat="false" ht="12.75" hidden="false" customHeight="false" outlineLevel="0" collapsed="false">
      <c r="C983" s="43"/>
    </row>
    <row r="984" customFormat="false" ht="12.75" hidden="false" customHeight="false" outlineLevel="0" collapsed="false">
      <c r="C984" s="43"/>
    </row>
    <row r="985" customFormat="false" ht="12.75" hidden="false" customHeight="false" outlineLevel="0" collapsed="false">
      <c r="C985" s="43"/>
    </row>
    <row r="986" customFormat="false" ht="12.75" hidden="false" customHeight="false" outlineLevel="0" collapsed="false">
      <c r="C986" s="43"/>
    </row>
    <row r="987" customFormat="false" ht="12.75" hidden="false" customHeight="false" outlineLevel="0" collapsed="false">
      <c r="C987" s="43"/>
    </row>
    <row r="988" customFormat="false" ht="12.75" hidden="false" customHeight="false" outlineLevel="0" collapsed="false">
      <c r="C988" s="43"/>
    </row>
    <row r="989" customFormat="false" ht="12.75" hidden="false" customHeight="false" outlineLevel="0" collapsed="false">
      <c r="C989" s="43"/>
    </row>
    <row r="990" customFormat="false" ht="12.75" hidden="false" customHeight="false" outlineLevel="0" collapsed="false">
      <c r="C990" s="43"/>
    </row>
    <row r="991" customFormat="false" ht="12.75" hidden="false" customHeight="false" outlineLevel="0" collapsed="false">
      <c r="C991" s="43"/>
    </row>
    <row r="992" customFormat="false" ht="12.75" hidden="false" customHeight="false" outlineLevel="0" collapsed="false">
      <c r="C992" s="43"/>
    </row>
    <row r="993" customFormat="false" ht="12.75" hidden="false" customHeight="false" outlineLevel="0" collapsed="false">
      <c r="C993" s="43"/>
    </row>
    <row r="994" customFormat="false" ht="12.75" hidden="false" customHeight="false" outlineLevel="0" collapsed="false">
      <c r="C994" s="43"/>
    </row>
    <row r="995" customFormat="false" ht="12.75" hidden="false" customHeight="false" outlineLevel="0" collapsed="false">
      <c r="C995" s="43"/>
    </row>
    <row r="996" customFormat="false" ht="12.75" hidden="false" customHeight="false" outlineLevel="0" collapsed="false">
      <c r="C996" s="43"/>
    </row>
    <row r="997" customFormat="false" ht="12.75" hidden="false" customHeight="false" outlineLevel="0" collapsed="false">
      <c r="C997" s="43"/>
    </row>
    <row r="998" customFormat="false" ht="12.75" hidden="false" customHeight="false" outlineLevel="0" collapsed="false">
      <c r="C998" s="43"/>
    </row>
    <row r="999" customFormat="false" ht="12.75" hidden="false" customHeight="false" outlineLevel="0" collapsed="false">
      <c r="C999" s="43"/>
    </row>
    <row r="1000" customFormat="false" ht="12.75" hidden="false" customHeight="false" outlineLevel="0" collapsed="false">
      <c r="C1000" s="43"/>
    </row>
    <row r="1001" customFormat="false" ht="12.75" hidden="false" customHeight="false" outlineLevel="0" collapsed="false">
      <c r="C1001" s="4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11.640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13.37"/>
    <col collapsed="false" customWidth="true" hidden="false" outlineLevel="0" max="6" min="5" style="0" width="12.96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0" t="s">
        <v>202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  <c r="I1" s="0" t="s">
        <v>210</v>
      </c>
      <c r="J1" s="0" t="s">
        <v>146</v>
      </c>
      <c r="K1" s="0" t="s">
        <v>211</v>
      </c>
    </row>
    <row r="2" customFormat="false" ht="12.8" hidden="false" customHeight="false" outlineLevel="0" collapsed="false">
      <c r="A2" s="0" t="n">
        <v>0</v>
      </c>
      <c r="B2" s="0" t="n">
        <v>3</v>
      </c>
      <c r="C2" s="0" t="n">
        <v>5</v>
      </c>
      <c r="D2" s="0" t="n">
        <v>0</v>
      </c>
      <c r="E2" s="0" t="n">
        <v>3</v>
      </c>
      <c r="F2" s="0" t="n">
        <v>5</v>
      </c>
      <c r="G2" s="0" t="n">
        <f aca="false">SUM(B2,D2,E2)</f>
        <v>6</v>
      </c>
      <c r="H2" s="0" t="n">
        <f aca="false">SUM(C2,F2)</f>
        <v>10</v>
      </c>
      <c r="I2" s="0" t="n">
        <f aca="false">(B2+E2)*$K$3+D2*$K$2+H2*$K$4</f>
        <v>8.634</v>
      </c>
      <c r="J2" s="0" t="s">
        <v>212</v>
      </c>
      <c r="K2" s="0" t="n">
        <v>0.891</v>
      </c>
    </row>
    <row r="3" customFormat="false" ht="12.8" hidden="false" customHeight="false" outlineLevel="0" collapsed="false">
      <c r="A3" s="0" t="n">
        <v>710</v>
      </c>
      <c r="B3" s="0" t="n">
        <f aca="false">B4</f>
        <v>3</v>
      </c>
      <c r="C3" s="0" t="n">
        <f aca="false">C4</f>
        <v>5</v>
      </c>
      <c r="D3" s="0" t="n">
        <v>0</v>
      </c>
      <c r="E3" s="0" t="n">
        <v>3</v>
      </c>
      <c r="F3" s="0" t="n">
        <v>5</v>
      </c>
      <c r="G3" s="0" t="n">
        <f aca="false">SUM(B3,D3,E3)</f>
        <v>6</v>
      </c>
      <c r="H3" s="0" t="n">
        <f aca="false">SUM(C3,F3)</f>
        <v>10</v>
      </c>
      <c r="I3" s="0" t="n">
        <f aca="false">(B3+E3)*$K$3+D3*$K$2+H3*$K$4</f>
        <v>8.634</v>
      </c>
      <c r="J3" s="0" t="s">
        <v>213</v>
      </c>
      <c r="K3" s="0" t="n">
        <v>0.439</v>
      </c>
    </row>
    <row r="4" customFormat="false" ht="12.8" hidden="false" customHeight="false" outlineLevel="0" collapsed="false">
      <c r="A4" s="0" t="n">
        <v>760</v>
      </c>
      <c r="B4" s="0" t="n">
        <v>3</v>
      </c>
      <c r="C4" s="0" t="n">
        <v>5</v>
      </c>
      <c r="D4" s="0" t="n">
        <v>0</v>
      </c>
      <c r="E4" s="0" t="n">
        <f aca="false">E6</f>
        <v>3</v>
      </c>
      <c r="F4" s="0" t="n">
        <f aca="false">F6</f>
        <v>4</v>
      </c>
      <c r="G4" s="0" t="n">
        <f aca="false">SUM(B4,D4,E4)</f>
        <v>6</v>
      </c>
      <c r="H4" s="0" t="n">
        <f aca="false">SUM(C4,F4)</f>
        <v>9</v>
      </c>
      <c r="I4" s="0" t="n">
        <f aca="false">(B4+E4)*$K$3+D4*$K$2+H4*$K$4</f>
        <v>8.034</v>
      </c>
      <c r="J4" s="0" t="s">
        <v>214</v>
      </c>
      <c r="K4" s="0" t="n">
        <v>0.6</v>
      </c>
    </row>
    <row r="5" customFormat="false" ht="12.8" hidden="false" customHeight="false" outlineLevel="0" collapsed="false">
      <c r="A5" s="0" t="n">
        <v>900</v>
      </c>
      <c r="B5" s="0" t="n">
        <f aca="false">B6</f>
        <v>3</v>
      </c>
      <c r="C5" s="0" t="n">
        <f aca="false">C6</f>
        <v>4</v>
      </c>
      <c r="D5" s="0" t="n">
        <v>1</v>
      </c>
      <c r="E5" s="0" t="n">
        <f aca="false">E6</f>
        <v>3</v>
      </c>
      <c r="F5" s="0" t="n">
        <f aca="false">F6</f>
        <v>4</v>
      </c>
      <c r="G5" s="0" t="n">
        <f aca="false">SUM(B5,D5,E5)</f>
        <v>7</v>
      </c>
      <c r="H5" s="0" t="n">
        <f aca="false">SUM(C5,F5)</f>
        <v>8</v>
      </c>
      <c r="I5" s="0" t="n">
        <f aca="false">(B5+E5)*$K$3+D5*$K$2+H5*$K$4</f>
        <v>8.325</v>
      </c>
    </row>
    <row r="6" customFormat="false" ht="12.8" hidden="false" customHeight="false" outlineLevel="0" collapsed="false">
      <c r="A6" s="0" t="n">
        <v>1050</v>
      </c>
      <c r="B6" s="0" t="n">
        <f aca="false">B7</f>
        <v>3</v>
      </c>
      <c r="C6" s="0" t="n">
        <f aca="false">C7</f>
        <v>4</v>
      </c>
      <c r="D6" s="0" t="n">
        <f aca="false">D5</f>
        <v>1</v>
      </c>
      <c r="E6" s="0" t="n">
        <v>3</v>
      </c>
      <c r="F6" s="0" t="n">
        <v>4</v>
      </c>
      <c r="G6" s="0" t="n">
        <f aca="false">SUM(B6,D6,E6)</f>
        <v>7</v>
      </c>
      <c r="H6" s="0" t="n">
        <f aca="false">SUM(C6,F6)</f>
        <v>8</v>
      </c>
      <c r="I6" s="0" t="n">
        <f aca="false">(B6+E6)*$K$3+D6*$K$2+H6*$K$4</f>
        <v>8.325</v>
      </c>
      <c r="J6" s="0" t="s">
        <v>215</v>
      </c>
    </row>
    <row r="7" customFormat="false" ht="12.8" hidden="false" customHeight="false" outlineLevel="0" collapsed="false">
      <c r="A7" s="0" t="n">
        <v>1100</v>
      </c>
      <c r="B7" s="0" t="n">
        <v>3</v>
      </c>
      <c r="C7" s="0" t="n">
        <v>4</v>
      </c>
      <c r="D7" s="0" t="n">
        <f aca="false">D6</f>
        <v>1</v>
      </c>
      <c r="E7" s="0" t="n">
        <f aca="false">E8</f>
        <v>3</v>
      </c>
      <c r="F7" s="0" t="n">
        <f aca="false">F8</f>
        <v>3</v>
      </c>
      <c r="G7" s="0" t="n">
        <f aca="false">SUM(B7,D7,E7)</f>
        <v>7</v>
      </c>
      <c r="H7" s="0" t="n">
        <f aca="false">SUM(C7,F7)</f>
        <v>7</v>
      </c>
      <c r="I7" s="0" t="n">
        <f aca="false">(B7+E7)*$K$3+D7*$K$2+H7*$K$4</f>
        <v>7.725</v>
      </c>
    </row>
    <row r="8" customFormat="false" ht="12.8" hidden="false" customHeight="false" outlineLevel="0" collapsed="false">
      <c r="A8" s="0" t="n">
        <v>1150</v>
      </c>
      <c r="B8" s="0" t="n">
        <f aca="false">B9</f>
        <v>3</v>
      </c>
      <c r="C8" s="0" t="n">
        <f aca="false">C9</f>
        <v>3</v>
      </c>
      <c r="D8" s="0" t="n">
        <v>2</v>
      </c>
      <c r="E8" s="0" t="n">
        <v>3</v>
      </c>
      <c r="F8" s="0" t="n">
        <v>3</v>
      </c>
      <c r="G8" s="0" t="n">
        <f aca="false">SUM(B8,D8,E8)</f>
        <v>8</v>
      </c>
      <c r="H8" s="0" t="n">
        <f aca="false">SUM(C8,F8)</f>
        <v>6</v>
      </c>
      <c r="I8" s="0" t="n">
        <f aca="false">(B8+E8)*$K$3+D8*$K$2+H8*$K$4</f>
        <v>8.016</v>
      </c>
    </row>
    <row r="9" customFormat="false" ht="12.8" hidden="false" customHeight="false" outlineLevel="0" collapsed="false">
      <c r="A9" s="0" t="n">
        <v>1200</v>
      </c>
      <c r="B9" s="0" t="n">
        <v>3</v>
      </c>
      <c r="C9" s="0" t="n">
        <v>3</v>
      </c>
      <c r="D9" s="0" t="n">
        <f aca="false">D8</f>
        <v>2</v>
      </c>
      <c r="E9" s="0" t="n">
        <f aca="false">E10</f>
        <v>2</v>
      </c>
      <c r="F9" s="0" t="n">
        <f aca="false">F10</f>
        <v>3</v>
      </c>
      <c r="G9" s="0" t="n">
        <f aca="false">SUM(B9,D9,E9)</f>
        <v>7</v>
      </c>
      <c r="H9" s="0" t="n">
        <f aca="false">SUM(C9,F9)</f>
        <v>6</v>
      </c>
      <c r="I9" s="0" t="n">
        <f aca="false">(B9+E9)*$K$3+D9*$K$2+H9*$K$4</f>
        <v>7.577</v>
      </c>
    </row>
    <row r="10" customFormat="false" ht="12.8" hidden="false" customHeight="false" outlineLevel="0" collapsed="false">
      <c r="A10" s="0" t="n">
        <v>1350</v>
      </c>
      <c r="B10" s="0" t="n">
        <f aca="false">B11</f>
        <v>2</v>
      </c>
      <c r="C10" s="0" t="n">
        <f aca="false">C11</f>
        <v>3</v>
      </c>
      <c r="D10" s="0" t="n">
        <v>3</v>
      </c>
      <c r="E10" s="0" t="n">
        <v>2</v>
      </c>
      <c r="F10" s="0" t="n">
        <v>3</v>
      </c>
      <c r="G10" s="0" t="n">
        <f aca="false">SUM(B10,D10,E10)</f>
        <v>7</v>
      </c>
      <c r="H10" s="0" t="n">
        <f aca="false">SUM(C10,F10)</f>
        <v>6</v>
      </c>
      <c r="I10" s="0" t="n">
        <f aca="false">(B10+E10)*$K$3+D10*$K$2+H10*$K$4</f>
        <v>8.029</v>
      </c>
    </row>
    <row r="11" customFormat="false" ht="12.8" hidden="false" customHeight="false" outlineLevel="0" collapsed="false">
      <c r="A11" s="0" t="n">
        <v>1400</v>
      </c>
      <c r="B11" s="0" t="n">
        <v>2</v>
      </c>
      <c r="C11" s="0" t="n">
        <v>3</v>
      </c>
      <c r="D11" s="0" t="n">
        <f aca="false">D10</f>
        <v>3</v>
      </c>
      <c r="E11" s="0" t="n">
        <f aca="false">E14</f>
        <v>2</v>
      </c>
      <c r="F11" s="0" t="n">
        <f aca="false">F14</f>
        <v>2</v>
      </c>
      <c r="G11" s="0" t="n">
        <f aca="false">SUM(B11,D11,E11)</f>
        <v>7</v>
      </c>
      <c r="H11" s="0" t="n">
        <f aca="false">SUM(C11,F11)</f>
        <v>5</v>
      </c>
      <c r="I11" s="0" t="n">
        <f aca="false">(B11+E11)*$K$3+D11*$K$2+H11*$K$4</f>
        <v>7.429</v>
      </c>
    </row>
    <row r="12" customFormat="false" ht="12.8" hidden="false" customHeight="false" outlineLevel="0" collapsed="false">
      <c r="A12" s="0" t="n">
        <v>1500</v>
      </c>
      <c r="B12" s="0" t="n">
        <f aca="false">B13</f>
        <v>2</v>
      </c>
      <c r="C12" s="0" t="n">
        <f aca="false">C13</f>
        <v>2</v>
      </c>
      <c r="D12" s="0" t="n">
        <v>4</v>
      </c>
      <c r="E12" s="0" t="n">
        <f aca="false">E13</f>
        <v>2</v>
      </c>
      <c r="F12" s="0" t="n">
        <f aca="false">F13</f>
        <v>2</v>
      </c>
      <c r="G12" s="0" t="n">
        <f aca="false">SUM(B12,D12,E12)</f>
        <v>8</v>
      </c>
      <c r="H12" s="0" t="n">
        <f aca="false">SUM(C12,F12)</f>
        <v>4</v>
      </c>
      <c r="I12" s="0" t="n">
        <f aca="false">(B12+E12)*$K$3+D12*$K$2+H12*$K$4</f>
        <v>7.72</v>
      </c>
    </row>
    <row r="13" customFormat="false" ht="12.8" hidden="false" customHeight="false" outlineLevel="0" collapsed="false">
      <c r="A13" s="0" t="n">
        <v>1650</v>
      </c>
      <c r="B13" s="0" t="n">
        <f aca="false">B14</f>
        <v>2</v>
      </c>
      <c r="C13" s="0" t="n">
        <f aca="false">C14</f>
        <v>2</v>
      </c>
      <c r="D13" s="0" t="n">
        <v>5</v>
      </c>
      <c r="E13" s="0" t="n">
        <f aca="false">E14</f>
        <v>2</v>
      </c>
      <c r="F13" s="0" t="n">
        <f aca="false">F14</f>
        <v>2</v>
      </c>
      <c r="G13" s="0" t="n">
        <f aca="false">SUM(B13,D13,E13)</f>
        <v>9</v>
      </c>
      <c r="H13" s="0" t="n">
        <f aca="false">SUM(C13,F13)</f>
        <v>4</v>
      </c>
      <c r="I13" s="0" t="n">
        <f aca="false">(B13+E13)*$K$3+D13*$K$2+H13*$K$4</f>
        <v>8.611</v>
      </c>
    </row>
    <row r="14" customFormat="false" ht="12.8" hidden="false" customHeight="false" outlineLevel="0" collapsed="false">
      <c r="A14" s="0" t="n">
        <v>1800</v>
      </c>
      <c r="B14" s="0" t="n">
        <f aca="false">B15</f>
        <v>2</v>
      </c>
      <c r="C14" s="0" t="n">
        <f aca="false">C15</f>
        <v>2</v>
      </c>
      <c r="D14" s="0" t="n">
        <v>6</v>
      </c>
      <c r="E14" s="0" t="n">
        <v>2</v>
      </c>
      <c r="F14" s="0" t="n">
        <v>2</v>
      </c>
      <c r="G14" s="0" t="n">
        <f aca="false">SUM(B14,D14,E14)</f>
        <v>10</v>
      </c>
      <c r="H14" s="0" t="n">
        <f aca="false">SUM(C14,F14)</f>
        <v>4</v>
      </c>
      <c r="I14" s="0" t="n">
        <f aca="false">(B14+E14)*$K$3+D14*$K$2+H14*$K$4</f>
        <v>9.502</v>
      </c>
    </row>
    <row r="15" customFormat="false" ht="12.8" hidden="false" customHeight="false" outlineLevel="0" collapsed="false">
      <c r="A15" s="0" t="n">
        <v>1850</v>
      </c>
      <c r="B15" s="0" t="n">
        <v>2</v>
      </c>
      <c r="C15" s="0" t="n">
        <v>2</v>
      </c>
      <c r="D15" s="0" t="n">
        <f aca="false">D14</f>
        <v>6</v>
      </c>
      <c r="E15" s="0" t="n">
        <f aca="false">E19</f>
        <v>1</v>
      </c>
      <c r="F15" s="0" t="n">
        <f aca="false">F19</f>
        <v>2</v>
      </c>
      <c r="G15" s="0" t="n">
        <f aca="false">SUM(B15,D15,E15)</f>
        <v>9</v>
      </c>
      <c r="H15" s="0" t="n">
        <f aca="false">SUM(C15,F15)</f>
        <v>4</v>
      </c>
      <c r="I15" s="0" t="n">
        <f aca="false">(B15+E15)*$K$3+D15*$K$2+H15*$K$4</f>
        <v>9.063</v>
      </c>
    </row>
    <row r="16" customFormat="false" ht="12.8" hidden="false" customHeight="false" outlineLevel="0" collapsed="false">
      <c r="A16" s="0" t="n">
        <v>1950</v>
      </c>
      <c r="B16" s="0" t="n">
        <f aca="false">B17</f>
        <v>1</v>
      </c>
      <c r="C16" s="0" t="n">
        <f aca="false">C17</f>
        <v>2</v>
      </c>
      <c r="D16" s="0" t="n">
        <v>7</v>
      </c>
      <c r="E16" s="0" t="n">
        <f aca="false">E17</f>
        <v>1</v>
      </c>
      <c r="F16" s="0" t="n">
        <f aca="false">F17</f>
        <v>2</v>
      </c>
      <c r="G16" s="0" t="n">
        <f aca="false">SUM(B16,D16,E16)</f>
        <v>9</v>
      </c>
      <c r="H16" s="0" t="n">
        <f aca="false">SUM(C16,F16)</f>
        <v>4</v>
      </c>
      <c r="I16" s="0" t="n">
        <f aca="false">(B16+E16)*$K$3+D16*$K$2+H16*$K$4</f>
        <v>9.515</v>
      </c>
    </row>
    <row r="17" customFormat="false" ht="12.8" hidden="false" customHeight="false" outlineLevel="0" collapsed="false">
      <c r="A17" s="0" t="n">
        <v>2120</v>
      </c>
      <c r="B17" s="0" t="n">
        <f aca="false">B18</f>
        <v>1</v>
      </c>
      <c r="C17" s="0" t="n">
        <f aca="false">C18</f>
        <v>2</v>
      </c>
      <c r="D17" s="0" t="n">
        <v>8</v>
      </c>
      <c r="E17" s="0" t="n">
        <f aca="false">E18</f>
        <v>1</v>
      </c>
      <c r="F17" s="0" t="n">
        <f aca="false">F18</f>
        <v>2</v>
      </c>
      <c r="G17" s="0" t="n">
        <f aca="false">SUM(B17,D17,E17)</f>
        <v>10</v>
      </c>
      <c r="H17" s="0" t="n">
        <f aca="false">SUM(C17,F17)</f>
        <v>4</v>
      </c>
      <c r="I17" s="0" t="n">
        <f aca="false">(B17+E17)*$K$3+D17*$K$2+H17*$K$4</f>
        <v>10.406</v>
      </c>
    </row>
    <row r="18" customFormat="false" ht="12.8" hidden="false" customHeight="false" outlineLevel="0" collapsed="false">
      <c r="A18" s="0" t="n">
        <v>2320</v>
      </c>
      <c r="B18" s="0" t="n">
        <f aca="false">B19</f>
        <v>1</v>
      </c>
      <c r="C18" s="0" t="n">
        <f aca="false">C19</f>
        <v>2</v>
      </c>
      <c r="D18" s="0" t="n">
        <v>9</v>
      </c>
      <c r="E18" s="0" t="n">
        <f aca="false">E19</f>
        <v>1</v>
      </c>
      <c r="F18" s="0" t="n">
        <f aca="false">F19</f>
        <v>2</v>
      </c>
      <c r="G18" s="0" t="n">
        <f aca="false">SUM(B18,D18,E18)</f>
        <v>11</v>
      </c>
      <c r="H18" s="0" t="n">
        <f aca="false">SUM(C18,F18)</f>
        <v>4</v>
      </c>
      <c r="I18" s="0" t="n">
        <f aca="false">(B18+E18)*$K$3+D18*$K$2+H18*$K$4</f>
        <v>11.297</v>
      </c>
    </row>
    <row r="19" customFormat="false" ht="12.8" hidden="false" customHeight="false" outlineLevel="0" collapsed="false">
      <c r="A19" s="0" t="n">
        <v>2450</v>
      </c>
      <c r="B19" s="0" t="n">
        <f aca="false">B20</f>
        <v>1</v>
      </c>
      <c r="C19" s="0" t="n">
        <f aca="false">C20</f>
        <v>2</v>
      </c>
      <c r="D19" s="0" t="n">
        <f aca="false">D18</f>
        <v>9</v>
      </c>
      <c r="E19" s="0" t="n">
        <v>1</v>
      </c>
      <c r="F19" s="0" t="n">
        <v>2</v>
      </c>
      <c r="G19" s="0" t="n">
        <f aca="false">SUM(B19,D19,E19)</f>
        <v>11</v>
      </c>
      <c r="H19" s="0" t="n">
        <f aca="false">SUM(C19,F19)</f>
        <v>4</v>
      </c>
      <c r="I19" s="0" t="n">
        <f aca="false">(B19+E19)*$K$3+D19*$K$2+H19*$K$4</f>
        <v>11.297</v>
      </c>
    </row>
    <row r="20" customFormat="false" ht="12.8" hidden="false" customHeight="false" outlineLevel="0" collapsed="false">
      <c r="A20" s="0" t="n">
        <v>2500</v>
      </c>
      <c r="B20" s="0" t="n">
        <v>1</v>
      </c>
      <c r="C20" s="0" t="n">
        <v>2</v>
      </c>
      <c r="D20" s="0" t="n">
        <f aca="false">D19</f>
        <v>9</v>
      </c>
      <c r="E20" s="0" t="n">
        <f aca="false">E38</f>
        <v>0</v>
      </c>
      <c r="F20" s="0" t="n">
        <f aca="false">F38</f>
        <v>2</v>
      </c>
      <c r="G20" s="0" t="n">
        <f aca="false">SUM(B20,D20,E20)</f>
        <v>10</v>
      </c>
      <c r="H20" s="0" t="n">
        <f aca="false">SUM(C20,F20)</f>
        <v>4</v>
      </c>
      <c r="I20" s="0" t="n">
        <f aca="false">(B20+E20)*$K$3+D20*$K$2+H20*$K$4</f>
        <v>10.858</v>
      </c>
    </row>
    <row r="21" customFormat="false" ht="12.8" hidden="false" customHeight="false" outlineLevel="0" collapsed="false">
      <c r="A21" s="0" t="n">
        <v>2520</v>
      </c>
      <c r="B21" s="0" t="n">
        <f aca="false">B22</f>
        <v>0</v>
      </c>
      <c r="C21" s="0" t="n">
        <f aca="false">C22</f>
        <v>2</v>
      </c>
      <c r="D21" s="0" t="n">
        <v>10</v>
      </c>
      <c r="E21" s="0" t="n">
        <f aca="false">E22</f>
        <v>0</v>
      </c>
      <c r="F21" s="0" t="n">
        <f aca="false">F22</f>
        <v>2</v>
      </c>
      <c r="G21" s="0" t="n">
        <f aca="false">SUM(B21,D21,E21)</f>
        <v>10</v>
      </c>
      <c r="H21" s="0" t="n">
        <f aca="false">SUM(C21,F21)</f>
        <v>4</v>
      </c>
      <c r="I21" s="0" t="n">
        <f aca="false">(B21+E21)*$K$3+D21*$K$2+H21*$K$4</f>
        <v>11.31</v>
      </c>
    </row>
    <row r="22" customFormat="false" ht="12.8" hidden="false" customHeight="false" outlineLevel="0" collapsed="false">
      <c r="A22" s="0" t="n">
        <v>2970</v>
      </c>
      <c r="B22" s="0" t="n">
        <f aca="false">B23</f>
        <v>0</v>
      </c>
      <c r="C22" s="0" t="n">
        <f aca="false">C23</f>
        <v>2</v>
      </c>
      <c r="D22" s="0" t="n">
        <v>11</v>
      </c>
      <c r="E22" s="0" t="n">
        <f aca="false">E23</f>
        <v>0</v>
      </c>
      <c r="F22" s="0" t="n">
        <f aca="false">F23</f>
        <v>2</v>
      </c>
      <c r="G22" s="0" t="n">
        <f aca="false">SUM(B22,D22,E22)</f>
        <v>11</v>
      </c>
      <c r="H22" s="0" t="n">
        <f aca="false">SUM(C22,F22)</f>
        <v>4</v>
      </c>
      <c r="I22" s="0" t="n">
        <f aca="false">(B22+E22)*$K$3+D22*$K$2+H22*$K$4</f>
        <v>12.201</v>
      </c>
    </row>
    <row r="23" customFormat="false" ht="12.8" hidden="false" customHeight="false" outlineLevel="0" collapsed="false">
      <c r="A23" s="0" t="n">
        <v>3570</v>
      </c>
      <c r="B23" s="0" t="n">
        <f aca="false">B24</f>
        <v>0</v>
      </c>
      <c r="C23" s="0" t="n">
        <f aca="false">C24</f>
        <v>2</v>
      </c>
      <c r="D23" s="0" t="n">
        <v>12</v>
      </c>
      <c r="E23" s="0" t="n">
        <f aca="false">E24</f>
        <v>0</v>
      </c>
      <c r="F23" s="0" t="n">
        <f aca="false">F24</f>
        <v>2</v>
      </c>
      <c r="G23" s="0" t="n">
        <f aca="false">SUM(B23,D23,E23)</f>
        <v>12</v>
      </c>
      <c r="H23" s="0" t="n">
        <f aca="false">SUM(C23,F23)</f>
        <v>4</v>
      </c>
      <c r="I23" s="0" t="n">
        <f aca="false">(B23+E23)*$K$3+D23*$K$2+H23*$K$4</f>
        <v>13.092</v>
      </c>
    </row>
    <row r="24" customFormat="false" ht="12.8" hidden="false" customHeight="false" outlineLevel="0" collapsed="false">
      <c r="A24" s="0" t="n">
        <v>4170</v>
      </c>
      <c r="B24" s="0" t="n">
        <f aca="false">B25</f>
        <v>0</v>
      </c>
      <c r="C24" s="0" t="n">
        <f aca="false">C25</f>
        <v>2</v>
      </c>
      <c r="D24" s="0" t="n">
        <v>13</v>
      </c>
      <c r="E24" s="0" t="n">
        <f aca="false">E25</f>
        <v>0</v>
      </c>
      <c r="F24" s="0" t="n">
        <f aca="false">F25</f>
        <v>2</v>
      </c>
      <c r="G24" s="0" t="n">
        <f aca="false">SUM(B24,D24,E24)</f>
        <v>13</v>
      </c>
      <c r="H24" s="0" t="n">
        <f aca="false">SUM(C24,F24)</f>
        <v>4</v>
      </c>
      <c r="I24" s="0" t="n">
        <f aca="false">(B24+E24)*$K$3+D24*$K$2+H24*$K$4</f>
        <v>13.983</v>
      </c>
    </row>
    <row r="25" customFormat="false" ht="12.8" hidden="false" customHeight="false" outlineLevel="0" collapsed="false">
      <c r="A25" s="0" t="n">
        <v>6650</v>
      </c>
      <c r="B25" s="0" t="n">
        <f aca="false">B26</f>
        <v>0</v>
      </c>
      <c r="C25" s="0" t="n">
        <f aca="false">C26</f>
        <v>2</v>
      </c>
      <c r="D25" s="0" t="n">
        <v>13</v>
      </c>
      <c r="E25" s="0" t="n">
        <f aca="false">E26</f>
        <v>0</v>
      </c>
      <c r="F25" s="0" t="n">
        <f aca="false">F26</f>
        <v>2</v>
      </c>
      <c r="G25" s="0" t="n">
        <f aca="false">SUM(B25,D25,E25)</f>
        <v>13</v>
      </c>
      <c r="H25" s="0" t="n">
        <f aca="false">SUM(C25,F25)</f>
        <v>4</v>
      </c>
      <c r="I25" s="0" t="n">
        <f aca="false">(B25+E25)*$K$3+D25*$K$2+H25*$K$4</f>
        <v>13.983</v>
      </c>
    </row>
    <row r="26" customFormat="false" ht="12.8" hidden="false" customHeight="false" outlineLevel="0" collapsed="false">
      <c r="A26" s="0" t="n">
        <v>7310</v>
      </c>
      <c r="B26" s="0" t="n">
        <f aca="false">B27</f>
        <v>0</v>
      </c>
      <c r="C26" s="0" t="n">
        <f aca="false">C27</f>
        <v>2</v>
      </c>
      <c r="D26" s="0" t="n">
        <v>12</v>
      </c>
      <c r="E26" s="0" t="n">
        <f aca="false">E27</f>
        <v>0</v>
      </c>
      <c r="F26" s="0" t="n">
        <f aca="false">F27</f>
        <v>2</v>
      </c>
      <c r="G26" s="0" t="n">
        <f aca="false">SUM(B26,D26,E26)</f>
        <v>12</v>
      </c>
      <c r="H26" s="0" t="n">
        <f aca="false">SUM(C26,F26)</f>
        <v>4</v>
      </c>
      <c r="I26" s="0" t="n">
        <f aca="false">(B26+E26)*$K$3+D26*$K$2+H26*$K$4</f>
        <v>13.092</v>
      </c>
    </row>
    <row r="27" customFormat="false" ht="12.8" hidden="false" customHeight="false" outlineLevel="0" collapsed="false">
      <c r="A27" s="0" t="n">
        <v>7750</v>
      </c>
      <c r="B27" s="0" t="n">
        <f aca="false">B28</f>
        <v>0</v>
      </c>
      <c r="C27" s="0" t="n">
        <f aca="false">C28</f>
        <v>2</v>
      </c>
      <c r="D27" s="0" t="n">
        <v>11</v>
      </c>
      <c r="E27" s="0" t="n">
        <f aca="false">E28</f>
        <v>0</v>
      </c>
      <c r="F27" s="0" t="n">
        <f aca="false">F28</f>
        <v>2</v>
      </c>
      <c r="G27" s="0" t="n">
        <f aca="false">SUM(B27,D27,E27)</f>
        <v>11</v>
      </c>
      <c r="H27" s="0" t="n">
        <f aca="false">SUM(C27,F27)</f>
        <v>4</v>
      </c>
      <c r="I27" s="0" t="n">
        <f aca="false">(B27+E27)*$K$3+D27*$K$2+H27*$K$4</f>
        <v>12.201</v>
      </c>
    </row>
    <row r="28" customFormat="false" ht="12.8" hidden="false" customHeight="false" outlineLevel="0" collapsed="false">
      <c r="A28" s="0" t="n">
        <v>8150</v>
      </c>
      <c r="B28" s="0" t="n">
        <f aca="false">B29</f>
        <v>0</v>
      </c>
      <c r="C28" s="0" t="n">
        <f aca="false">C29</f>
        <v>2</v>
      </c>
      <c r="D28" s="0" t="n">
        <v>10</v>
      </c>
      <c r="E28" s="0" t="n">
        <f aca="false">E29</f>
        <v>0</v>
      </c>
      <c r="F28" s="0" t="n">
        <f aca="false">F29</f>
        <v>2</v>
      </c>
      <c r="G28" s="0" t="n">
        <f aca="false">SUM(B28,D28,E28)</f>
        <v>10</v>
      </c>
      <c r="H28" s="0" t="n">
        <f aca="false">SUM(C28,F28)</f>
        <v>4</v>
      </c>
      <c r="I28" s="0" t="n">
        <f aca="false">(B28+E28)*$K$3+D28*$K$2+H28*$K$4</f>
        <v>11.31</v>
      </c>
    </row>
    <row r="29" customFormat="false" ht="12.8" hidden="false" customHeight="false" outlineLevel="0" collapsed="false">
      <c r="A29" s="0" t="n">
        <v>8550</v>
      </c>
      <c r="B29" s="0" t="n">
        <f aca="false">B30</f>
        <v>0</v>
      </c>
      <c r="C29" s="0" t="n">
        <f aca="false">C30</f>
        <v>2</v>
      </c>
      <c r="D29" s="0" t="n">
        <v>9</v>
      </c>
      <c r="E29" s="0" t="n">
        <f aca="false">E30</f>
        <v>0</v>
      </c>
      <c r="F29" s="0" t="n">
        <f aca="false">F30</f>
        <v>2</v>
      </c>
      <c r="G29" s="0" t="n">
        <f aca="false">SUM(B29,D29,E29)</f>
        <v>9</v>
      </c>
      <c r="H29" s="0" t="n">
        <f aca="false">SUM(C29,F29)</f>
        <v>4</v>
      </c>
      <c r="I29" s="0" t="n">
        <f aca="false">(B29+E29)*$K$3+D29*$K$2+H29*$K$4</f>
        <v>10.419</v>
      </c>
    </row>
    <row r="30" customFormat="false" ht="12.8" hidden="false" customHeight="false" outlineLevel="0" collapsed="false">
      <c r="A30" s="0" t="n">
        <v>9030</v>
      </c>
      <c r="B30" s="0" t="n">
        <f aca="false">B31</f>
        <v>0</v>
      </c>
      <c r="C30" s="0" t="n">
        <f aca="false">C31</f>
        <v>2</v>
      </c>
      <c r="D30" s="0" t="n">
        <v>8</v>
      </c>
      <c r="E30" s="0" t="n">
        <f aca="false">E31</f>
        <v>0</v>
      </c>
      <c r="F30" s="0" t="n">
        <f aca="false">F31</f>
        <v>2</v>
      </c>
      <c r="G30" s="0" t="n">
        <f aca="false">SUM(B30,D30,E30)</f>
        <v>8</v>
      </c>
      <c r="H30" s="0" t="n">
        <f aca="false">SUM(C30,F30)</f>
        <v>4</v>
      </c>
      <c r="I30" s="0" t="n">
        <f aca="false">(B30+E30)*$K$3+D30*$K$2+H30*$K$4</f>
        <v>9.528</v>
      </c>
    </row>
    <row r="31" customFormat="false" ht="12.8" hidden="false" customHeight="false" outlineLevel="0" collapsed="false">
      <c r="A31" s="0" t="n">
        <v>9430</v>
      </c>
      <c r="B31" s="0" t="n">
        <f aca="false">B32</f>
        <v>0</v>
      </c>
      <c r="C31" s="0" t="n">
        <f aca="false">C32</f>
        <v>2</v>
      </c>
      <c r="D31" s="0" t="n">
        <v>7</v>
      </c>
      <c r="E31" s="0" t="n">
        <f aca="false">E32</f>
        <v>0</v>
      </c>
      <c r="F31" s="0" t="n">
        <f aca="false">F32</f>
        <v>2</v>
      </c>
      <c r="G31" s="0" t="n">
        <f aca="false">SUM(B31,D31,E31)</f>
        <v>7</v>
      </c>
      <c r="H31" s="0" t="n">
        <f aca="false">SUM(C31,F31)</f>
        <v>4</v>
      </c>
      <c r="I31" s="0" t="n">
        <f aca="false">(B31+E31)*$K$3+D31*$K$2+H31*$K$4</f>
        <v>8.637</v>
      </c>
    </row>
    <row r="32" customFormat="false" ht="12.8" hidden="false" customHeight="false" outlineLevel="0" collapsed="false">
      <c r="A32" s="0" t="n">
        <v>9750</v>
      </c>
      <c r="B32" s="0" t="n">
        <f aca="false">B33</f>
        <v>0</v>
      </c>
      <c r="C32" s="0" t="n">
        <f aca="false">C33</f>
        <v>2</v>
      </c>
      <c r="D32" s="0" t="n">
        <v>6</v>
      </c>
      <c r="E32" s="0" t="n">
        <f aca="false">E33</f>
        <v>0</v>
      </c>
      <c r="F32" s="0" t="n">
        <f aca="false">F33</f>
        <v>2</v>
      </c>
      <c r="G32" s="0" t="n">
        <f aca="false">SUM(B32,D32,E32)</f>
        <v>6</v>
      </c>
      <c r="H32" s="0" t="n">
        <f aca="false">SUM(C32,F32)</f>
        <v>4</v>
      </c>
      <c r="I32" s="0" t="n">
        <f aca="false">(B32+E32)*$K$3+D32*$K$2+H32*$K$4</f>
        <v>7.746</v>
      </c>
    </row>
    <row r="33" customFormat="false" ht="12.8" hidden="false" customHeight="false" outlineLevel="0" collapsed="false">
      <c r="A33" s="0" t="n">
        <v>10050</v>
      </c>
      <c r="B33" s="0" t="n">
        <f aca="false">B34</f>
        <v>0</v>
      </c>
      <c r="C33" s="0" t="n">
        <f aca="false">C34</f>
        <v>2</v>
      </c>
      <c r="D33" s="0" t="n">
        <v>5</v>
      </c>
      <c r="E33" s="0" t="n">
        <f aca="false">E34</f>
        <v>0</v>
      </c>
      <c r="F33" s="0" t="n">
        <f aca="false">F34</f>
        <v>2</v>
      </c>
      <c r="G33" s="0" t="n">
        <f aca="false">SUM(B33,D33,E33)</f>
        <v>5</v>
      </c>
      <c r="H33" s="0" t="n">
        <f aca="false">SUM(C33,F33)</f>
        <v>4</v>
      </c>
      <c r="I33" s="0" t="n">
        <f aca="false">(B33+E33)*$K$3+D33*$K$2+H33*$K$4</f>
        <v>6.855</v>
      </c>
    </row>
    <row r="34" customFormat="false" ht="12.8" hidden="false" customHeight="false" outlineLevel="0" collapsed="false">
      <c r="A34" s="0" t="n">
        <v>10450</v>
      </c>
      <c r="B34" s="0" t="n">
        <f aca="false">B35</f>
        <v>0</v>
      </c>
      <c r="C34" s="0" t="n">
        <f aca="false">C35</f>
        <v>2</v>
      </c>
      <c r="D34" s="0" t="n">
        <v>4</v>
      </c>
      <c r="E34" s="0" t="n">
        <f aca="false">E35</f>
        <v>0</v>
      </c>
      <c r="F34" s="0" t="n">
        <f aca="false">F35</f>
        <v>2</v>
      </c>
      <c r="G34" s="0" t="n">
        <f aca="false">SUM(B34,D34,E34)</f>
        <v>4</v>
      </c>
      <c r="H34" s="0" t="n">
        <f aca="false">SUM(C34,F34)</f>
        <v>4</v>
      </c>
      <c r="I34" s="0" t="n">
        <f aca="false">(B34+E34)*$K$3+D34*$K$2+H34*$K$4</f>
        <v>5.964</v>
      </c>
    </row>
    <row r="35" customFormat="false" ht="12.8" hidden="false" customHeight="false" outlineLevel="0" collapsed="false">
      <c r="A35" s="0" t="n">
        <v>11010</v>
      </c>
      <c r="B35" s="0" t="n">
        <f aca="false">B36</f>
        <v>0</v>
      </c>
      <c r="C35" s="0" t="n">
        <f aca="false">C36</f>
        <v>2</v>
      </c>
      <c r="D35" s="0" t="n">
        <v>3</v>
      </c>
      <c r="E35" s="0" t="n">
        <f aca="false">E36</f>
        <v>0</v>
      </c>
      <c r="F35" s="0" t="n">
        <f aca="false">F36</f>
        <v>2</v>
      </c>
      <c r="G35" s="0" t="n">
        <f aca="false">SUM(B35,D35,E35)</f>
        <v>3</v>
      </c>
      <c r="H35" s="0" t="n">
        <f aca="false">SUM(C35,F35)</f>
        <v>4</v>
      </c>
      <c r="I35" s="0" t="n">
        <f aca="false">(B35+E35)*$K$3+D35*$K$2+H35*$K$4</f>
        <v>5.073</v>
      </c>
    </row>
    <row r="36" customFormat="false" ht="12.8" hidden="false" customHeight="false" outlineLevel="0" collapsed="false">
      <c r="A36" s="0" t="n">
        <v>11510</v>
      </c>
      <c r="B36" s="0" t="n">
        <f aca="false">B37</f>
        <v>0</v>
      </c>
      <c r="C36" s="0" t="n">
        <f aca="false">C37</f>
        <v>2</v>
      </c>
      <c r="D36" s="0" t="n">
        <v>2</v>
      </c>
      <c r="E36" s="0" t="n">
        <f aca="false">E37</f>
        <v>0</v>
      </c>
      <c r="F36" s="0" t="n">
        <f aca="false">F37</f>
        <v>2</v>
      </c>
      <c r="G36" s="0" t="n">
        <f aca="false">SUM(B36,D36,E36)</f>
        <v>2</v>
      </c>
      <c r="H36" s="0" t="n">
        <f aca="false">SUM(C36,F36)</f>
        <v>4</v>
      </c>
      <c r="I36" s="0" t="n">
        <f aca="false">(B36+E36)*$K$3+D36*$K$2+H36*$K$4</f>
        <v>4.182</v>
      </c>
    </row>
    <row r="37" customFormat="false" ht="12.8" hidden="false" customHeight="false" outlineLevel="0" collapsed="false">
      <c r="A37" s="0" t="n">
        <v>12010</v>
      </c>
      <c r="B37" s="0" t="n">
        <f aca="false">B38</f>
        <v>0</v>
      </c>
      <c r="C37" s="0" t="n">
        <f aca="false">C38</f>
        <v>2</v>
      </c>
      <c r="D37" s="0" t="n">
        <v>1</v>
      </c>
      <c r="E37" s="0" t="n">
        <f aca="false">E38</f>
        <v>0</v>
      </c>
      <c r="F37" s="0" t="n">
        <f aca="false">F38</f>
        <v>2</v>
      </c>
      <c r="G37" s="0" t="n">
        <f aca="false">SUM(B37,D37,E37)</f>
        <v>1</v>
      </c>
      <c r="H37" s="0" t="n">
        <f aca="false">SUM(C37,F37)</f>
        <v>4</v>
      </c>
      <c r="I37" s="0" t="n">
        <f aca="false">(B37+E37)*$K$3+D37*$K$2+H37*$K$4</f>
        <v>3.291</v>
      </c>
    </row>
    <row r="38" customFormat="false" ht="12.8" hidden="false" customHeight="false" outlineLevel="0" collapsed="false">
      <c r="A38" s="0" t="n">
        <v>13000</v>
      </c>
      <c r="B38" s="0" t="n">
        <v>0</v>
      </c>
      <c r="C38" s="0" t="n">
        <v>2</v>
      </c>
      <c r="D38" s="0" t="n">
        <v>0</v>
      </c>
      <c r="E38" s="0" t="n">
        <v>0</v>
      </c>
      <c r="F38" s="0" t="n">
        <v>2</v>
      </c>
      <c r="G38" s="0" t="n">
        <f aca="false">SUM(B38,D38,E38)</f>
        <v>0</v>
      </c>
      <c r="H38" s="0" t="n">
        <f aca="false">SUM(C38,F38)</f>
        <v>4</v>
      </c>
      <c r="I38" s="0" t="n">
        <f aca="false">(B38+E38)*$K$3+D38*$K$2+H38*$K$4</f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Colin Wilson</cp:lastModifiedBy>
  <dcterms:modified xsi:type="dcterms:W3CDTF">2021-07-01T21:47:48Z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