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0" i="1"/>
  <c r="E60"/>
  <c r="F60"/>
  <c r="G60"/>
  <c r="H60"/>
  <c r="I60"/>
  <c r="J60"/>
  <c r="K60"/>
  <c r="C61"/>
  <c r="D61"/>
  <c r="E61"/>
  <c r="F61"/>
  <c r="G61"/>
  <c r="H61"/>
  <c r="I61"/>
  <c r="J61"/>
  <c r="K61"/>
  <c r="P61"/>
  <c r="Q61"/>
  <c r="R61"/>
  <c r="S61"/>
  <c r="X61"/>
  <c r="Y61"/>
  <c r="R60"/>
  <c r="S60"/>
  <c r="Q60" l="1"/>
  <c r="P60"/>
  <c r="Z61"/>
  <c r="AA61"/>
  <c r="AF26"/>
  <c r="U20"/>
  <c r="Y20"/>
  <c r="AC20"/>
  <c r="E19"/>
  <c r="I19"/>
  <c r="M19"/>
  <c r="I39"/>
  <c r="AB20" s="1"/>
  <c r="I40"/>
  <c r="AA20" s="1"/>
  <c r="I41"/>
  <c r="Z20" s="1"/>
  <c r="I42"/>
  <c r="I43"/>
  <c r="X20" s="1"/>
  <c r="I44"/>
  <c r="W20" s="1"/>
  <c r="I45"/>
  <c r="V20" s="1"/>
  <c r="I46"/>
  <c r="I47"/>
  <c r="T20" s="1"/>
  <c r="I48"/>
  <c r="S20" s="1"/>
  <c r="I38"/>
  <c r="I26"/>
  <c r="AB19" s="1"/>
  <c r="I27"/>
  <c r="AA19" s="1"/>
  <c r="I28"/>
  <c r="Z19" s="1"/>
  <c r="I29"/>
  <c r="Y19" s="1"/>
  <c r="I30"/>
  <c r="X19" s="1"/>
  <c r="I31"/>
  <c r="W19" s="1"/>
  <c r="I32"/>
  <c r="V19" s="1"/>
  <c r="I33"/>
  <c r="U19" s="1"/>
  <c r="I34"/>
  <c r="T19" s="1"/>
  <c r="I35"/>
  <c r="S19" s="1"/>
  <c r="I25"/>
  <c r="AC19" s="1"/>
  <c r="E39"/>
  <c r="N20" s="1"/>
  <c r="E40"/>
  <c r="M20" s="1"/>
  <c r="E41"/>
  <c r="L20" s="1"/>
  <c r="E42"/>
  <c r="K20" s="1"/>
  <c r="E43"/>
  <c r="J20" s="1"/>
  <c r="E44"/>
  <c r="I20" s="1"/>
  <c r="E45"/>
  <c r="H20" s="1"/>
  <c r="E46"/>
  <c r="G20" s="1"/>
  <c r="E47"/>
  <c r="F20" s="1"/>
  <c r="E48"/>
  <c r="E20" s="1"/>
  <c r="E49"/>
  <c r="D20" s="1"/>
  <c r="E38"/>
  <c r="O20" s="1"/>
  <c r="E26"/>
  <c r="N19" s="1"/>
  <c r="E27"/>
  <c r="E28"/>
  <c r="L19" s="1"/>
  <c r="E29"/>
  <c r="K19" s="1"/>
  <c r="E30"/>
  <c r="J19" s="1"/>
  <c r="E31"/>
  <c r="E32"/>
  <c r="H19" s="1"/>
  <c r="E33"/>
  <c r="G19" s="1"/>
  <c r="E34"/>
  <c r="F19" s="1"/>
  <c r="E35"/>
  <c r="E36"/>
  <c r="D19" s="1"/>
  <c r="E37"/>
  <c r="C19" s="1"/>
  <c r="E25"/>
  <c r="O19" s="1"/>
  <c r="Z5"/>
  <c r="Z6"/>
  <c r="I36" s="1"/>
  <c r="R19" s="1"/>
  <c r="AA6"/>
  <c r="I37" s="1"/>
  <c r="Q19" s="1"/>
  <c r="AA5"/>
  <c r="I49" s="1"/>
  <c r="R20" s="1"/>
  <c r="C54"/>
  <c r="C60" s="1"/>
  <c r="Z60" l="1"/>
  <c r="AA60"/>
  <c r="Y60"/>
  <c r="X60"/>
</calcChain>
</file>

<file path=xl/sharedStrings.xml><?xml version="1.0" encoding="utf-8"?>
<sst xmlns="http://schemas.openxmlformats.org/spreadsheetml/2006/main" count="358" uniqueCount="135">
  <si>
    <t>GND</t>
  </si>
  <si>
    <t>NC</t>
  </si>
  <si>
    <t>ARCOM</t>
  </si>
  <si>
    <t>I/O (b)</t>
  </si>
  <si>
    <t>I/O (a)</t>
  </si>
  <si>
    <t>C0-0</t>
  </si>
  <si>
    <t>C0-1</t>
  </si>
  <si>
    <t>C0-2</t>
  </si>
  <si>
    <t>C0-3</t>
  </si>
  <si>
    <t>C0-4</t>
  </si>
  <si>
    <t>C0-5</t>
  </si>
  <si>
    <t>C0-6</t>
  </si>
  <si>
    <t>C0-7</t>
  </si>
  <si>
    <t>C1-0</t>
  </si>
  <si>
    <t>C1-1</t>
  </si>
  <si>
    <t>C1-2</t>
  </si>
  <si>
    <t>C1-3</t>
  </si>
  <si>
    <t>C1-4</t>
  </si>
  <si>
    <t>C1-5</t>
  </si>
  <si>
    <t>C1-6</t>
  </si>
  <si>
    <t>C1-7</t>
  </si>
  <si>
    <t>C2-0</t>
  </si>
  <si>
    <t>C2-1</t>
  </si>
  <si>
    <t>C2-2</t>
  </si>
  <si>
    <t>C2-4</t>
  </si>
  <si>
    <t>C2-6</t>
  </si>
  <si>
    <t>C2-3</t>
  </si>
  <si>
    <t>C2-5</t>
  </si>
  <si>
    <t>C2-7</t>
  </si>
  <si>
    <t>C3-0</t>
  </si>
  <si>
    <t>C3-2</t>
  </si>
  <si>
    <t>C3-4</t>
  </si>
  <si>
    <t>C3-6</t>
  </si>
  <si>
    <t>C3-1</t>
  </si>
  <si>
    <t>C3-3</t>
  </si>
  <si>
    <t>C3-5</t>
  </si>
  <si>
    <t>C3-7</t>
  </si>
  <si>
    <t>I/0 A</t>
  </si>
  <si>
    <t>DI/0</t>
  </si>
  <si>
    <t>I/0 b</t>
  </si>
  <si>
    <t>FUNC</t>
  </si>
  <si>
    <t>I/O a</t>
  </si>
  <si>
    <t>I/O b</t>
  </si>
  <si>
    <t>+12v</t>
  </si>
  <si>
    <t>+5V</t>
  </si>
  <si>
    <t>-12V</t>
  </si>
  <si>
    <t>+5v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</si>
  <si>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</si>
  <si>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</si>
  <si>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</si>
  <si>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</si>
  <si>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</si>
  <si>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</si>
  <si>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</si>
  <si>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</si>
  <si>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</si>
  <si>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</si>
  <si>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</si>
  <si>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</si>
  <si>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</si>
  <si>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</si>
  <si>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</si>
  <si>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</si>
  <si>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</si>
  <si>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</si>
  <si>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</si>
  <si>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</si>
  <si>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</si>
  <si>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</si>
  <si>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</si>
  <si>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</si>
  <si>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</si>
  <si>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</si>
  <si>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</si>
  <si>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</si>
  <si>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</si>
  <si>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</si>
  <si>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</si>
  <si>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</si>
  <si>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</si>
  <si>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</si>
  <si>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</si>
  <si>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</si>
  <si>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</si>
  <si>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</si>
  <si>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</si>
  <si>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</si>
  <si>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</si>
  <si>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</si>
  <si>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</si>
  <si>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</si>
  <si>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</si>
  <si>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</si>
  <si>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</si>
  <si>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</si>
  <si>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</si>
  <si>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</si>
  <si>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Vbus</t>
  </si>
  <si>
    <t>PB5</t>
  </si>
  <si>
    <t>PB0</t>
  </si>
  <si>
    <t>PB1</t>
  </si>
  <si>
    <t>PE4</t>
  </si>
  <si>
    <t>PE5</t>
  </si>
  <si>
    <t>PB4</t>
  </si>
  <si>
    <t>PA5</t>
  </si>
  <si>
    <t>PA6</t>
  </si>
  <si>
    <t>PA7</t>
  </si>
  <si>
    <t>PD0</t>
  </si>
  <si>
    <t>PD1</t>
  </si>
  <si>
    <t>PD2</t>
  </si>
  <si>
    <t>PD3</t>
  </si>
  <si>
    <t>PE1</t>
  </si>
  <si>
    <t>PE2</t>
  </si>
  <si>
    <t>PE3</t>
  </si>
  <si>
    <t>PF1</t>
  </si>
  <si>
    <t>outputs</t>
  </si>
  <si>
    <t>inputs</t>
  </si>
  <si>
    <t>PF2</t>
  </si>
  <si>
    <t>PF3</t>
  </si>
  <si>
    <t>PB3</t>
  </si>
  <si>
    <t>PC4</t>
  </si>
  <si>
    <t>PC5</t>
  </si>
  <si>
    <t>PC6</t>
  </si>
  <si>
    <t>PC7</t>
  </si>
  <si>
    <t>PD6</t>
  </si>
  <si>
    <t>PD7</t>
  </si>
  <si>
    <t>PF4</t>
  </si>
  <si>
    <t>PB2</t>
  </si>
  <si>
    <t>PB7</t>
  </si>
  <si>
    <t>PB6</t>
  </si>
  <si>
    <t>PA4</t>
  </si>
  <si>
    <t>PA3</t>
  </si>
  <si>
    <t>PA2</t>
  </si>
  <si>
    <t>Actuators</t>
  </si>
  <si>
    <t>Sensors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</si>
</sst>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0" fontId="3" fillId="8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9" borderId="0" xfId="0" applyFill="1"/>
    <xf numFmtId="0" fontId="2" fillId="3" borderId="0" xfId="0" applyFont="1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10</xdr:row>
      <xdr:rowOff>0</xdr:rowOff>
    </xdr:from>
    <xdr:to>
      <xdr:col>9</xdr:col>
      <xdr:colOff>323850</xdr:colOff>
      <xdr:row>13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38350" y="2857500"/>
          <a:ext cx="2171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10</xdr:row>
      <xdr:rowOff>0</xdr:rowOff>
    </xdr:from>
    <xdr:to>
      <xdr:col>19</xdr:col>
      <xdr:colOff>304800</xdr:colOff>
      <xdr:row>13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29300" y="2857500"/>
          <a:ext cx="2171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4:AF72"/>
  <sheetViews>
    <sheetView tabSelected="1" topLeftCell="A21" zoomScale="70" zoomScaleNormal="70" workbookViewId="0">
      <selection activeCell="T46" sqref="T46"/>
    </sheetView>
  </sheetViews>
  <sheetFormatPr defaultRowHeight="15"/>
  <cols>
    <col min="1" max="1" width="12.28515625" bestFit="1" customWidth="1"/>
    <col min="3" max="30" width="5.7109375" customWidth="1"/>
  </cols>
  <sheetData>
    <row r="4" spans="3:27">
      <c r="C4" s="3">
        <v>1</v>
      </c>
      <c r="D4" s="1">
        <v>3</v>
      </c>
      <c r="E4" s="3">
        <v>5</v>
      </c>
      <c r="F4" s="1">
        <v>7</v>
      </c>
      <c r="G4" s="3">
        <v>9</v>
      </c>
      <c r="H4" s="1">
        <v>11</v>
      </c>
      <c r="I4" s="3">
        <v>13</v>
      </c>
      <c r="J4" s="1">
        <v>15</v>
      </c>
      <c r="K4" s="3">
        <v>17</v>
      </c>
      <c r="L4" s="1">
        <v>19</v>
      </c>
      <c r="M4" s="3">
        <v>21</v>
      </c>
      <c r="N4" s="1">
        <v>23</v>
      </c>
      <c r="O4" s="3">
        <v>25</v>
      </c>
      <c r="P4" s="1">
        <v>27</v>
      </c>
      <c r="Q4" s="3">
        <v>29</v>
      </c>
      <c r="R4" s="1">
        <v>31</v>
      </c>
      <c r="S4" s="3">
        <v>33</v>
      </c>
      <c r="T4" s="1">
        <v>35</v>
      </c>
      <c r="U4" s="3">
        <v>37</v>
      </c>
      <c r="V4" s="1">
        <v>39</v>
      </c>
      <c r="W4" s="3">
        <v>41</v>
      </c>
      <c r="X4" s="1">
        <v>43</v>
      </c>
      <c r="Y4" s="3">
        <v>45</v>
      </c>
      <c r="Z4" s="1">
        <v>47</v>
      </c>
      <c r="AA4" s="3">
        <v>49</v>
      </c>
    </row>
    <row r="5" spans="3:27">
      <c r="C5" s="12" t="s">
        <v>0</v>
      </c>
      <c r="D5" s="8" t="s">
        <v>5</v>
      </c>
      <c r="E5" s="8" t="s">
        <v>7</v>
      </c>
      <c r="F5" s="8" t="s">
        <v>9</v>
      </c>
      <c r="G5" s="8" t="s">
        <v>11</v>
      </c>
      <c r="H5" s="12" t="s">
        <v>0</v>
      </c>
      <c r="I5" s="6" t="s">
        <v>13</v>
      </c>
      <c r="J5" s="6" t="s">
        <v>15</v>
      </c>
      <c r="K5" s="6" t="s">
        <v>17</v>
      </c>
      <c r="L5" s="6" t="s">
        <v>19</v>
      </c>
      <c r="M5" s="12" t="s">
        <v>0</v>
      </c>
      <c r="N5" s="5" t="s">
        <v>21</v>
      </c>
      <c r="O5" s="5" t="s">
        <v>23</v>
      </c>
      <c r="P5" s="5" t="s">
        <v>24</v>
      </c>
      <c r="Q5" s="5" t="s">
        <v>25</v>
      </c>
      <c r="R5" s="12" t="s">
        <v>0</v>
      </c>
      <c r="S5" s="9" t="s">
        <v>29</v>
      </c>
      <c r="T5" s="9" t="s">
        <v>30</v>
      </c>
      <c r="U5" s="9" t="s">
        <v>31</v>
      </c>
      <c r="V5" s="9" t="s">
        <v>32</v>
      </c>
      <c r="W5" s="12" t="s">
        <v>0</v>
      </c>
      <c r="X5" s="7" t="s">
        <v>1</v>
      </c>
      <c r="Y5" s="7" t="s">
        <v>1</v>
      </c>
      <c r="Z5" s="12" t="str">
        <f>"-12V"</f>
        <v>-12V</v>
      </c>
      <c r="AA5" s="4" t="str">
        <f>"+5v"</f>
        <v>+5v</v>
      </c>
    </row>
    <row r="6" spans="3:27">
      <c r="C6" s="12" t="s">
        <v>0</v>
      </c>
      <c r="D6" s="8" t="s">
        <v>6</v>
      </c>
      <c r="E6" s="8" t="s">
        <v>8</v>
      </c>
      <c r="F6" s="8" t="s">
        <v>10</v>
      </c>
      <c r="G6" s="8" t="s">
        <v>12</v>
      </c>
      <c r="H6" s="7" t="s">
        <v>1</v>
      </c>
      <c r="I6" s="6" t="s">
        <v>14</v>
      </c>
      <c r="J6" s="6" t="s">
        <v>16</v>
      </c>
      <c r="K6" s="6" t="s">
        <v>18</v>
      </c>
      <c r="L6" s="6" t="s">
        <v>20</v>
      </c>
      <c r="M6" s="7" t="s">
        <v>1</v>
      </c>
      <c r="N6" s="5" t="s">
        <v>22</v>
      </c>
      <c r="O6" s="5" t="s">
        <v>26</v>
      </c>
      <c r="P6" s="5" t="s">
        <v>27</v>
      </c>
      <c r="Q6" s="5" t="s">
        <v>28</v>
      </c>
      <c r="R6" s="7" t="s">
        <v>1</v>
      </c>
      <c r="S6" s="9" t="s">
        <v>33</v>
      </c>
      <c r="T6" s="9" t="s">
        <v>34</v>
      </c>
      <c r="U6" s="9" t="s">
        <v>35</v>
      </c>
      <c r="V6" s="9" t="s">
        <v>36</v>
      </c>
      <c r="W6" s="7" t="s">
        <v>1</v>
      </c>
      <c r="X6" s="7" t="s">
        <v>1</v>
      </c>
      <c r="Y6" s="7" t="s">
        <v>1</v>
      </c>
      <c r="Z6" s="12" t="str">
        <f>"+12v"</f>
        <v>+12v</v>
      </c>
      <c r="AA6" s="4" t="str">
        <f>"+5V"</f>
        <v>+5V</v>
      </c>
    </row>
    <row r="7" spans="3:27">
      <c r="C7" s="1">
        <v>2</v>
      </c>
      <c r="D7" s="1">
        <v>4</v>
      </c>
      <c r="E7" s="1">
        <v>6</v>
      </c>
      <c r="F7" s="1">
        <v>8</v>
      </c>
      <c r="G7" s="1">
        <v>10</v>
      </c>
      <c r="H7" s="1">
        <v>12</v>
      </c>
      <c r="I7" s="1">
        <v>14</v>
      </c>
      <c r="J7" s="1">
        <v>16</v>
      </c>
      <c r="K7" s="1">
        <v>18</v>
      </c>
      <c r="L7" s="1">
        <v>20</v>
      </c>
      <c r="M7" s="1">
        <v>22</v>
      </c>
      <c r="N7" s="1">
        <v>24</v>
      </c>
      <c r="O7" s="1">
        <v>26</v>
      </c>
      <c r="P7" s="1">
        <v>28</v>
      </c>
      <c r="Q7" s="1">
        <v>30</v>
      </c>
      <c r="R7" s="1">
        <v>32</v>
      </c>
      <c r="S7" s="1">
        <v>34</v>
      </c>
      <c r="T7" s="1">
        <v>36</v>
      </c>
      <c r="U7" s="1">
        <v>38</v>
      </c>
      <c r="V7" s="1">
        <v>40</v>
      </c>
      <c r="W7" s="1">
        <v>42</v>
      </c>
      <c r="X7" s="1">
        <v>44</v>
      </c>
      <c r="Y7" s="1">
        <v>46</v>
      </c>
      <c r="Z7" s="1">
        <v>48</v>
      </c>
      <c r="AA7" s="1">
        <v>50</v>
      </c>
    </row>
    <row r="9" spans="3:27" ht="23.25">
      <c r="D9" s="44" t="s">
        <v>2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3:27" ht="23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3:27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3:27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3:27"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3:27" ht="15" customHeight="1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3:27" ht="15" customHeight="1">
      <c r="D15" s="10"/>
      <c r="E15" s="42" t="s">
        <v>4</v>
      </c>
      <c r="F15" s="42"/>
      <c r="G15" s="42"/>
      <c r="H15" s="42"/>
      <c r="I15" s="42"/>
      <c r="J15" s="42"/>
      <c r="K15" s="10"/>
      <c r="L15" s="10"/>
      <c r="M15" s="10"/>
      <c r="N15" s="10"/>
      <c r="O15" s="42" t="s">
        <v>3</v>
      </c>
      <c r="P15" s="42"/>
      <c r="Q15" s="42"/>
      <c r="R15" s="42"/>
      <c r="S15" s="42"/>
      <c r="T15" s="42"/>
      <c r="U15" s="10"/>
    </row>
    <row r="16" spans="3:27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8" spans="3:32">
      <c r="C18" s="16">
        <v>13</v>
      </c>
      <c r="D18" s="16">
        <v>12</v>
      </c>
      <c r="E18" s="16">
        <v>11</v>
      </c>
      <c r="F18" s="16">
        <v>10</v>
      </c>
      <c r="G18" s="16">
        <v>9</v>
      </c>
      <c r="H18" s="16">
        <v>8</v>
      </c>
      <c r="I18" s="16">
        <v>7</v>
      </c>
      <c r="J18" s="16">
        <v>6</v>
      </c>
      <c r="K18" s="16">
        <v>5</v>
      </c>
      <c r="L18" s="16">
        <v>4</v>
      </c>
      <c r="M18" s="16">
        <v>3</v>
      </c>
      <c r="N18" s="16">
        <v>2</v>
      </c>
      <c r="O18" s="16">
        <v>1</v>
      </c>
      <c r="Q18" s="16">
        <v>13</v>
      </c>
      <c r="R18" s="16">
        <v>12</v>
      </c>
      <c r="S18" s="16">
        <v>11</v>
      </c>
      <c r="T18" s="16">
        <v>10</v>
      </c>
      <c r="U18" s="16">
        <v>9</v>
      </c>
      <c r="V18" s="16">
        <v>8</v>
      </c>
      <c r="W18" s="16">
        <v>7</v>
      </c>
      <c r="X18" s="16">
        <v>6</v>
      </c>
      <c r="Y18" s="16">
        <v>5</v>
      </c>
      <c r="Z18" s="16">
        <v>4</v>
      </c>
      <c r="AA18" s="16">
        <v>3</v>
      </c>
      <c r="AB18" s="16">
        <v>2</v>
      </c>
      <c r="AC18" s="16">
        <v>1</v>
      </c>
    </row>
    <row r="19" spans="3:32">
      <c r="C19" s="28" t="str">
        <f t="shared" ref="C19:N19" si="0">LOOKUP(C18,$C$25:$C$49,$E$25:$E$49)</f>
        <v>C2-2</v>
      </c>
      <c r="D19" s="28" t="str">
        <f t="shared" si="0"/>
        <v>C2-0</v>
      </c>
      <c r="E19" s="14" t="str">
        <f t="shared" si="0"/>
        <v>GND</v>
      </c>
      <c r="F19" s="26" t="str">
        <f t="shared" si="0"/>
        <v>C1-6</v>
      </c>
      <c r="G19" s="26" t="str">
        <f t="shared" si="0"/>
        <v>C1-4</v>
      </c>
      <c r="H19" s="26" t="str">
        <f t="shared" si="0"/>
        <v>C1-2</v>
      </c>
      <c r="I19" s="26" t="str">
        <f t="shared" si="0"/>
        <v>C1-0</v>
      </c>
      <c r="J19" s="14" t="str">
        <f t="shared" si="0"/>
        <v>GND</v>
      </c>
      <c r="K19" s="24" t="str">
        <f t="shared" si="0"/>
        <v>C0-6</v>
      </c>
      <c r="L19" s="24" t="str">
        <f t="shared" si="0"/>
        <v>C0-4</v>
      </c>
      <c r="M19" s="24" t="str">
        <f t="shared" si="0"/>
        <v>C0-2</v>
      </c>
      <c r="N19" s="24" t="str">
        <f t="shared" si="0"/>
        <v>C0-0</v>
      </c>
      <c r="O19" s="14" t="str">
        <f>LOOKUP(O18,$C$25:$C$49,$E$25:$E$49)</f>
        <v>GND</v>
      </c>
      <c r="Q19" s="32" t="str">
        <f t="shared" ref="Q19:AB19" si="1">LOOKUP(Q18,$G$25:$G$49,$I$25:$I$49)</f>
        <v>+5V</v>
      </c>
      <c r="R19" s="14" t="str">
        <f t="shared" si="1"/>
        <v>+12v</v>
      </c>
      <c r="S19" s="14" t="str">
        <f t="shared" si="1"/>
        <v>NC</v>
      </c>
      <c r="T19" s="14" t="str">
        <f t="shared" si="1"/>
        <v>NC</v>
      </c>
      <c r="U19" s="14" t="str">
        <f t="shared" si="1"/>
        <v>NC</v>
      </c>
      <c r="V19" s="31" t="str">
        <f t="shared" si="1"/>
        <v>C3-7</v>
      </c>
      <c r="W19" s="31" t="str">
        <f t="shared" si="1"/>
        <v>C3-5</v>
      </c>
      <c r="X19" s="31" t="str">
        <f t="shared" si="1"/>
        <v>C3-3</v>
      </c>
      <c r="Y19" s="31" t="str">
        <f t="shared" si="1"/>
        <v>C3-1</v>
      </c>
      <c r="Z19" s="14" t="str">
        <f t="shared" si="1"/>
        <v>NC</v>
      </c>
      <c r="AA19" s="28" t="str">
        <f t="shared" si="1"/>
        <v>C2-7</v>
      </c>
      <c r="AB19" s="28" t="str">
        <f t="shared" si="1"/>
        <v>C2-5</v>
      </c>
      <c r="AC19" s="28" t="str">
        <f>LOOKUP(AC18,$G$25:$G$49,$I$25:$I$49)</f>
        <v>C2-3</v>
      </c>
    </row>
    <row r="20" spans="3:32">
      <c r="C20" s="15"/>
      <c r="D20" s="29" t="str">
        <f t="shared" ref="D20:N20" si="2">LOOKUP(D21,$C$25:$C$49,$E$25:$E$49)</f>
        <v>C2-1</v>
      </c>
      <c r="E20" s="15" t="str">
        <f t="shared" si="2"/>
        <v>NC</v>
      </c>
      <c r="F20" s="27" t="str">
        <f t="shared" si="2"/>
        <v>C1-7</v>
      </c>
      <c r="G20" s="27" t="str">
        <f t="shared" si="2"/>
        <v>C1-5</v>
      </c>
      <c r="H20" s="27" t="str">
        <f t="shared" si="2"/>
        <v>C1-3</v>
      </c>
      <c r="I20" s="27" t="str">
        <f t="shared" si="2"/>
        <v>C1-1</v>
      </c>
      <c r="J20" s="15" t="str">
        <f t="shared" si="2"/>
        <v>NC</v>
      </c>
      <c r="K20" s="25" t="str">
        <f t="shared" si="2"/>
        <v>C0-7</v>
      </c>
      <c r="L20" s="25" t="str">
        <f t="shared" si="2"/>
        <v>C0-5</v>
      </c>
      <c r="M20" s="25" t="str">
        <f t="shared" si="2"/>
        <v>C0-3</v>
      </c>
      <c r="N20" s="25" t="str">
        <f t="shared" si="2"/>
        <v>C0-1</v>
      </c>
      <c r="O20" s="15" t="str">
        <f>LOOKUP(O21,$C$25:$C$49,$E$25:$E$49)</f>
        <v>GND</v>
      </c>
      <c r="Q20" s="15"/>
      <c r="R20" s="33" t="str">
        <f t="shared" ref="R20:AB20" si="3">LOOKUP(R21,$G$25:$G$49,$I$25:$I$49)</f>
        <v>+5v</v>
      </c>
      <c r="S20" s="15" t="str">
        <f t="shared" si="3"/>
        <v>-12V</v>
      </c>
      <c r="T20" s="15" t="str">
        <f t="shared" si="3"/>
        <v>NC</v>
      </c>
      <c r="U20" s="15" t="str">
        <f t="shared" si="3"/>
        <v>NC</v>
      </c>
      <c r="V20" s="15" t="str">
        <f t="shared" si="3"/>
        <v>GND</v>
      </c>
      <c r="W20" s="30" t="str">
        <f t="shared" si="3"/>
        <v>C3-6</v>
      </c>
      <c r="X20" s="30" t="str">
        <f t="shared" si="3"/>
        <v>C3-4</v>
      </c>
      <c r="Y20" s="30" t="str">
        <f t="shared" si="3"/>
        <v>C3-2</v>
      </c>
      <c r="Z20" s="30" t="str">
        <f t="shared" si="3"/>
        <v>C3-0</v>
      </c>
      <c r="AA20" s="15" t="str">
        <f t="shared" si="3"/>
        <v>GND</v>
      </c>
      <c r="AB20" s="29" t="str">
        <f t="shared" si="3"/>
        <v>C2-6</v>
      </c>
      <c r="AC20" s="29" t="str">
        <f>LOOKUP(AC21,$G$25:$G$49,$I$25:$I$49)</f>
        <v>C2-4</v>
      </c>
    </row>
    <row r="21" spans="3:32">
      <c r="D21" s="17">
        <v>25</v>
      </c>
      <c r="E21" s="17">
        <v>24</v>
      </c>
      <c r="F21" s="17">
        <v>23</v>
      </c>
      <c r="G21" s="17">
        <v>22</v>
      </c>
      <c r="H21" s="17">
        <v>21</v>
      </c>
      <c r="I21" s="17">
        <v>20</v>
      </c>
      <c r="J21" s="17">
        <v>19</v>
      </c>
      <c r="K21" s="17">
        <v>18</v>
      </c>
      <c r="L21" s="17">
        <v>17</v>
      </c>
      <c r="M21" s="17">
        <v>16</v>
      </c>
      <c r="N21" s="17">
        <v>15</v>
      </c>
      <c r="O21" s="17">
        <v>14</v>
      </c>
      <c r="R21" s="17">
        <v>25</v>
      </c>
      <c r="S21" s="17">
        <v>24</v>
      </c>
      <c r="T21" s="17">
        <v>23</v>
      </c>
      <c r="U21" s="17">
        <v>22</v>
      </c>
      <c r="V21" s="17">
        <v>21</v>
      </c>
      <c r="W21" s="17">
        <v>20</v>
      </c>
      <c r="X21" s="17">
        <v>19</v>
      </c>
      <c r="Y21" s="17">
        <v>18</v>
      </c>
      <c r="Z21" s="17">
        <v>17</v>
      </c>
      <c r="AA21" s="17">
        <v>16</v>
      </c>
      <c r="AB21" s="17">
        <v>15</v>
      </c>
      <c r="AC21" s="17">
        <v>14</v>
      </c>
    </row>
    <row r="22" spans="3:32">
      <c r="D22" s="15"/>
      <c r="E22" s="15"/>
      <c r="F22" s="43" t="s">
        <v>41</v>
      </c>
      <c r="G22" s="43"/>
      <c r="H22" s="43"/>
      <c r="I22" s="43"/>
      <c r="J22" s="43"/>
      <c r="K22" s="43"/>
      <c r="L22" s="43"/>
      <c r="M22" s="15"/>
      <c r="N22" s="15"/>
      <c r="O22" s="15"/>
      <c r="T22" s="43" t="s">
        <v>42</v>
      </c>
      <c r="U22" s="43"/>
      <c r="V22" s="43"/>
      <c r="W22" s="43"/>
      <c r="X22" s="43"/>
      <c r="Y22" s="43"/>
      <c r="Z22" s="43"/>
    </row>
    <row r="23" spans="3:32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AC23" t="s">
        <v>83</v>
      </c>
      <c r="AD23" s="13" t="s">
        <v>43</v>
      </c>
    </row>
    <row r="24" spans="3:32">
      <c r="C24" s="2" t="s">
        <v>37</v>
      </c>
      <c r="D24" s="13" t="s">
        <v>38</v>
      </c>
      <c r="E24" s="13" t="s">
        <v>40</v>
      </c>
      <c r="F24" s="1"/>
      <c r="G24" s="2" t="s">
        <v>39</v>
      </c>
      <c r="H24" s="13" t="s">
        <v>38</v>
      </c>
      <c r="I24" s="13" t="s">
        <v>40</v>
      </c>
      <c r="AC24" t="s">
        <v>84</v>
      </c>
      <c r="AD24" s="22" t="s">
        <v>44</v>
      </c>
    </row>
    <row r="25" spans="3:32">
      <c r="C25" s="2">
        <v>1</v>
      </c>
      <c r="D25" s="13">
        <v>1</v>
      </c>
      <c r="E25" s="13" t="str">
        <f t="shared" ref="E25:E37" si="4">LOOKUP(D25,$C$4:$AA$4,$C$5:$AA$5)</f>
        <v>GND</v>
      </c>
      <c r="F25" s="1"/>
      <c r="G25" s="2">
        <v>1</v>
      </c>
      <c r="H25" s="13">
        <v>26</v>
      </c>
      <c r="I25" s="20" t="str">
        <f>LOOKUP(H25,$C$7:$AA$7,$C$6:$AA$6)</f>
        <v>C2-3</v>
      </c>
      <c r="AC25" t="s">
        <v>96</v>
      </c>
      <c r="AD25" s="22" t="s">
        <v>46</v>
      </c>
    </row>
    <row r="26" spans="3:32">
      <c r="C26" s="2">
        <v>2</v>
      </c>
      <c r="D26" s="13">
        <v>3</v>
      </c>
      <c r="E26" s="18" t="str">
        <f t="shared" si="4"/>
        <v>C0-0</v>
      </c>
      <c r="F26" s="1"/>
      <c r="G26" s="2">
        <v>2</v>
      </c>
      <c r="H26" s="13">
        <v>28</v>
      </c>
      <c r="I26" s="20" t="str">
        <f t="shared" ref="I26:I37" si="5">LOOKUP(H26,$C$7:$AA$7,$C$6:$AA$6)</f>
        <v>C2-5</v>
      </c>
      <c r="P26">
        <v>3.3</v>
      </c>
      <c r="S26" t="s">
        <v>97</v>
      </c>
      <c r="W26" s="10" t="s">
        <v>117</v>
      </c>
      <c r="X26" s="37" t="s">
        <v>14</v>
      </c>
      <c r="Z26" t="s">
        <v>0</v>
      </c>
      <c r="AC26" t="s">
        <v>95</v>
      </c>
      <c r="AD26" s="13" t="s">
        <v>45</v>
      </c>
      <c r="AF26" t="str">
        <f>LOOKUP(CONCATENATE("C0-","7"),AD23:AD72)</f>
        <v>C0-7</v>
      </c>
    </row>
    <row r="27" spans="3:32">
      <c r="C27" s="2">
        <v>3</v>
      </c>
      <c r="D27" s="13">
        <v>5</v>
      </c>
      <c r="E27" s="18" t="str">
        <f t="shared" si="4"/>
        <v>C0-2</v>
      </c>
      <c r="F27" s="1"/>
      <c r="G27" s="2">
        <v>3</v>
      </c>
      <c r="H27" s="13">
        <v>30</v>
      </c>
      <c r="I27" s="20" t="str">
        <f t="shared" si="5"/>
        <v>C2-7</v>
      </c>
      <c r="P27" t="s">
        <v>98</v>
      </c>
      <c r="S27" t="s">
        <v>0</v>
      </c>
      <c r="W27" s="10" t="s">
        <v>118</v>
      </c>
      <c r="X27" s="37" t="s">
        <v>16</v>
      </c>
      <c r="Y27" s="35" t="s">
        <v>5</v>
      </c>
      <c r="Z27" s="39" t="s">
        <v>127</v>
      </c>
      <c r="AC27" t="s">
        <v>48</v>
      </c>
      <c r="AD27" s="18" t="s">
        <v>5</v>
      </c>
    </row>
    <row r="28" spans="3:32">
      <c r="C28" s="2">
        <v>4</v>
      </c>
      <c r="D28" s="13">
        <v>7</v>
      </c>
      <c r="E28" s="18" t="str">
        <f t="shared" si="4"/>
        <v>C0-4</v>
      </c>
      <c r="F28" s="1"/>
      <c r="G28" s="2">
        <v>4</v>
      </c>
      <c r="H28" s="13">
        <v>32</v>
      </c>
      <c r="I28" s="23" t="str">
        <f t="shared" si="5"/>
        <v>NC</v>
      </c>
      <c r="P28" s="10" t="s">
        <v>99</v>
      </c>
      <c r="Q28" s="37" t="s">
        <v>15</v>
      </c>
      <c r="R28" s="35" t="s">
        <v>8</v>
      </c>
      <c r="S28" s="39" t="s">
        <v>107</v>
      </c>
      <c r="W28" s="10" t="s">
        <v>119</v>
      </c>
      <c r="X28" s="37" t="s">
        <v>18</v>
      </c>
      <c r="AC28" t="s">
        <v>61</v>
      </c>
      <c r="AD28" s="18" t="s">
        <v>6</v>
      </c>
    </row>
    <row r="29" spans="3:32">
      <c r="C29" s="2">
        <v>5</v>
      </c>
      <c r="D29" s="13">
        <v>9</v>
      </c>
      <c r="E29" s="18" t="str">
        <f t="shared" si="4"/>
        <v>C0-6</v>
      </c>
      <c r="F29" s="1"/>
      <c r="G29" s="2">
        <v>5</v>
      </c>
      <c r="H29" s="13">
        <v>34</v>
      </c>
      <c r="I29" s="21" t="str">
        <f t="shared" si="5"/>
        <v>C3-1</v>
      </c>
      <c r="P29" s="10" t="s">
        <v>100</v>
      </c>
      <c r="Q29" s="37" t="s">
        <v>13</v>
      </c>
      <c r="R29" s="35" t="s">
        <v>6</v>
      </c>
      <c r="S29" s="39" t="s">
        <v>108</v>
      </c>
      <c r="W29" s="10" t="s">
        <v>120</v>
      </c>
      <c r="X29" s="37" t="s">
        <v>20</v>
      </c>
      <c r="AC29" t="s">
        <v>49</v>
      </c>
      <c r="AD29" s="18" t="s">
        <v>7</v>
      </c>
    </row>
    <row r="30" spans="3:32">
      <c r="C30" s="2">
        <v>6</v>
      </c>
      <c r="D30" s="13">
        <v>11</v>
      </c>
      <c r="E30" s="13" t="str">
        <f t="shared" si="4"/>
        <v>GND</v>
      </c>
      <c r="F30" s="1"/>
      <c r="G30" s="2">
        <v>6</v>
      </c>
      <c r="H30" s="13">
        <v>36</v>
      </c>
      <c r="I30" s="21" t="str">
        <f t="shared" si="5"/>
        <v>C3-3</v>
      </c>
      <c r="P30" s="10" t="s">
        <v>101</v>
      </c>
      <c r="Q30" s="37" t="s">
        <v>19</v>
      </c>
      <c r="R30" s="35" t="s">
        <v>12</v>
      </c>
      <c r="S30" s="39" t="s">
        <v>109</v>
      </c>
      <c r="W30" s="10" t="s">
        <v>121</v>
      </c>
      <c r="X30" s="38" t="s">
        <v>33</v>
      </c>
      <c r="AC30" t="s">
        <v>62</v>
      </c>
      <c r="AD30" s="18" t="s">
        <v>8</v>
      </c>
    </row>
    <row r="31" spans="3:32">
      <c r="C31" s="2">
        <v>7</v>
      </c>
      <c r="D31" s="13">
        <v>13</v>
      </c>
      <c r="E31" s="19" t="str">
        <f t="shared" si="4"/>
        <v>C1-0</v>
      </c>
      <c r="F31" s="1"/>
      <c r="G31" s="2">
        <v>7</v>
      </c>
      <c r="H31" s="13">
        <v>38</v>
      </c>
      <c r="I31" s="21" t="str">
        <f t="shared" si="5"/>
        <v>C3-5</v>
      </c>
      <c r="P31" s="10" t="s">
        <v>102</v>
      </c>
      <c r="Q31" s="37" t="s">
        <v>17</v>
      </c>
      <c r="R31" s="35" t="s">
        <v>10</v>
      </c>
      <c r="S31" s="39" t="s">
        <v>110</v>
      </c>
      <c r="W31" s="10" t="s">
        <v>122</v>
      </c>
      <c r="X31" s="38" t="s">
        <v>34</v>
      </c>
      <c r="Y31" s="35" t="s">
        <v>7</v>
      </c>
      <c r="Z31" s="39" t="s">
        <v>128</v>
      </c>
      <c r="AC31" t="s">
        <v>50</v>
      </c>
      <c r="AD31" s="18" t="s">
        <v>9</v>
      </c>
    </row>
    <row r="32" spans="3:32">
      <c r="C32" s="2">
        <v>8</v>
      </c>
      <c r="D32" s="13">
        <v>15</v>
      </c>
      <c r="E32" s="19" t="str">
        <f t="shared" si="4"/>
        <v>C1-2</v>
      </c>
      <c r="F32" s="1"/>
      <c r="G32" s="2">
        <v>8</v>
      </c>
      <c r="H32" s="13">
        <v>40</v>
      </c>
      <c r="I32" s="21" t="str">
        <f t="shared" si="5"/>
        <v>C3-7</v>
      </c>
      <c r="P32" s="10" t="s">
        <v>103</v>
      </c>
      <c r="Q32" s="38" t="s">
        <v>30</v>
      </c>
      <c r="R32" s="36" t="s">
        <v>26</v>
      </c>
      <c r="S32" s="39" t="s">
        <v>111</v>
      </c>
      <c r="W32" s="10" t="s">
        <v>123</v>
      </c>
      <c r="X32" s="38" t="s">
        <v>36</v>
      </c>
      <c r="Y32" s="35" t="s">
        <v>9</v>
      </c>
      <c r="Z32" s="39" t="s">
        <v>129</v>
      </c>
      <c r="AC32" t="s">
        <v>63</v>
      </c>
      <c r="AD32" s="18" t="s">
        <v>10</v>
      </c>
    </row>
    <row r="33" spans="3:30">
      <c r="C33" s="2">
        <v>9</v>
      </c>
      <c r="D33" s="13">
        <v>17</v>
      </c>
      <c r="E33" s="19" t="str">
        <f t="shared" si="4"/>
        <v>C1-4</v>
      </c>
      <c r="F33" s="1"/>
      <c r="G33" s="2">
        <v>9</v>
      </c>
      <c r="H33" s="13">
        <v>42</v>
      </c>
      <c r="I33" s="23" t="str">
        <f t="shared" si="5"/>
        <v>NC</v>
      </c>
      <c r="P33" s="10" t="s">
        <v>104</v>
      </c>
      <c r="Q33" s="38" t="s">
        <v>29</v>
      </c>
      <c r="R33" s="36" t="s">
        <v>22</v>
      </c>
      <c r="S33" s="39" t="s">
        <v>112</v>
      </c>
      <c r="W33" s="10" t="s">
        <v>124</v>
      </c>
      <c r="X33" s="38" t="s">
        <v>35</v>
      </c>
      <c r="Y33" s="35" t="s">
        <v>11</v>
      </c>
      <c r="Z33" s="39" t="s">
        <v>130</v>
      </c>
      <c r="AC33" t="s">
        <v>51</v>
      </c>
      <c r="AD33" s="18" t="s">
        <v>11</v>
      </c>
    </row>
    <row r="34" spans="3:30">
      <c r="C34" s="2">
        <v>10</v>
      </c>
      <c r="D34" s="13">
        <v>19</v>
      </c>
      <c r="E34" s="19" t="str">
        <f t="shared" si="4"/>
        <v>C1-6</v>
      </c>
      <c r="F34" s="1"/>
      <c r="G34" s="2">
        <v>10</v>
      </c>
      <c r="H34" s="13">
        <v>44</v>
      </c>
      <c r="I34" s="23" t="str">
        <f t="shared" si="5"/>
        <v>NC</v>
      </c>
      <c r="P34" s="10" t="s">
        <v>105</v>
      </c>
      <c r="Q34" s="38" t="s">
        <v>32</v>
      </c>
      <c r="R34" s="36" t="s">
        <v>28</v>
      </c>
      <c r="S34" s="39" t="s">
        <v>113</v>
      </c>
      <c r="W34" s="39" t="s">
        <v>125</v>
      </c>
      <c r="X34" s="40" t="s">
        <v>25</v>
      </c>
      <c r="Y34" s="36" t="s">
        <v>21</v>
      </c>
      <c r="Z34" s="39" t="s">
        <v>131</v>
      </c>
      <c r="AC34" t="s">
        <v>64</v>
      </c>
      <c r="AD34" s="18" t="s">
        <v>12</v>
      </c>
    </row>
    <row r="35" spans="3:30">
      <c r="C35" s="2">
        <v>11</v>
      </c>
      <c r="D35" s="13">
        <v>21</v>
      </c>
      <c r="E35" s="13" t="str">
        <f t="shared" si="4"/>
        <v>GND</v>
      </c>
      <c r="F35" s="1"/>
      <c r="G35" s="2">
        <v>11</v>
      </c>
      <c r="H35" s="13">
        <v>46</v>
      </c>
      <c r="I35" s="23" t="str">
        <f t="shared" si="5"/>
        <v>NC</v>
      </c>
      <c r="P35" s="10" t="s">
        <v>106</v>
      </c>
      <c r="Q35" s="38" t="s">
        <v>31</v>
      </c>
      <c r="R35" s="36" t="s">
        <v>27</v>
      </c>
      <c r="S35" s="39" t="s">
        <v>114</v>
      </c>
      <c r="W35" s="39" t="s">
        <v>126</v>
      </c>
      <c r="X35" s="40" t="s">
        <v>24</v>
      </c>
      <c r="Y35" s="36" t="s">
        <v>23</v>
      </c>
      <c r="Z35" s="39" t="s">
        <v>132</v>
      </c>
      <c r="AC35" t="s">
        <v>53</v>
      </c>
      <c r="AD35" s="19" t="s">
        <v>13</v>
      </c>
    </row>
    <row r="36" spans="3:30">
      <c r="C36" s="2">
        <v>12</v>
      </c>
      <c r="D36" s="13">
        <v>23</v>
      </c>
      <c r="E36" s="20" t="str">
        <f t="shared" si="4"/>
        <v>C2-0</v>
      </c>
      <c r="F36" s="1"/>
      <c r="G36" s="2">
        <v>12</v>
      </c>
      <c r="H36" s="13">
        <v>48</v>
      </c>
      <c r="I36" s="13" t="str">
        <f t="shared" si="5"/>
        <v>+12v</v>
      </c>
      <c r="AC36" t="s">
        <v>66</v>
      </c>
      <c r="AD36" s="19" t="s">
        <v>14</v>
      </c>
    </row>
    <row r="37" spans="3:30">
      <c r="C37" s="2">
        <v>13</v>
      </c>
      <c r="D37" s="13">
        <v>25</v>
      </c>
      <c r="E37" s="20" t="str">
        <f t="shared" si="4"/>
        <v>C2-2</v>
      </c>
      <c r="F37" s="1"/>
      <c r="G37" s="2">
        <v>13</v>
      </c>
      <c r="H37" s="13">
        <v>50</v>
      </c>
      <c r="I37" s="22" t="str">
        <f t="shared" si="5"/>
        <v>+5V</v>
      </c>
      <c r="P37" s="42" t="s">
        <v>116</v>
      </c>
      <c r="Q37" s="42"/>
      <c r="R37" s="41" t="s">
        <v>115</v>
      </c>
      <c r="S37" s="41"/>
      <c r="AC37" t="s">
        <v>54</v>
      </c>
      <c r="AD37" s="19" t="s">
        <v>15</v>
      </c>
    </row>
    <row r="38" spans="3:30">
      <c r="C38" s="2">
        <v>14</v>
      </c>
      <c r="D38" s="13">
        <v>2</v>
      </c>
      <c r="E38" s="13" t="str">
        <f t="shared" ref="E38:E49" si="6">LOOKUP(D38,$C$7:$AA$7,$C$6:$AA$6)</f>
        <v>GND</v>
      </c>
      <c r="F38" s="1"/>
      <c r="G38" s="2">
        <v>14</v>
      </c>
      <c r="H38" s="13">
        <v>27</v>
      </c>
      <c r="I38" s="20" t="str">
        <f>LOOKUP(H38,$C$4:$AA$4,$C$5:$AA$5)</f>
        <v>C2-4</v>
      </c>
      <c r="AC38" t="s">
        <v>67</v>
      </c>
      <c r="AD38" s="19" t="s">
        <v>16</v>
      </c>
    </row>
    <row r="39" spans="3:30">
      <c r="C39" s="2">
        <v>15</v>
      </c>
      <c r="D39" s="13">
        <v>4</v>
      </c>
      <c r="E39" s="18" t="str">
        <f t="shared" si="6"/>
        <v>C0-1</v>
      </c>
      <c r="F39" s="1"/>
      <c r="G39" s="2">
        <v>15</v>
      </c>
      <c r="H39" s="13">
        <v>29</v>
      </c>
      <c r="I39" s="20" t="str">
        <f t="shared" ref="I39:I49" si="7">LOOKUP(H39,$C$4:$AA$4,$C$5:$AA$5)</f>
        <v>C2-6</v>
      </c>
      <c r="N39" t="s">
        <v>133</v>
      </c>
      <c r="AC39" t="s">
        <v>55</v>
      </c>
      <c r="AD39" s="19" t="s">
        <v>17</v>
      </c>
    </row>
    <row r="40" spans="3:30">
      <c r="C40" s="2">
        <v>16</v>
      </c>
      <c r="D40" s="13">
        <v>6</v>
      </c>
      <c r="E40" s="18" t="str">
        <f t="shared" si="6"/>
        <v>C0-3</v>
      </c>
      <c r="F40" s="1"/>
      <c r="G40" s="2">
        <v>16</v>
      </c>
      <c r="H40" s="13">
        <v>31</v>
      </c>
      <c r="I40" s="13" t="str">
        <f t="shared" si="7"/>
        <v>GND</v>
      </c>
      <c r="L40" s="38" t="s">
        <v>36</v>
      </c>
      <c r="M40" s="38" t="s">
        <v>32</v>
      </c>
      <c r="N40" s="38" t="s">
        <v>35</v>
      </c>
      <c r="O40" s="38" t="s">
        <v>31</v>
      </c>
      <c r="P40" s="38" t="s">
        <v>34</v>
      </c>
      <c r="Q40" s="38" t="s">
        <v>30</v>
      </c>
      <c r="R40" s="38" t="s">
        <v>33</v>
      </c>
      <c r="S40" s="38" t="s">
        <v>29</v>
      </c>
      <c r="T40" s="45" t="s">
        <v>20</v>
      </c>
      <c r="U40" s="45" t="s">
        <v>19</v>
      </c>
      <c r="V40" s="45" t="s">
        <v>18</v>
      </c>
      <c r="W40" s="45" t="s">
        <v>17</v>
      </c>
      <c r="X40" s="45" t="s">
        <v>16</v>
      </c>
      <c r="Y40" s="45" t="s">
        <v>15</v>
      </c>
      <c r="Z40" s="45" t="s">
        <v>14</v>
      </c>
      <c r="AA40" s="45" t="s">
        <v>13</v>
      </c>
      <c r="AC40" t="s">
        <v>68</v>
      </c>
      <c r="AD40" s="19" t="s">
        <v>18</v>
      </c>
    </row>
    <row r="41" spans="3:30">
      <c r="C41" s="2">
        <v>17</v>
      </c>
      <c r="D41" s="13">
        <v>8</v>
      </c>
      <c r="E41" s="18" t="str">
        <f t="shared" si="6"/>
        <v>C0-5</v>
      </c>
      <c r="F41" s="1"/>
      <c r="G41" s="2">
        <v>17</v>
      </c>
      <c r="H41" s="13">
        <v>33</v>
      </c>
      <c r="I41" s="21" t="str">
        <f t="shared" si="7"/>
        <v>C3-0</v>
      </c>
      <c r="L41" s="34" t="s">
        <v>123</v>
      </c>
      <c r="M41" s="34" t="s">
        <v>105</v>
      </c>
      <c r="N41" s="34" t="s">
        <v>124</v>
      </c>
      <c r="O41" s="34" t="s">
        <v>106</v>
      </c>
      <c r="P41" s="34" t="s">
        <v>122</v>
      </c>
      <c r="Q41" s="34" t="s">
        <v>103</v>
      </c>
      <c r="R41" s="34" t="s">
        <v>121</v>
      </c>
      <c r="S41" s="34" t="s">
        <v>104</v>
      </c>
      <c r="T41" s="34" t="s">
        <v>120</v>
      </c>
      <c r="U41" s="34" t="s">
        <v>101</v>
      </c>
      <c r="V41" s="34" t="s">
        <v>119</v>
      </c>
      <c r="W41" s="34" t="s">
        <v>102</v>
      </c>
      <c r="X41" s="34" t="s">
        <v>118</v>
      </c>
      <c r="Y41" s="34" t="s">
        <v>99</v>
      </c>
      <c r="Z41" s="34" t="s">
        <v>117</v>
      </c>
      <c r="AA41" s="34" t="s">
        <v>100</v>
      </c>
      <c r="AC41" t="s">
        <v>56</v>
      </c>
      <c r="AD41" s="19" t="s">
        <v>19</v>
      </c>
    </row>
    <row r="42" spans="3:30">
      <c r="C42" s="2">
        <v>18</v>
      </c>
      <c r="D42" s="13">
        <v>10</v>
      </c>
      <c r="E42" s="18" t="str">
        <f t="shared" si="6"/>
        <v>C0-7</v>
      </c>
      <c r="F42" s="1"/>
      <c r="G42" s="2">
        <v>18</v>
      </c>
      <c r="H42" s="13">
        <v>35</v>
      </c>
      <c r="I42" s="21" t="str">
        <f t="shared" si="7"/>
        <v>C3-2</v>
      </c>
      <c r="AC42" t="s">
        <v>69</v>
      </c>
      <c r="AD42" s="19" t="s">
        <v>20</v>
      </c>
    </row>
    <row r="43" spans="3:30">
      <c r="C43" s="2">
        <v>19</v>
      </c>
      <c r="D43" s="13">
        <v>12</v>
      </c>
      <c r="E43" s="23" t="str">
        <f t="shared" si="6"/>
        <v>NC</v>
      </c>
      <c r="F43" s="1"/>
      <c r="G43" s="2">
        <v>19</v>
      </c>
      <c r="H43" s="13">
        <v>37</v>
      </c>
      <c r="I43" s="21" t="str">
        <f t="shared" si="7"/>
        <v>C3-4</v>
      </c>
      <c r="N43" t="s">
        <v>134</v>
      </c>
      <c r="AC43" t="s">
        <v>58</v>
      </c>
      <c r="AD43" s="20" t="s">
        <v>21</v>
      </c>
    </row>
    <row r="44" spans="3:30">
      <c r="C44" s="2">
        <v>20</v>
      </c>
      <c r="D44" s="13">
        <v>14</v>
      </c>
      <c r="E44" s="19" t="str">
        <f t="shared" si="6"/>
        <v>C1-1</v>
      </c>
      <c r="F44" s="1"/>
      <c r="G44" s="2">
        <v>20</v>
      </c>
      <c r="H44" s="13">
        <v>39</v>
      </c>
      <c r="I44" s="21" t="str">
        <f t="shared" si="7"/>
        <v>C3-6</v>
      </c>
      <c r="L44" s="36" t="s">
        <v>28</v>
      </c>
      <c r="M44" s="36" t="s">
        <v>25</v>
      </c>
      <c r="N44" s="36" t="s">
        <v>27</v>
      </c>
      <c r="O44" s="36" t="s">
        <v>24</v>
      </c>
      <c r="P44" s="36" t="s">
        <v>26</v>
      </c>
      <c r="Q44" s="36" t="s">
        <v>23</v>
      </c>
      <c r="R44" s="36" t="s">
        <v>22</v>
      </c>
      <c r="S44" s="36" t="s">
        <v>21</v>
      </c>
      <c r="T44" s="10" t="s">
        <v>12</v>
      </c>
      <c r="U44" s="10" t="s">
        <v>11</v>
      </c>
      <c r="V44" s="10" t="s">
        <v>10</v>
      </c>
      <c r="W44" s="10" t="s">
        <v>9</v>
      </c>
      <c r="X44" s="10" t="s">
        <v>8</v>
      </c>
      <c r="Y44" s="10" t="s">
        <v>7</v>
      </c>
      <c r="Z44" s="10" t="s">
        <v>6</v>
      </c>
      <c r="AA44" s="10" t="s">
        <v>5</v>
      </c>
      <c r="AC44" t="s">
        <v>71</v>
      </c>
      <c r="AD44" s="20" t="s">
        <v>22</v>
      </c>
    </row>
    <row r="45" spans="3:30">
      <c r="C45" s="2">
        <v>21</v>
      </c>
      <c r="D45" s="13">
        <v>16</v>
      </c>
      <c r="E45" s="19" t="str">
        <f t="shared" si="6"/>
        <v>C1-3</v>
      </c>
      <c r="F45" s="1"/>
      <c r="G45" s="2">
        <v>21</v>
      </c>
      <c r="H45" s="13">
        <v>41</v>
      </c>
      <c r="I45" s="13" t="str">
        <f t="shared" si="7"/>
        <v>GND</v>
      </c>
      <c r="L45" t="s">
        <v>113</v>
      </c>
      <c r="M45" t="s">
        <v>125</v>
      </c>
      <c r="N45" t="s">
        <v>114</v>
      </c>
      <c r="O45" t="s">
        <v>126</v>
      </c>
      <c r="P45" t="s">
        <v>111</v>
      </c>
      <c r="Q45" t="s">
        <v>132</v>
      </c>
      <c r="R45" t="s">
        <v>112</v>
      </c>
      <c r="S45" t="s">
        <v>131</v>
      </c>
      <c r="T45" t="s">
        <v>109</v>
      </c>
      <c r="U45" t="s">
        <v>130</v>
      </c>
      <c r="V45" t="s">
        <v>110</v>
      </c>
      <c r="W45" t="s">
        <v>129</v>
      </c>
      <c r="X45" t="s">
        <v>107</v>
      </c>
      <c r="Y45" t="s">
        <v>128</v>
      </c>
      <c r="Z45" t="s">
        <v>108</v>
      </c>
      <c r="AA45" t="s">
        <v>127</v>
      </c>
      <c r="AC45" t="s">
        <v>59</v>
      </c>
      <c r="AD45" s="20" t="s">
        <v>23</v>
      </c>
    </row>
    <row r="46" spans="3:30">
      <c r="C46" s="2">
        <v>22</v>
      </c>
      <c r="D46" s="13">
        <v>18</v>
      </c>
      <c r="E46" s="19" t="str">
        <f t="shared" si="6"/>
        <v>C1-5</v>
      </c>
      <c r="F46" s="1"/>
      <c r="G46" s="2">
        <v>22</v>
      </c>
      <c r="H46" s="13">
        <v>43</v>
      </c>
      <c r="I46" s="23" t="str">
        <f t="shared" si="7"/>
        <v>NC</v>
      </c>
      <c r="AC46" t="s">
        <v>72</v>
      </c>
      <c r="AD46" s="20" t="s">
        <v>26</v>
      </c>
    </row>
    <row r="47" spans="3:30">
      <c r="C47" s="2">
        <v>23</v>
      </c>
      <c r="D47" s="13">
        <v>20</v>
      </c>
      <c r="E47" s="19" t="str">
        <f t="shared" si="6"/>
        <v>C1-7</v>
      </c>
      <c r="F47" s="1"/>
      <c r="G47" s="2">
        <v>23</v>
      </c>
      <c r="H47" s="13">
        <v>45</v>
      </c>
      <c r="I47" s="23" t="str">
        <f t="shared" si="7"/>
        <v>NC</v>
      </c>
      <c r="AC47" t="s">
        <v>85</v>
      </c>
      <c r="AD47" s="20" t="s">
        <v>24</v>
      </c>
    </row>
    <row r="48" spans="3:30">
      <c r="C48" s="2">
        <v>24</v>
      </c>
      <c r="D48" s="13">
        <v>22</v>
      </c>
      <c r="E48" s="23" t="str">
        <f t="shared" si="6"/>
        <v>NC</v>
      </c>
      <c r="F48" s="1"/>
      <c r="G48" s="2">
        <v>24</v>
      </c>
      <c r="H48" s="13">
        <v>47</v>
      </c>
      <c r="I48" s="13" t="str">
        <f t="shared" si="7"/>
        <v>-12V</v>
      </c>
      <c r="AC48" t="s">
        <v>73</v>
      </c>
      <c r="AD48" s="20" t="s">
        <v>27</v>
      </c>
    </row>
    <row r="49" spans="3:30">
      <c r="C49" s="2">
        <v>25</v>
      </c>
      <c r="D49" s="13">
        <v>24</v>
      </c>
      <c r="E49" s="20" t="str">
        <f t="shared" si="6"/>
        <v>C2-1</v>
      </c>
      <c r="F49" s="1"/>
      <c r="G49" s="2">
        <v>25</v>
      </c>
      <c r="H49" s="13">
        <v>49</v>
      </c>
      <c r="I49" s="22" t="str">
        <f t="shared" si="7"/>
        <v>+5v</v>
      </c>
      <c r="AC49" t="s">
        <v>86</v>
      </c>
      <c r="AD49" s="20" t="s">
        <v>25</v>
      </c>
    </row>
    <row r="50" spans="3:30">
      <c r="AC50" t="s">
        <v>74</v>
      </c>
      <c r="AD50" s="20" t="s">
        <v>28</v>
      </c>
    </row>
    <row r="51" spans="3:30">
      <c r="AC51" t="s">
        <v>88</v>
      </c>
      <c r="AD51" s="21" t="s">
        <v>29</v>
      </c>
    </row>
    <row r="52" spans="3:30">
      <c r="AC52" t="s">
        <v>76</v>
      </c>
      <c r="AD52" s="21" t="s">
        <v>33</v>
      </c>
    </row>
    <row r="53" spans="3:30">
      <c r="C53" s="3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>
        <v>7</v>
      </c>
      <c r="J53" s="1">
        <v>8</v>
      </c>
      <c r="K53" s="1">
        <v>9</v>
      </c>
      <c r="L53" s="1">
        <v>10</v>
      </c>
      <c r="M53" s="1">
        <v>11</v>
      </c>
      <c r="N53" s="1">
        <v>12</v>
      </c>
      <c r="O53" s="1">
        <v>13</v>
      </c>
      <c r="P53" s="1">
        <v>14</v>
      </c>
      <c r="Q53" s="1">
        <v>15</v>
      </c>
      <c r="R53" s="1">
        <v>16</v>
      </c>
      <c r="S53" s="1">
        <v>17</v>
      </c>
      <c r="T53" s="1">
        <v>18</v>
      </c>
      <c r="U53" s="1">
        <v>19</v>
      </c>
      <c r="V53" s="1">
        <v>20</v>
      </c>
      <c r="W53" s="1">
        <v>21</v>
      </c>
      <c r="X53" s="1">
        <v>22</v>
      </c>
      <c r="Y53" s="1">
        <v>23</v>
      </c>
      <c r="Z53" s="1">
        <v>24</v>
      </c>
      <c r="AA53" s="1">
        <v>25</v>
      </c>
      <c r="AC53" t="s">
        <v>89</v>
      </c>
      <c r="AD53" s="21" t="s">
        <v>30</v>
      </c>
    </row>
    <row r="54" spans="3:30">
      <c r="C54" s="4" t="str">
        <f>"+5V"</f>
        <v>+5V</v>
      </c>
      <c r="D54" s="9" t="s">
        <v>36</v>
      </c>
      <c r="E54" s="9" t="s">
        <v>35</v>
      </c>
      <c r="F54" s="5" t="s">
        <v>25</v>
      </c>
      <c r="G54" s="5" t="s">
        <v>24</v>
      </c>
      <c r="H54" s="9" t="s">
        <v>34</v>
      </c>
      <c r="I54" s="9" t="s">
        <v>33</v>
      </c>
      <c r="J54" s="5" t="s">
        <v>23</v>
      </c>
      <c r="K54" s="5" t="s">
        <v>21</v>
      </c>
      <c r="L54" s="7" t="s">
        <v>1</v>
      </c>
      <c r="M54" s="7" t="s">
        <v>1</v>
      </c>
      <c r="N54" s="7" t="s">
        <v>1</v>
      </c>
      <c r="O54" s="7" t="s">
        <v>1</v>
      </c>
      <c r="P54" s="19" t="s">
        <v>20</v>
      </c>
      <c r="Q54" s="19" t="s">
        <v>18</v>
      </c>
      <c r="R54" s="18" t="s">
        <v>11</v>
      </c>
      <c r="S54" s="18" t="s">
        <v>9</v>
      </c>
      <c r="T54" s="7" t="s">
        <v>1</v>
      </c>
      <c r="U54" s="7" t="s">
        <v>1</v>
      </c>
      <c r="V54" s="7" t="s">
        <v>1</v>
      </c>
      <c r="W54" s="7" t="s">
        <v>1</v>
      </c>
      <c r="X54" s="19" t="s">
        <v>16</v>
      </c>
      <c r="Y54" s="19" t="s">
        <v>14</v>
      </c>
      <c r="Z54" s="18" t="s">
        <v>7</v>
      </c>
      <c r="AA54" s="18" t="s">
        <v>5</v>
      </c>
      <c r="AC54" t="s">
        <v>77</v>
      </c>
      <c r="AD54" s="21" t="s">
        <v>34</v>
      </c>
    </row>
    <row r="55" spans="3:30">
      <c r="C55" s="2" t="s">
        <v>0</v>
      </c>
      <c r="D55" s="5" t="s">
        <v>28</v>
      </c>
      <c r="E55" s="5" t="s">
        <v>27</v>
      </c>
      <c r="F55" s="9" t="s">
        <v>32</v>
      </c>
      <c r="G55" s="9" t="s">
        <v>31</v>
      </c>
      <c r="H55" s="5" t="s">
        <v>26</v>
      </c>
      <c r="I55" s="5" t="s">
        <v>22</v>
      </c>
      <c r="J55" s="9" t="s">
        <v>30</v>
      </c>
      <c r="K55" s="9" t="s">
        <v>29</v>
      </c>
      <c r="L55" s="7" t="s">
        <v>1</v>
      </c>
      <c r="M55" s="7" t="s">
        <v>1</v>
      </c>
      <c r="N55" s="7" t="s">
        <v>1</v>
      </c>
      <c r="O55" s="7" t="s">
        <v>1</v>
      </c>
      <c r="P55" s="18" t="s">
        <v>12</v>
      </c>
      <c r="Q55" s="18" t="s">
        <v>10</v>
      </c>
      <c r="R55" s="19" t="s">
        <v>19</v>
      </c>
      <c r="S55" s="19" t="s">
        <v>17</v>
      </c>
      <c r="T55" s="7" t="s">
        <v>1</v>
      </c>
      <c r="U55" s="7" t="s">
        <v>1</v>
      </c>
      <c r="V55" s="7" t="s">
        <v>1</v>
      </c>
      <c r="W55" s="7" t="s">
        <v>1</v>
      </c>
      <c r="X55" s="18" t="s">
        <v>8</v>
      </c>
      <c r="Y55" s="18" t="s">
        <v>6</v>
      </c>
      <c r="Z55" s="19" t="s">
        <v>15</v>
      </c>
      <c r="AA55" s="19" t="s">
        <v>13</v>
      </c>
      <c r="AC55" t="s">
        <v>90</v>
      </c>
      <c r="AD55" s="21" t="s">
        <v>31</v>
      </c>
    </row>
    <row r="56" spans="3:30">
      <c r="C56" s="1">
        <v>26</v>
      </c>
      <c r="D56" s="1">
        <v>27</v>
      </c>
      <c r="E56" s="1">
        <v>28</v>
      </c>
      <c r="F56" s="1">
        <v>29</v>
      </c>
      <c r="G56" s="1">
        <v>30</v>
      </c>
      <c r="H56" s="1">
        <v>31</v>
      </c>
      <c r="I56" s="1">
        <v>32</v>
      </c>
      <c r="J56" s="1">
        <v>33</v>
      </c>
      <c r="K56" s="1">
        <v>34</v>
      </c>
      <c r="L56" s="1">
        <v>35</v>
      </c>
      <c r="M56" s="1">
        <v>36</v>
      </c>
      <c r="N56" s="1">
        <v>37</v>
      </c>
      <c r="O56" s="1">
        <v>38</v>
      </c>
      <c r="P56" s="1">
        <v>39</v>
      </c>
      <c r="Q56" s="1">
        <v>40</v>
      </c>
      <c r="R56" s="1">
        <v>41</v>
      </c>
      <c r="S56" s="1">
        <v>42</v>
      </c>
      <c r="T56" s="1">
        <v>43</v>
      </c>
      <c r="U56" s="1">
        <v>44</v>
      </c>
      <c r="V56" s="1">
        <v>45</v>
      </c>
      <c r="W56" s="1">
        <v>46</v>
      </c>
      <c r="X56" s="1">
        <v>47</v>
      </c>
      <c r="Y56" s="1">
        <v>48</v>
      </c>
      <c r="Z56" s="1">
        <v>49</v>
      </c>
      <c r="AA56" s="1">
        <v>50</v>
      </c>
      <c r="AC56" t="s">
        <v>78</v>
      </c>
      <c r="AD56" s="21" t="s">
        <v>35</v>
      </c>
    </row>
    <row r="57" spans="3:30">
      <c r="AC57" t="s">
        <v>91</v>
      </c>
      <c r="AD57" s="21" t="s">
        <v>32</v>
      </c>
    </row>
    <row r="58" spans="3:30">
      <c r="AC58" t="s">
        <v>79</v>
      </c>
      <c r="AD58" s="21" t="s">
        <v>36</v>
      </c>
    </row>
    <row r="59" spans="3:30">
      <c r="C59" s="3">
        <v>1</v>
      </c>
      <c r="D59" s="1">
        <v>2</v>
      </c>
      <c r="E59" s="1">
        <v>3</v>
      </c>
      <c r="F59" s="1">
        <v>4</v>
      </c>
      <c r="G59" s="1">
        <v>5</v>
      </c>
      <c r="H59" s="1">
        <v>6</v>
      </c>
      <c r="I59" s="1">
        <v>7</v>
      </c>
      <c r="J59" s="1">
        <v>8</v>
      </c>
      <c r="K59" s="1">
        <v>9</v>
      </c>
      <c r="L59" s="1">
        <v>10</v>
      </c>
      <c r="M59" s="1">
        <v>11</v>
      </c>
      <c r="N59" s="1">
        <v>12</v>
      </c>
      <c r="O59" s="1">
        <v>13</v>
      </c>
      <c r="P59" s="1">
        <v>14</v>
      </c>
      <c r="Q59" s="1">
        <v>15</v>
      </c>
      <c r="R59" s="1">
        <v>16</v>
      </c>
      <c r="S59" s="1">
        <v>17</v>
      </c>
      <c r="T59" s="1">
        <v>18</v>
      </c>
      <c r="U59" s="1">
        <v>19</v>
      </c>
      <c r="V59" s="1">
        <v>20</v>
      </c>
      <c r="W59" s="1">
        <v>21</v>
      </c>
      <c r="X59" s="1">
        <v>22</v>
      </c>
      <c r="Y59" s="1">
        <v>23</v>
      </c>
      <c r="Z59" s="1">
        <v>24</v>
      </c>
      <c r="AA59" s="1">
        <v>25</v>
      </c>
      <c r="AC59" t="s">
        <v>47</v>
      </c>
      <c r="AD59" s="13" t="s">
        <v>0</v>
      </c>
    </row>
    <row r="60" spans="3:30">
      <c r="C60" s="12" t="str">
        <f t="shared" ref="C60:Y61" si="8">LOOKUP(C54,$AD$23:$AD$72,$AC$23:$AC$72)</f>
        <v>25b</v>
      </c>
      <c r="D60" s="12" t="str">
        <f t="shared" si="8"/>
        <v>8b</v>
      </c>
      <c r="E60" s="12" t="str">
        <f t="shared" si="8"/>
        <v>7b</v>
      </c>
      <c r="F60" s="12" t="str">
        <f>LOOKUP(F54,$AD$23:$AD$72,$AC$23:$AC$72)</f>
        <v>15b</v>
      </c>
      <c r="G60" s="12" t="str">
        <f>LOOKUP(G54,$AD$23:$AD$72,$AC$23:$AC$72)</f>
        <v>14b</v>
      </c>
      <c r="H60" s="12" t="str">
        <f t="shared" si="8"/>
        <v>6b</v>
      </c>
      <c r="I60" s="12" t="str">
        <f t="shared" si="8"/>
        <v>5b</v>
      </c>
      <c r="J60" s="12" t="str">
        <f t="shared" si="8"/>
        <v>13a</v>
      </c>
      <c r="K60" s="12" t="str">
        <f t="shared" si="8"/>
        <v>12a</v>
      </c>
      <c r="L60" s="7" t="s">
        <v>1</v>
      </c>
      <c r="M60" s="7" t="s">
        <v>1</v>
      </c>
      <c r="N60" s="7" t="s">
        <v>1</v>
      </c>
      <c r="O60" s="7" t="s">
        <v>1</v>
      </c>
      <c r="P60" s="12" t="str">
        <f t="shared" ref="P60:Q60" si="9">LOOKUP(P54,$AD$23:$AD$72,$AC$23:$AC$72)</f>
        <v>23a</v>
      </c>
      <c r="Q60" s="12" t="str">
        <f t="shared" si="9"/>
        <v>22a</v>
      </c>
      <c r="R60" s="12" t="str">
        <f>LOOKUP(R54,$AD$23:$AD$72,$AC$23:$AC$72)</f>
        <v>5a</v>
      </c>
      <c r="S60" s="12" t="str">
        <f>LOOKUP(S54,$AD$23:$AD$72,$AC$23:$AC$72)</f>
        <v>4a</v>
      </c>
      <c r="T60" s="7" t="s">
        <v>1</v>
      </c>
      <c r="U60" s="7" t="s">
        <v>1</v>
      </c>
      <c r="V60" s="7" t="s">
        <v>1</v>
      </c>
      <c r="W60" s="7" t="s">
        <v>1</v>
      </c>
      <c r="X60" s="12" t="str">
        <f t="shared" ref="X60:Z60" si="10">LOOKUP(X54,$AD$23:$AD$72,$AC$23:$AC$72)</f>
        <v>21a</v>
      </c>
      <c r="Y60" s="12" t="str">
        <f t="shared" si="10"/>
        <v>20a</v>
      </c>
      <c r="Z60" s="12" t="str">
        <f t="shared" si="10"/>
        <v>3a</v>
      </c>
      <c r="AA60" s="12" t="str">
        <f>LOOKUP(AA54,$AD$23:$AD$72,$AC$23:$AC$72)</f>
        <v>2a</v>
      </c>
      <c r="AC60" t="s">
        <v>52</v>
      </c>
      <c r="AD60" s="13" t="s">
        <v>0</v>
      </c>
    </row>
    <row r="61" spans="3:30">
      <c r="C61" s="12" t="str">
        <f t="shared" si="8"/>
        <v>21b</v>
      </c>
      <c r="D61" s="12" t="str">
        <f t="shared" si="8"/>
        <v>3b</v>
      </c>
      <c r="E61" s="12" t="str">
        <f t="shared" si="8"/>
        <v>2b</v>
      </c>
      <c r="F61" s="12" t="str">
        <f>LOOKUP(F55,$AD$23:$AD$72,$AC$23:$AC$72)</f>
        <v>20b</v>
      </c>
      <c r="G61" s="12" t="str">
        <f>LOOKUP(G55,$AD$23:$AD$72,$AC$23:$AC$72)</f>
        <v>19b</v>
      </c>
      <c r="H61" s="12" t="str">
        <f t="shared" si="8"/>
        <v>1b</v>
      </c>
      <c r="I61" s="12" t="str">
        <f t="shared" si="8"/>
        <v>25a</v>
      </c>
      <c r="J61" s="12" t="str">
        <f t="shared" si="8"/>
        <v>18b</v>
      </c>
      <c r="K61" s="12" t="str">
        <f t="shared" si="8"/>
        <v>17b</v>
      </c>
      <c r="L61" s="7" t="s">
        <v>1</v>
      </c>
      <c r="M61" s="7" t="s">
        <v>1</v>
      </c>
      <c r="N61" s="7" t="s">
        <v>1</v>
      </c>
      <c r="O61" s="7" t="s">
        <v>1</v>
      </c>
      <c r="P61" s="12" t="str">
        <f t="shared" si="8"/>
        <v>18a</v>
      </c>
      <c r="Q61" s="12" t="str">
        <f t="shared" si="8"/>
        <v>17a</v>
      </c>
      <c r="R61" s="12" t="str">
        <f t="shared" si="8"/>
        <v>10a</v>
      </c>
      <c r="S61" s="12" t="str">
        <f t="shared" si="8"/>
        <v>9a</v>
      </c>
      <c r="T61" s="7" t="s">
        <v>1</v>
      </c>
      <c r="U61" s="7" t="s">
        <v>1</v>
      </c>
      <c r="V61" s="7" t="s">
        <v>1</v>
      </c>
      <c r="W61" s="7" t="s">
        <v>1</v>
      </c>
      <c r="X61" s="12" t="str">
        <f t="shared" si="8"/>
        <v>16a</v>
      </c>
      <c r="Y61" s="12" t="str">
        <f t="shared" si="8"/>
        <v>15a</v>
      </c>
      <c r="Z61" s="12" t="str">
        <f t="shared" ref="Z61" si="11">LOOKUP(Z55,$AD$23:$AD$72,$AC$23:$AC$72)</f>
        <v>8a</v>
      </c>
      <c r="AA61" s="12" t="str">
        <f>LOOKUP(AA55,$AD$23:$AD$72,$AC$23:$AC$72)</f>
        <v>7a</v>
      </c>
      <c r="AC61" t="s">
        <v>57</v>
      </c>
      <c r="AD61" s="13" t="s">
        <v>0</v>
      </c>
    </row>
    <row r="62" spans="3:30">
      <c r="C62" s="1">
        <v>26</v>
      </c>
      <c r="D62" s="1">
        <v>27</v>
      </c>
      <c r="E62" s="1">
        <v>28</v>
      </c>
      <c r="F62" s="1">
        <v>29</v>
      </c>
      <c r="G62" s="1">
        <v>30</v>
      </c>
      <c r="H62" s="1">
        <v>31</v>
      </c>
      <c r="I62" s="1">
        <v>32</v>
      </c>
      <c r="J62" s="1">
        <v>33</v>
      </c>
      <c r="K62" s="1">
        <v>34</v>
      </c>
      <c r="L62" s="1">
        <v>35</v>
      </c>
      <c r="M62" s="1">
        <v>36</v>
      </c>
      <c r="N62" s="1">
        <v>37</v>
      </c>
      <c r="O62" s="1">
        <v>38</v>
      </c>
      <c r="P62" s="1">
        <v>39</v>
      </c>
      <c r="Q62" s="1">
        <v>40</v>
      </c>
      <c r="R62" s="1">
        <v>41</v>
      </c>
      <c r="S62" s="1">
        <v>42</v>
      </c>
      <c r="T62" s="1">
        <v>43</v>
      </c>
      <c r="U62" s="1">
        <v>44</v>
      </c>
      <c r="V62" s="1">
        <v>45</v>
      </c>
      <c r="W62" s="1">
        <v>46</v>
      </c>
      <c r="X62" s="1">
        <v>47</v>
      </c>
      <c r="Y62" s="1">
        <v>48</v>
      </c>
      <c r="Z62" s="1">
        <v>49</v>
      </c>
      <c r="AA62" s="1">
        <v>50</v>
      </c>
      <c r="AC62" t="s">
        <v>60</v>
      </c>
      <c r="AD62" s="13" t="s">
        <v>0</v>
      </c>
    </row>
    <row r="63" spans="3:30">
      <c r="AC63" t="s">
        <v>87</v>
      </c>
      <c r="AD63" s="13" t="s">
        <v>0</v>
      </c>
    </row>
    <row r="64" spans="3:30">
      <c r="AC64" t="s">
        <v>92</v>
      </c>
      <c r="AD64" s="13" t="s">
        <v>0</v>
      </c>
    </row>
    <row r="65" spans="29:30">
      <c r="AC65" t="s">
        <v>65</v>
      </c>
      <c r="AD65" s="23" t="s">
        <v>1</v>
      </c>
    </row>
    <row r="66" spans="29:30">
      <c r="AC66" t="s">
        <v>70</v>
      </c>
      <c r="AD66" s="23" t="s">
        <v>1</v>
      </c>
    </row>
    <row r="67" spans="29:30">
      <c r="AC67" t="s">
        <v>75</v>
      </c>
      <c r="AD67" s="23" t="s">
        <v>1</v>
      </c>
    </row>
    <row r="68" spans="29:30">
      <c r="AC68" t="s">
        <v>80</v>
      </c>
      <c r="AD68" s="23" t="s">
        <v>1</v>
      </c>
    </row>
    <row r="69" spans="29:30">
      <c r="AC69" t="s">
        <v>81</v>
      </c>
      <c r="AD69" s="23" t="s">
        <v>1</v>
      </c>
    </row>
    <row r="70" spans="29:30">
      <c r="AC70" t="s">
        <v>82</v>
      </c>
      <c r="AD70" s="23" t="s">
        <v>1</v>
      </c>
    </row>
    <row r="71" spans="29:30">
      <c r="AC71" t="s">
        <v>93</v>
      </c>
      <c r="AD71" s="23" t="s">
        <v>1</v>
      </c>
    </row>
    <row r="72" spans="29:30">
      <c r="AC72" t="s">
        <v>94</v>
      </c>
      <c r="AD72" s="23" t="s">
        <v>1</v>
      </c>
    </row>
  </sheetData>
  <sortState ref="AC23:AD72">
    <sortCondition ref="AD23:AD72"/>
  </sortState>
  <mergeCells count="7">
    <mergeCell ref="D9:U9"/>
    <mergeCell ref="F22:L22"/>
    <mergeCell ref="R37:S37"/>
    <mergeCell ref="P37:Q37"/>
    <mergeCell ref="T22:Z22"/>
    <mergeCell ref="O15:T15"/>
    <mergeCell ref="E15:J15"/>
  </mergeCells>
  <pageMargins left="0.7" right="0.7" top="0.75" bottom="0.75" header="0.3" footer="0.3"/>
  <pageSetup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Lauren</cp:lastModifiedBy>
  <cp:lastPrinted>2013-04-08T13:27:35Z</cp:lastPrinted>
  <dcterms:created xsi:type="dcterms:W3CDTF">2013-04-04T13:53:33Z</dcterms:created>
  <dcterms:modified xsi:type="dcterms:W3CDTF">2013-04-08T17:58:54Z</dcterms:modified>
</cp:coreProperties>
</file>