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umente\GitHub\DAND_5_MachineLearningEnronData\final_project\"/>
    </mc:Choice>
  </mc:AlternateContent>
  <bookViews>
    <workbookView xWindow="0" yWindow="0" windowWidth="19368" windowHeight="10644"/>
  </bookViews>
  <sheets>
    <sheet name="data_dict" sheetId="1" r:id="rId1"/>
  </sheets>
  <calcPr calcId="0"/>
</workbook>
</file>

<file path=xl/calcChain.xml><?xml version="1.0" encoding="utf-8"?>
<calcChain xmlns="http://schemas.openxmlformats.org/spreadsheetml/2006/main">
  <c r="C149" i="1" l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B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B150" i="1"/>
</calcChain>
</file>

<file path=xl/sharedStrings.xml><?xml version="1.0" encoding="utf-8"?>
<sst xmlns="http://schemas.openxmlformats.org/spreadsheetml/2006/main" count="1785" uniqueCount="284">
  <si>
    <t>PERSON</t>
  </si>
  <si>
    <t>salary</t>
  </si>
  <si>
    <t>to_messages</t>
  </si>
  <si>
    <t>deferral_payments</t>
  </si>
  <si>
    <t>total_payments</t>
  </si>
  <si>
    <t>exercised_stock_options</t>
  </si>
  <si>
    <t>bonus</t>
  </si>
  <si>
    <t>restricted_stock</t>
  </si>
  <si>
    <t>shared_receipt_with_poi</t>
  </si>
  <si>
    <t>restricted_stock_deferred</t>
  </si>
  <si>
    <t>total_stock_value</t>
  </si>
  <si>
    <t>expenses</t>
  </si>
  <si>
    <t>loan_advances</t>
  </si>
  <si>
    <t>from_messages</t>
  </si>
  <si>
    <t>other</t>
  </si>
  <si>
    <t>from_this_person_to_poi</t>
  </si>
  <si>
    <t>poi</t>
  </si>
  <si>
    <t>director_fees</t>
  </si>
  <si>
    <t>deferred_income</t>
  </si>
  <si>
    <t>long_term_incentive</t>
  </si>
  <si>
    <t>email_address</t>
  </si>
  <si>
    <t>from_poi_to_this_person</t>
  </si>
  <si>
    <t>METTS MARK</t>
  </si>
  <si>
    <t>NaN</t>
  </si>
  <si>
    <t>False</t>
  </si>
  <si>
    <t>mark.metts@enron.com</t>
  </si>
  <si>
    <t>BAXTER JOHN C</t>
  </si>
  <si>
    <t>ELLIOTT STEVEN</t>
  </si>
  <si>
    <t>steven.elliott@enron.com</t>
  </si>
  <si>
    <t>CORDES WILLIAM R</t>
  </si>
  <si>
    <t>bill.cordes@enron.com</t>
  </si>
  <si>
    <t>HANNON KEVIN P</t>
  </si>
  <si>
    <t>True</t>
  </si>
  <si>
    <t>kevin.hannon@enron.com</t>
  </si>
  <si>
    <t>MORDAUNT KRISTINA M</t>
  </si>
  <si>
    <t>kristina.mordaunt@enron.com</t>
  </si>
  <si>
    <t>MEYER ROCKFORD G</t>
  </si>
  <si>
    <t>rockford.meyer@enron.com</t>
  </si>
  <si>
    <t>MCMAHON JEFFREY</t>
  </si>
  <si>
    <t>jeffrey.mcmahon@enron.com</t>
  </si>
  <si>
    <t>HORTON STANLEY C</t>
  </si>
  <si>
    <t>stanley.horton@enron.com</t>
  </si>
  <si>
    <t>PIPER GREGORY F</t>
  </si>
  <si>
    <t>greg.piper@enron.com</t>
  </si>
  <si>
    <t>HUMPHREY GENE E</t>
  </si>
  <si>
    <t>gene.humphrey@enron.com</t>
  </si>
  <si>
    <t>UMANOFF ADAM S</t>
  </si>
  <si>
    <t>adam.umanoff@enron.com</t>
  </si>
  <si>
    <t>BLACHMAN JEREMY M</t>
  </si>
  <si>
    <t>jeremy.blachman@enron.com</t>
  </si>
  <si>
    <t>SUNDE MARTIN</t>
  </si>
  <si>
    <t>marty.sunde@enron.com</t>
  </si>
  <si>
    <t>GIBBS DANA R</t>
  </si>
  <si>
    <t>dana.gibbs@enron.com</t>
  </si>
  <si>
    <t>LOWRY CHARLES P</t>
  </si>
  <si>
    <t>COLWELL WESLEY</t>
  </si>
  <si>
    <t>wes.colwell@enron.com</t>
  </si>
  <si>
    <t>MULLER MARK S</t>
  </si>
  <si>
    <t>s..muller@enron.com</t>
  </si>
  <si>
    <t>JACKSON CHARLENE R</t>
  </si>
  <si>
    <t>charlene.jackson@enron.com</t>
  </si>
  <si>
    <t>WESTFAHL RICHARD K</t>
  </si>
  <si>
    <t>dick.westfahl@enron.com</t>
  </si>
  <si>
    <t>WALTERS GARETH W</t>
  </si>
  <si>
    <t>WALLS JR ROBERT H</t>
  </si>
  <si>
    <t>rob.walls@enron.com</t>
  </si>
  <si>
    <t>KITCHEN LOUISE</t>
  </si>
  <si>
    <t>louise.kitchen@enron.com</t>
  </si>
  <si>
    <t>CHAN RONNIE</t>
  </si>
  <si>
    <t>BELFER ROBERT</t>
  </si>
  <si>
    <t>SHANKMAN JEFFREY A</t>
  </si>
  <si>
    <t>jeffrey.shankman@enron.com</t>
  </si>
  <si>
    <t>WODRASKA JOHN</t>
  </si>
  <si>
    <t>john.wodraska@enron.com</t>
  </si>
  <si>
    <t>BERGSIEKER RICHARD P</t>
  </si>
  <si>
    <t>rick.bergsieker@enron.com</t>
  </si>
  <si>
    <t>URQUHART JOHN A</t>
  </si>
  <si>
    <t>BIBI PHILIPPE A</t>
  </si>
  <si>
    <t>philippe.bibi@enron.com</t>
  </si>
  <si>
    <t>RIEKER PAULA H</t>
  </si>
  <si>
    <t>paula.rieker@enron.com</t>
  </si>
  <si>
    <t>WHALEY DAVID A</t>
  </si>
  <si>
    <t>BECK SALLY W</t>
  </si>
  <si>
    <t>sally.beck@enron.com</t>
  </si>
  <si>
    <t>HAUG DAVID L</t>
  </si>
  <si>
    <t>david.haug@enron.com</t>
  </si>
  <si>
    <t>ECHOLS JOHN B</t>
  </si>
  <si>
    <t>john.echols@enron.com</t>
  </si>
  <si>
    <t>MENDELSOHN JOHN</t>
  </si>
  <si>
    <t>HICKERSON GARY J</t>
  </si>
  <si>
    <t>gary.hickerson@enron.com</t>
  </si>
  <si>
    <t>CLINE KENNETH W</t>
  </si>
  <si>
    <t>LEWIS RICHARD</t>
  </si>
  <si>
    <t>richard.lewis@enron.com</t>
  </si>
  <si>
    <t>HAYES ROBERT E</t>
  </si>
  <si>
    <t>robert.hayes@enron.com</t>
  </si>
  <si>
    <t>MCCARTY DANNY J</t>
  </si>
  <si>
    <t>danny.mccarty@enron.com</t>
  </si>
  <si>
    <t>KOPPER MICHAEL J</t>
  </si>
  <si>
    <t>michael.kopper@enron.com</t>
  </si>
  <si>
    <t>LEFF DANIEL P</t>
  </si>
  <si>
    <t>dan.leff@enron.com</t>
  </si>
  <si>
    <t>LAVORATO JOHN J</t>
  </si>
  <si>
    <t>john.lavorato@enron.com</t>
  </si>
  <si>
    <t>BERBERIAN DAVID</t>
  </si>
  <si>
    <t>david.berberian@enron.com</t>
  </si>
  <si>
    <t>DETMERING TIMOTHY J</t>
  </si>
  <si>
    <t>timothy.detmering@enron.com</t>
  </si>
  <si>
    <t>WAKEHAM JOHN</t>
  </si>
  <si>
    <t>POWERS WILLIAM</t>
  </si>
  <si>
    <t>ken.powers@enron.com</t>
  </si>
  <si>
    <t>GOLD JOSEPH</t>
  </si>
  <si>
    <t>joe.gold@enron.com</t>
  </si>
  <si>
    <t>BANNANTINE JAMES M</t>
  </si>
  <si>
    <t>james.bannantine@enron.com</t>
  </si>
  <si>
    <t>DUNCAN JOHN H</t>
  </si>
  <si>
    <t>SHAPIRO RICHARD S</t>
  </si>
  <si>
    <t>richard.shapiro@enron.com</t>
  </si>
  <si>
    <t>SHERRIFF JOHN R</t>
  </si>
  <si>
    <t>john.sherriff@enron.com</t>
  </si>
  <si>
    <t>SHELBY REX</t>
  </si>
  <si>
    <t>rex.shelby@enron.com</t>
  </si>
  <si>
    <t>LEMAISTRE CHARLES</t>
  </si>
  <si>
    <t>DEFFNER JOSEPH M</t>
  </si>
  <si>
    <t>joseph.deffner@enron.com</t>
  </si>
  <si>
    <t>KISHKILL JOSEPH G</t>
  </si>
  <si>
    <t>joe.kishkill@enron.com</t>
  </si>
  <si>
    <t>WHALLEY LAWRENCE G</t>
  </si>
  <si>
    <t>greg.whalley@enron.com</t>
  </si>
  <si>
    <t>MCCONNELL MICHAEL S</t>
  </si>
  <si>
    <t>mike.mcconnell@enron.com</t>
  </si>
  <si>
    <t>PIRO JIM</t>
  </si>
  <si>
    <t>jim.piro@enron.com</t>
  </si>
  <si>
    <t>DELAINEY DAVID W</t>
  </si>
  <si>
    <t>david.delainey@enron.com</t>
  </si>
  <si>
    <t>SULLIVAN-SHAKLOVITZ COLLEEN</t>
  </si>
  <si>
    <t>WROBEL BRUCE</t>
  </si>
  <si>
    <t>LINDHOLM TOD A</t>
  </si>
  <si>
    <t>tod.lindholm@enron.com</t>
  </si>
  <si>
    <t>MEYER JEROME J</t>
  </si>
  <si>
    <t>LAY KENNETH L</t>
  </si>
  <si>
    <t>kenneth.lay@enron.com</t>
  </si>
  <si>
    <t>BUTTS ROBERT H</t>
  </si>
  <si>
    <t>bob.butts@enron.com</t>
  </si>
  <si>
    <t>OLSON CINDY K</t>
  </si>
  <si>
    <t>cindy.olson@enron.com</t>
  </si>
  <si>
    <t>MCDONALD REBECCA</t>
  </si>
  <si>
    <t>rebecca.mcdonald@enron.com</t>
  </si>
  <si>
    <t>CUMBERLAND MICHAEL S</t>
  </si>
  <si>
    <t>GAHN ROBERT S</t>
  </si>
  <si>
    <t>MCCLELLAN GEORGE</t>
  </si>
  <si>
    <t>george.mcclellan@enron.com</t>
  </si>
  <si>
    <t>HERMANN ROBERT J</t>
  </si>
  <si>
    <t>robert.hermann@enron.com</t>
  </si>
  <si>
    <t>SCRIMSHAW MATTHEW</t>
  </si>
  <si>
    <t>matthew.scrimshaw@enron.com</t>
  </si>
  <si>
    <t>GATHMANN WILLIAM D</t>
  </si>
  <si>
    <t>HAEDICKE MARK E</t>
  </si>
  <si>
    <t>mark.haedicke@enron.com</t>
  </si>
  <si>
    <t>BOWEN JR RAYMOND M</t>
  </si>
  <si>
    <t>raymond.bowen@enron.com</t>
  </si>
  <si>
    <t>GILLIS JOHN</t>
  </si>
  <si>
    <t>FITZGERALD JAY L</t>
  </si>
  <si>
    <t>jay.fitzgerald@enron.com</t>
  </si>
  <si>
    <t>MORAN MICHAEL P</t>
  </si>
  <si>
    <t>michael.moran@enron.com</t>
  </si>
  <si>
    <t>REDMOND BRIAN L</t>
  </si>
  <si>
    <t>brian.redmond@enron.com</t>
  </si>
  <si>
    <t>BAZELIDES PHILIP J</t>
  </si>
  <si>
    <t>BELDEN TIMOTHY N</t>
  </si>
  <si>
    <t>tim.belden@enron.com</t>
  </si>
  <si>
    <t>DURAN WILLIAM D</t>
  </si>
  <si>
    <t>w.duran@enron.com</t>
  </si>
  <si>
    <t>THORN TERENCE H</t>
  </si>
  <si>
    <t>terence.thorn@enron.com</t>
  </si>
  <si>
    <t>FASTOW ANDREW S</t>
  </si>
  <si>
    <t>andrew.fastow@enron.com</t>
  </si>
  <si>
    <t>FOY JOE</t>
  </si>
  <si>
    <t>tracy.foy@enron.com</t>
  </si>
  <si>
    <t>CALGER CHRISTOPHER F</t>
  </si>
  <si>
    <t>christopher.calger@enron.com</t>
  </si>
  <si>
    <t>RICE KENNETH D</t>
  </si>
  <si>
    <t>ken.rice@enron.com</t>
  </si>
  <si>
    <t>KAMINSKI WINCENTY J</t>
  </si>
  <si>
    <t>vince.kaminski@enron.com</t>
  </si>
  <si>
    <t>LOCKHART EUGENE E</t>
  </si>
  <si>
    <t>COX DAVID</t>
  </si>
  <si>
    <t>chip.cox@enron.com</t>
  </si>
  <si>
    <t>OVERDYKE JR JERE C</t>
  </si>
  <si>
    <t>jere.overdyke@enron.com</t>
  </si>
  <si>
    <t>PEREIRA PAULO V. FERRAZ</t>
  </si>
  <si>
    <t>STABLER FRANK</t>
  </si>
  <si>
    <t>frank.stabler@enron.com</t>
  </si>
  <si>
    <t>SKILLING JEFFREY K</t>
  </si>
  <si>
    <t>jeff.skilling@enron.com</t>
  </si>
  <si>
    <t>BLAKE JR. NORMAN P</t>
  </si>
  <si>
    <t>SHERRICK JEFFREY B</t>
  </si>
  <si>
    <t>jeffrey.sherrick@enron.com</t>
  </si>
  <si>
    <t>PRENTICE JAMES</t>
  </si>
  <si>
    <t>james.prentice@enron.com</t>
  </si>
  <si>
    <t>GRAY RODNEY</t>
  </si>
  <si>
    <t>PICKERING MARK R</t>
  </si>
  <si>
    <t>mark.pickering@enron.com</t>
  </si>
  <si>
    <t>THE TRAVEL AGENCY IN THE PARK</t>
  </si>
  <si>
    <t>NOLES JAMES L</t>
  </si>
  <si>
    <t>KEAN STEVEN J</t>
  </si>
  <si>
    <t>steven.kean@enron.com</t>
  </si>
  <si>
    <t>TOTAL</t>
  </si>
  <si>
    <t>FOWLER PEGGY</t>
  </si>
  <si>
    <t>kulvinder.fowler@enron.com</t>
  </si>
  <si>
    <t>WASAFF GEORGE</t>
  </si>
  <si>
    <t>george.wasaff@enron.com</t>
  </si>
  <si>
    <t>WHITE JR THOMAS E</t>
  </si>
  <si>
    <t>thomas.white@enron.com</t>
  </si>
  <si>
    <t>CHRISTODOULOU DIOMEDES</t>
  </si>
  <si>
    <t>diomedes.christodoulou@enron.com</t>
  </si>
  <si>
    <t>ALLEN PHILLIP K</t>
  </si>
  <si>
    <t>phillip.allen@enron.com</t>
  </si>
  <si>
    <t>SHARP VICTORIA T</t>
  </si>
  <si>
    <t>vicki.sharp@enron.com</t>
  </si>
  <si>
    <t>JAEDICKE ROBERT</t>
  </si>
  <si>
    <t>WINOKUR JR. HERBERT S</t>
  </si>
  <si>
    <t>BROWN MICHAEL</t>
  </si>
  <si>
    <t>michael.brown@enron.com</t>
  </si>
  <si>
    <t>BADUM JAMES P</t>
  </si>
  <si>
    <t>HUGHES JAMES A</t>
  </si>
  <si>
    <t>james.hughes@enron.com</t>
  </si>
  <si>
    <t>REYNOLDS LAWRENCE</t>
  </si>
  <si>
    <t>DIMICHELE RICHARD G</t>
  </si>
  <si>
    <t>richard.dimichele@enron.com</t>
  </si>
  <si>
    <t>BHATNAGAR SANJAY</t>
  </si>
  <si>
    <t>sanjay.bhatnagar@enron.com</t>
  </si>
  <si>
    <t>CARTER REBECCA C</t>
  </si>
  <si>
    <t>rebecca.carter@enron.com</t>
  </si>
  <si>
    <t>BUCHANAN HAROLD G</t>
  </si>
  <si>
    <t>john.buchanan@enron.com</t>
  </si>
  <si>
    <t>YEAP SOON</t>
  </si>
  <si>
    <t>MURRAY JULIA H</t>
  </si>
  <si>
    <t>julia.murray@enron.com</t>
  </si>
  <si>
    <t>GARLAND C KEVIN</t>
  </si>
  <si>
    <t>kevin.garland@enron.com</t>
  </si>
  <si>
    <t>DODSON KEITH</t>
  </si>
  <si>
    <t>keith.dodson@enron.com</t>
  </si>
  <si>
    <t>YEAGER F SCOTT</t>
  </si>
  <si>
    <t>scott.yeager@enron.com</t>
  </si>
  <si>
    <t>HIRKO JOSEPH</t>
  </si>
  <si>
    <t>joe.hirko@enron.com</t>
  </si>
  <si>
    <t>DIETRICH JANET R</t>
  </si>
  <si>
    <t>janet.dietrich@enron.com</t>
  </si>
  <si>
    <t>DERRICK JR. JAMES V</t>
  </si>
  <si>
    <t>james.derrick@enron.com</t>
  </si>
  <si>
    <t>FREVERT MARK A</t>
  </si>
  <si>
    <t>mark.frevert@enron.com</t>
  </si>
  <si>
    <t>PAI LOU L</t>
  </si>
  <si>
    <t>lou.pai@enron.com</t>
  </si>
  <si>
    <t>BAY FRANKLIN R</t>
  </si>
  <si>
    <t>frank.bay@enron.com</t>
  </si>
  <si>
    <t>HAYSLETT RODERICK J</t>
  </si>
  <si>
    <t>rod.hayslett@enron.com</t>
  </si>
  <si>
    <t>FUGH JOHN L</t>
  </si>
  <si>
    <t>FALLON JAMES B</t>
  </si>
  <si>
    <t>jim.fallon@enron.com</t>
  </si>
  <si>
    <t>KOENIG MARK E</t>
  </si>
  <si>
    <t>mark.koenig@enron.com</t>
  </si>
  <si>
    <t>SAVAGE FRANK</t>
  </si>
  <si>
    <t>IZZO LAWRENCE L</t>
  </si>
  <si>
    <t>larry.izzo@enron.com</t>
  </si>
  <si>
    <t>TILNEY ELIZABETH A</t>
  </si>
  <si>
    <t>elizabeth.tilney@enron.com</t>
  </si>
  <si>
    <t>MARTIN AMANDA K</t>
  </si>
  <si>
    <t>a..martin@enron.com</t>
  </si>
  <si>
    <t>BUY RICHARD B</t>
  </si>
  <si>
    <t>rick.buy@enron.com</t>
  </si>
  <si>
    <t>GRAMM WENDY L</t>
  </si>
  <si>
    <t>CAUSEY RICHARD A</t>
  </si>
  <si>
    <t>richard.causey@enron.com</t>
  </si>
  <si>
    <t>TAYLOR MITCHELL S</t>
  </si>
  <si>
    <t>mitchell.taylor@enron.com</t>
  </si>
  <si>
    <t>DONAHUE JR JEFFREY M</t>
  </si>
  <si>
    <t>jeff.donahue@enron.com</t>
  </si>
  <si>
    <t>GLISAN JR BEN F</t>
  </si>
  <si>
    <t>ben.glisan@enron.com</t>
  </si>
  <si>
    <t>fraction of NaNs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</si>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</sst>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.0000\ _€_-;\-* #,##0.000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165" fontId="0" fillId="34" borderId="0" xfId="1" applyNumberFormat="1" applyFont="1" applyFill="1"/>
    <xf numFmtId="0" fontId="16" fillId="34" borderId="0" xfId="0" applyFont="1" applyFill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" xfId="1" builtinId="3"/>
    <cellStyle name="Neutral" xfId="9" builtinId="28" customBuiltin="1"/>
    <cellStyle name="Notiz" xfId="16" builtinId="10" customBuiltin="1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V147" totalsRowShown="0">
  <autoFilter ref="A1:V147"/>
  <tableColumns count="22">
    <tableColumn id="1" name="PERSON"/>
    <tableColumn id="2" name="salary"/>
    <tableColumn id="3" name="to_messages"/>
    <tableColumn id="4" name="deferral_payments"/>
    <tableColumn id="5" name="total_payments"/>
    <tableColumn id="6" name="exercised_stock_options"/>
    <tableColumn id="7" name="bonus"/>
    <tableColumn id="8" name="restricted_stock"/>
    <tableColumn id="9" name="shared_receipt_with_poi"/>
    <tableColumn id="10" name="restricted_stock_deferred"/>
    <tableColumn id="11" name="total_stock_value"/>
    <tableColumn id="12" name="expenses"/>
    <tableColumn id="13" name="loan_advances"/>
    <tableColumn id="14" name="from_messages"/>
    <tableColumn id="15" name="other"/>
    <tableColumn id="16" name="from_this_person_to_poi"/>
    <tableColumn id="17" name="poi"/>
    <tableColumn id="18" name="director_fees"/>
    <tableColumn id="19" name="deferred_income"/>
    <tableColumn id="20" name="long_term_incentive"/>
    <tableColumn id="21" name="email_address"/>
    <tableColumn id="22" name="from_poi_to_this_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tabSelected="1" topLeftCell="K133" workbookViewId="0">
      <selection activeCell="P141" sqref="P141"/>
    </sheetView>
  </sheetViews>
  <sheetFormatPr baseColWidth="10" defaultRowHeight="14.4" x14ac:dyDescent="0.3"/>
  <cols>
    <col min="1" max="1" width="29.33203125" customWidth="1"/>
    <col min="3" max="3" width="13.6640625" customWidth="1"/>
    <col min="4" max="4" width="18.77734375" customWidth="1"/>
    <col min="5" max="5" width="16.109375" customWidth="1"/>
    <col min="6" max="6" width="23.44140625" customWidth="1"/>
    <col min="8" max="8" width="16.21875" customWidth="1"/>
    <col min="9" max="9" width="23.6640625" customWidth="1"/>
    <col min="10" max="10" width="24.44140625" customWidth="1"/>
    <col min="11" max="11" width="17.77734375" customWidth="1"/>
    <col min="13" max="13" width="15.44140625" customWidth="1"/>
    <col min="14" max="14" width="16" customWidth="1"/>
    <col min="16" max="16" width="24.21875" customWidth="1"/>
    <col min="18" max="18" width="13.88671875" customWidth="1"/>
    <col min="19" max="19" width="17.33203125" customWidth="1"/>
    <col min="20" max="20" width="20.21875" customWidth="1"/>
    <col min="21" max="21" width="14.88671875" customWidth="1"/>
    <col min="22" max="22" width="24.2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365788</v>
      </c>
      <c r="C2">
        <v>807</v>
      </c>
      <c r="D2" t="s">
        <v>23</v>
      </c>
      <c r="E2">
        <v>1061827</v>
      </c>
      <c r="F2" t="s">
        <v>23</v>
      </c>
      <c r="G2">
        <v>600000</v>
      </c>
      <c r="H2">
        <v>585062</v>
      </c>
      <c r="I2">
        <v>702</v>
      </c>
      <c r="J2" t="s">
        <v>23</v>
      </c>
      <c r="K2">
        <v>585062</v>
      </c>
      <c r="L2">
        <v>94299</v>
      </c>
      <c r="M2" t="s">
        <v>23</v>
      </c>
      <c r="N2">
        <v>29</v>
      </c>
      <c r="O2">
        <v>1740</v>
      </c>
      <c r="P2">
        <v>1</v>
      </c>
      <c r="Q2" t="s">
        <v>24</v>
      </c>
      <c r="R2" t="s">
        <v>23</v>
      </c>
      <c r="S2" t="s">
        <v>23</v>
      </c>
      <c r="T2" t="s">
        <v>23</v>
      </c>
      <c r="U2" t="s">
        <v>25</v>
      </c>
      <c r="V2">
        <v>38</v>
      </c>
    </row>
    <row r="3" spans="1:22" x14ac:dyDescent="0.3">
      <c r="A3" t="s">
        <v>26</v>
      </c>
      <c r="B3">
        <v>267102</v>
      </c>
      <c r="C3" t="s">
        <v>23</v>
      </c>
      <c r="D3">
        <v>1295738</v>
      </c>
      <c r="E3">
        <v>5634343</v>
      </c>
      <c r="F3">
        <v>6680544</v>
      </c>
      <c r="G3">
        <v>1200000</v>
      </c>
      <c r="H3">
        <v>3942714</v>
      </c>
      <c r="I3" t="s">
        <v>23</v>
      </c>
      <c r="J3" t="s">
        <v>23</v>
      </c>
      <c r="K3">
        <v>10623258</v>
      </c>
      <c r="L3">
        <v>11200</v>
      </c>
      <c r="M3" t="s">
        <v>23</v>
      </c>
      <c r="N3" t="s">
        <v>23</v>
      </c>
      <c r="O3">
        <v>2660303</v>
      </c>
      <c r="P3" t="s">
        <v>23</v>
      </c>
      <c r="Q3" t="s">
        <v>24</v>
      </c>
      <c r="R3" t="s">
        <v>23</v>
      </c>
      <c r="S3">
        <v>-1386055</v>
      </c>
      <c r="T3">
        <v>1586055</v>
      </c>
      <c r="U3" t="s">
        <v>23</v>
      </c>
      <c r="V3" t="s">
        <v>23</v>
      </c>
    </row>
    <row r="4" spans="1:22" x14ac:dyDescent="0.3">
      <c r="A4" t="s">
        <v>27</v>
      </c>
      <c r="B4">
        <v>170941</v>
      </c>
      <c r="C4" t="s">
        <v>23</v>
      </c>
      <c r="D4" t="s">
        <v>23</v>
      </c>
      <c r="E4">
        <v>211725</v>
      </c>
      <c r="F4">
        <v>4890344</v>
      </c>
      <c r="G4">
        <v>350000</v>
      </c>
      <c r="H4">
        <v>1788391</v>
      </c>
      <c r="I4" t="s">
        <v>23</v>
      </c>
      <c r="J4" t="s">
        <v>23</v>
      </c>
      <c r="K4">
        <v>6678735</v>
      </c>
      <c r="L4">
        <v>78552</v>
      </c>
      <c r="M4" t="s">
        <v>23</v>
      </c>
      <c r="N4" t="s">
        <v>23</v>
      </c>
      <c r="O4">
        <v>12961</v>
      </c>
      <c r="P4" t="s">
        <v>23</v>
      </c>
      <c r="Q4" t="s">
        <v>24</v>
      </c>
      <c r="R4" t="s">
        <v>23</v>
      </c>
      <c r="S4">
        <v>-400729</v>
      </c>
      <c r="T4" t="s">
        <v>23</v>
      </c>
      <c r="U4" t="s">
        <v>28</v>
      </c>
      <c r="V4" t="s">
        <v>23</v>
      </c>
    </row>
    <row r="5" spans="1:22" x14ac:dyDescent="0.3">
      <c r="A5" t="s">
        <v>29</v>
      </c>
      <c r="B5" t="s">
        <v>23</v>
      </c>
      <c r="C5">
        <v>764</v>
      </c>
      <c r="D5" t="s">
        <v>23</v>
      </c>
      <c r="E5" t="s">
        <v>23</v>
      </c>
      <c r="F5">
        <v>651850</v>
      </c>
      <c r="G5" t="s">
        <v>23</v>
      </c>
      <c r="H5">
        <v>386335</v>
      </c>
      <c r="I5">
        <v>58</v>
      </c>
      <c r="J5" t="s">
        <v>23</v>
      </c>
      <c r="K5">
        <v>1038185</v>
      </c>
      <c r="L5" t="s">
        <v>23</v>
      </c>
      <c r="M5" t="s">
        <v>23</v>
      </c>
      <c r="N5">
        <v>12</v>
      </c>
      <c r="O5" t="s">
        <v>23</v>
      </c>
      <c r="P5">
        <v>0</v>
      </c>
      <c r="Q5" t="s">
        <v>24</v>
      </c>
      <c r="R5" t="s">
        <v>23</v>
      </c>
      <c r="S5" t="s">
        <v>23</v>
      </c>
      <c r="T5" t="s">
        <v>23</v>
      </c>
      <c r="U5" t="s">
        <v>30</v>
      </c>
      <c r="V5">
        <v>10</v>
      </c>
    </row>
    <row r="6" spans="1:22" x14ac:dyDescent="0.3">
      <c r="A6" t="s">
        <v>31</v>
      </c>
      <c r="B6">
        <v>243293</v>
      </c>
      <c r="C6">
        <v>1045</v>
      </c>
      <c r="D6" t="s">
        <v>23</v>
      </c>
      <c r="E6">
        <v>288682</v>
      </c>
      <c r="F6">
        <v>5538001</v>
      </c>
      <c r="G6">
        <v>1500000</v>
      </c>
      <c r="H6">
        <v>853064</v>
      </c>
      <c r="I6">
        <v>1035</v>
      </c>
      <c r="J6" t="s">
        <v>23</v>
      </c>
      <c r="K6">
        <v>6391065</v>
      </c>
      <c r="L6">
        <v>34039</v>
      </c>
      <c r="M6" t="s">
        <v>23</v>
      </c>
      <c r="N6">
        <v>32</v>
      </c>
      <c r="O6">
        <v>11350</v>
      </c>
      <c r="P6">
        <v>21</v>
      </c>
      <c r="Q6" t="s">
        <v>32</v>
      </c>
      <c r="R6" t="s">
        <v>23</v>
      </c>
      <c r="S6">
        <v>-3117011</v>
      </c>
      <c r="T6">
        <v>1617011</v>
      </c>
      <c r="U6" t="s">
        <v>33</v>
      </c>
      <c r="V6">
        <v>32</v>
      </c>
    </row>
    <row r="7" spans="1:22" x14ac:dyDescent="0.3">
      <c r="A7" t="s">
        <v>34</v>
      </c>
      <c r="B7">
        <v>267093</v>
      </c>
      <c r="C7" t="s">
        <v>23</v>
      </c>
      <c r="D7" t="s">
        <v>23</v>
      </c>
      <c r="E7">
        <v>628522</v>
      </c>
      <c r="F7" t="s">
        <v>23</v>
      </c>
      <c r="G7">
        <v>325000</v>
      </c>
      <c r="H7">
        <v>208510</v>
      </c>
      <c r="I7" t="s">
        <v>23</v>
      </c>
      <c r="J7" t="s">
        <v>23</v>
      </c>
      <c r="K7">
        <v>208510</v>
      </c>
      <c r="L7">
        <v>35018</v>
      </c>
      <c r="M7" t="s">
        <v>23</v>
      </c>
      <c r="N7" t="s">
        <v>23</v>
      </c>
      <c r="O7">
        <v>1411</v>
      </c>
      <c r="P7" t="s">
        <v>23</v>
      </c>
      <c r="Q7" t="s">
        <v>24</v>
      </c>
      <c r="R7" t="s">
        <v>23</v>
      </c>
      <c r="S7" t="s">
        <v>23</v>
      </c>
      <c r="T7" t="s">
        <v>23</v>
      </c>
      <c r="U7" t="s">
        <v>35</v>
      </c>
      <c r="V7" t="s">
        <v>23</v>
      </c>
    </row>
    <row r="8" spans="1:22" x14ac:dyDescent="0.3">
      <c r="A8" t="s">
        <v>36</v>
      </c>
      <c r="B8" t="s">
        <v>23</v>
      </c>
      <c r="C8">
        <v>232</v>
      </c>
      <c r="D8">
        <v>1848227</v>
      </c>
      <c r="E8">
        <v>1848227</v>
      </c>
      <c r="F8">
        <v>493489</v>
      </c>
      <c r="G8" t="s">
        <v>23</v>
      </c>
      <c r="H8">
        <v>462384</v>
      </c>
      <c r="I8">
        <v>22</v>
      </c>
      <c r="J8" t="s">
        <v>23</v>
      </c>
      <c r="K8">
        <v>955873</v>
      </c>
      <c r="L8" t="s">
        <v>23</v>
      </c>
      <c r="M8" t="s">
        <v>23</v>
      </c>
      <c r="N8">
        <v>28</v>
      </c>
      <c r="O8" t="s">
        <v>23</v>
      </c>
      <c r="P8">
        <v>0</v>
      </c>
      <c r="Q8" t="s">
        <v>24</v>
      </c>
      <c r="R8" t="s">
        <v>23</v>
      </c>
      <c r="S8" t="s">
        <v>23</v>
      </c>
      <c r="T8" t="s">
        <v>23</v>
      </c>
      <c r="U8" t="s">
        <v>37</v>
      </c>
      <c r="V8">
        <v>0</v>
      </c>
    </row>
    <row r="9" spans="1:22" x14ac:dyDescent="0.3">
      <c r="A9" t="s">
        <v>38</v>
      </c>
      <c r="B9">
        <v>370448</v>
      </c>
      <c r="C9">
        <v>2355</v>
      </c>
      <c r="D9" t="s">
        <v>23</v>
      </c>
      <c r="E9">
        <v>4099771</v>
      </c>
      <c r="F9">
        <v>1104054</v>
      </c>
      <c r="G9">
        <v>2600000</v>
      </c>
      <c r="H9">
        <v>558801</v>
      </c>
      <c r="I9">
        <v>2228</v>
      </c>
      <c r="J9" t="s">
        <v>23</v>
      </c>
      <c r="K9">
        <v>1662855</v>
      </c>
      <c r="L9">
        <v>137108</v>
      </c>
      <c r="M9" t="s">
        <v>23</v>
      </c>
      <c r="N9">
        <v>48</v>
      </c>
      <c r="O9">
        <v>297353</v>
      </c>
      <c r="P9">
        <v>26</v>
      </c>
      <c r="Q9" t="s">
        <v>24</v>
      </c>
      <c r="R9" t="s">
        <v>23</v>
      </c>
      <c r="S9" t="s">
        <v>23</v>
      </c>
      <c r="T9">
        <v>694862</v>
      </c>
      <c r="U9" t="s">
        <v>39</v>
      </c>
      <c r="V9">
        <v>58</v>
      </c>
    </row>
    <row r="10" spans="1:22" x14ac:dyDescent="0.3">
      <c r="A10" t="s">
        <v>40</v>
      </c>
      <c r="B10" t="s">
        <v>23</v>
      </c>
      <c r="C10">
        <v>2350</v>
      </c>
      <c r="D10">
        <v>3131860</v>
      </c>
      <c r="E10">
        <v>3131860</v>
      </c>
      <c r="F10">
        <v>5210569</v>
      </c>
      <c r="G10" t="s">
        <v>23</v>
      </c>
      <c r="H10">
        <v>2046079</v>
      </c>
      <c r="I10">
        <v>1074</v>
      </c>
      <c r="J10" t="s">
        <v>23</v>
      </c>
      <c r="K10">
        <v>7256648</v>
      </c>
      <c r="L10" t="s">
        <v>23</v>
      </c>
      <c r="M10" t="s">
        <v>23</v>
      </c>
      <c r="N10">
        <v>1073</v>
      </c>
      <c r="O10" t="s">
        <v>23</v>
      </c>
      <c r="P10">
        <v>15</v>
      </c>
      <c r="Q10" t="s">
        <v>24</v>
      </c>
      <c r="R10" t="s">
        <v>23</v>
      </c>
      <c r="S10" t="s">
        <v>23</v>
      </c>
      <c r="T10" t="s">
        <v>23</v>
      </c>
      <c r="U10" t="s">
        <v>41</v>
      </c>
      <c r="V10">
        <v>44</v>
      </c>
    </row>
    <row r="11" spans="1:22" x14ac:dyDescent="0.3">
      <c r="A11" t="s">
        <v>42</v>
      </c>
      <c r="B11">
        <v>197091</v>
      </c>
      <c r="C11">
        <v>1238</v>
      </c>
      <c r="D11">
        <v>1130036</v>
      </c>
      <c r="E11">
        <v>1737629</v>
      </c>
      <c r="F11">
        <v>880290</v>
      </c>
      <c r="G11">
        <v>400000</v>
      </c>
      <c r="H11">
        <v>409554</v>
      </c>
      <c r="I11">
        <v>742</v>
      </c>
      <c r="J11">
        <v>-409554</v>
      </c>
      <c r="K11">
        <v>880290</v>
      </c>
      <c r="L11">
        <v>43057</v>
      </c>
      <c r="M11" t="s">
        <v>23</v>
      </c>
      <c r="N11">
        <v>222</v>
      </c>
      <c r="O11">
        <v>778</v>
      </c>
      <c r="P11">
        <v>48</v>
      </c>
      <c r="Q11" t="s">
        <v>24</v>
      </c>
      <c r="R11" t="s">
        <v>23</v>
      </c>
      <c r="S11">
        <v>-33333</v>
      </c>
      <c r="T11" t="s">
        <v>23</v>
      </c>
      <c r="U11" t="s">
        <v>43</v>
      </c>
      <c r="V11">
        <v>61</v>
      </c>
    </row>
    <row r="12" spans="1:22" x14ac:dyDescent="0.3">
      <c r="A12" t="s">
        <v>44</v>
      </c>
      <c r="B12">
        <v>130724</v>
      </c>
      <c r="C12">
        <v>128</v>
      </c>
      <c r="D12">
        <v>2964506</v>
      </c>
      <c r="E12">
        <v>3100224</v>
      </c>
      <c r="F12">
        <v>2282768</v>
      </c>
      <c r="G12" t="s">
        <v>23</v>
      </c>
      <c r="H12" t="s">
        <v>23</v>
      </c>
      <c r="I12">
        <v>119</v>
      </c>
      <c r="J12" t="s">
        <v>23</v>
      </c>
      <c r="K12">
        <v>2282768</v>
      </c>
      <c r="L12">
        <v>4994</v>
      </c>
      <c r="M12" t="s">
        <v>23</v>
      </c>
      <c r="N12">
        <v>17</v>
      </c>
      <c r="O12" t="s">
        <v>23</v>
      </c>
      <c r="P12">
        <v>17</v>
      </c>
      <c r="Q12" t="s">
        <v>24</v>
      </c>
      <c r="R12" t="s">
        <v>23</v>
      </c>
      <c r="S12" t="s">
        <v>23</v>
      </c>
      <c r="T12" t="s">
        <v>23</v>
      </c>
      <c r="U12" t="s">
        <v>45</v>
      </c>
      <c r="V12">
        <v>10</v>
      </c>
    </row>
    <row r="13" spans="1:22" x14ac:dyDescent="0.3">
      <c r="A13" t="s">
        <v>46</v>
      </c>
      <c r="B13">
        <v>288589</v>
      </c>
      <c r="C13">
        <v>111</v>
      </c>
      <c r="D13" t="s">
        <v>23</v>
      </c>
      <c r="E13">
        <v>1130461</v>
      </c>
      <c r="F13" t="s">
        <v>23</v>
      </c>
      <c r="G13">
        <v>788750</v>
      </c>
      <c r="H13" t="s">
        <v>23</v>
      </c>
      <c r="I13">
        <v>41</v>
      </c>
      <c r="J13" t="s">
        <v>23</v>
      </c>
      <c r="K13" t="s">
        <v>23</v>
      </c>
      <c r="L13">
        <v>53122</v>
      </c>
      <c r="M13" t="s">
        <v>23</v>
      </c>
      <c r="N13">
        <v>18</v>
      </c>
      <c r="O13" t="s">
        <v>23</v>
      </c>
      <c r="P13">
        <v>0</v>
      </c>
      <c r="Q13" t="s">
        <v>24</v>
      </c>
      <c r="R13" t="s">
        <v>23</v>
      </c>
      <c r="S13" t="s">
        <v>23</v>
      </c>
      <c r="T13" t="s">
        <v>23</v>
      </c>
      <c r="U13" t="s">
        <v>47</v>
      </c>
      <c r="V13">
        <v>12</v>
      </c>
    </row>
    <row r="14" spans="1:22" x14ac:dyDescent="0.3">
      <c r="A14" t="s">
        <v>48</v>
      </c>
      <c r="B14">
        <v>248546</v>
      </c>
      <c r="C14">
        <v>2475</v>
      </c>
      <c r="D14" t="s">
        <v>23</v>
      </c>
      <c r="E14">
        <v>2014835</v>
      </c>
      <c r="F14">
        <v>765313</v>
      </c>
      <c r="G14">
        <v>850000</v>
      </c>
      <c r="H14">
        <v>189041</v>
      </c>
      <c r="I14">
        <v>2326</v>
      </c>
      <c r="J14" t="s">
        <v>23</v>
      </c>
      <c r="K14">
        <v>954354</v>
      </c>
      <c r="L14">
        <v>84208</v>
      </c>
      <c r="M14" t="s">
        <v>23</v>
      </c>
      <c r="N14">
        <v>14</v>
      </c>
      <c r="O14">
        <v>272</v>
      </c>
      <c r="P14">
        <v>2</v>
      </c>
      <c r="Q14" t="s">
        <v>24</v>
      </c>
      <c r="R14" t="s">
        <v>23</v>
      </c>
      <c r="S14" t="s">
        <v>23</v>
      </c>
      <c r="T14">
        <v>831809</v>
      </c>
      <c r="U14" t="s">
        <v>49</v>
      </c>
      <c r="V14">
        <v>25</v>
      </c>
    </row>
    <row r="15" spans="1:22" x14ac:dyDescent="0.3">
      <c r="A15" t="s">
        <v>50</v>
      </c>
      <c r="B15">
        <v>257486</v>
      </c>
      <c r="C15">
        <v>2647</v>
      </c>
      <c r="D15" t="s">
        <v>23</v>
      </c>
      <c r="E15">
        <v>1545059</v>
      </c>
      <c r="F15" t="s">
        <v>23</v>
      </c>
      <c r="G15">
        <v>700000</v>
      </c>
      <c r="H15">
        <v>698920</v>
      </c>
      <c r="I15">
        <v>2565</v>
      </c>
      <c r="J15" t="s">
        <v>23</v>
      </c>
      <c r="K15">
        <v>698920</v>
      </c>
      <c r="L15" t="s">
        <v>23</v>
      </c>
      <c r="M15" t="s">
        <v>23</v>
      </c>
      <c r="N15">
        <v>38</v>
      </c>
      <c r="O15">
        <v>111122</v>
      </c>
      <c r="P15">
        <v>13</v>
      </c>
      <c r="Q15" t="s">
        <v>24</v>
      </c>
      <c r="R15" t="s">
        <v>23</v>
      </c>
      <c r="S15" t="s">
        <v>23</v>
      </c>
      <c r="T15">
        <v>476451</v>
      </c>
      <c r="U15" t="s">
        <v>51</v>
      </c>
      <c r="V15">
        <v>37</v>
      </c>
    </row>
    <row r="16" spans="1:22" x14ac:dyDescent="0.3">
      <c r="A16" t="s">
        <v>52</v>
      </c>
      <c r="B16" t="s">
        <v>23</v>
      </c>
      <c r="C16">
        <v>169</v>
      </c>
      <c r="D16">
        <v>504610</v>
      </c>
      <c r="E16">
        <v>966522</v>
      </c>
      <c r="F16">
        <v>2218275</v>
      </c>
      <c r="G16" t="s">
        <v>23</v>
      </c>
      <c r="H16" t="s">
        <v>23</v>
      </c>
      <c r="I16">
        <v>23</v>
      </c>
      <c r="J16" t="s">
        <v>23</v>
      </c>
      <c r="K16">
        <v>2218275</v>
      </c>
      <c r="L16" t="s">
        <v>23</v>
      </c>
      <c r="M16" t="s">
        <v>23</v>
      </c>
      <c r="N16">
        <v>12</v>
      </c>
      <c r="O16" t="s">
        <v>23</v>
      </c>
      <c r="P16">
        <v>0</v>
      </c>
      <c r="Q16" t="s">
        <v>24</v>
      </c>
      <c r="R16" t="s">
        <v>23</v>
      </c>
      <c r="S16" t="s">
        <v>23</v>
      </c>
      <c r="T16">
        <v>461912</v>
      </c>
      <c r="U16" t="s">
        <v>53</v>
      </c>
      <c r="V16">
        <v>0</v>
      </c>
    </row>
    <row r="17" spans="1:22" x14ac:dyDescent="0.3">
      <c r="A17" t="s">
        <v>54</v>
      </c>
      <c r="B17" t="s">
        <v>23</v>
      </c>
      <c r="C17" t="s">
        <v>23</v>
      </c>
      <c r="D17" t="s">
        <v>23</v>
      </c>
      <c r="E17" t="s">
        <v>23</v>
      </c>
      <c r="F17">
        <v>372205</v>
      </c>
      <c r="G17" t="s">
        <v>23</v>
      </c>
      <c r="H17">
        <v>153686</v>
      </c>
      <c r="I17" t="s">
        <v>23</v>
      </c>
      <c r="J17">
        <v>-153686</v>
      </c>
      <c r="K17">
        <v>372205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24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3">
      <c r="A18" t="s">
        <v>55</v>
      </c>
      <c r="B18">
        <v>288542</v>
      </c>
      <c r="C18">
        <v>1758</v>
      </c>
      <c r="D18">
        <v>27610</v>
      </c>
      <c r="E18">
        <v>1490344</v>
      </c>
      <c r="F18" t="s">
        <v>23</v>
      </c>
      <c r="G18">
        <v>1200000</v>
      </c>
      <c r="H18">
        <v>698242</v>
      </c>
      <c r="I18">
        <v>1132</v>
      </c>
      <c r="J18" t="s">
        <v>23</v>
      </c>
      <c r="K18">
        <v>698242</v>
      </c>
      <c r="L18">
        <v>16514</v>
      </c>
      <c r="M18" t="s">
        <v>23</v>
      </c>
      <c r="N18">
        <v>40</v>
      </c>
      <c r="O18">
        <v>101740</v>
      </c>
      <c r="P18">
        <v>11</v>
      </c>
      <c r="Q18" t="s">
        <v>32</v>
      </c>
      <c r="R18" t="s">
        <v>23</v>
      </c>
      <c r="S18">
        <v>-144062</v>
      </c>
      <c r="T18" t="s">
        <v>23</v>
      </c>
      <c r="U18" t="s">
        <v>56</v>
      </c>
      <c r="V18">
        <v>240</v>
      </c>
    </row>
    <row r="19" spans="1:22" x14ac:dyDescent="0.3">
      <c r="A19" t="s">
        <v>57</v>
      </c>
      <c r="B19">
        <v>251654</v>
      </c>
      <c r="C19">
        <v>136</v>
      </c>
      <c r="D19">
        <v>842924</v>
      </c>
      <c r="E19">
        <v>3202070</v>
      </c>
      <c r="F19">
        <v>1056320</v>
      </c>
      <c r="G19">
        <v>1100000</v>
      </c>
      <c r="H19">
        <v>360528</v>
      </c>
      <c r="I19">
        <v>114</v>
      </c>
      <c r="J19" t="s">
        <v>23</v>
      </c>
      <c r="K19">
        <v>1416848</v>
      </c>
      <c r="L19" t="s">
        <v>23</v>
      </c>
      <c r="M19" t="s">
        <v>23</v>
      </c>
      <c r="N19">
        <v>16</v>
      </c>
      <c r="O19">
        <v>947</v>
      </c>
      <c r="P19">
        <v>0</v>
      </c>
      <c r="Q19" t="s">
        <v>24</v>
      </c>
      <c r="R19" t="s">
        <v>23</v>
      </c>
      <c r="S19">
        <v>-719000</v>
      </c>
      <c r="T19">
        <v>1725545</v>
      </c>
      <c r="U19" t="s">
        <v>58</v>
      </c>
      <c r="V19">
        <v>12</v>
      </c>
    </row>
    <row r="20" spans="1:22" x14ac:dyDescent="0.3">
      <c r="A20" t="s">
        <v>59</v>
      </c>
      <c r="B20">
        <v>288558</v>
      </c>
      <c r="C20">
        <v>258</v>
      </c>
      <c r="D20" t="s">
        <v>23</v>
      </c>
      <c r="E20">
        <v>551174</v>
      </c>
      <c r="F20">
        <v>185063</v>
      </c>
      <c r="G20">
        <v>250000</v>
      </c>
      <c r="H20">
        <v>540672</v>
      </c>
      <c r="I20">
        <v>117</v>
      </c>
      <c r="J20" t="s">
        <v>23</v>
      </c>
      <c r="K20">
        <v>725735</v>
      </c>
      <c r="L20">
        <v>10181</v>
      </c>
      <c r="M20" t="s">
        <v>23</v>
      </c>
      <c r="N20">
        <v>56</v>
      </c>
      <c r="O20">
        <v>2435</v>
      </c>
      <c r="P20">
        <v>19</v>
      </c>
      <c r="Q20" t="s">
        <v>24</v>
      </c>
      <c r="R20" t="s">
        <v>23</v>
      </c>
      <c r="S20" t="s">
        <v>23</v>
      </c>
      <c r="T20" t="s">
        <v>23</v>
      </c>
      <c r="U20" t="s">
        <v>60</v>
      </c>
      <c r="V20">
        <v>25</v>
      </c>
    </row>
    <row r="21" spans="1:22" x14ac:dyDescent="0.3">
      <c r="A21" t="s">
        <v>61</v>
      </c>
      <c r="B21">
        <v>63744</v>
      </c>
      <c r="C21" t="s">
        <v>23</v>
      </c>
      <c r="D21" t="s">
        <v>23</v>
      </c>
      <c r="E21">
        <v>762135</v>
      </c>
      <c r="F21" t="s">
        <v>23</v>
      </c>
      <c r="G21" t="s">
        <v>23</v>
      </c>
      <c r="H21">
        <v>384930</v>
      </c>
      <c r="I21" t="s">
        <v>23</v>
      </c>
      <c r="J21" t="s">
        <v>23</v>
      </c>
      <c r="K21">
        <v>384930</v>
      </c>
      <c r="L21">
        <v>51870</v>
      </c>
      <c r="M21" t="s">
        <v>23</v>
      </c>
      <c r="N21" t="s">
        <v>23</v>
      </c>
      <c r="O21">
        <v>401130</v>
      </c>
      <c r="P21" t="s">
        <v>23</v>
      </c>
      <c r="Q21" t="s">
        <v>24</v>
      </c>
      <c r="R21" t="s">
        <v>23</v>
      </c>
      <c r="S21">
        <v>-10800</v>
      </c>
      <c r="T21">
        <v>256191</v>
      </c>
      <c r="U21" t="s">
        <v>62</v>
      </c>
      <c r="V21" t="s">
        <v>23</v>
      </c>
    </row>
    <row r="22" spans="1:22" x14ac:dyDescent="0.3">
      <c r="A22" t="s">
        <v>63</v>
      </c>
      <c r="B22" t="s">
        <v>23</v>
      </c>
      <c r="C22" t="s">
        <v>23</v>
      </c>
      <c r="D22">
        <v>53625</v>
      </c>
      <c r="E22">
        <v>87410</v>
      </c>
      <c r="F22">
        <v>1030329</v>
      </c>
      <c r="G22" t="s">
        <v>23</v>
      </c>
      <c r="H22" t="s">
        <v>23</v>
      </c>
      <c r="I22" t="s">
        <v>23</v>
      </c>
      <c r="J22" t="s">
        <v>23</v>
      </c>
      <c r="K22">
        <v>1030329</v>
      </c>
      <c r="L22">
        <v>33785</v>
      </c>
      <c r="M22" t="s">
        <v>23</v>
      </c>
      <c r="N22" t="s">
        <v>23</v>
      </c>
      <c r="O22" t="s">
        <v>23</v>
      </c>
      <c r="P22" t="s">
        <v>23</v>
      </c>
      <c r="Q22" t="s">
        <v>24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3">
      <c r="A23" t="s">
        <v>64</v>
      </c>
      <c r="B23">
        <v>357091</v>
      </c>
      <c r="C23">
        <v>671</v>
      </c>
      <c r="D23" t="s">
        <v>23</v>
      </c>
      <c r="E23">
        <v>1798780</v>
      </c>
      <c r="F23">
        <v>4346544</v>
      </c>
      <c r="G23">
        <v>850000</v>
      </c>
      <c r="H23">
        <v>1552453</v>
      </c>
      <c r="I23">
        <v>215</v>
      </c>
      <c r="J23" t="s">
        <v>23</v>
      </c>
      <c r="K23">
        <v>5898997</v>
      </c>
      <c r="L23">
        <v>50936</v>
      </c>
      <c r="M23" t="s">
        <v>23</v>
      </c>
      <c r="N23">
        <v>146</v>
      </c>
      <c r="O23">
        <v>2</v>
      </c>
      <c r="P23">
        <v>0</v>
      </c>
      <c r="Q23" t="s">
        <v>24</v>
      </c>
      <c r="R23" t="s">
        <v>23</v>
      </c>
      <c r="S23" t="s">
        <v>23</v>
      </c>
      <c r="T23">
        <v>540751</v>
      </c>
      <c r="U23" t="s">
        <v>65</v>
      </c>
      <c r="V23">
        <v>17</v>
      </c>
    </row>
    <row r="24" spans="1:22" x14ac:dyDescent="0.3">
      <c r="A24" t="s">
        <v>66</v>
      </c>
      <c r="B24">
        <v>271442</v>
      </c>
      <c r="C24">
        <v>8305</v>
      </c>
      <c r="D24" t="s">
        <v>23</v>
      </c>
      <c r="E24">
        <v>3471141</v>
      </c>
      <c r="F24">
        <v>81042</v>
      </c>
      <c r="G24">
        <v>3100000</v>
      </c>
      <c r="H24">
        <v>466101</v>
      </c>
      <c r="I24">
        <v>3669</v>
      </c>
      <c r="J24" t="s">
        <v>23</v>
      </c>
      <c r="K24">
        <v>547143</v>
      </c>
      <c r="L24">
        <v>5774</v>
      </c>
      <c r="M24" t="s">
        <v>23</v>
      </c>
      <c r="N24">
        <v>1728</v>
      </c>
      <c r="O24">
        <v>93925</v>
      </c>
      <c r="P24">
        <v>194</v>
      </c>
      <c r="Q24" t="s">
        <v>24</v>
      </c>
      <c r="R24" t="s">
        <v>23</v>
      </c>
      <c r="S24" t="s">
        <v>23</v>
      </c>
      <c r="T24" t="s">
        <v>23</v>
      </c>
      <c r="U24" t="s">
        <v>67</v>
      </c>
      <c r="V24">
        <v>251</v>
      </c>
    </row>
    <row r="25" spans="1:22" x14ac:dyDescent="0.3">
      <c r="A25" t="s">
        <v>68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>
        <v>32460</v>
      </c>
      <c r="I25" t="s">
        <v>23</v>
      </c>
      <c r="J25">
        <v>-32460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24</v>
      </c>
      <c r="R25">
        <v>98784</v>
      </c>
      <c r="S25">
        <v>-98784</v>
      </c>
      <c r="T25" t="s">
        <v>23</v>
      </c>
      <c r="U25" t="s">
        <v>23</v>
      </c>
      <c r="V25" t="s">
        <v>23</v>
      </c>
    </row>
    <row r="26" spans="1:22" x14ac:dyDescent="0.3">
      <c r="A26" t="s">
        <v>69</v>
      </c>
      <c r="B26" t="s">
        <v>23</v>
      </c>
      <c r="C26" t="s">
        <v>23</v>
      </c>
      <c r="D26">
        <v>-102500</v>
      </c>
      <c r="E26">
        <v>102500</v>
      </c>
      <c r="F26">
        <v>3285</v>
      </c>
      <c r="G26" t="s">
        <v>23</v>
      </c>
      <c r="H26" t="s">
        <v>23</v>
      </c>
      <c r="I26" t="s">
        <v>23</v>
      </c>
      <c r="J26">
        <v>44093</v>
      </c>
      <c r="K26">
        <v>-44093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24</v>
      </c>
      <c r="R26">
        <v>3285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3">
      <c r="A27" t="s">
        <v>70</v>
      </c>
      <c r="B27">
        <v>304110</v>
      </c>
      <c r="C27">
        <v>3221</v>
      </c>
      <c r="D27" t="s">
        <v>23</v>
      </c>
      <c r="E27">
        <v>3038702</v>
      </c>
      <c r="F27">
        <v>1441898</v>
      </c>
      <c r="G27">
        <v>2000000</v>
      </c>
      <c r="H27">
        <v>630137</v>
      </c>
      <c r="I27">
        <v>1730</v>
      </c>
      <c r="J27" t="s">
        <v>23</v>
      </c>
      <c r="K27">
        <v>2072035</v>
      </c>
      <c r="L27">
        <v>178979</v>
      </c>
      <c r="M27" t="s">
        <v>23</v>
      </c>
      <c r="N27">
        <v>2681</v>
      </c>
      <c r="O27">
        <v>1191</v>
      </c>
      <c r="P27">
        <v>83</v>
      </c>
      <c r="Q27" t="s">
        <v>24</v>
      </c>
      <c r="R27" t="s">
        <v>23</v>
      </c>
      <c r="S27" t="s">
        <v>23</v>
      </c>
      <c r="T27">
        <v>554422</v>
      </c>
      <c r="U27" t="s">
        <v>71</v>
      </c>
      <c r="V27">
        <v>94</v>
      </c>
    </row>
    <row r="28" spans="1:22" x14ac:dyDescent="0.3">
      <c r="A28" t="s">
        <v>72</v>
      </c>
      <c r="B28" t="s">
        <v>23</v>
      </c>
      <c r="C28" t="s">
        <v>23</v>
      </c>
      <c r="D28" t="s">
        <v>23</v>
      </c>
      <c r="E28">
        <v>189583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>
        <v>189583</v>
      </c>
      <c r="P28" t="s">
        <v>23</v>
      </c>
      <c r="Q28" t="s">
        <v>24</v>
      </c>
      <c r="R28" t="s">
        <v>23</v>
      </c>
      <c r="S28" t="s">
        <v>23</v>
      </c>
      <c r="T28" t="s">
        <v>23</v>
      </c>
      <c r="U28" t="s">
        <v>73</v>
      </c>
      <c r="V28" t="s">
        <v>23</v>
      </c>
    </row>
    <row r="29" spans="1:22" x14ac:dyDescent="0.3">
      <c r="A29" t="s">
        <v>74</v>
      </c>
      <c r="B29">
        <v>187922</v>
      </c>
      <c r="C29">
        <v>383</v>
      </c>
      <c r="D29" t="s">
        <v>23</v>
      </c>
      <c r="E29">
        <v>618850</v>
      </c>
      <c r="F29" t="s">
        <v>23</v>
      </c>
      <c r="G29">
        <v>250000</v>
      </c>
      <c r="H29">
        <v>659249</v>
      </c>
      <c r="I29">
        <v>233</v>
      </c>
      <c r="J29" t="s">
        <v>23</v>
      </c>
      <c r="K29">
        <v>659249</v>
      </c>
      <c r="L29">
        <v>59175</v>
      </c>
      <c r="M29" t="s">
        <v>23</v>
      </c>
      <c r="N29">
        <v>59</v>
      </c>
      <c r="O29">
        <v>427316</v>
      </c>
      <c r="P29">
        <v>0</v>
      </c>
      <c r="Q29" t="s">
        <v>24</v>
      </c>
      <c r="R29" t="s">
        <v>23</v>
      </c>
      <c r="S29">
        <v>-485813</v>
      </c>
      <c r="T29">
        <v>180250</v>
      </c>
      <c r="U29" t="s">
        <v>75</v>
      </c>
      <c r="V29">
        <v>4</v>
      </c>
    </row>
    <row r="30" spans="1:22" x14ac:dyDescent="0.3">
      <c r="A30" t="s">
        <v>76</v>
      </c>
      <c r="B30" t="s">
        <v>23</v>
      </c>
      <c r="C30" t="s">
        <v>23</v>
      </c>
      <c r="D30" t="s">
        <v>23</v>
      </c>
      <c r="E30">
        <v>228656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>
        <v>228656</v>
      </c>
      <c r="M30" t="s">
        <v>23</v>
      </c>
      <c r="N30" t="s">
        <v>23</v>
      </c>
      <c r="O30" t="s">
        <v>23</v>
      </c>
      <c r="P30" t="s">
        <v>23</v>
      </c>
      <c r="Q30" t="s">
        <v>24</v>
      </c>
      <c r="R30">
        <v>36666</v>
      </c>
      <c r="S30">
        <v>-36666</v>
      </c>
      <c r="T30" t="s">
        <v>23</v>
      </c>
      <c r="U30" t="s">
        <v>23</v>
      </c>
      <c r="V30" t="s">
        <v>23</v>
      </c>
    </row>
    <row r="31" spans="1:22" x14ac:dyDescent="0.3">
      <c r="A31" t="s">
        <v>77</v>
      </c>
      <c r="B31">
        <v>213625</v>
      </c>
      <c r="C31">
        <v>1607</v>
      </c>
      <c r="D31" t="s">
        <v>23</v>
      </c>
      <c r="E31">
        <v>2047593</v>
      </c>
      <c r="F31">
        <v>1465734</v>
      </c>
      <c r="G31">
        <v>1000000</v>
      </c>
      <c r="H31">
        <v>378082</v>
      </c>
      <c r="I31">
        <v>1336</v>
      </c>
      <c r="J31" t="s">
        <v>23</v>
      </c>
      <c r="K31">
        <v>1843816</v>
      </c>
      <c r="L31">
        <v>38559</v>
      </c>
      <c r="M31" t="s">
        <v>23</v>
      </c>
      <c r="N31">
        <v>40</v>
      </c>
      <c r="O31">
        <v>425688</v>
      </c>
      <c r="P31">
        <v>8</v>
      </c>
      <c r="Q31" t="s">
        <v>24</v>
      </c>
      <c r="R31" t="s">
        <v>23</v>
      </c>
      <c r="S31" t="s">
        <v>23</v>
      </c>
      <c r="T31">
        <v>369721</v>
      </c>
      <c r="U31" t="s">
        <v>78</v>
      </c>
      <c r="V31">
        <v>23</v>
      </c>
    </row>
    <row r="32" spans="1:22" x14ac:dyDescent="0.3">
      <c r="A32" t="s">
        <v>79</v>
      </c>
      <c r="B32">
        <v>249201</v>
      </c>
      <c r="C32">
        <v>1328</v>
      </c>
      <c r="D32">
        <v>214678</v>
      </c>
      <c r="E32">
        <v>1099100</v>
      </c>
      <c r="F32">
        <v>1635238</v>
      </c>
      <c r="G32">
        <v>700000</v>
      </c>
      <c r="H32">
        <v>283649</v>
      </c>
      <c r="I32">
        <v>1258</v>
      </c>
      <c r="J32" t="s">
        <v>23</v>
      </c>
      <c r="K32">
        <v>1918887</v>
      </c>
      <c r="L32">
        <v>33271</v>
      </c>
      <c r="M32" t="s">
        <v>23</v>
      </c>
      <c r="N32">
        <v>82</v>
      </c>
      <c r="O32">
        <v>1950</v>
      </c>
      <c r="P32">
        <v>48</v>
      </c>
      <c r="Q32" t="s">
        <v>32</v>
      </c>
      <c r="R32" t="s">
        <v>23</v>
      </c>
      <c r="S32">
        <v>-100000</v>
      </c>
      <c r="T32" t="s">
        <v>23</v>
      </c>
      <c r="U32" t="s">
        <v>80</v>
      </c>
      <c r="V32">
        <v>35</v>
      </c>
    </row>
    <row r="33" spans="1:22" x14ac:dyDescent="0.3">
      <c r="A33" t="s">
        <v>81</v>
      </c>
      <c r="B33" t="s">
        <v>23</v>
      </c>
      <c r="C33" t="s">
        <v>23</v>
      </c>
      <c r="D33" t="s">
        <v>23</v>
      </c>
      <c r="E33" t="s">
        <v>23</v>
      </c>
      <c r="F33">
        <v>98718</v>
      </c>
      <c r="G33" t="s">
        <v>23</v>
      </c>
      <c r="H33" t="s">
        <v>23</v>
      </c>
      <c r="I33" t="s">
        <v>23</v>
      </c>
      <c r="J33" t="s">
        <v>23</v>
      </c>
      <c r="K33">
        <v>98718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24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3">
      <c r="A34" t="s">
        <v>82</v>
      </c>
      <c r="B34">
        <v>231330</v>
      </c>
      <c r="C34">
        <v>7315</v>
      </c>
      <c r="D34" t="s">
        <v>23</v>
      </c>
      <c r="E34">
        <v>969068</v>
      </c>
      <c r="F34" t="s">
        <v>23</v>
      </c>
      <c r="G34">
        <v>700000</v>
      </c>
      <c r="H34">
        <v>126027</v>
      </c>
      <c r="I34">
        <v>2639</v>
      </c>
      <c r="J34" t="s">
        <v>23</v>
      </c>
      <c r="K34">
        <v>126027</v>
      </c>
      <c r="L34">
        <v>37172</v>
      </c>
      <c r="M34" t="s">
        <v>23</v>
      </c>
      <c r="N34">
        <v>4343</v>
      </c>
      <c r="O34">
        <v>566</v>
      </c>
      <c r="P34">
        <v>386</v>
      </c>
      <c r="Q34" t="s">
        <v>24</v>
      </c>
      <c r="R34" t="s">
        <v>23</v>
      </c>
      <c r="S34" t="s">
        <v>23</v>
      </c>
      <c r="T34" t="s">
        <v>23</v>
      </c>
      <c r="U34" t="s">
        <v>83</v>
      </c>
      <c r="V34">
        <v>144</v>
      </c>
    </row>
    <row r="35" spans="1:22" x14ac:dyDescent="0.3">
      <c r="A35" t="s">
        <v>84</v>
      </c>
      <c r="B35" t="s">
        <v>23</v>
      </c>
      <c r="C35">
        <v>573</v>
      </c>
      <c r="D35" t="s">
        <v>23</v>
      </c>
      <c r="E35">
        <v>475</v>
      </c>
      <c r="F35" t="s">
        <v>23</v>
      </c>
      <c r="G35" t="s">
        <v>23</v>
      </c>
      <c r="H35">
        <v>2217299</v>
      </c>
      <c r="I35">
        <v>471</v>
      </c>
      <c r="J35" t="s">
        <v>23</v>
      </c>
      <c r="K35">
        <v>2217299</v>
      </c>
      <c r="L35">
        <v>475</v>
      </c>
      <c r="M35" t="s">
        <v>23</v>
      </c>
      <c r="N35">
        <v>19</v>
      </c>
      <c r="O35" t="s">
        <v>23</v>
      </c>
      <c r="P35">
        <v>7</v>
      </c>
      <c r="Q35" t="s">
        <v>24</v>
      </c>
      <c r="R35" t="s">
        <v>23</v>
      </c>
      <c r="S35" t="s">
        <v>23</v>
      </c>
      <c r="T35" t="s">
        <v>23</v>
      </c>
      <c r="U35" t="s">
        <v>85</v>
      </c>
      <c r="V35">
        <v>4</v>
      </c>
    </row>
    <row r="36" spans="1:22" x14ac:dyDescent="0.3">
      <c r="A36" t="s">
        <v>86</v>
      </c>
      <c r="B36">
        <v>182245</v>
      </c>
      <c r="C36" t="s">
        <v>23</v>
      </c>
      <c r="D36" t="s">
        <v>23</v>
      </c>
      <c r="E36">
        <v>2692324</v>
      </c>
      <c r="F36">
        <v>601438</v>
      </c>
      <c r="G36">
        <v>200000</v>
      </c>
      <c r="H36">
        <v>407503</v>
      </c>
      <c r="I36" t="s">
        <v>23</v>
      </c>
      <c r="J36" t="s">
        <v>23</v>
      </c>
      <c r="K36">
        <v>1008941</v>
      </c>
      <c r="L36">
        <v>21530</v>
      </c>
      <c r="M36" t="s">
        <v>23</v>
      </c>
      <c r="N36" t="s">
        <v>23</v>
      </c>
      <c r="O36">
        <v>53775</v>
      </c>
      <c r="P36" t="s">
        <v>23</v>
      </c>
      <c r="Q36" t="s">
        <v>24</v>
      </c>
      <c r="R36" t="s">
        <v>23</v>
      </c>
      <c r="S36" t="s">
        <v>23</v>
      </c>
      <c r="T36">
        <v>2234774</v>
      </c>
      <c r="U36" t="s">
        <v>87</v>
      </c>
      <c r="V36" t="s">
        <v>23</v>
      </c>
    </row>
    <row r="37" spans="1:22" x14ac:dyDescent="0.3">
      <c r="A37" t="s">
        <v>88</v>
      </c>
      <c r="B37" t="s">
        <v>23</v>
      </c>
      <c r="C37" t="s">
        <v>23</v>
      </c>
      <c r="D37" t="s">
        <v>23</v>
      </c>
      <c r="E37">
        <v>148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>
        <v>148</v>
      </c>
      <c r="M37" t="s">
        <v>23</v>
      </c>
      <c r="N37" t="s">
        <v>23</v>
      </c>
      <c r="O37" t="s">
        <v>23</v>
      </c>
      <c r="P37" t="s">
        <v>23</v>
      </c>
      <c r="Q37" t="s">
        <v>24</v>
      </c>
      <c r="R37">
        <v>103750</v>
      </c>
      <c r="S37">
        <v>-103750</v>
      </c>
      <c r="T37" t="s">
        <v>23</v>
      </c>
      <c r="U37" t="s">
        <v>23</v>
      </c>
      <c r="V37" t="s">
        <v>23</v>
      </c>
    </row>
    <row r="38" spans="1:22" x14ac:dyDescent="0.3">
      <c r="A38" t="s">
        <v>89</v>
      </c>
      <c r="B38">
        <v>211788</v>
      </c>
      <c r="C38">
        <v>1320</v>
      </c>
      <c r="D38" t="s">
        <v>23</v>
      </c>
      <c r="E38">
        <v>2081796</v>
      </c>
      <c r="F38" t="s">
        <v>23</v>
      </c>
      <c r="G38">
        <v>1700000</v>
      </c>
      <c r="H38">
        <v>441096</v>
      </c>
      <c r="I38">
        <v>900</v>
      </c>
      <c r="J38" t="s">
        <v>23</v>
      </c>
      <c r="K38">
        <v>441096</v>
      </c>
      <c r="L38">
        <v>98849</v>
      </c>
      <c r="M38" t="s">
        <v>23</v>
      </c>
      <c r="N38">
        <v>27</v>
      </c>
      <c r="O38">
        <v>1936</v>
      </c>
      <c r="P38">
        <v>1</v>
      </c>
      <c r="Q38" t="s">
        <v>24</v>
      </c>
      <c r="R38" t="s">
        <v>23</v>
      </c>
      <c r="S38" t="s">
        <v>23</v>
      </c>
      <c r="T38">
        <v>69223</v>
      </c>
      <c r="U38" t="s">
        <v>90</v>
      </c>
      <c r="V38">
        <v>40</v>
      </c>
    </row>
    <row r="39" spans="1:22" x14ac:dyDescent="0.3">
      <c r="A39" t="s">
        <v>91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>
        <v>662086</v>
      </c>
      <c r="I39" t="s">
        <v>23</v>
      </c>
      <c r="J39">
        <v>-472568</v>
      </c>
      <c r="K39">
        <v>189518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24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3">
      <c r="A40" t="s">
        <v>92</v>
      </c>
      <c r="B40" t="s">
        <v>23</v>
      </c>
      <c r="C40">
        <v>952</v>
      </c>
      <c r="D40" t="s">
        <v>23</v>
      </c>
      <c r="E40" t="s">
        <v>23</v>
      </c>
      <c r="F40">
        <v>850477</v>
      </c>
      <c r="G40" t="s">
        <v>23</v>
      </c>
      <c r="H40" t="s">
        <v>23</v>
      </c>
      <c r="I40">
        <v>739</v>
      </c>
      <c r="J40" t="s">
        <v>23</v>
      </c>
      <c r="K40">
        <v>850477</v>
      </c>
      <c r="L40" t="s">
        <v>23</v>
      </c>
      <c r="M40" t="s">
        <v>23</v>
      </c>
      <c r="N40">
        <v>26</v>
      </c>
      <c r="O40" t="s">
        <v>23</v>
      </c>
      <c r="P40">
        <v>0</v>
      </c>
      <c r="Q40" t="s">
        <v>24</v>
      </c>
      <c r="R40" t="s">
        <v>23</v>
      </c>
      <c r="S40" t="s">
        <v>23</v>
      </c>
      <c r="T40" t="s">
        <v>23</v>
      </c>
      <c r="U40" t="s">
        <v>93</v>
      </c>
      <c r="V40">
        <v>10</v>
      </c>
    </row>
    <row r="41" spans="1:22" x14ac:dyDescent="0.3">
      <c r="A41" t="s">
        <v>94</v>
      </c>
      <c r="B41" t="s">
        <v>23</v>
      </c>
      <c r="C41">
        <v>504</v>
      </c>
      <c r="D41">
        <v>7961</v>
      </c>
      <c r="E41">
        <v>7961</v>
      </c>
      <c r="F41" t="s">
        <v>23</v>
      </c>
      <c r="G41" t="s">
        <v>23</v>
      </c>
      <c r="H41">
        <v>151418</v>
      </c>
      <c r="I41">
        <v>50</v>
      </c>
      <c r="J41" t="s">
        <v>23</v>
      </c>
      <c r="K41">
        <v>151418</v>
      </c>
      <c r="L41" t="s">
        <v>23</v>
      </c>
      <c r="M41" t="s">
        <v>23</v>
      </c>
      <c r="N41">
        <v>12</v>
      </c>
      <c r="O41" t="s">
        <v>23</v>
      </c>
      <c r="P41">
        <v>0</v>
      </c>
      <c r="Q41" t="s">
        <v>24</v>
      </c>
      <c r="R41" t="s">
        <v>23</v>
      </c>
      <c r="S41" t="s">
        <v>23</v>
      </c>
      <c r="T41" t="s">
        <v>23</v>
      </c>
      <c r="U41" t="s">
        <v>95</v>
      </c>
      <c r="V41">
        <v>16</v>
      </c>
    </row>
    <row r="42" spans="1:22" x14ac:dyDescent="0.3">
      <c r="A42" t="s">
        <v>96</v>
      </c>
      <c r="B42" t="s">
        <v>23</v>
      </c>
      <c r="C42">
        <v>1433</v>
      </c>
      <c r="D42" t="s">
        <v>23</v>
      </c>
      <c r="E42" t="s">
        <v>23</v>
      </c>
      <c r="F42">
        <v>664375</v>
      </c>
      <c r="G42" t="s">
        <v>23</v>
      </c>
      <c r="H42">
        <v>94556</v>
      </c>
      <c r="I42">
        <v>508</v>
      </c>
      <c r="J42" t="s">
        <v>23</v>
      </c>
      <c r="K42">
        <v>758931</v>
      </c>
      <c r="L42" t="s">
        <v>23</v>
      </c>
      <c r="M42" t="s">
        <v>23</v>
      </c>
      <c r="N42">
        <v>215</v>
      </c>
      <c r="O42" t="s">
        <v>23</v>
      </c>
      <c r="P42">
        <v>2</v>
      </c>
      <c r="Q42" t="s">
        <v>24</v>
      </c>
      <c r="R42" t="s">
        <v>23</v>
      </c>
      <c r="S42" t="s">
        <v>23</v>
      </c>
      <c r="T42" t="s">
        <v>23</v>
      </c>
      <c r="U42" t="s">
        <v>97</v>
      </c>
      <c r="V42">
        <v>25</v>
      </c>
    </row>
    <row r="43" spans="1:22" x14ac:dyDescent="0.3">
      <c r="A43" t="s">
        <v>98</v>
      </c>
      <c r="B43">
        <v>224305</v>
      </c>
      <c r="C43" t="s">
        <v>23</v>
      </c>
      <c r="D43" t="s">
        <v>23</v>
      </c>
      <c r="E43">
        <v>2652612</v>
      </c>
      <c r="F43" t="s">
        <v>23</v>
      </c>
      <c r="G43">
        <v>800000</v>
      </c>
      <c r="H43">
        <v>985032</v>
      </c>
      <c r="I43" t="s">
        <v>23</v>
      </c>
      <c r="J43" t="s">
        <v>23</v>
      </c>
      <c r="K43">
        <v>985032</v>
      </c>
      <c r="L43">
        <v>118134</v>
      </c>
      <c r="M43" t="s">
        <v>23</v>
      </c>
      <c r="N43" t="s">
        <v>23</v>
      </c>
      <c r="O43">
        <v>907502</v>
      </c>
      <c r="P43" t="s">
        <v>23</v>
      </c>
      <c r="Q43" t="s">
        <v>32</v>
      </c>
      <c r="R43" t="s">
        <v>23</v>
      </c>
      <c r="S43" t="s">
        <v>23</v>
      </c>
      <c r="T43">
        <v>602671</v>
      </c>
      <c r="U43" t="s">
        <v>99</v>
      </c>
      <c r="V43" t="s">
        <v>23</v>
      </c>
    </row>
    <row r="44" spans="1:22" x14ac:dyDescent="0.3">
      <c r="A44" t="s">
        <v>100</v>
      </c>
      <c r="B44">
        <v>273746</v>
      </c>
      <c r="C44">
        <v>2822</v>
      </c>
      <c r="D44" t="s">
        <v>23</v>
      </c>
      <c r="E44">
        <v>2664228</v>
      </c>
      <c r="F44" t="s">
        <v>23</v>
      </c>
      <c r="G44">
        <v>1000000</v>
      </c>
      <c r="H44">
        <v>360528</v>
      </c>
      <c r="I44">
        <v>2672</v>
      </c>
      <c r="J44" t="s">
        <v>23</v>
      </c>
      <c r="K44">
        <v>360528</v>
      </c>
      <c r="L44" t="s">
        <v>23</v>
      </c>
      <c r="M44" t="s">
        <v>23</v>
      </c>
      <c r="N44">
        <v>63</v>
      </c>
      <c r="O44">
        <v>3083</v>
      </c>
      <c r="P44">
        <v>14</v>
      </c>
      <c r="Q44" t="s">
        <v>24</v>
      </c>
      <c r="R44" t="s">
        <v>23</v>
      </c>
      <c r="S44" t="s">
        <v>23</v>
      </c>
      <c r="T44">
        <v>1387399</v>
      </c>
      <c r="U44" t="s">
        <v>101</v>
      </c>
      <c r="V44">
        <v>67</v>
      </c>
    </row>
    <row r="45" spans="1:22" x14ac:dyDescent="0.3">
      <c r="A45" t="s">
        <v>102</v>
      </c>
      <c r="B45">
        <v>339288</v>
      </c>
      <c r="C45">
        <v>7259</v>
      </c>
      <c r="D45" t="s">
        <v>23</v>
      </c>
      <c r="E45">
        <v>10425757</v>
      </c>
      <c r="F45">
        <v>4158995</v>
      </c>
      <c r="G45">
        <v>8000000</v>
      </c>
      <c r="H45">
        <v>1008149</v>
      </c>
      <c r="I45">
        <v>3962</v>
      </c>
      <c r="J45" t="s">
        <v>23</v>
      </c>
      <c r="K45">
        <v>5167144</v>
      </c>
      <c r="L45">
        <v>49537</v>
      </c>
      <c r="M45" t="s">
        <v>23</v>
      </c>
      <c r="N45">
        <v>2585</v>
      </c>
      <c r="O45">
        <v>1552</v>
      </c>
      <c r="P45">
        <v>411</v>
      </c>
      <c r="Q45" t="s">
        <v>24</v>
      </c>
      <c r="R45" t="s">
        <v>23</v>
      </c>
      <c r="S45" t="s">
        <v>23</v>
      </c>
      <c r="T45">
        <v>2035380</v>
      </c>
      <c r="U45" t="s">
        <v>103</v>
      </c>
      <c r="V45">
        <v>528</v>
      </c>
    </row>
    <row r="46" spans="1:22" x14ac:dyDescent="0.3">
      <c r="A46" t="s">
        <v>104</v>
      </c>
      <c r="B46">
        <v>216582</v>
      </c>
      <c r="C46" t="s">
        <v>23</v>
      </c>
      <c r="D46" t="s">
        <v>23</v>
      </c>
      <c r="E46">
        <v>228474</v>
      </c>
      <c r="F46">
        <v>1624396</v>
      </c>
      <c r="G46" t="s">
        <v>23</v>
      </c>
      <c r="H46">
        <v>869220</v>
      </c>
      <c r="I46" t="s">
        <v>23</v>
      </c>
      <c r="J46" t="s">
        <v>23</v>
      </c>
      <c r="K46">
        <v>2493616</v>
      </c>
      <c r="L46">
        <v>11892</v>
      </c>
      <c r="M46" t="s">
        <v>23</v>
      </c>
      <c r="N46" t="s">
        <v>23</v>
      </c>
      <c r="O46" t="s">
        <v>23</v>
      </c>
      <c r="P46" t="s">
        <v>23</v>
      </c>
      <c r="Q46" t="s">
        <v>24</v>
      </c>
      <c r="R46" t="s">
        <v>23</v>
      </c>
      <c r="S46" t="s">
        <v>23</v>
      </c>
      <c r="T46" t="s">
        <v>23</v>
      </c>
      <c r="U46" t="s">
        <v>105</v>
      </c>
      <c r="V46" t="s">
        <v>23</v>
      </c>
    </row>
    <row r="47" spans="1:22" x14ac:dyDescent="0.3">
      <c r="A47" t="s">
        <v>106</v>
      </c>
      <c r="B47">
        <v>210500</v>
      </c>
      <c r="C47" t="s">
        <v>23</v>
      </c>
      <c r="D47">
        <v>875307</v>
      </c>
      <c r="E47">
        <v>1204583</v>
      </c>
      <c r="F47">
        <v>2027865</v>
      </c>
      <c r="G47">
        <v>425000</v>
      </c>
      <c r="H47">
        <v>315068</v>
      </c>
      <c r="I47" t="s">
        <v>23</v>
      </c>
      <c r="J47">
        <v>-315068</v>
      </c>
      <c r="K47">
        <v>2027865</v>
      </c>
      <c r="L47">
        <v>52255</v>
      </c>
      <c r="M47" t="s">
        <v>23</v>
      </c>
      <c r="N47" t="s">
        <v>23</v>
      </c>
      <c r="O47">
        <v>1105</v>
      </c>
      <c r="P47" t="s">
        <v>23</v>
      </c>
      <c r="Q47" t="s">
        <v>24</v>
      </c>
      <c r="R47" t="s">
        <v>23</v>
      </c>
      <c r="S47">
        <v>-775241</v>
      </c>
      <c r="T47">
        <v>415657</v>
      </c>
      <c r="U47" t="s">
        <v>107</v>
      </c>
      <c r="V47" t="s">
        <v>23</v>
      </c>
    </row>
    <row r="48" spans="1:22" x14ac:dyDescent="0.3">
      <c r="A48" t="s">
        <v>108</v>
      </c>
      <c r="B48" t="s">
        <v>23</v>
      </c>
      <c r="C48" t="s">
        <v>23</v>
      </c>
      <c r="D48" t="s">
        <v>23</v>
      </c>
      <c r="E48">
        <v>213071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>
        <v>103773</v>
      </c>
      <c r="M48" t="s">
        <v>23</v>
      </c>
      <c r="N48" t="s">
        <v>23</v>
      </c>
      <c r="O48" t="s">
        <v>23</v>
      </c>
      <c r="P48" t="s">
        <v>23</v>
      </c>
      <c r="Q48" t="s">
        <v>24</v>
      </c>
      <c r="R48">
        <v>109298</v>
      </c>
      <c r="S48" t="s">
        <v>23</v>
      </c>
      <c r="T48" t="s">
        <v>23</v>
      </c>
      <c r="U48" t="s">
        <v>23</v>
      </c>
      <c r="V48" t="s">
        <v>23</v>
      </c>
    </row>
    <row r="49" spans="1:22" x14ac:dyDescent="0.3">
      <c r="A49" t="s">
        <v>109</v>
      </c>
      <c r="B49" t="s">
        <v>23</v>
      </c>
      <c r="C49">
        <v>653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>
        <v>12</v>
      </c>
      <c r="J49" t="s">
        <v>23</v>
      </c>
      <c r="K49" t="s">
        <v>23</v>
      </c>
      <c r="L49" t="s">
        <v>23</v>
      </c>
      <c r="M49" t="s">
        <v>23</v>
      </c>
      <c r="N49">
        <v>26</v>
      </c>
      <c r="O49" t="s">
        <v>23</v>
      </c>
      <c r="P49">
        <v>0</v>
      </c>
      <c r="Q49" t="s">
        <v>24</v>
      </c>
      <c r="R49">
        <v>17500</v>
      </c>
      <c r="S49">
        <v>-17500</v>
      </c>
      <c r="T49" t="s">
        <v>23</v>
      </c>
      <c r="U49" t="s">
        <v>110</v>
      </c>
      <c r="V49">
        <v>0</v>
      </c>
    </row>
    <row r="50" spans="1:22" x14ac:dyDescent="0.3">
      <c r="A50" t="s">
        <v>111</v>
      </c>
      <c r="B50">
        <v>272880</v>
      </c>
      <c r="C50" t="s">
        <v>23</v>
      </c>
      <c r="D50" t="s">
        <v>23</v>
      </c>
      <c r="E50">
        <v>2146973</v>
      </c>
      <c r="F50">
        <v>436515</v>
      </c>
      <c r="G50">
        <v>750000</v>
      </c>
      <c r="H50">
        <v>441096</v>
      </c>
      <c r="I50" t="s">
        <v>23</v>
      </c>
      <c r="J50" t="s">
        <v>23</v>
      </c>
      <c r="K50">
        <v>877611</v>
      </c>
      <c r="L50" t="s">
        <v>23</v>
      </c>
      <c r="M50" t="s">
        <v>23</v>
      </c>
      <c r="N50" t="s">
        <v>23</v>
      </c>
      <c r="O50">
        <v>819288</v>
      </c>
      <c r="P50" t="s">
        <v>23</v>
      </c>
      <c r="Q50" t="s">
        <v>24</v>
      </c>
      <c r="R50" t="s">
        <v>23</v>
      </c>
      <c r="S50" t="s">
        <v>23</v>
      </c>
      <c r="T50">
        <v>304805</v>
      </c>
      <c r="U50" t="s">
        <v>112</v>
      </c>
      <c r="V50" t="s">
        <v>23</v>
      </c>
    </row>
    <row r="51" spans="1:22" x14ac:dyDescent="0.3">
      <c r="A51" t="s">
        <v>113</v>
      </c>
      <c r="B51">
        <v>477</v>
      </c>
      <c r="C51">
        <v>566</v>
      </c>
      <c r="D51" t="s">
        <v>23</v>
      </c>
      <c r="E51">
        <v>916197</v>
      </c>
      <c r="F51">
        <v>4046157</v>
      </c>
      <c r="G51" t="s">
        <v>23</v>
      </c>
      <c r="H51">
        <v>1757552</v>
      </c>
      <c r="I51">
        <v>465</v>
      </c>
      <c r="J51">
        <v>-560222</v>
      </c>
      <c r="K51">
        <v>5243487</v>
      </c>
      <c r="L51">
        <v>56301</v>
      </c>
      <c r="M51" t="s">
        <v>23</v>
      </c>
      <c r="N51">
        <v>29</v>
      </c>
      <c r="O51">
        <v>864523</v>
      </c>
      <c r="P51">
        <v>0</v>
      </c>
      <c r="Q51" t="s">
        <v>24</v>
      </c>
      <c r="R51" t="s">
        <v>23</v>
      </c>
      <c r="S51">
        <v>-5104</v>
      </c>
      <c r="T51" t="s">
        <v>23</v>
      </c>
      <c r="U51" t="s">
        <v>114</v>
      </c>
      <c r="V51">
        <v>39</v>
      </c>
    </row>
    <row r="52" spans="1:22" x14ac:dyDescent="0.3">
      <c r="A52" t="s">
        <v>115</v>
      </c>
      <c r="B52" t="s">
        <v>23</v>
      </c>
      <c r="C52" t="s">
        <v>23</v>
      </c>
      <c r="D52" t="s">
        <v>23</v>
      </c>
      <c r="E52">
        <v>77492</v>
      </c>
      <c r="F52">
        <v>371750</v>
      </c>
      <c r="G52" t="s">
        <v>23</v>
      </c>
      <c r="H52" t="s">
        <v>23</v>
      </c>
      <c r="I52" t="s">
        <v>23</v>
      </c>
      <c r="J52" t="s">
        <v>23</v>
      </c>
      <c r="K52">
        <v>371750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24</v>
      </c>
      <c r="R52">
        <v>102492</v>
      </c>
      <c r="S52">
        <v>-25000</v>
      </c>
      <c r="T52" t="s">
        <v>23</v>
      </c>
      <c r="U52" t="s">
        <v>23</v>
      </c>
      <c r="V52" t="s">
        <v>23</v>
      </c>
    </row>
    <row r="53" spans="1:22" x14ac:dyDescent="0.3">
      <c r="A53" t="s">
        <v>116</v>
      </c>
      <c r="B53">
        <v>269076</v>
      </c>
      <c r="C53">
        <v>15149</v>
      </c>
      <c r="D53" t="s">
        <v>23</v>
      </c>
      <c r="E53">
        <v>1057548</v>
      </c>
      <c r="F53">
        <v>607837</v>
      </c>
      <c r="G53">
        <v>650000</v>
      </c>
      <c r="H53">
        <v>379164</v>
      </c>
      <c r="I53">
        <v>4527</v>
      </c>
      <c r="J53" t="s">
        <v>23</v>
      </c>
      <c r="K53">
        <v>987001</v>
      </c>
      <c r="L53">
        <v>137767</v>
      </c>
      <c r="M53" t="s">
        <v>23</v>
      </c>
      <c r="N53">
        <v>1215</v>
      </c>
      <c r="O53">
        <v>705</v>
      </c>
      <c r="P53">
        <v>65</v>
      </c>
      <c r="Q53" t="s">
        <v>24</v>
      </c>
      <c r="R53" t="s">
        <v>23</v>
      </c>
      <c r="S53" t="s">
        <v>23</v>
      </c>
      <c r="T53" t="s">
        <v>23</v>
      </c>
      <c r="U53" t="s">
        <v>117</v>
      </c>
      <c r="V53">
        <v>74</v>
      </c>
    </row>
    <row r="54" spans="1:22" x14ac:dyDescent="0.3">
      <c r="A54" t="s">
        <v>118</v>
      </c>
      <c r="B54">
        <v>428780</v>
      </c>
      <c r="C54">
        <v>3187</v>
      </c>
      <c r="D54" t="s">
        <v>23</v>
      </c>
      <c r="E54">
        <v>4335388</v>
      </c>
      <c r="F54">
        <v>1835558</v>
      </c>
      <c r="G54">
        <v>1500000</v>
      </c>
      <c r="H54">
        <v>1293424</v>
      </c>
      <c r="I54">
        <v>2103</v>
      </c>
      <c r="J54" t="s">
        <v>23</v>
      </c>
      <c r="K54">
        <v>3128982</v>
      </c>
      <c r="L54" t="s">
        <v>23</v>
      </c>
      <c r="M54" t="s">
        <v>23</v>
      </c>
      <c r="N54">
        <v>92</v>
      </c>
      <c r="O54">
        <v>1852186</v>
      </c>
      <c r="P54">
        <v>23</v>
      </c>
      <c r="Q54" t="s">
        <v>24</v>
      </c>
      <c r="R54" t="s">
        <v>23</v>
      </c>
      <c r="S54" t="s">
        <v>23</v>
      </c>
      <c r="T54">
        <v>554422</v>
      </c>
      <c r="U54" t="s">
        <v>119</v>
      </c>
      <c r="V54">
        <v>28</v>
      </c>
    </row>
    <row r="55" spans="1:22" x14ac:dyDescent="0.3">
      <c r="A55" t="s">
        <v>120</v>
      </c>
      <c r="B55">
        <v>211844</v>
      </c>
      <c r="C55">
        <v>225</v>
      </c>
      <c r="D55" t="s">
        <v>23</v>
      </c>
      <c r="E55">
        <v>2003885</v>
      </c>
      <c r="F55">
        <v>1624396</v>
      </c>
      <c r="G55">
        <v>200000</v>
      </c>
      <c r="H55">
        <v>869220</v>
      </c>
      <c r="I55">
        <v>91</v>
      </c>
      <c r="J55" t="s">
        <v>23</v>
      </c>
      <c r="K55">
        <v>2493616</v>
      </c>
      <c r="L55">
        <v>22884</v>
      </c>
      <c r="M55" t="s">
        <v>23</v>
      </c>
      <c r="N55">
        <v>39</v>
      </c>
      <c r="O55">
        <v>1573324</v>
      </c>
      <c r="P55">
        <v>14</v>
      </c>
      <c r="Q55" t="s">
        <v>32</v>
      </c>
      <c r="R55" t="s">
        <v>23</v>
      </c>
      <c r="S55">
        <v>-4167</v>
      </c>
      <c r="T55" t="s">
        <v>23</v>
      </c>
      <c r="U55" t="s">
        <v>121</v>
      </c>
      <c r="V55">
        <v>13</v>
      </c>
    </row>
    <row r="56" spans="1:22" x14ac:dyDescent="0.3">
      <c r="A56" t="s">
        <v>122</v>
      </c>
      <c r="B56" t="s">
        <v>23</v>
      </c>
      <c r="C56" t="s">
        <v>23</v>
      </c>
      <c r="D56" t="s">
        <v>23</v>
      </c>
      <c r="E56">
        <v>87492</v>
      </c>
      <c r="F56">
        <v>412878</v>
      </c>
      <c r="G56" t="s">
        <v>23</v>
      </c>
      <c r="H56" t="s">
        <v>23</v>
      </c>
      <c r="I56" t="s">
        <v>23</v>
      </c>
      <c r="J56" t="s">
        <v>23</v>
      </c>
      <c r="K56">
        <v>412878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24</v>
      </c>
      <c r="R56">
        <v>112492</v>
      </c>
      <c r="S56">
        <v>-25000</v>
      </c>
      <c r="T56" t="s">
        <v>23</v>
      </c>
      <c r="U56" t="s">
        <v>23</v>
      </c>
      <c r="V56" t="s">
        <v>23</v>
      </c>
    </row>
    <row r="57" spans="1:22" x14ac:dyDescent="0.3">
      <c r="A57" t="s">
        <v>123</v>
      </c>
      <c r="B57">
        <v>206121</v>
      </c>
      <c r="C57">
        <v>714</v>
      </c>
      <c r="D57" t="s">
        <v>23</v>
      </c>
      <c r="E57">
        <v>1208649</v>
      </c>
      <c r="F57">
        <v>17378</v>
      </c>
      <c r="G57">
        <v>600000</v>
      </c>
      <c r="H57">
        <v>141833</v>
      </c>
      <c r="I57">
        <v>552</v>
      </c>
      <c r="J57" t="s">
        <v>23</v>
      </c>
      <c r="K57">
        <v>159211</v>
      </c>
      <c r="L57">
        <v>41626</v>
      </c>
      <c r="M57" t="s">
        <v>23</v>
      </c>
      <c r="N57">
        <v>74</v>
      </c>
      <c r="O57">
        <v>25553</v>
      </c>
      <c r="P57">
        <v>4</v>
      </c>
      <c r="Q57" t="s">
        <v>24</v>
      </c>
      <c r="R57" t="s">
        <v>23</v>
      </c>
      <c r="S57" t="s">
        <v>23</v>
      </c>
      <c r="T57">
        <v>335349</v>
      </c>
      <c r="U57" t="s">
        <v>124</v>
      </c>
      <c r="V57">
        <v>115</v>
      </c>
    </row>
    <row r="58" spans="1:22" x14ac:dyDescent="0.3">
      <c r="A58" t="s">
        <v>125</v>
      </c>
      <c r="B58">
        <v>174246</v>
      </c>
      <c r="C58" t="s">
        <v>23</v>
      </c>
      <c r="D58" t="s">
        <v>23</v>
      </c>
      <c r="E58">
        <v>704896</v>
      </c>
      <c r="F58" t="s">
        <v>23</v>
      </c>
      <c r="G58" t="s">
        <v>23</v>
      </c>
      <c r="H58">
        <v>1034346</v>
      </c>
      <c r="I58" t="s">
        <v>23</v>
      </c>
      <c r="J58" t="s">
        <v>23</v>
      </c>
      <c r="K58">
        <v>1034346</v>
      </c>
      <c r="L58">
        <v>116335</v>
      </c>
      <c r="M58" t="s">
        <v>23</v>
      </c>
      <c r="N58" t="s">
        <v>23</v>
      </c>
      <c r="O58">
        <v>465357</v>
      </c>
      <c r="P58" t="s">
        <v>23</v>
      </c>
      <c r="Q58" t="s">
        <v>24</v>
      </c>
      <c r="R58" t="s">
        <v>23</v>
      </c>
      <c r="S58">
        <v>-51042</v>
      </c>
      <c r="T58" t="s">
        <v>23</v>
      </c>
      <c r="U58" t="s">
        <v>126</v>
      </c>
      <c r="V58" t="s">
        <v>23</v>
      </c>
    </row>
    <row r="59" spans="1:22" x14ac:dyDescent="0.3">
      <c r="A59" t="s">
        <v>127</v>
      </c>
      <c r="B59">
        <v>510364</v>
      </c>
      <c r="C59">
        <v>6019</v>
      </c>
      <c r="D59" t="s">
        <v>23</v>
      </c>
      <c r="E59">
        <v>4677574</v>
      </c>
      <c r="F59">
        <v>3282960</v>
      </c>
      <c r="G59">
        <v>3000000</v>
      </c>
      <c r="H59">
        <v>2796177</v>
      </c>
      <c r="I59">
        <v>3920</v>
      </c>
      <c r="J59" t="s">
        <v>23</v>
      </c>
      <c r="K59">
        <v>6079137</v>
      </c>
      <c r="L59">
        <v>57838</v>
      </c>
      <c r="M59" t="s">
        <v>23</v>
      </c>
      <c r="N59">
        <v>556</v>
      </c>
      <c r="O59">
        <v>301026</v>
      </c>
      <c r="P59">
        <v>24</v>
      </c>
      <c r="Q59" t="s">
        <v>24</v>
      </c>
      <c r="R59" t="s">
        <v>23</v>
      </c>
      <c r="S59" t="s">
        <v>23</v>
      </c>
      <c r="T59">
        <v>808346</v>
      </c>
      <c r="U59" t="s">
        <v>128</v>
      </c>
      <c r="V59">
        <v>186</v>
      </c>
    </row>
    <row r="60" spans="1:22" x14ac:dyDescent="0.3">
      <c r="A60" t="s">
        <v>129</v>
      </c>
      <c r="B60">
        <v>365038</v>
      </c>
      <c r="C60">
        <v>3329</v>
      </c>
      <c r="D60" t="s">
        <v>23</v>
      </c>
      <c r="E60">
        <v>2101364</v>
      </c>
      <c r="F60">
        <v>1623010</v>
      </c>
      <c r="G60">
        <v>1100000</v>
      </c>
      <c r="H60">
        <v>1478269</v>
      </c>
      <c r="I60">
        <v>2189</v>
      </c>
      <c r="J60" t="s">
        <v>23</v>
      </c>
      <c r="K60">
        <v>3101279</v>
      </c>
      <c r="L60">
        <v>81364</v>
      </c>
      <c r="M60" t="s">
        <v>23</v>
      </c>
      <c r="N60">
        <v>2742</v>
      </c>
      <c r="O60">
        <v>540</v>
      </c>
      <c r="P60">
        <v>194</v>
      </c>
      <c r="Q60" t="s">
        <v>24</v>
      </c>
      <c r="R60" t="s">
        <v>23</v>
      </c>
      <c r="S60" t="s">
        <v>23</v>
      </c>
      <c r="T60">
        <v>554422</v>
      </c>
      <c r="U60" t="s">
        <v>130</v>
      </c>
      <c r="V60">
        <v>92</v>
      </c>
    </row>
    <row r="61" spans="1:22" x14ac:dyDescent="0.3">
      <c r="A61" t="s">
        <v>131</v>
      </c>
      <c r="B61" t="s">
        <v>23</v>
      </c>
      <c r="C61">
        <v>58</v>
      </c>
      <c r="D61" t="s">
        <v>23</v>
      </c>
      <c r="E61" t="s">
        <v>23</v>
      </c>
      <c r="F61" t="s">
        <v>23</v>
      </c>
      <c r="G61" t="s">
        <v>23</v>
      </c>
      <c r="H61">
        <v>47304</v>
      </c>
      <c r="I61">
        <v>3</v>
      </c>
      <c r="J61" t="s">
        <v>23</v>
      </c>
      <c r="K61">
        <v>47304</v>
      </c>
      <c r="L61" t="s">
        <v>23</v>
      </c>
      <c r="M61" t="s">
        <v>23</v>
      </c>
      <c r="N61">
        <v>16</v>
      </c>
      <c r="O61" t="s">
        <v>23</v>
      </c>
      <c r="P61">
        <v>1</v>
      </c>
      <c r="Q61" t="s">
        <v>24</v>
      </c>
      <c r="R61" t="s">
        <v>23</v>
      </c>
      <c r="S61" t="s">
        <v>23</v>
      </c>
      <c r="T61" t="s">
        <v>23</v>
      </c>
      <c r="U61" t="s">
        <v>132</v>
      </c>
      <c r="V61">
        <v>0</v>
      </c>
    </row>
    <row r="62" spans="1:22" x14ac:dyDescent="0.3">
      <c r="A62" t="s">
        <v>133</v>
      </c>
      <c r="B62">
        <v>365163</v>
      </c>
      <c r="C62">
        <v>3093</v>
      </c>
      <c r="D62" t="s">
        <v>23</v>
      </c>
      <c r="E62">
        <v>4747979</v>
      </c>
      <c r="F62">
        <v>2291113</v>
      </c>
      <c r="G62">
        <v>3000000</v>
      </c>
      <c r="H62">
        <v>1323148</v>
      </c>
      <c r="I62">
        <v>2097</v>
      </c>
      <c r="J62" t="s">
        <v>23</v>
      </c>
      <c r="K62">
        <v>3614261</v>
      </c>
      <c r="L62">
        <v>86174</v>
      </c>
      <c r="M62" t="s">
        <v>23</v>
      </c>
      <c r="N62">
        <v>3069</v>
      </c>
      <c r="O62">
        <v>1661</v>
      </c>
      <c r="P62">
        <v>609</v>
      </c>
      <c r="Q62" t="s">
        <v>32</v>
      </c>
      <c r="R62" t="s">
        <v>23</v>
      </c>
      <c r="S62" t="s">
        <v>23</v>
      </c>
      <c r="T62">
        <v>1294981</v>
      </c>
      <c r="U62" t="s">
        <v>134</v>
      </c>
      <c r="V62">
        <v>66</v>
      </c>
    </row>
    <row r="63" spans="1:22" x14ac:dyDescent="0.3">
      <c r="A63" t="s">
        <v>135</v>
      </c>
      <c r="B63">
        <v>162779</v>
      </c>
      <c r="C63" t="s">
        <v>23</v>
      </c>
      <c r="D63">
        <v>181993</v>
      </c>
      <c r="E63">
        <v>999356</v>
      </c>
      <c r="F63">
        <v>1362375</v>
      </c>
      <c r="G63">
        <v>100000</v>
      </c>
      <c r="H63" t="s">
        <v>23</v>
      </c>
      <c r="I63" t="s">
        <v>23</v>
      </c>
      <c r="J63" t="s">
        <v>23</v>
      </c>
      <c r="K63">
        <v>1362375</v>
      </c>
      <c r="L63" t="s">
        <v>23</v>
      </c>
      <c r="M63" t="s">
        <v>23</v>
      </c>
      <c r="N63" t="s">
        <v>23</v>
      </c>
      <c r="O63">
        <v>162</v>
      </c>
      <c r="P63" t="s">
        <v>23</v>
      </c>
      <c r="Q63" t="s">
        <v>24</v>
      </c>
      <c r="R63" t="s">
        <v>23</v>
      </c>
      <c r="S63" t="s">
        <v>23</v>
      </c>
      <c r="T63">
        <v>554422</v>
      </c>
      <c r="U63" t="s">
        <v>23</v>
      </c>
      <c r="V63" t="s">
        <v>23</v>
      </c>
    </row>
    <row r="64" spans="1:22" x14ac:dyDescent="0.3">
      <c r="A64" t="s">
        <v>136</v>
      </c>
      <c r="B64" t="s">
        <v>23</v>
      </c>
      <c r="C64" t="s">
        <v>23</v>
      </c>
      <c r="D64" t="s">
        <v>23</v>
      </c>
      <c r="E64" t="s">
        <v>23</v>
      </c>
      <c r="F64">
        <v>139130</v>
      </c>
      <c r="G64" t="s">
        <v>23</v>
      </c>
      <c r="H64" t="s">
        <v>23</v>
      </c>
      <c r="I64" t="s">
        <v>23</v>
      </c>
      <c r="J64" t="s">
        <v>23</v>
      </c>
      <c r="K64">
        <v>139130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24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</row>
    <row r="65" spans="1:22" x14ac:dyDescent="0.3">
      <c r="A65" t="s">
        <v>137</v>
      </c>
      <c r="B65">
        <v>236457</v>
      </c>
      <c r="C65" t="s">
        <v>23</v>
      </c>
      <c r="D65">
        <v>204075</v>
      </c>
      <c r="E65">
        <v>875889</v>
      </c>
      <c r="F65">
        <v>2549361</v>
      </c>
      <c r="G65">
        <v>200000</v>
      </c>
      <c r="H65">
        <v>514847</v>
      </c>
      <c r="I65" t="s">
        <v>23</v>
      </c>
      <c r="J65" t="s">
        <v>23</v>
      </c>
      <c r="K65">
        <v>3064208</v>
      </c>
      <c r="L65">
        <v>57727</v>
      </c>
      <c r="M65" t="s">
        <v>23</v>
      </c>
      <c r="N65" t="s">
        <v>23</v>
      </c>
      <c r="O65">
        <v>2630</v>
      </c>
      <c r="P65" t="s">
        <v>23</v>
      </c>
      <c r="Q65" t="s">
        <v>24</v>
      </c>
      <c r="R65" t="s">
        <v>23</v>
      </c>
      <c r="S65" t="s">
        <v>23</v>
      </c>
      <c r="T65">
        <v>175000</v>
      </c>
      <c r="U65" t="s">
        <v>138</v>
      </c>
      <c r="V65" t="s">
        <v>23</v>
      </c>
    </row>
    <row r="66" spans="1:22" x14ac:dyDescent="0.3">
      <c r="A66" t="s">
        <v>139</v>
      </c>
      <c r="B66" t="s">
        <v>23</v>
      </c>
      <c r="C66" t="s">
        <v>23</v>
      </c>
      <c r="D66" t="s">
        <v>23</v>
      </c>
      <c r="E66">
        <v>2151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>
        <v>2151</v>
      </c>
      <c r="M66" t="s">
        <v>23</v>
      </c>
      <c r="N66" t="s">
        <v>23</v>
      </c>
      <c r="O66" t="s">
        <v>23</v>
      </c>
      <c r="P66" t="s">
        <v>23</v>
      </c>
      <c r="Q66" t="s">
        <v>24</v>
      </c>
      <c r="R66">
        <v>38346</v>
      </c>
      <c r="S66">
        <v>-38346</v>
      </c>
      <c r="T66" t="s">
        <v>23</v>
      </c>
      <c r="U66" t="s">
        <v>23</v>
      </c>
      <c r="V66" t="s">
        <v>23</v>
      </c>
    </row>
    <row r="67" spans="1:22" x14ac:dyDescent="0.3">
      <c r="A67" t="s">
        <v>140</v>
      </c>
      <c r="B67">
        <v>1072321</v>
      </c>
      <c r="C67">
        <v>4273</v>
      </c>
      <c r="D67">
        <v>202911</v>
      </c>
      <c r="E67">
        <v>103559793</v>
      </c>
      <c r="F67">
        <v>34348384</v>
      </c>
      <c r="G67">
        <v>7000000</v>
      </c>
      <c r="H67">
        <v>14761694</v>
      </c>
      <c r="I67">
        <v>2411</v>
      </c>
      <c r="J67" t="s">
        <v>23</v>
      </c>
      <c r="K67">
        <v>49110078</v>
      </c>
      <c r="L67">
        <v>99832</v>
      </c>
      <c r="M67">
        <v>81525000</v>
      </c>
      <c r="N67">
        <v>36</v>
      </c>
      <c r="O67">
        <v>10359729</v>
      </c>
      <c r="P67">
        <v>16</v>
      </c>
      <c r="Q67" t="s">
        <v>32</v>
      </c>
      <c r="R67" t="s">
        <v>23</v>
      </c>
      <c r="S67">
        <v>-300000</v>
      </c>
      <c r="T67">
        <v>3600000</v>
      </c>
      <c r="U67" t="s">
        <v>141</v>
      </c>
      <c r="V67">
        <v>123</v>
      </c>
    </row>
    <row r="68" spans="1:22" x14ac:dyDescent="0.3">
      <c r="A68" t="s">
        <v>142</v>
      </c>
      <c r="B68">
        <v>261516</v>
      </c>
      <c r="C68" t="s">
        <v>23</v>
      </c>
      <c r="D68" t="s">
        <v>23</v>
      </c>
      <c r="E68">
        <v>1271582</v>
      </c>
      <c r="F68" t="s">
        <v>23</v>
      </c>
      <c r="G68">
        <v>750000</v>
      </c>
      <c r="H68">
        <v>417619</v>
      </c>
      <c r="I68" t="s">
        <v>23</v>
      </c>
      <c r="J68" t="s">
        <v>23</v>
      </c>
      <c r="K68">
        <v>417619</v>
      </c>
      <c r="L68">
        <v>9410</v>
      </c>
      <c r="M68" t="s">
        <v>23</v>
      </c>
      <c r="N68" t="s">
        <v>23</v>
      </c>
      <c r="O68">
        <v>150656</v>
      </c>
      <c r="P68" t="s">
        <v>23</v>
      </c>
      <c r="Q68" t="s">
        <v>24</v>
      </c>
      <c r="R68" t="s">
        <v>23</v>
      </c>
      <c r="S68">
        <v>-75000</v>
      </c>
      <c r="T68">
        <v>175000</v>
      </c>
      <c r="U68" t="s">
        <v>143</v>
      </c>
      <c r="V68" t="s">
        <v>23</v>
      </c>
    </row>
    <row r="69" spans="1:22" x14ac:dyDescent="0.3">
      <c r="A69" t="s">
        <v>144</v>
      </c>
      <c r="B69">
        <v>329078</v>
      </c>
      <c r="C69">
        <v>1184</v>
      </c>
      <c r="D69">
        <v>77716</v>
      </c>
      <c r="E69">
        <v>1321557</v>
      </c>
      <c r="F69">
        <v>1637034</v>
      </c>
      <c r="G69">
        <v>750000</v>
      </c>
      <c r="H69">
        <v>969729</v>
      </c>
      <c r="I69">
        <v>856</v>
      </c>
      <c r="J69" t="s">
        <v>23</v>
      </c>
      <c r="K69">
        <v>2606763</v>
      </c>
      <c r="L69">
        <v>63791</v>
      </c>
      <c r="M69" t="s">
        <v>23</v>
      </c>
      <c r="N69">
        <v>52</v>
      </c>
      <c r="O69">
        <v>972</v>
      </c>
      <c r="P69">
        <v>15</v>
      </c>
      <c r="Q69" t="s">
        <v>24</v>
      </c>
      <c r="R69" t="s">
        <v>23</v>
      </c>
      <c r="S69" t="s">
        <v>23</v>
      </c>
      <c r="T69">
        <v>100000</v>
      </c>
      <c r="U69" t="s">
        <v>145</v>
      </c>
      <c r="V69">
        <v>20</v>
      </c>
    </row>
    <row r="70" spans="1:22" x14ac:dyDescent="0.3">
      <c r="A70" t="s">
        <v>146</v>
      </c>
      <c r="B70" t="s">
        <v>23</v>
      </c>
      <c r="C70">
        <v>894</v>
      </c>
      <c r="D70" t="s">
        <v>23</v>
      </c>
      <c r="E70" t="s">
        <v>23</v>
      </c>
      <c r="F70">
        <v>757301</v>
      </c>
      <c r="G70" t="s">
        <v>23</v>
      </c>
      <c r="H70">
        <v>934065</v>
      </c>
      <c r="I70">
        <v>720</v>
      </c>
      <c r="J70" t="s">
        <v>23</v>
      </c>
      <c r="K70">
        <v>1691366</v>
      </c>
      <c r="L70" t="s">
        <v>23</v>
      </c>
      <c r="M70" t="s">
        <v>23</v>
      </c>
      <c r="N70">
        <v>13</v>
      </c>
      <c r="O70" t="s">
        <v>23</v>
      </c>
      <c r="P70">
        <v>1</v>
      </c>
      <c r="Q70" t="s">
        <v>24</v>
      </c>
      <c r="R70" t="s">
        <v>23</v>
      </c>
      <c r="S70" t="s">
        <v>23</v>
      </c>
      <c r="T70" t="s">
        <v>23</v>
      </c>
      <c r="U70" t="s">
        <v>147</v>
      </c>
      <c r="V70">
        <v>54</v>
      </c>
    </row>
    <row r="71" spans="1:22" x14ac:dyDescent="0.3">
      <c r="A71" t="s">
        <v>148</v>
      </c>
      <c r="B71">
        <v>184899</v>
      </c>
      <c r="C71" t="s">
        <v>23</v>
      </c>
      <c r="D71" t="s">
        <v>23</v>
      </c>
      <c r="E71">
        <v>807956</v>
      </c>
      <c r="F71" t="s">
        <v>23</v>
      </c>
      <c r="G71">
        <v>325000</v>
      </c>
      <c r="H71">
        <v>207940</v>
      </c>
      <c r="I71" t="s">
        <v>23</v>
      </c>
      <c r="J71" t="s">
        <v>23</v>
      </c>
      <c r="K71">
        <v>207940</v>
      </c>
      <c r="L71">
        <v>22344</v>
      </c>
      <c r="M71" t="s">
        <v>23</v>
      </c>
      <c r="N71" t="s">
        <v>23</v>
      </c>
      <c r="O71">
        <v>713</v>
      </c>
      <c r="P71" t="s">
        <v>23</v>
      </c>
      <c r="Q71" t="s">
        <v>24</v>
      </c>
      <c r="R71" t="s">
        <v>23</v>
      </c>
      <c r="S71" t="s">
        <v>23</v>
      </c>
      <c r="T71">
        <v>275000</v>
      </c>
      <c r="U71" t="s">
        <v>23</v>
      </c>
      <c r="V71" t="s">
        <v>23</v>
      </c>
    </row>
    <row r="72" spans="1:22" x14ac:dyDescent="0.3">
      <c r="A72" t="s">
        <v>149</v>
      </c>
      <c r="B72">
        <v>192008</v>
      </c>
      <c r="C72" t="s">
        <v>23</v>
      </c>
      <c r="D72">
        <v>73122</v>
      </c>
      <c r="E72">
        <v>900585</v>
      </c>
      <c r="F72">
        <v>83237</v>
      </c>
      <c r="G72">
        <v>509870</v>
      </c>
      <c r="H72">
        <v>235370</v>
      </c>
      <c r="I72" t="s">
        <v>23</v>
      </c>
      <c r="J72" t="s">
        <v>23</v>
      </c>
      <c r="K72">
        <v>318607</v>
      </c>
      <c r="L72">
        <v>50080</v>
      </c>
      <c r="M72" t="s">
        <v>23</v>
      </c>
      <c r="N72" t="s">
        <v>23</v>
      </c>
      <c r="O72">
        <v>76547</v>
      </c>
      <c r="P72" t="s">
        <v>23</v>
      </c>
      <c r="Q72" t="s">
        <v>24</v>
      </c>
      <c r="R72" t="s">
        <v>23</v>
      </c>
      <c r="S72">
        <v>-1042</v>
      </c>
      <c r="T72" t="s">
        <v>23</v>
      </c>
      <c r="U72" t="s">
        <v>23</v>
      </c>
      <c r="V72" t="s">
        <v>23</v>
      </c>
    </row>
    <row r="73" spans="1:22" x14ac:dyDescent="0.3">
      <c r="A73" t="s">
        <v>150</v>
      </c>
      <c r="B73">
        <v>263413</v>
      </c>
      <c r="C73">
        <v>1744</v>
      </c>
      <c r="D73" t="s">
        <v>23</v>
      </c>
      <c r="E73">
        <v>1318763</v>
      </c>
      <c r="F73">
        <v>506765</v>
      </c>
      <c r="G73">
        <v>900000</v>
      </c>
      <c r="H73">
        <v>441096</v>
      </c>
      <c r="I73">
        <v>1469</v>
      </c>
      <c r="J73" t="s">
        <v>23</v>
      </c>
      <c r="K73">
        <v>947861</v>
      </c>
      <c r="L73">
        <v>228763</v>
      </c>
      <c r="M73" t="s">
        <v>23</v>
      </c>
      <c r="N73">
        <v>49</v>
      </c>
      <c r="O73">
        <v>51587</v>
      </c>
      <c r="P73">
        <v>0</v>
      </c>
      <c r="Q73" t="s">
        <v>24</v>
      </c>
      <c r="R73" t="s">
        <v>23</v>
      </c>
      <c r="S73">
        <v>-125000</v>
      </c>
      <c r="T73" t="s">
        <v>23</v>
      </c>
      <c r="U73" t="s">
        <v>151</v>
      </c>
      <c r="V73">
        <v>52</v>
      </c>
    </row>
    <row r="74" spans="1:22" x14ac:dyDescent="0.3">
      <c r="A74" t="s">
        <v>152</v>
      </c>
      <c r="B74">
        <v>262663</v>
      </c>
      <c r="C74" t="s">
        <v>23</v>
      </c>
      <c r="D74" t="s">
        <v>23</v>
      </c>
      <c r="E74">
        <v>1297461</v>
      </c>
      <c r="F74">
        <v>187500</v>
      </c>
      <c r="G74">
        <v>700000</v>
      </c>
      <c r="H74">
        <v>480632</v>
      </c>
      <c r="I74" t="s">
        <v>23</v>
      </c>
      <c r="J74" t="s">
        <v>23</v>
      </c>
      <c r="K74">
        <v>668132</v>
      </c>
      <c r="L74">
        <v>48357</v>
      </c>
      <c r="M74" t="s">
        <v>23</v>
      </c>
      <c r="N74" t="s">
        <v>23</v>
      </c>
      <c r="O74">
        <v>416441</v>
      </c>
      <c r="P74" t="s">
        <v>23</v>
      </c>
      <c r="Q74" t="s">
        <v>24</v>
      </c>
      <c r="R74" t="s">
        <v>23</v>
      </c>
      <c r="S74">
        <v>-280000</v>
      </c>
      <c r="T74">
        <v>150000</v>
      </c>
      <c r="U74" t="s">
        <v>153</v>
      </c>
      <c r="V74" t="s">
        <v>23</v>
      </c>
    </row>
    <row r="75" spans="1:22" x14ac:dyDescent="0.3">
      <c r="A75" t="s">
        <v>154</v>
      </c>
      <c r="B75" t="s">
        <v>23</v>
      </c>
      <c r="C75" t="s">
        <v>23</v>
      </c>
      <c r="D75" t="s">
        <v>23</v>
      </c>
      <c r="E75" t="s">
        <v>23</v>
      </c>
      <c r="F75">
        <v>759557</v>
      </c>
      <c r="G75" t="s">
        <v>23</v>
      </c>
      <c r="H75" t="s">
        <v>23</v>
      </c>
      <c r="I75" t="s">
        <v>23</v>
      </c>
      <c r="J75" t="s">
        <v>23</v>
      </c>
      <c r="K75">
        <v>759557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24</v>
      </c>
      <c r="R75" t="s">
        <v>23</v>
      </c>
      <c r="S75" t="s">
        <v>23</v>
      </c>
      <c r="T75" t="s">
        <v>23</v>
      </c>
      <c r="U75" t="s">
        <v>155</v>
      </c>
      <c r="V75" t="s">
        <v>23</v>
      </c>
    </row>
    <row r="76" spans="1:22" x14ac:dyDescent="0.3">
      <c r="A76" t="s">
        <v>156</v>
      </c>
      <c r="B76" t="s">
        <v>23</v>
      </c>
      <c r="C76" t="s">
        <v>23</v>
      </c>
      <c r="D76" t="s">
        <v>23</v>
      </c>
      <c r="E76" t="s">
        <v>23</v>
      </c>
      <c r="F76">
        <v>1753766</v>
      </c>
      <c r="G76" t="s">
        <v>23</v>
      </c>
      <c r="H76">
        <v>264013</v>
      </c>
      <c r="I76" t="s">
        <v>23</v>
      </c>
      <c r="J76">
        <v>-72419</v>
      </c>
      <c r="K76">
        <v>1945360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24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 spans="1:22" x14ac:dyDescent="0.3">
      <c r="A77" t="s">
        <v>157</v>
      </c>
      <c r="B77">
        <v>374125</v>
      </c>
      <c r="C77">
        <v>4009</v>
      </c>
      <c r="D77">
        <v>2157527</v>
      </c>
      <c r="E77">
        <v>3859065</v>
      </c>
      <c r="F77">
        <v>608750</v>
      </c>
      <c r="G77">
        <v>1150000</v>
      </c>
      <c r="H77">
        <v>524169</v>
      </c>
      <c r="I77">
        <v>1847</v>
      </c>
      <c r="J77">
        <v>-329825</v>
      </c>
      <c r="K77">
        <v>803094</v>
      </c>
      <c r="L77">
        <v>76169</v>
      </c>
      <c r="M77" t="s">
        <v>23</v>
      </c>
      <c r="N77">
        <v>1941</v>
      </c>
      <c r="O77">
        <v>52382</v>
      </c>
      <c r="P77">
        <v>61</v>
      </c>
      <c r="Q77" t="s">
        <v>24</v>
      </c>
      <c r="R77" t="s">
        <v>23</v>
      </c>
      <c r="S77">
        <v>-934484</v>
      </c>
      <c r="T77">
        <v>983346</v>
      </c>
      <c r="U77" t="s">
        <v>158</v>
      </c>
      <c r="V77">
        <v>180</v>
      </c>
    </row>
    <row r="78" spans="1:22" x14ac:dyDescent="0.3">
      <c r="A78" t="s">
        <v>159</v>
      </c>
      <c r="B78">
        <v>278601</v>
      </c>
      <c r="C78">
        <v>1858</v>
      </c>
      <c r="D78" t="s">
        <v>23</v>
      </c>
      <c r="E78">
        <v>2669589</v>
      </c>
      <c r="F78" t="s">
        <v>23</v>
      </c>
      <c r="G78">
        <v>1350000</v>
      </c>
      <c r="H78">
        <v>252055</v>
      </c>
      <c r="I78">
        <v>1593</v>
      </c>
      <c r="J78" t="s">
        <v>23</v>
      </c>
      <c r="K78">
        <v>252055</v>
      </c>
      <c r="L78">
        <v>65907</v>
      </c>
      <c r="M78" t="s">
        <v>23</v>
      </c>
      <c r="N78">
        <v>27</v>
      </c>
      <c r="O78">
        <v>1621</v>
      </c>
      <c r="P78">
        <v>15</v>
      </c>
      <c r="Q78" t="s">
        <v>32</v>
      </c>
      <c r="R78" t="s">
        <v>23</v>
      </c>
      <c r="S78">
        <v>-833</v>
      </c>
      <c r="T78">
        <v>974293</v>
      </c>
      <c r="U78" t="s">
        <v>160</v>
      </c>
      <c r="V78">
        <v>140</v>
      </c>
    </row>
    <row r="79" spans="1:22" x14ac:dyDescent="0.3">
      <c r="A79" t="s">
        <v>161</v>
      </c>
      <c r="B79" t="s">
        <v>23</v>
      </c>
      <c r="C79" t="s">
        <v>23</v>
      </c>
      <c r="D79" t="s">
        <v>23</v>
      </c>
      <c r="E79" t="s">
        <v>23</v>
      </c>
      <c r="F79">
        <v>9803</v>
      </c>
      <c r="G79" t="s">
        <v>23</v>
      </c>
      <c r="H79">
        <v>75838</v>
      </c>
      <c r="I79" t="s">
        <v>23</v>
      </c>
      <c r="J79" t="s">
        <v>23</v>
      </c>
      <c r="K79">
        <v>85641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24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3">
      <c r="A80" t="s">
        <v>162</v>
      </c>
      <c r="B80">
        <v>199157</v>
      </c>
      <c r="C80">
        <v>936</v>
      </c>
      <c r="D80" t="s">
        <v>23</v>
      </c>
      <c r="E80">
        <v>1414857</v>
      </c>
      <c r="F80">
        <v>664461</v>
      </c>
      <c r="G80">
        <v>350000</v>
      </c>
      <c r="H80">
        <v>956775</v>
      </c>
      <c r="I80">
        <v>723</v>
      </c>
      <c r="J80" t="s">
        <v>23</v>
      </c>
      <c r="K80">
        <v>1621236</v>
      </c>
      <c r="L80">
        <v>23870</v>
      </c>
      <c r="M80" t="s">
        <v>23</v>
      </c>
      <c r="N80">
        <v>16</v>
      </c>
      <c r="O80">
        <v>285414</v>
      </c>
      <c r="P80">
        <v>8</v>
      </c>
      <c r="Q80" t="s">
        <v>24</v>
      </c>
      <c r="R80" t="s">
        <v>23</v>
      </c>
      <c r="S80" t="s">
        <v>23</v>
      </c>
      <c r="T80">
        <v>556416</v>
      </c>
      <c r="U80" t="s">
        <v>163</v>
      </c>
      <c r="V80">
        <v>1</v>
      </c>
    </row>
    <row r="81" spans="1:22" x14ac:dyDescent="0.3">
      <c r="A81" t="s">
        <v>164</v>
      </c>
      <c r="B81" t="s">
        <v>23</v>
      </c>
      <c r="C81">
        <v>672</v>
      </c>
      <c r="D81" t="s">
        <v>23</v>
      </c>
      <c r="E81" t="s">
        <v>23</v>
      </c>
      <c r="F81">
        <v>59539</v>
      </c>
      <c r="G81" t="s">
        <v>23</v>
      </c>
      <c r="H81">
        <v>161602</v>
      </c>
      <c r="I81">
        <v>127</v>
      </c>
      <c r="J81" t="s">
        <v>23</v>
      </c>
      <c r="K81">
        <v>221141</v>
      </c>
      <c r="L81" t="s">
        <v>23</v>
      </c>
      <c r="M81" t="s">
        <v>23</v>
      </c>
      <c r="N81">
        <v>19</v>
      </c>
      <c r="O81" t="s">
        <v>23</v>
      </c>
      <c r="P81">
        <v>0</v>
      </c>
      <c r="Q81" t="s">
        <v>24</v>
      </c>
      <c r="R81" t="s">
        <v>23</v>
      </c>
      <c r="S81" t="s">
        <v>23</v>
      </c>
      <c r="T81" t="s">
        <v>23</v>
      </c>
      <c r="U81" t="s">
        <v>165</v>
      </c>
      <c r="V81">
        <v>0</v>
      </c>
    </row>
    <row r="82" spans="1:22" x14ac:dyDescent="0.3">
      <c r="A82" t="s">
        <v>166</v>
      </c>
      <c r="B82">
        <v>96840</v>
      </c>
      <c r="C82">
        <v>1671</v>
      </c>
      <c r="D82" t="s">
        <v>23</v>
      </c>
      <c r="E82">
        <v>111529</v>
      </c>
      <c r="F82">
        <v>7509039</v>
      </c>
      <c r="G82" t="s">
        <v>23</v>
      </c>
      <c r="H82">
        <v>381285</v>
      </c>
      <c r="I82">
        <v>1063</v>
      </c>
      <c r="J82" t="s">
        <v>23</v>
      </c>
      <c r="K82">
        <v>7890324</v>
      </c>
      <c r="L82">
        <v>14689</v>
      </c>
      <c r="M82" t="s">
        <v>23</v>
      </c>
      <c r="N82">
        <v>221</v>
      </c>
      <c r="O82" t="s">
        <v>23</v>
      </c>
      <c r="P82">
        <v>49</v>
      </c>
      <c r="Q82" t="s">
        <v>24</v>
      </c>
      <c r="R82" t="s">
        <v>23</v>
      </c>
      <c r="S82" t="s">
        <v>23</v>
      </c>
      <c r="T82" t="s">
        <v>23</v>
      </c>
      <c r="U82" t="s">
        <v>167</v>
      </c>
      <c r="V82">
        <v>204</v>
      </c>
    </row>
    <row r="83" spans="1:22" x14ac:dyDescent="0.3">
      <c r="A83" t="s">
        <v>168</v>
      </c>
      <c r="B83">
        <v>80818</v>
      </c>
      <c r="C83" t="s">
        <v>23</v>
      </c>
      <c r="D83">
        <v>684694</v>
      </c>
      <c r="E83">
        <v>860136</v>
      </c>
      <c r="F83">
        <v>1599641</v>
      </c>
      <c r="G83" t="s">
        <v>23</v>
      </c>
      <c r="H83" t="s">
        <v>23</v>
      </c>
      <c r="I83" t="s">
        <v>23</v>
      </c>
      <c r="J83" t="s">
        <v>23</v>
      </c>
      <c r="K83">
        <v>1599641</v>
      </c>
      <c r="L83" t="s">
        <v>23</v>
      </c>
      <c r="M83" t="s">
        <v>23</v>
      </c>
      <c r="N83" t="s">
        <v>23</v>
      </c>
      <c r="O83">
        <v>874</v>
      </c>
      <c r="P83" t="s">
        <v>23</v>
      </c>
      <c r="Q83" t="s">
        <v>24</v>
      </c>
      <c r="R83" t="s">
        <v>23</v>
      </c>
      <c r="S83" t="s">
        <v>23</v>
      </c>
      <c r="T83">
        <v>93750</v>
      </c>
      <c r="U83" t="s">
        <v>23</v>
      </c>
      <c r="V83" t="s">
        <v>23</v>
      </c>
    </row>
    <row r="84" spans="1:22" x14ac:dyDescent="0.3">
      <c r="A84" t="s">
        <v>169</v>
      </c>
      <c r="B84">
        <v>213999</v>
      </c>
      <c r="C84">
        <v>7991</v>
      </c>
      <c r="D84">
        <v>2144013</v>
      </c>
      <c r="E84">
        <v>5501630</v>
      </c>
      <c r="F84">
        <v>953136</v>
      </c>
      <c r="G84">
        <v>5249999</v>
      </c>
      <c r="H84">
        <v>157569</v>
      </c>
      <c r="I84">
        <v>5521</v>
      </c>
      <c r="J84" t="s">
        <v>23</v>
      </c>
      <c r="K84">
        <v>1110705</v>
      </c>
      <c r="L84">
        <v>17355</v>
      </c>
      <c r="M84" t="s">
        <v>23</v>
      </c>
      <c r="N84">
        <v>484</v>
      </c>
      <c r="O84">
        <v>210698</v>
      </c>
      <c r="P84">
        <v>108</v>
      </c>
      <c r="Q84" t="s">
        <v>32</v>
      </c>
      <c r="R84" t="s">
        <v>23</v>
      </c>
      <c r="S84">
        <v>-2334434</v>
      </c>
      <c r="T84" t="s">
        <v>23</v>
      </c>
      <c r="U84" t="s">
        <v>170</v>
      </c>
      <c r="V84">
        <v>228</v>
      </c>
    </row>
    <row r="85" spans="1:22" x14ac:dyDescent="0.3">
      <c r="A85" t="s">
        <v>171</v>
      </c>
      <c r="B85">
        <v>210692</v>
      </c>
      <c r="C85">
        <v>904</v>
      </c>
      <c r="D85" t="s">
        <v>23</v>
      </c>
      <c r="E85">
        <v>2093263</v>
      </c>
      <c r="F85">
        <v>1451869</v>
      </c>
      <c r="G85">
        <v>750000</v>
      </c>
      <c r="H85">
        <v>189041</v>
      </c>
      <c r="I85">
        <v>599</v>
      </c>
      <c r="J85" t="s">
        <v>23</v>
      </c>
      <c r="K85">
        <v>1640910</v>
      </c>
      <c r="L85">
        <v>25785</v>
      </c>
      <c r="M85" t="s">
        <v>23</v>
      </c>
      <c r="N85">
        <v>12</v>
      </c>
      <c r="O85">
        <v>1568</v>
      </c>
      <c r="P85">
        <v>3</v>
      </c>
      <c r="Q85" t="s">
        <v>24</v>
      </c>
      <c r="R85" t="s">
        <v>23</v>
      </c>
      <c r="S85" t="s">
        <v>23</v>
      </c>
      <c r="T85">
        <v>1105218</v>
      </c>
      <c r="U85" t="s">
        <v>172</v>
      </c>
      <c r="V85">
        <v>106</v>
      </c>
    </row>
    <row r="86" spans="1:22" x14ac:dyDescent="0.3">
      <c r="A86" t="s">
        <v>173</v>
      </c>
      <c r="B86">
        <v>222093</v>
      </c>
      <c r="C86">
        <v>266</v>
      </c>
      <c r="D86">
        <v>16586</v>
      </c>
      <c r="E86">
        <v>911453</v>
      </c>
      <c r="F86">
        <v>4452476</v>
      </c>
      <c r="G86" t="s">
        <v>23</v>
      </c>
      <c r="H86">
        <v>365320</v>
      </c>
      <c r="I86">
        <v>73</v>
      </c>
      <c r="J86" t="s">
        <v>23</v>
      </c>
      <c r="K86">
        <v>4817796</v>
      </c>
      <c r="L86">
        <v>46145</v>
      </c>
      <c r="M86" t="s">
        <v>23</v>
      </c>
      <c r="N86">
        <v>41</v>
      </c>
      <c r="O86">
        <v>426629</v>
      </c>
      <c r="P86">
        <v>0</v>
      </c>
      <c r="Q86" t="s">
        <v>24</v>
      </c>
      <c r="R86" t="s">
        <v>23</v>
      </c>
      <c r="S86" t="s">
        <v>23</v>
      </c>
      <c r="T86">
        <v>200000</v>
      </c>
      <c r="U86" t="s">
        <v>174</v>
      </c>
      <c r="V86">
        <v>0</v>
      </c>
    </row>
    <row r="87" spans="1:22" x14ac:dyDescent="0.3">
      <c r="A87" t="s">
        <v>175</v>
      </c>
      <c r="B87">
        <v>440698</v>
      </c>
      <c r="C87" t="s">
        <v>23</v>
      </c>
      <c r="D87" t="s">
        <v>23</v>
      </c>
      <c r="E87">
        <v>2424083</v>
      </c>
      <c r="F87" t="s">
        <v>23</v>
      </c>
      <c r="G87">
        <v>1300000</v>
      </c>
      <c r="H87">
        <v>1794412</v>
      </c>
      <c r="I87" t="s">
        <v>23</v>
      </c>
      <c r="J87" t="s">
        <v>23</v>
      </c>
      <c r="K87">
        <v>1794412</v>
      </c>
      <c r="L87">
        <v>55921</v>
      </c>
      <c r="M87" t="s">
        <v>23</v>
      </c>
      <c r="N87" t="s">
        <v>23</v>
      </c>
      <c r="O87">
        <v>277464</v>
      </c>
      <c r="P87" t="s">
        <v>23</v>
      </c>
      <c r="Q87" t="s">
        <v>32</v>
      </c>
      <c r="R87" t="s">
        <v>23</v>
      </c>
      <c r="S87">
        <v>-1386055</v>
      </c>
      <c r="T87">
        <v>1736055</v>
      </c>
      <c r="U87" t="s">
        <v>176</v>
      </c>
      <c r="V87" t="s">
        <v>23</v>
      </c>
    </row>
    <row r="88" spans="1:22" x14ac:dyDescent="0.3">
      <c r="A88" t="s">
        <v>177</v>
      </c>
      <c r="B88" t="s">
        <v>23</v>
      </c>
      <c r="C88">
        <v>57</v>
      </c>
      <c r="D88">
        <v>181755</v>
      </c>
      <c r="E88">
        <v>181755</v>
      </c>
      <c r="F88">
        <v>343434</v>
      </c>
      <c r="G88" t="s">
        <v>23</v>
      </c>
      <c r="H88" t="s">
        <v>23</v>
      </c>
      <c r="I88">
        <v>2</v>
      </c>
      <c r="J88" t="s">
        <v>23</v>
      </c>
      <c r="K88">
        <v>343434</v>
      </c>
      <c r="L88" t="s">
        <v>23</v>
      </c>
      <c r="M88" t="s">
        <v>23</v>
      </c>
      <c r="N88">
        <v>13</v>
      </c>
      <c r="O88" t="s">
        <v>23</v>
      </c>
      <c r="P88">
        <v>0</v>
      </c>
      <c r="Q88" t="s">
        <v>24</v>
      </c>
      <c r="R88" t="s">
        <v>23</v>
      </c>
      <c r="S88" t="s">
        <v>23</v>
      </c>
      <c r="T88" t="s">
        <v>23</v>
      </c>
      <c r="U88" t="s">
        <v>178</v>
      </c>
      <c r="V88">
        <v>0</v>
      </c>
    </row>
    <row r="89" spans="1:22" x14ac:dyDescent="0.3">
      <c r="A89" t="s">
        <v>179</v>
      </c>
      <c r="B89">
        <v>240189</v>
      </c>
      <c r="C89">
        <v>2598</v>
      </c>
      <c r="D89" t="s">
        <v>23</v>
      </c>
      <c r="E89">
        <v>1639297</v>
      </c>
      <c r="F89" t="s">
        <v>23</v>
      </c>
      <c r="G89">
        <v>1250000</v>
      </c>
      <c r="H89">
        <v>126027</v>
      </c>
      <c r="I89">
        <v>2188</v>
      </c>
      <c r="J89" t="s">
        <v>23</v>
      </c>
      <c r="K89">
        <v>126027</v>
      </c>
      <c r="L89">
        <v>35818</v>
      </c>
      <c r="M89" t="s">
        <v>23</v>
      </c>
      <c r="N89">
        <v>144</v>
      </c>
      <c r="O89">
        <v>486</v>
      </c>
      <c r="P89">
        <v>25</v>
      </c>
      <c r="Q89" t="s">
        <v>32</v>
      </c>
      <c r="R89" t="s">
        <v>23</v>
      </c>
      <c r="S89">
        <v>-262500</v>
      </c>
      <c r="T89">
        <v>375304</v>
      </c>
      <c r="U89" t="s">
        <v>180</v>
      </c>
      <c r="V89">
        <v>199</v>
      </c>
    </row>
    <row r="90" spans="1:22" x14ac:dyDescent="0.3">
      <c r="A90" t="s">
        <v>181</v>
      </c>
      <c r="B90">
        <v>420636</v>
      </c>
      <c r="C90">
        <v>905</v>
      </c>
      <c r="D90" t="s">
        <v>23</v>
      </c>
      <c r="E90">
        <v>505050</v>
      </c>
      <c r="F90">
        <v>19794175</v>
      </c>
      <c r="G90">
        <v>1750000</v>
      </c>
      <c r="H90">
        <v>2748364</v>
      </c>
      <c r="I90">
        <v>864</v>
      </c>
      <c r="J90" t="s">
        <v>23</v>
      </c>
      <c r="K90">
        <v>22542539</v>
      </c>
      <c r="L90">
        <v>46950</v>
      </c>
      <c r="M90" t="s">
        <v>23</v>
      </c>
      <c r="N90">
        <v>18</v>
      </c>
      <c r="O90">
        <v>174839</v>
      </c>
      <c r="P90">
        <v>4</v>
      </c>
      <c r="Q90" t="s">
        <v>32</v>
      </c>
      <c r="R90" t="s">
        <v>23</v>
      </c>
      <c r="S90">
        <v>-3504386</v>
      </c>
      <c r="T90">
        <v>1617011</v>
      </c>
      <c r="U90" t="s">
        <v>182</v>
      </c>
      <c r="V90">
        <v>42</v>
      </c>
    </row>
    <row r="91" spans="1:22" x14ac:dyDescent="0.3">
      <c r="A91" t="s">
        <v>183</v>
      </c>
      <c r="B91">
        <v>275101</v>
      </c>
      <c r="C91">
        <v>4607</v>
      </c>
      <c r="D91" t="s">
        <v>23</v>
      </c>
      <c r="E91">
        <v>1086821</v>
      </c>
      <c r="F91">
        <v>850010</v>
      </c>
      <c r="G91">
        <v>400000</v>
      </c>
      <c r="H91">
        <v>126027</v>
      </c>
      <c r="I91">
        <v>583</v>
      </c>
      <c r="J91" t="s">
        <v>23</v>
      </c>
      <c r="K91">
        <v>976037</v>
      </c>
      <c r="L91">
        <v>83585</v>
      </c>
      <c r="M91" t="s">
        <v>23</v>
      </c>
      <c r="N91">
        <v>14368</v>
      </c>
      <c r="O91">
        <v>4669</v>
      </c>
      <c r="P91">
        <v>171</v>
      </c>
      <c r="Q91" t="s">
        <v>24</v>
      </c>
      <c r="R91" t="s">
        <v>23</v>
      </c>
      <c r="S91" t="s">
        <v>23</v>
      </c>
      <c r="T91">
        <v>323466</v>
      </c>
      <c r="U91" t="s">
        <v>184</v>
      </c>
      <c r="V91">
        <v>41</v>
      </c>
    </row>
    <row r="92" spans="1:22" x14ac:dyDescent="0.3">
      <c r="A92" t="s">
        <v>185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24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</row>
    <row r="93" spans="1:22" x14ac:dyDescent="0.3">
      <c r="A93" t="s">
        <v>186</v>
      </c>
      <c r="B93">
        <v>314288</v>
      </c>
      <c r="C93">
        <v>102</v>
      </c>
      <c r="D93" t="s">
        <v>23</v>
      </c>
      <c r="E93">
        <v>1101393</v>
      </c>
      <c r="F93">
        <v>117551</v>
      </c>
      <c r="G93">
        <v>800000</v>
      </c>
      <c r="H93">
        <v>378082</v>
      </c>
      <c r="I93">
        <v>71</v>
      </c>
      <c r="J93" t="s">
        <v>23</v>
      </c>
      <c r="K93">
        <v>495633</v>
      </c>
      <c r="L93">
        <v>27861</v>
      </c>
      <c r="M93" t="s">
        <v>23</v>
      </c>
      <c r="N93">
        <v>33</v>
      </c>
      <c r="O93">
        <v>494</v>
      </c>
      <c r="P93">
        <v>4</v>
      </c>
      <c r="Q93" t="s">
        <v>24</v>
      </c>
      <c r="R93" t="s">
        <v>23</v>
      </c>
      <c r="S93">
        <v>-41250</v>
      </c>
      <c r="T93" t="s">
        <v>23</v>
      </c>
      <c r="U93" t="s">
        <v>187</v>
      </c>
      <c r="V93">
        <v>0</v>
      </c>
    </row>
    <row r="94" spans="1:22" x14ac:dyDescent="0.3">
      <c r="A94" t="s">
        <v>188</v>
      </c>
      <c r="B94">
        <v>94941</v>
      </c>
      <c r="C94" t="s">
        <v>23</v>
      </c>
      <c r="D94" t="s">
        <v>23</v>
      </c>
      <c r="E94">
        <v>249787</v>
      </c>
      <c r="F94">
        <v>5266578</v>
      </c>
      <c r="G94" t="s">
        <v>23</v>
      </c>
      <c r="H94">
        <v>2041016</v>
      </c>
      <c r="I94" t="s">
        <v>23</v>
      </c>
      <c r="J94" t="s">
        <v>23</v>
      </c>
      <c r="K94">
        <v>7307594</v>
      </c>
      <c r="L94">
        <v>18834</v>
      </c>
      <c r="M94" t="s">
        <v>23</v>
      </c>
      <c r="N94" t="s">
        <v>23</v>
      </c>
      <c r="O94">
        <v>176</v>
      </c>
      <c r="P94" t="s">
        <v>23</v>
      </c>
      <c r="Q94" t="s">
        <v>24</v>
      </c>
      <c r="R94" t="s">
        <v>23</v>
      </c>
      <c r="S94" t="s">
        <v>23</v>
      </c>
      <c r="T94">
        <v>135836</v>
      </c>
      <c r="U94" t="s">
        <v>189</v>
      </c>
      <c r="V94" t="s">
        <v>23</v>
      </c>
    </row>
    <row r="95" spans="1:22" x14ac:dyDescent="0.3">
      <c r="A95" t="s">
        <v>190</v>
      </c>
      <c r="B95" t="s">
        <v>23</v>
      </c>
      <c r="C95" t="s">
        <v>23</v>
      </c>
      <c r="D95" t="s">
        <v>23</v>
      </c>
      <c r="E95">
        <v>27942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>
        <v>27942</v>
      </c>
      <c r="M95" t="s">
        <v>23</v>
      </c>
      <c r="N95" t="s">
        <v>23</v>
      </c>
      <c r="O95" t="s">
        <v>23</v>
      </c>
      <c r="P95" t="s">
        <v>23</v>
      </c>
      <c r="Q95" t="s">
        <v>24</v>
      </c>
      <c r="R95">
        <v>101250</v>
      </c>
      <c r="S95">
        <v>-101250</v>
      </c>
      <c r="T95" t="s">
        <v>23</v>
      </c>
      <c r="U95" t="s">
        <v>23</v>
      </c>
      <c r="V95" t="s">
        <v>23</v>
      </c>
    </row>
    <row r="96" spans="1:22" x14ac:dyDescent="0.3">
      <c r="A96" t="s">
        <v>191</v>
      </c>
      <c r="B96">
        <v>239502</v>
      </c>
      <c r="C96" t="s">
        <v>23</v>
      </c>
      <c r="D96" t="s">
        <v>23</v>
      </c>
      <c r="E96">
        <v>1112087</v>
      </c>
      <c r="F96" t="s">
        <v>23</v>
      </c>
      <c r="G96">
        <v>500000</v>
      </c>
      <c r="H96">
        <v>511734</v>
      </c>
      <c r="I96" t="s">
        <v>23</v>
      </c>
      <c r="J96" t="s">
        <v>23</v>
      </c>
      <c r="K96">
        <v>511734</v>
      </c>
      <c r="L96">
        <v>16514</v>
      </c>
      <c r="M96" t="s">
        <v>23</v>
      </c>
      <c r="N96" t="s">
        <v>23</v>
      </c>
      <c r="O96">
        <v>356071</v>
      </c>
      <c r="P96" t="s">
        <v>23</v>
      </c>
      <c r="Q96" t="s">
        <v>24</v>
      </c>
      <c r="R96" t="s">
        <v>23</v>
      </c>
      <c r="S96" t="s">
        <v>23</v>
      </c>
      <c r="T96" t="s">
        <v>23</v>
      </c>
      <c r="U96" t="s">
        <v>192</v>
      </c>
      <c r="V96" t="s">
        <v>23</v>
      </c>
    </row>
    <row r="97" spans="1:22" x14ac:dyDescent="0.3">
      <c r="A97" t="s">
        <v>193</v>
      </c>
      <c r="B97">
        <v>1111258</v>
      </c>
      <c r="C97">
        <v>3627</v>
      </c>
      <c r="D97" t="s">
        <v>23</v>
      </c>
      <c r="E97">
        <v>8682716</v>
      </c>
      <c r="F97">
        <v>19250000</v>
      </c>
      <c r="G97">
        <v>5600000</v>
      </c>
      <c r="H97">
        <v>6843672</v>
      </c>
      <c r="I97">
        <v>2042</v>
      </c>
      <c r="J97" t="s">
        <v>23</v>
      </c>
      <c r="K97">
        <v>26093672</v>
      </c>
      <c r="L97">
        <v>29336</v>
      </c>
      <c r="M97" t="s">
        <v>23</v>
      </c>
      <c r="N97">
        <v>108</v>
      </c>
      <c r="O97">
        <v>22122</v>
      </c>
      <c r="P97">
        <v>30</v>
      </c>
      <c r="Q97" t="s">
        <v>32</v>
      </c>
      <c r="R97" t="s">
        <v>23</v>
      </c>
      <c r="S97" t="s">
        <v>23</v>
      </c>
      <c r="T97">
        <v>1920000</v>
      </c>
      <c r="U97" t="s">
        <v>194</v>
      </c>
      <c r="V97">
        <v>88</v>
      </c>
    </row>
    <row r="98" spans="1:22" x14ac:dyDescent="0.3">
      <c r="A98" t="s">
        <v>195</v>
      </c>
      <c r="B98" t="s">
        <v>23</v>
      </c>
      <c r="C98" t="s">
        <v>23</v>
      </c>
      <c r="D98" t="s">
        <v>23</v>
      </c>
      <c r="E98">
        <v>1279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>
        <v>1279</v>
      </c>
      <c r="M98" t="s">
        <v>23</v>
      </c>
      <c r="N98" t="s">
        <v>23</v>
      </c>
      <c r="O98" t="s">
        <v>23</v>
      </c>
      <c r="P98" t="s">
        <v>23</v>
      </c>
      <c r="Q98" t="s">
        <v>24</v>
      </c>
      <c r="R98">
        <v>113784</v>
      </c>
      <c r="S98">
        <v>-113784</v>
      </c>
      <c r="T98" t="s">
        <v>23</v>
      </c>
      <c r="U98" t="s">
        <v>23</v>
      </c>
      <c r="V98" t="s">
        <v>23</v>
      </c>
    </row>
    <row r="99" spans="1:22" x14ac:dyDescent="0.3">
      <c r="A99" t="s">
        <v>196</v>
      </c>
      <c r="B99" t="s">
        <v>23</v>
      </c>
      <c r="C99">
        <v>613</v>
      </c>
      <c r="D99" t="s">
        <v>23</v>
      </c>
      <c r="E99" t="s">
        <v>23</v>
      </c>
      <c r="F99">
        <v>1426469</v>
      </c>
      <c r="G99" t="s">
        <v>23</v>
      </c>
      <c r="H99">
        <v>405999</v>
      </c>
      <c r="I99">
        <v>583</v>
      </c>
      <c r="J99" t="s">
        <v>23</v>
      </c>
      <c r="K99">
        <v>1832468</v>
      </c>
      <c r="L99" t="s">
        <v>23</v>
      </c>
      <c r="M99" t="s">
        <v>23</v>
      </c>
      <c r="N99">
        <v>25</v>
      </c>
      <c r="O99" t="s">
        <v>23</v>
      </c>
      <c r="P99">
        <v>18</v>
      </c>
      <c r="Q99" t="s">
        <v>24</v>
      </c>
      <c r="R99" t="s">
        <v>23</v>
      </c>
      <c r="S99" t="s">
        <v>23</v>
      </c>
      <c r="T99" t="s">
        <v>23</v>
      </c>
      <c r="U99" t="s">
        <v>197</v>
      </c>
      <c r="V99">
        <v>39</v>
      </c>
    </row>
    <row r="100" spans="1:22" x14ac:dyDescent="0.3">
      <c r="A100" t="s">
        <v>198</v>
      </c>
      <c r="B100" t="s">
        <v>23</v>
      </c>
      <c r="C100" t="s">
        <v>23</v>
      </c>
      <c r="D100">
        <v>564348</v>
      </c>
      <c r="E100">
        <v>564348</v>
      </c>
      <c r="F100">
        <v>886231</v>
      </c>
      <c r="G100" t="s">
        <v>23</v>
      </c>
      <c r="H100">
        <v>208809</v>
      </c>
      <c r="I100" t="s">
        <v>23</v>
      </c>
      <c r="J100" t="s">
        <v>23</v>
      </c>
      <c r="K100">
        <v>1095040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24</v>
      </c>
      <c r="R100" t="s">
        <v>23</v>
      </c>
      <c r="S100" t="s">
        <v>23</v>
      </c>
      <c r="T100" t="s">
        <v>23</v>
      </c>
      <c r="U100" t="s">
        <v>199</v>
      </c>
      <c r="V100" t="s">
        <v>23</v>
      </c>
    </row>
    <row r="101" spans="1:22" x14ac:dyDescent="0.3">
      <c r="A101" t="s">
        <v>200</v>
      </c>
      <c r="B101">
        <v>6615</v>
      </c>
      <c r="C101" t="s">
        <v>23</v>
      </c>
      <c r="D101">
        <v>93585</v>
      </c>
      <c r="E101">
        <v>1146658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>
        <v>680833</v>
      </c>
      <c r="P101" t="s">
        <v>23</v>
      </c>
      <c r="Q101" t="s">
        <v>24</v>
      </c>
      <c r="R101" t="s">
        <v>23</v>
      </c>
      <c r="S101" t="s">
        <v>23</v>
      </c>
      <c r="T101">
        <v>365625</v>
      </c>
      <c r="U101" t="s">
        <v>23</v>
      </c>
      <c r="V101" t="s">
        <v>23</v>
      </c>
    </row>
    <row r="102" spans="1:22" x14ac:dyDescent="0.3">
      <c r="A102" t="s">
        <v>201</v>
      </c>
      <c r="B102">
        <v>655037</v>
      </c>
      <c r="C102">
        <v>898</v>
      </c>
      <c r="D102" t="s">
        <v>23</v>
      </c>
      <c r="E102">
        <v>1386690</v>
      </c>
      <c r="F102">
        <v>28798</v>
      </c>
      <c r="G102">
        <v>300000</v>
      </c>
      <c r="H102" t="s">
        <v>23</v>
      </c>
      <c r="I102">
        <v>728</v>
      </c>
      <c r="J102" t="s">
        <v>23</v>
      </c>
      <c r="K102">
        <v>28798</v>
      </c>
      <c r="L102">
        <v>31653</v>
      </c>
      <c r="M102">
        <v>400000</v>
      </c>
      <c r="N102">
        <v>67</v>
      </c>
      <c r="O102" t="s">
        <v>23</v>
      </c>
      <c r="P102">
        <v>0</v>
      </c>
      <c r="Q102" t="s">
        <v>24</v>
      </c>
      <c r="R102" t="s">
        <v>23</v>
      </c>
      <c r="S102" t="s">
        <v>23</v>
      </c>
      <c r="T102" t="s">
        <v>23</v>
      </c>
      <c r="U102" t="s">
        <v>202</v>
      </c>
      <c r="V102">
        <v>7</v>
      </c>
    </row>
    <row r="103" spans="1:22" x14ac:dyDescent="0.3">
      <c r="A103" s="1" t="s">
        <v>203</v>
      </c>
      <c r="B103" s="1" t="s">
        <v>23</v>
      </c>
      <c r="C103" s="1" t="s">
        <v>23</v>
      </c>
      <c r="D103" s="1" t="s">
        <v>23</v>
      </c>
      <c r="E103" s="1">
        <v>362096</v>
      </c>
      <c r="F103" s="1" t="s">
        <v>23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23</v>
      </c>
      <c r="O103" s="1">
        <v>362096</v>
      </c>
      <c r="P103" s="1" t="s">
        <v>23</v>
      </c>
      <c r="Q103" s="1" t="s">
        <v>24</v>
      </c>
      <c r="R103" s="1" t="s">
        <v>23</v>
      </c>
      <c r="S103" s="1" t="s">
        <v>23</v>
      </c>
      <c r="T103" s="1" t="s">
        <v>23</v>
      </c>
      <c r="U103" s="1" t="s">
        <v>23</v>
      </c>
      <c r="V103" s="1" t="s">
        <v>23</v>
      </c>
    </row>
    <row r="104" spans="1:22" x14ac:dyDescent="0.3">
      <c r="A104" t="s">
        <v>204</v>
      </c>
      <c r="B104" t="s">
        <v>23</v>
      </c>
      <c r="C104" t="s">
        <v>23</v>
      </c>
      <c r="D104">
        <v>774401</v>
      </c>
      <c r="E104">
        <v>774401</v>
      </c>
      <c r="F104" t="s">
        <v>23</v>
      </c>
      <c r="G104" t="s">
        <v>23</v>
      </c>
      <c r="H104">
        <v>463261</v>
      </c>
      <c r="I104" t="s">
        <v>23</v>
      </c>
      <c r="J104">
        <v>-94556</v>
      </c>
      <c r="K104">
        <v>368705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24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</row>
    <row r="105" spans="1:22" x14ac:dyDescent="0.3">
      <c r="A105" t="s">
        <v>205</v>
      </c>
      <c r="B105">
        <v>404338</v>
      </c>
      <c r="C105">
        <v>12754</v>
      </c>
      <c r="D105" t="s">
        <v>23</v>
      </c>
      <c r="E105">
        <v>1747522</v>
      </c>
      <c r="F105">
        <v>2022048</v>
      </c>
      <c r="G105">
        <v>1000000</v>
      </c>
      <c r="H105">
        <v>4131594</v>
      </c>
      <c r="I105">
        <v>3639</v>
      </c>
      <c r="J105" t="s">
        <v>23</v>
      </c>
      <c r="K105">
        <v>6153642</v>
      </c>
      <c r="L105">
        <v>41953</v>
      </c>
      <c r="M105" t="s">
        <v>23</v>
      </c>
      <c r="N105">
        <v>6759</v>
      </c>
      <c r="O105">
        <v>1231</v>
      </c>
      <c r="P105">
        <v>387</v>
      </c>
      <c r="Q105" t="s">
        <v>24</v>
      </c>
      <c r="R105" t="s">
        <v>23</v>
      </c>
      <c r="S105" t="s">
        <v>23</v>
      </c>
      <c r="T105">
        <v>300000</v>
      </c>
      <c r="U105" t="s">
        <v>206</v>
      </c>
      <c r="V105">
        <v>140</v>
      </c>
    </row>
    <row r="106" spans="1:22" x14ac:dyDescent="0.3">
      <c r="A106" s="1" t="s">
        <v>207</v>
      </c>
      <c r="B106" s="1">
        <v>26704229</v>
      </c>
      <c r="C106" s="1" t="s">
        <v>23</v>
      </c>
      <c r="D106" s="1">
        <v>32083396</v>
      </c>
      <c r="E106" s="1">
        <v>309886585</v>
      </c>
      <c r="F106" s="1">
        <v>311764000</v>
      </c>
      <c r="G106" s="1">
        <v>97343619</v>
      </c>
      <c r="H106" s="1">
        <v>130322299</v>
      </c>
      <c r="I106" s="1" t="s">
        <v>23</v>
      </c>
      <c r="J106" s="1">
        <v>-7576788</v>
      </c>
      <c r="K106" s="1">
        <v>434509511</v>
      </c>
      <c r="L106" s="1">
        <v>5235198</v>
      </c>
      <c r="M106" s="1">
        <v>83925000</v>
      </c>
      <c r="N106" s="1" t="s">
        <v>23</v>
      </c>
      <c r="O106" s="1">
        <v>42667589</v>
      </c>
      <c r="P106" s="1" t="s">
        <v>23</v>
      </c>
      <c r="Q106" s="1" t="s">
        <v>24</v>
      </c>
      <c r="R106" s="1">
        <v>1398517</v>
      </c>
      <c r="S106" s="1">
        <v>-27992891</v>
      </c>
      <c r="T106" s="1">
        <v>48521928</v>
      </c>
      <c r="U106" s="1" t="s">
        <v>23</v>
      </c>
      <c r="V106" s="1" t="s">
        <v>23</v>
      </c>
    </row>
    <row r="107" spans="1:22" x14ac:dyDescent="0.3">
      <c r="A107" t="s">
        <v>208</v>
      </c>
      <c r="B107" t="s">
        <v>23</v>
      </c>
      <c r="C107">
        <v>517</v>
      </c>
      <c r="D107" t="s">
        <v>23</v>
      </c>
      <c r="E107" t="s">
        <v>23</v>
      </c>
      <c r="F107">
        <v>1324578</v>
      </c>
      <c r="G107" t="s">
        <v>23</v>
      </c>
      <c r="H107">
        <v>560170</v>
      </c>
      <c r="I107">
        <v>10</v>
      </c>
      <c r="J107" t="s">
        <v>23</v>
      </c>
      <c r="K107">
        <v>1884748</v>
      </c>
      <c r="L107" t="s">
        <v>23</v>
      </c>
      <c r="M107" t="s">
        <v>23</v>
      </c>
      <c r="N107">
        <v>36</v>
      </c>
      <c r="O107" t="s">
        <v>23</v>
      </c>
      <c r="P107">
        <v>0</v>
      </c>
      <c r="Q107" t="s">
        <v>24</v>
      </c>
      <c r="R107" t="s">
        <v>23</v>
      </c>
      <c r="S107" t="s">
        <v>23</v>
      </c>
      <c r="T107" t="s">
        <v>23</v>
      </c>
      <c r="U107" t="s">
        <v>209</v>
      </c>
      <c r="V107">
        <v>0</v>
      </c>
    </row>
    <row r="108" spans="1:22" x14ac:dyDescent="0.3">
      <c r="A108" t="s">
        <v>210</v>
      </c>
      <c r="B108">
        <v>259996</v>
      </c>
      <c r="C108">
        <v>400</v>
      </c>
      <c r="D108">
        <v>831299</v>
      </c>
      <c r="E108">
        <v>1034395</v>
      </c>
      <c r="F108">
        <v>1668260</v>
      </c>
      <c r="G108">
        <v>325000</v>
      </c>
      <c r="H108">
        <v>388167</v>
      </c>
      <c r="I108">
        <v>337</v>
      </c>
      <c r="J108" t="s">
        <v>23</v>
      </c>
      <c r="K108">
        <v>2056427</v>
      </c>
      <c r="L108" t="s">
        <v>23</v>
      </c>
      <c r="M108" t="s">
        <v>23</v>
      </c>
      <c r="N108">
        <v>30</v>
      </c>
      <c r="O108">
        <v>1425</v>
      </c>
      <c r="P108">
        <v>7</v>
      </c>
      <c r="Q108" t="s">
        <v>24</v>
      </c>
      <c r="R108" t="s">
        <v>23</v>
      </c>
      <c r="S108">
        <v>-583325</v>
      </c>
      <c r="T108">
        <v>200000</v>
      </c>
      <c r="U108" t="s">
        <v>211</v>
      </c>
      <c r="V108">
        <v>22</v>
      </c>
    </row>
    <row r="109" spans="1:22" x14ac:dyDescent="0.3">
      <c r="A109" t="s">
        <v>212</v>
      </c>
      <c r="B109">
        <v>317543</v>
      </c>
      <c r="C109" t="s">
        <v>23</v>
      </c>
      <c r="D109" t="s">
        <v>23</v>
      </c>
      <c r="E109">
        <v>1934359</v>
      </c>
      <c r="F109">
        <v>1297049</v>
      </c>
      <c r="G109">
        <v>450000</v>
      </c>
      <c r="H109">
        <v>13847074</v>
      </c>
      <c r="I109" t="s">
        <v>23</v>
      </c>
      <c r="J109" t="s">
        <v>23</v>
      </c>
      <c r="K109">
        <v>15144123</v>
      </c>
      <c r="L109">
        <v>81353</v>
      </c>
      <c r="M109" t="s">
        <v>23</v>
      </c>
      <c r="N109" t="s">
        <v>23</v>
      </c>
      <c r="O109">
        <v>1085463</v>
      </c>
      <c r="P109" t="s">
        <v>23</v>
      </c>
      <c r="Q109" t="s">
        <v>24</v>
      </c>
      <c r="R109" t="s">
        <v>23</v>
      </c>
      <c r="S109" t="s">
        <v>23</v>
      </c>
      <c r="T109" t="s">
        <v>23</v>
      </c>
      <c r="U109" t="s">
        <v>213</v>
      </c>
      <c r="V109" t="s">
        <v>23</v>
      </c>
    </row>
    <row r="110" spans="1:22" x14ac:dyDescent="0.3">
      <c r="A110" t="s">
        <v>214</v>
      </c>
      <c r="B110" t="s">
        <v>23</v>
      </c>
      <c r="C110" t="s">
        <v>23</v>
      </c>
      <c r="D110" t="s">
        <v>23</v>
      </c>
      <c r="E110" t="s">
        <v>23</v>
      </c>
      <c r="F110">
        <v>5127155</v>
      </c>
      <c r="G110" t="s">
        <v>23</v>
      </c>
      <c r="H110">
        <v>950730</v>
      </c>
      <c r="I110" t="s">
        <v>23</v>
      </c>
      <c r="J110" t="s">
        <v>23</v>
      </c>
      <c r="K110">
        <v>6077885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24</v>
      </c>
      <c r="R110" t="s">
        <v>23</v>
      </c>
      <c r="S110" t="s">
        <v>23</v>
      </c>
      <c r="T110" t="s">
        <v>23</v>
      </c>
      <c r="U110" t="s">
        <v>215</v>
      </c>
      <c r="V110" t="s">
        <v>23</v>
      </c>
    </row>
    <row r="111" spans="1:22" x14ac:dyDescent="0.3">
      <c r="A111" t="s">
        <v>216</v>
      </c>
      <c r="B111">
        <v>201955</v>
      </c>
      <c r="C111">
        <v>2902</v>
      </c>
      <c r="D111">
        <v>2869717</v>
      </c>
      <c r="E111">
        <v>4484442</v>
      </c>
      <c r="F111">
        <v>1729541</v>
      </c>
      <c r="G111">
        <v>4175000</v>
      </c>
      <c r="H111">
        <v>126027</v>
      </c>
      <c r="I111">
        <v>1407</v>
      </c>
      <c r="J111">
        <v>-126027</v>
      </c>
      <c r="K111">
        <v>1729541</v>
      </c>
      <c r="L111">
        <v>13868</v>
      </c>
      <c r="M111" t="s">
        <v>23</v>
      </c>
      <c r="N111">
        <v>2195</v>
      </c>
      <c r="O111">
        <v>152</v>
      </c>
      <c r="P111">
        <v>65</v>
      </c>
      <c r="Q111" t="s">
        <v>24</v>
      </c>
      <c r="R111" t="s">
        <v>23</v>
      </c>
      <c r="S111">
        <v>-3081055</v>
      </c>
      <c r="T111">
        <v>304805</v>
      </c>
      <c r="U111" t="s">
        <v>217</v>
      </c>
      <c r="V111">
        <v>47</v>
      </c>
    </row>
    <row r="112" spans="1:22" x14ac:dyDescent="0.3">
      <c r="A112" t="s">
        <v>218</v>
      </c>
      <c r="B112">
        <v>248146</v>
      </c>
      <c r="C112">
        <v>3136</v>
      </c>
      <c r="D112">
        <v>187469</v>
      </c>
      <c r="E112">
        <v>1576511</v>
      </c>
      <c r="F112">
        <v>281073</v>
      </c>
      <c r="G112">
        <v>600000</v>
      </c>
      <c r="H112">
        <v>213063</v>
      </c>
      <c r="I112">
        <v>2477</v>
      </c>
      <c r="J112" t="s">
        <v>23</v>
      </c>
      <c r="K112">
        <v>494136</v>
      </c>
      <c r="L112">
        <v>116337</v>
      </c>
      <c r="M112" t="s">
        <v>23</v>
      </c>
      <c r="N112">
        <v>136</v>
      </c>
      <c r="O112">
        <v>2401</v>
      </c>
      <c r="P112">
        <v>6</v>
      </c>
      <c r="Q112" t="s">
        <v>24</v>
      </c>
      <c r="R112" t="s">
        <v>23</v>
      </c>
      <c r="S112" t="s">
        <v>23</v>
      </c>
      <c r="T112">
        <v>422158</v>
      </c>
      <c r="U112" t="s">
        <v>219</v>
      </c>
      <c r="V112">
        <v>24</v>
      </c>
    </row>
    <row r="113" spans="1:22" x14ac:dyDescent="0.3">
      <c r="A113" t="s">
        <v>220</v>
      </c>
      <c r="B113" t="s">
        <v>23</v>
      </c>
      <c r="C113" t="s">
        <v>23</v>
      </c>
      <c r="D113" t="s">
        <v>23</v>
      </c>
      <c r="E113">
        <v>83750</v>
      </c>
      <c r="F113">
        <v>431750</v>
      </c>
      <c r="G113" t="s">
        <v>23</v>
      </c>
      <c r="H113">
        <v>44093</v>
      </c>
      <c r="I113" t="s">
        <v>23</v>
      </c>
      <c r="J113">
        <v>-44093</v>
      </c>
      <c r="K113">
        <v>431750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24</v>
      </c>
      <c r="R113">
        <v>108750</v>
      </c>
      <c r="S113">
        <v>-25000</v>
      </c>
      <c r="T113" t="s">
        <v>23</v>
      </c>
      <c r="U113" t="s">
        <v>23</v>
      </c>
      <c r="V113" t="s">
        <v>23</v>
      </c>
    </row>
    <row r="114" spans="1:22" x14ac:dyDescent="0.3">
      <c r="A114" t="s">
        <v>221</v>
      </c>
      <c r="B114" t="s">
        <v>23</v>
      </c>
      <c r="C114" t="s">
        <v>23</v>
      </c>
      <c r="D114" t="s">
        <v>23</v>
      </c>
      <c r="E114">
        <v>84992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>
        <v>1413</v>
      </c>
      <c r="M114" t="s">
        <v>23</v>
      </c>
      <c r="N114" t="s">
        <v>23</v>
      </c>
      <c r="O114" t="s">
        <v>23</v>
      </c>
      <c r="P114" t="s">
        <v>23</v>
      </c>
      <c r="Q114" t="s">
        <v>24</v>
      </c>
      <c r="R114">
        <v>108579</v>
      </c>
      <c r="S114">
        <v>-25000</v>
      </c>
      <c r="T114" t="s">
        <v>23</v>
      </c>
      <c r="U114" t="s">
        <v>23</v>
      </c>
      <c r="V114" t="s">
        <v>23</v>
      </c>
    </row>
    <row r="115" spans="1:22" x14ac:dyDescent="0.3">
      <c r="A115" t="s">
        <v>222</v>
      </c>
      <c r="B115" t="s">
        <v>23</v>
      </c>
      <c r="C115">
        <v>1486</v>
      </c>
      <c r="D115" t="s">
        <v>23</v>
      </c>
      <c r="E115">
        <v>49288</v>
      </c>
      <c r="F115" t="s">
        <v>23</v>
      </c>
      <c r="G115" t="s">
        <v>23</v>
      </c>
      <c r="H115" t="s">
        <v>23</v>
      </c>
      <c r="I115">
        <v>761</v>
      </c>
      <c r="J115" t="s">
        <v>23</v>
      </c>
      <c r="K115" t="s">
        <v>23</v>
      </c>
      <c r="L115">
        <v>49288</v>
      </c>
      <c r="M115" t="s">
        <v>23</v>
      </c>
      <c r="N115">
        <v>41</v>
      </c>
      <c r="O115" t="s">
        <v>23</v>
      </c>
      <c r="P115">
        <v>1</v>
      </c>
      <c r="Q115" t="s">
        <v>24</v>
      </c>
      <c r="R115" t="s">
        <v>23</v>
      </c>
      <c r="S115" t="s">
        <v>23</v>
      </c>
      <c r="T115" t="s">
        <v>23</v>
      </c>
      <c r="U115" t="s">
        <v>223</v>
      </c>
      <c r="V115">
        <v>13</v>
      </c>
    </row>
    <row r="116" spans="1:22" x14ac:dyDescent="0.3">
      <c r="A116" t="s">
        <v>224</v>
      </c>
      <c r="B116" t="s">
        <v>23</v>
      </c>
      <c r="C116" t="s">
        <v>23</v>
      </c>
      <c r="D116">
        <v>178980</v>
      </c>
      <c r="E116">
        <v>182466</v>
      </c>
      <c r="F116">
        <v>257817</v>
      </c>
      <c r="G116" t="s">
        <v>23</v>
      </c>
      <c r="H116" t="s">
        <v>23</v>
      </c>
      <c r="I116" t="s">
        <v>23</v>
      </c>
      <c r="J116" t="s">
        <v>23</v>
      </c>
      <c r="K116">
        <v>257817</v>
      </c>
      <c r="L116">
        <v>3486</v>
      </c>
      <c r="M116" t="s">
        <v>23</v>
      </c>
      <c r="N116" t="s">
        <v>23</v>
      </c>
      <c r="O116" t="s">
        <v>23</v>
      </c>
      <c r="P116" t="s">
        <v>23</v>
      </c>
      <c r="Q116" t="s">
        <v>24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3">
      <c r="A117" t="s">
        <v>225</v>
      </c>
      <c r="B117" t="s">
        <v>23</v>
      </c>
      <c r="C117">
        <v>719</v>
      </c>
      <c r="D117" t="s">
        <v>23</v>
      </c>
      <c r="E117" t="s">
        <v>23</v>
      </c>
      <c r="F117">
        <v>754966</v>
      </c>
      <c r="G117" t="s">
        <v>23</v>
      </c>
      <c r="H117">
        <v>363428</v>
      </c>
      <c r="I117">
        <v>589</v>
      </c>
      <c r="J117" t="s">
        <v>23</v>
      </c>
      <c r="K117">
        <v>1118394</v>
      </c>
      <c r="L117" t="s">
        <v>23</v>
      </c>
      <c r="M117" t="s">
        <v>23</v>
      </c>
      <c r="N117">
        <v>34</v>
      </c>
      <c r="O117" t="s">
        <v>23</v>
      </c>
      <c r="P117">
        <v>5</v>
      </c>
      <c r="Q117" t="s">
        <v>24</v>
      </c>
      <c r="R117" t="s">
        <v>23</v>
      </c>
      <c r="S117" t="s">
        <v>23</v>
      </c>
      <c r="T117" t="s">
        <v>23</v>
      </c>
      <c r="U117" t="s">
        <v>226</v>
      </c>
      <c r="V117">
        <v>35</v>
      </c>
    </row>
    <row r="118" spans="1:22" x14ac:dyDescent="0.3">
      <c r="A118" t="s">
        <v>227</v>
      </c>
      <c r="B118">
        <v>76399</v>
      </c>
      <c r="C118" t="s">
        <v>23</v>
      </c>
      <c r="D118">
        <v>51365</v>
      </c>
      <c r="E118">
        <v>394475</v>
      </c>
      <c r="F118">
        <v>4160672</v>
      </c>
      <c r="G118">
        <v>100000</v>
      </c>
      <c r="H118">
        <v>201483</v>
      </c>
      <c r="I118" t="s">
        <v>23</v>
      </c>
      <c r="J118">
        <v>-140264</v>
      </c>
      <c r="K118">
        <v>4221891</v>
      </c>
      <c r="L118">
        <v>8409</v>
      </c>
      <c r="M118" t="s">
        <v>23</v>
      </c>
      <c r="N118" t="s">
        <v>23</v>
      </c>
      <c r="O118">
        <v>202052</v>
      </c>
      <c r="P118" t="s">
        <v>23</v>
      </c>
      <c r="Q118" t="s">
        <v>24</v>
      </c>
      <c r="R118" t="s">
        <v>23</v>
      </c>
      <c r="S118">
        <v>-200000</v>
      </c>
      <c r="T118">
        <v>156250</v>
      </c>
      <c r="U118" t="s">
        <v>23</v>
      </c>
      <c r="V118" t="s">
        <v>23</v>
      </c>
    </row>
    <row r="119" spans="1:22" x14ac:dyDescent="0.3">
      <c r="A119" t="s">
        <v>228</v>
      </c>
      <c r="B119">
        <v>262788</v>
      </c>
      <c r="C119" t="s">
        <v>23</v>
      </c>
      <c r="D119" t="s">
        <v>23</v>
      </c>
      <c r="E119">
        <v>2368151</v>
      </c>
      <c r="F119">
        <v>8191755</v>
      </c>
      <c r="G119">
        <v>1000000</v>
      </c>
      <c r="H119">
        <v>126027</v>
      </c>
      <c r="I119" t="s">
        <v>23</v>
      </c>
      <c r="J119" t="s">
        <v>23</v>
      </c>
      <c r="K119">
        <v>8317782</v>
      </c>
      <c r="L119">
        <v>35812</v>
      </c>
      <c r="M119" t="s">
        <v>23</v>
      </c>
      <c r="N119" t="s">
        <v>23</v>
      </c>
      <c r="O119">
        <v>374689</v>
      </c>
      <c r="P119" t="s">
        <v>23</v>
      </c>
      <c r="Q119" t="s">
        <v>24</v>
      </c>
      <c r="R119" t="s">
        <v>23</v>
      </c>
      <c r="S119" t="s">
        <v>23</v>
      </c>
      <c r="T119">
        <v>694862</v>
      </c>
      <c r="U119" t="s">
        <v>229</v>
      </c>
      <c r="V119" t="s">
        <v>23</v>
      </c>
    </row>
    <row r="120" spans="1:22" x14ac:dyDescent="0.3">
      <c r="A120" t="s">
        <v>230</v>
      </c>
      <c r="B120" t="s">
        <v>23</v>
      </c>
      <c r="C120">
        <v>523</v>
      </c>
      <c r="D120" t="s">
        <v>23</v>
      </c>
      <c r="E120">
        <v>15456290</v>
      </c>
      <c r="F120">
        <v>2604490</v>
      </c>
      <c r="G120" t="s">
        <v>23</v>
      </c>
      <c r="H120">
        <v>-2604490</v>
      </c>
      <c r="I120">
        <v>463</v>
      </c>
      <c r="J120">
        <v>15456290</v>
      </c>
      <c r="K120" t="s">
        <v>23</v>
      </c>
      <c r="L120" t="s">
        <v>23</v>
      </c>
      <c r="M120" t="s">
        <v>23</v>
      </c>
      <c r="N120">
        <v>29</v>
      </c>
      <c r="O120">
        <v>137864</v>
      </c>
      <c r="P120">
        <v>1</v>
      </c>
      <c r="Q120" t="s">
        <v>24</v>
      </c>
      <c r="R120">
        <v>137864</v>
      </c>
      <c r="S120" t="s">
        <v>23</v>
      </c>
      <c r="T120" t="s">
        <v>23</v>
      </c>
      <c r="U120" t="s">
        <v>231</v>
      </c>
      <c r="V120">
        <v>0</v>
      </c>
    </row>
    <row r="121" spans="1:22" x14ac:dyDescent="0.3">
      <c r="A121" t="s">
        <v>232</v>
      </c>
      <c r="B121">
        <v>261809</v>
      </c>
      <c r="C121">
        <v>312</v>
      </c>
      <c r="D121" t="s">
        <v>23</v>
      </c>
      <c r="E121">
        <v>477557</v>
      </c>
      <c r="F121" t="s">
        <v>23</v>
      </c>
      <c r="G121">
        <v>300000</v>
      </c>
      <c r="H121">
        <v>307301</v>
      </c>
      <c r="I121">
        <v>196</v>
      </c>
      <c r="J121">
        <v>-307301</v>
      </c>
      <c r="K121" t="s">
        <v>23</v>
      </c>
      <c r="L121" t="s">
        <v>23</v>
      </c>
      <c r="M121" t="s">
        <v>23</v>
      </c>
      <c r="N121">
        <v>15</v>
      </c>
      <c r="O121">
        <v>540</v>
      </c>
      <c r="P121">
        <v>7</v>
      </c>
      <c r="Q121" t="s">
        <v>24</v>
      </c>
      <c r="R121" t="s">
        <v>23</v>
      </c>
      <c r="S121">
        <v>-159792</v>
      </c>
      <c r="T121">
        <v>75000</v>
      </c>
      <c r="U121" t="s">
        <v>233</v>
      </c>
      <c r="V121">
        <v>29</v>
      </c>
    </row>
    <row r="122" spans="1:22" x14ac:dyDescent="0.3">
      <c r="A122" t="s">
        <v>234</v>
      </c>
      <c r="B122">
        <v>248017</v>
      </c>
      <c r="C122">
        <v>1088</v>
      </c>
      <c r="D122" t="s">
        <v>23</v>
      </c>
      <c r="E122">
        <v>1054637</v>
      </c>
      <c r="F122">
        <v>825464</v>
      </c>
      <c r="G122">
        <v>500000</v>
      </c>
      <c r="H122">
        <v>189041</v>
      </c>
      <c r="I122">
        <v>23</v>
      </c>
      <c r="J122" t="s">
        <v>23</v>
      </c>
      <c r="K122">
        <v>1014505</v>
      </c>
      <c r="L122">
        <v>600</v>
      </c>
      <c r="M122" t="s">
        <v>23</v>
      </c>
      <c r="N122">
        <v>125</v>
      </c>
      <c r="O122">
        <v>1215</v>
      </c>
      <c r="P122">
        <v>0</v>
      </c>
      <c r="Q122" t="s">
        <v>24</v>
      </c>
      <c r="R122" t="s">
        <v>23</v>
      </c>
      <c r="S122" t="s">
        <v>23</v>
      </c>
      <c r="T122">
        <v>304805</v>
      </c>
      <c r="U122" t="s">
        <v>235</v>
      </c>
      <c r="V122">
        <v>0</v>
      </c>
    </row>
    <row r="123" spans="1:22" x14ac:dyDescent="0.3">
      <c r="A123" t="s">
        <v>236</v>
      </c>
      <c r="B123" t="s">
        <v>23</v>
      </c>
      <c r="C123" t="s">
        <v>23</v>
      </c>
      <c r="D123" t="s">
        <v>23</v>
      </c>
      <c r="E123">
        <v>55097</v>
      </c>
      <c r="F123">
        <v>192758</v>
      </c>
      <c r="G123" t="s">
        <v>23</v>
      </c>
      <c r="H123" t="s">
        <v>23</v>
      </c>
      <c r="I123" t="s">
        <v>23</v>
      </c>
      <c r="J123" t="s">
        <v>23</v>
      </c>
      <c r="K123">
        <v>192758</v>
      </c>
      <c r="L123">
        <v>55097</v>
      </c>
      <c r="M123" t="s">
        <v>23</v>
      </c>
      <c r="N123" t="s">
        <v>23</v>
      </c>
      <c r="O123" t="s">
        <v>23</v>
      </c>
      <c r="P123" t="s">
        <v>23</v>
      </c>
      <c r="Q123" t="s">
        <v>24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</row>
    <row r="124" spans="1:22" x14ac:dyDescent="0.3">
      <c r="A124" t="s">
        <v>237</v>
      </c>
      <c r="B124">
        <v>229284</v>
      </c>
      <c r="C124">
        <v>2192</v>
      </c>
      <c r="D124" t="s">
        <v>23</v>
      </c>
      <c r="E124">
        <v>812194</v>
      </c>
      <c r="F124">
        <v>400478</v>
      </c>
      <c r="G124">
        <v>400000</v>
      </c>
      <c r="H124">
        <v>196983</v>
      </c>
      <c r="I124">
        <v>395</v>
      </c>
      <c r="J124" t="s">
        <v>23</v>
      </c>
      <c r="K124">
        <v>597461</v>
      </c>
      <c r="L124">
        <v>57580</v>
      </c>
      <c r="M124" t="s">
        <v>23</v>
      </c>
      <c r="N124">
        <v>45</v>
      </c>
      <c r="O124">
        <v>330</v>
      </c>
      <c r="P124">
        <v>2</v>
      </c>
      <c r="Q124" t="s">
        <v>24</v>
      </c>
      <c r="R124" t="s">
        <v>23</v>
      </c>
      <c r="S124" t="s">
        <v>23</v>
      </c>
      <c r="T124">
        <v>125000</v>
      </c>
      <c r="U124" t="s">
        <v>238</v>
      </c>
      <c r="V124">
        <v>11</v>
      </c>
    </row>
    <row r="125" spans="1:22" x14ac:dyDescent="0.3">
      <c r="A125" t="s">
        <v>239</v>
      </c>
      <c r="B125">
        <v>231946</v>
      </c>
      <c r="C125">
        <v>209</v>
      </c>
      <c r="D125" t="s">
        <v>23</v>
      </c>
      <c r="E125">
        <v>1566469</v>
      </c>
      <c r="F125">
        <v>636246</v>
      </c>
      <c r="G125">
        <v>850000</v>
      </c>
      <c r="H125">
        <v>259907</v>
      </c>
      <c r="I125">
        <v>178</v>
      </c>
      <c r="J125" t="s">
        <v>23</v>
      </c>
      <c r="K125">
        <v>896153</v>
      </c>
      <c r="L125">
        <v>48405</v>
      </c>
      <c r="M125" t="s">
        <v>23</v>
      </c>
      <c r="N125">
        <v>44</v>
      </c>
      <c r="O125">
        <v>60814</v>
      </c>
      <c r="P125">
        <v>27</v>
      </c>
      <c r="Q125" t="s">
        <v>24</v>
      </c>
      <c r="R125" t="s">
        <v>23</v>
      </c>
      <c r="S125" t="s">
        <v>23</v>
      </c>
      <c r="T125">
        <v>375304</v>
      </c>
      <c r="U125" t="s">
        <v>240</v>
      </c>
      <c r="V125">
        <v>10</v>
      </c>
    </row>
    <row r="126" spans="1:22" x14ac:dyDescent="0.3">
      <c r="A126" t="s">
        <v>241</v>
      </c>
      <c r="B126">
        <v>221003</v>
      </c>
      <c r="C126">
        <v>176</v>
      </c>
      <c r="D126" t="s">
        <v>23</v>
      </c>
      <c r="E126">
        <v>319941</v>
      </c>
      <c r="F126" t="s">
        <v>23</v>
      </c>
      <c r="G126">
        <v>70000</v>
      </c>
      <c r="H126" t="s">
        <v>23</v>
      </c>
      <c r="I126">
        <v>114</v>
      </c>
      <c r="J126" t="s">
        <v>23</v>
      </c>
      <c r="K126" t="s">
        <v>23</v>
      </c>
      <c r="L126">
        <v>28164</v>
      </c>
      <c r="M126" t="s">
        <v>23</v>
      </c>
      <c r="N126">
        <v>14</v>
      </c>
      <c r="O126">
        <v>774</v>
      </c>
      <c r="P126">
        <v>3</v>
      </c>
      <c r="Q126" t="s">
        <v>24</v>
      </c>
      <c r="R126" t="s">
        <v>23</v>
      </c>
      <c r="S126" t="s">
        <v>23</v>
      </c>
      <c r="T126" t="s">
        <v>23</v>
      </c>
      <c r="U126" t="s">
        <v>242</v>
      </c>
      <c r="V126">
        <v>10</v>
      </c>
    </row>
    <row r="127" spans="1:22" x14ac:dyDescent="0.3">
      <c r="A127" t="s">
        <v>243</v>
      </c>
      <c r="B127">
        <v>158403</v>
      </c>
      <c r="C127" t="s">
        <v>23</v>
      </c>
      <c r="D127" t="s">
        <v>23</v>
      </c>
      <c r="E127">
        <v>360300</v>
      </c>
      <c r="F127">
        <v>8308552</v>
      </c>
      <c r="G127" t="s">
        <v>23</v>
      </c>
      <c r="H127">
        <v>3576206</v>
      </c>
      <c r="I127" t="s">
        <v>23</v>
      </c>
      <c r="J127" t="s">
        <v>23</v>
      </c>
      <c r="K127">
        <v>11884758</v>
      </c>
      <c r="L127">
        <v>53947</v>
      </c>
      <c r="M127" t="s">
        <v>23</v>
      </c>
      <c r="N127" t="s">
        <v>23</v>
      </c>
      <c r="O127">
        <v>147950</v>
      </c>
      <c r="P127" t="s">
        <v>23</v>
      </c>
      <c r="Q127" t="s">
        <v>32</v>
      </c>
      <c r="R127" t="s">
        <v>23</v>
      </c>
      <c r="S127" t="s">
        <v>23</v>
      </c>
      <c r="T127" t="s">
        <v>23</v>
      </c>
      <c r="U127" t="s">
        <v>244</v>
      </c>
      <c r="V127" t="s">
        <v>23</v>
      </c>
    </row>
    <row r="128" spans="1:22" x14ac:dyDescent="0.3">
      <c r="A128" t="s">
        <v>245</v>
      </c>
      <c r="B128" t="s">
        <v>23</v>
      </c>
      <c r="C128" t="s">
        <v>23</v>
      </c>
      <c r="D128">
        <v>10259</v>
      </c>
      <c r="E128">
        <v>91093</v>
      </c>
      <c r="F128">
        <v>30766064</v>
      </c>
      <c r="G128" t="s">
        <v>23</v>
      </c>
      <c r="H128" t="s">
        <v>23</v>
      </c>
      <c r="I128" t="s">
        <v>23</v>
      </c>
      <c r="J128" t="s">
        <v>23</v>
      </c>
      <c r="K128">
        <v>30766064</v>
      </c>
      <c r="L128">
        <v>77978</v>
      </c>
      <c r="M128" t="s">
        <v>23</v>
      </c>
      <c r="N128" t="s">
        <v>23</v>
      </c>
      <c r="O128">
        <v>2856</v>
      </c>
      <c r="P128" t="s">
        <v>23</v>
      </c>
      <c r="Q128" t="s">
        <v>32</v>
      </c>
      <c r="R128" t="s">
        <v>23</v>
      </c>
      <c r="S128" t="s">
        <v>23</v>
      </c>
      <c r="T128" t="s">
        <v>23</v>
      </c>
      <c r="U128" t="s">
        <v>246</v>
      </c>
      <c r="V128" t="s">
        <v>23</v>
      </c>
    </row>
    <row r="129" spans="1:22" x14ac:dyDescent="0.3">
      <c r="A129" t="s">
        <v>247</v>
      </c>
      <c r="B129">
        <v>250100</v>
      </c>
      <c r="C129">
        <v>2572</v>
      </c>
      <c r="D129" t="s">
        <v>23</v>
      </c>
      <c r="E129">
        <v>1410464</v>
      </c>
      <c r="F129">
        <v>1550019</v>
      </c>
      <c r="G129">
        <v>600000</v>
      </c>
      <c r="H129">
        <v>315068</v>
      </c>
      <c r="I129">
        <v>1902</v>
      </c>
      <c r="J129" t="s">
        <v>23</v>
      </c>
      <c r="K129">
        <v>1865087</v>
      </c>
      <c r="L129">
        <v>3475</v>
      </c>
      <c r="M129" t="s">
        <v>23</v>
      </c>
      <c r="N129">
        <v>63</v>
      </c>
      <c r="O129">
        <v>473</v>
      </c>
      <c r="P129">
        <v>14</v>
      </c>
      <c r="Q129" t="s">
        <v>24</v>
      </c>
      <c r="R129" t="s">
        <v>23</v>
      </c>
      <c r="S129" t="s">
        <v>23</v>
      </c>
      <c r="T129">
        <v>556416</v>
      </c>
      <c r="U129" t="s">
        <v>248</v>
      </c>
      <c r="V129">
        <v>305</v>
      </c>
    </row>
    <row r="130" spans="1:22" x14ac:dyDescent="0.3">
      <c r="A130" t="s">
        <v>249</v>
      </c>
      <c r="B130">
        <v>492375</v>
      </c>
      <c r="C130">
        <v>2181</v>
      </c>
      <c r="D130" t="s">
        <v>23</v>
      </c>
      <c r="E130">
        <v>550981</v>
      </c>
      <c r="F130">
        <v>8831913</v>
      </c>
      <c r="G130">
        <v>800000</v>
      </c>
      <c r="H130">
        <v>1787380</v>
      </c>
      <c r="I130">
        <v>1401</v>
      </c>
      <c r="J130">
        <v>-1787380</v>
      </c>
      <c r="K130">
        <v>8831913</v>
      </c>
      <c r="L130">
        <v>51124</v>
      </c>
      <c r="M130" t="s">
        <v>23</v>
      </c>
      <c r="N130">
        <v>909</v>
      </c>
      <c r="O130">
        <v>7482</v>
      </c>
      <c r="P130">
        <v>20</v>
      </c>
      <c r="Q130" t="s">
        <v>24</v>
      </c>
      <c r="R130" t="s">
        <v>23</v>
      </c>
      <c r="S130">
        <v>-1284000</v>
      </c>
      <c r="T130">
        <v>484000</v>
      </c>
      <c r="U130" t="s">
        <v>250</v>
      </c>
      <c r="V130">
        <v>64</v>
      </c>
    </row>
    <row r="131" spans="1:22" x14ac:dyDescent="0.3">
      <c r="A131" t="s">
        <v>251</v>
      </c>
      <c r="B131">
        <v>1060932</v>
      </c>
      <c r="C131">
        <v>3275</v>
      </c>
      <c r="D131">
        <v>6426990</v>
      </c>
      <c r="E131">
        <v>17252530</v>
      </c>
      <c r="F131">
        <v>10433518</v>
      </c>
      <c r="G131">
        <v>2000000</v>
      </c>
      <c r="H131">
        <v>4188667</v>
      </c>
      <c r="I131">
        <v>2979</v>
      </c>
      <c r="J131" t="s">
        <v>23</v>
      </c>
      <c r="K131">
        <v>14622185</v>
      </c>
      <c r="L131">
        <v>86987</v>
      </c>
      <c r="M131">
        <v>2000000</v>
      </c>
      <c r="N131">
        <v>21</v>
      </c>
      <c r="O131">
        <v>7427621</v>
      </c>
      <c r="P131">
        <v>6</v>
      </c>
      <c r="Q131" t="s">
        <v>24</v>
      </c>
      <c r="R131" t="s">
        <v>23</v>
      </c>
      <c r="S131">
        <v>-3367011</v>
      </c>
      <c r="T131">
        <v>1617011</v>
      </c>
      <c r="U131" t="s">
        <v>252</v>
      </c>
      <c r="V131">
        <v>242</v>
      </c>
    </row>
    <row r="132" spans="1:22" x14ac:dyDescent="0.3">
      <c r="A132" t="s">
        <v>253</v>
      </c>
      <c r="B132">
        <v>261879</v>
      </c>
      <c r="C132" t="s">
        <v>23</v>
      </c>
      <c r="D132" t="s">
        <v>23</v>
      </c>
      <c r="E132">
        <v>3123383</v>
      </c>
      <c r="F132">
        <v>15364167</v>
      </c>
      <c r="G132">
        <v>1000000</v>
      </c>
      <c r="H132">
        <v>8453763</v>
      </c>
      <c r="I132" t="s">
        <v>23</v>
      </c>
      <c r="J132" t="s">
        <v>23</v>
      </c>
      <c r="K132">
        <v>23817930</v>
      </c>
      <c r="L132">
        <v>32047</v>
      </c>
      <c r="M132" t="s">
        <v>23</v>
      </c>
      <c r="N132" t="s">
        <v>23</v>
      </c>
      <c r="O132">
        <v>1829457</v>
      </c>
      <c r="P132" t="s">
        <v>23</v>
      </c>
      <c r="Q132" t="s">
        <v>24</v>
      </c>
      <c r="R132" t="s">
        <v>23</v>
      </c>
      <c r="S132" t="s">
        <v>23</v>
      </c>
      <c r="T132" t="s">
        <v>23</v>
      </c>
      <c r="U132" t="s">
        <v>254</v>
      </c>
      <c r="V132" t="s">
        <v>23</v>
      </c>
    </row>
    <row r="133" spans="1:22" x14ac:dyDescent="0.3">
      <c r="A133" t="s">
        <v>255</v>
      </c>
      <c r="B133">
        <v>239671</v>
      </c>
      <c r="C133" t="s">
        <v>23</v>
      </c>
      <c r="D133">
        <v>260455</v>
      </c>
      <c r="E133">
        <v>827696</v>
      </c>
      <c r="F133" t="s">
        <v>23</v>
      </c>
      <c r="G133">
        <v>400000</v>
      </c>
      <c r="H133">
        <v>145796</v>
      </c>
      <c r="I133" t="s">
        <v>23</v>
      </c>
      <c r="J133">
        <v>-82782</v>
      </c>
      <c r="K133">
        <v>63014</v>
      </c>
      <c r="L133">
        <v>129142</v>
      </c>
      <c r="M133" t="s">
        <v>23</v>
      </c>
      <c r="N133" t="s">
        <v>23</v>
      </c>
      <c r="O133">
        <v>69</v>
      </c>
      <c r="P133" t="s">
        <v>23</v>
      </c>
      <c r="Q133" t="s">
        <v>24</v>
      </c>
      <c r="R133" t="s">
        <v>23</v>
      </c>
      <c r="S133">
        <v>-201641</v>
      </c>
      <c r="T133" t="s">
        <v>23</v>
      </c>
      <c r="U133" t="s">
        <v>256</v>
      </c>
      <c r="V133" t="s">
        <v>23</v>
      </c>
    </row>
    <row r="134" spans="1:22" x14ac:dyDescent="0.3">
      <c r="A134" t="s">
        <v>257</v>
      </c>
      <c r="B134" t="s">
        <v>23</v>
      </c>
      <c r="C134">
        <v>2649</v>
      </c>
      <c r="D134" t="s">
        <v>23</v>
      </c>
      <c r="E134" t="s">
        <v>23</v>
      </c>
      <c r="F134" t="s">
        <v>23</v>
      </c>
      <c r="G134" t="s">
        <v>23</v>
      </c>
      <c r="H134">
        <v>346663</v>
      </c>
      <c r="I134">
        <v>571</v>
      </c>
      <c r="J134" t="s">
        <v>23</v>
      </c>
      <c r="K134">
        <v>346663</v>
      </c>
      <c r="L134" t="s">
        <v>23</v>
      </c>
      <c r="M134" t="s">
        <v>23</v>
      </c>
      <c r="N134">
        <v>1061</v>
      </c>
      <c r="O134" t="s">
        <v>23</v>
      </c>
      <c r="P134">
        <v>38</v>
      </c>
      <c r="Q134" t="s">
        <v>24</v>
      </c>
      <c r="R134" t="s">
        <v>23</v>
      </c>
      <c r="S134" t="s">
        <v>23</v>
      </c>
      <c r="T134" t="s">
        <v>23</v>
      </c>
      <c r="U134" t="s">
        <v>258</v>
      </c>
      <c r="V134">
        <v>35</v>
      </c>
    </row>
    <row r="135" spans="1:22" x14ac:dyDescent="0.3">
      <c r="A135" t="s">
        <v>259</v>
      </c>
      <c r="B135" t="s">
        <v>23</v>
      </c>
      <c r="C135" t="s">
        <v>23</v>
      </c>
      <c r="D135">
        <v>50591</v>
      </c>
      <c r="E135">
        <v>50591</v>
      </c>
      <c r="F135">
        <v>176378</v>
      </c>
      <c r="G135" t="s">
        <v>23</v>
      </c>
      <c r="H135" t="s">
        <v>23</v>
      </c>
      <c r="I135" t="s">
        <v>23</v>
      </c>
      <c r="J135" t="s">
        <v>23</v>
      </c>
      <c r="K135">
        <v>176378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24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3">
      <c r="A136" t="s">
        <v>260</v>
      </c>
      <c r="B136">
        <v>304588</v>
      </c>
      <c r="C136">
        <v>1755</v>
      </c>
      <c r="D136" t="s">
        <v>23</v>
      </c>
      <c r="E136">
        <v>3676340</v>
      </c>
      <c r="F136">
        <v>940257</v>
      </c>
      <c r="G136">
        <v>2500000</v>
      </c>
      <c r="H136">
        <v>1392142</v>
      </c>
      <c r="I136">
        <v>1604</v>
      </c>
      <c r="J136" t="s">
        <v>23</v>
      </c>
      <c r="K136">
        <v>2332399</v>
      </c>
      <c r="L136">
        <v>95924</v>
      </c>
      <c r="M136" t="s">
        <v>23</v>
      </c>
      <c r="N136">
        <v>75</v>
      </c>
      <c r="O136">
        <v>401481</v>
      </c>
      <c r="P136">
        <v>37</v>
      </c>
      <c r="Q136" t="s">
        <v>24</v>
      </c>
      <c r="R136" t="s">
        <v>23</v>
      </c>
      <c r="S136" t="s">
        <v>23</v>
      </c>
      <c r="T136">
        <v>374347</v>
      </c>
      <c r="U136" t="s">
        <v>261</v>
      </c>
      <c r="V136">
        <v>42</v>
      </c>
    </row>
    <row r="137" spans="1:22" x14ac:dyDescent="0.3">
      <c r="A137" t="s">
        <v>262</v>
      </c>
      <c r="B137">
        <v>309946</v>
      </c>
      <c r="C137">
        <v>2374</v>
      </c>
      <c r="D137" t="s">
        <v>23</v>
      </c>
      <c r="E137">
        <v>1587421</v>
      </c>
      <c r="F137">
        <v>671737</v>
      </c>
      <c r="G137">
        <v>700000</v>
      </c>
      <c r="H137">
        <v>1248318</v>
      </c>
      <c r="I137">
        <v>2271</v>
      </c>
      <c r="J137" t="s">
        <v>23</v>
      </c>
      <c r="K137">
        <v>1920055</v>
      </c>
      <c r="L137">
        <v>127017</v>
      </c>
      <c r="M137" t="s">
        <v>23</v>
      </c>
      <c r="N137">
        <v>61</v>
      </c>
      <c r="O137">
        <v>150458</v>
      </c>
      <c r="P137">
        <v>15</v>
      </c>
      <c r="Q137" t="s">
        <v>32</v>
      </c>
      <c r="R137" t="s">
        <v>23</v>
      </c>
      <c r="S137" t="s">
        <v>23</v>
      </c>
      <c r="T137">
        <v>300000</v>
      </c>
      <c r="U137" t="s">
        <v>263</v>
      </c>
      <c r="V137">
        <v>53</v>
      </c>
    </row>
    <row r="138" spans="1:22" x14ac:dyDescent="0.3">
      <c r="A138" t="s">
        <v>264</v>
      </c>
      <c r="B138" t="s">
        <v>23</v>
      </c>
      <c r="C138" t="s">
        <v>23</v>
      </c>
      <c r="D138" t="s">
        <v>23</v>
      </c>
      <c r="E138">
        <v>3750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24</v>
      </c>
      <c r="R138">
        <v>125034</v>
      </c>
      <c r="S138">
        <v>-121284</v>
      </c>
      <c r="T138" t="s">
        <v>23</v>
      </c>
      <c r="U138" t="s">
        <v>23</v>
      </c>
      <c r="V138" t="s">
        <v>23</v>
      </c>
    </row>
    <row r="139" spans="1:22" x14ac:dyDescent="0.3">
      <c r="A139" t="s">
        <v>265</v>
      </c>
      <c r="B139">
        <v>85274</v>
      </c>
      <c r="C139">
        <v>496</v>
      </c>
      <c r="D139" t="s">
        <v>23</v>
      </c>
      <c r="E139">
        <v>1979596</v>
      </c>
      <c r="F139">
        <v>2165172</v>
      </c>
      <c r="G139" t="s">
        <v>23</v>
      </c>
      <c r="H139">
        <v>3654808</v>
      </c>
      <c r="I139">
        <v>437</v>
      </c>
      <c r="J139" t="s">
        <v>23</v>
      </c>
      <c r="K139">
        <v>5819980</v>
      </c>
      <c r="L139">
        <v>28093</v>
      </c>
      <c r="M139" t="s">
        <v>23</v>
      </c>
      <c r="N139">
        <v>19</v>
      </c>
      <c r="O139">
        <v>1553729</v>
      </c>
      <c r="P139">
        <v>5</v>
      </c>
      <c r="Q139" t="s">
        <v>24</v>
      </c>
      <c r="R139" t="s">
        <v>23</v>
      </c>
      <c r="S139" t="s">
        <v>23</v>
      </c>
      <c r="T139">
        <v>312500</v>
      </c>
      <c r="U139" t="s">
        <v>266</v>
      </c>
      <c r="V139">
        <v>28</v>
      </c>
    </row>
    <row r="140" spans="1:22" x14ac:dyDescent="0.3">
      <c r="A140" t="s">
        <v>267</v>
      </c>
      <c r="B140">
        <v>247338</v>
      </c>
      <c r="C140">
        <v>460</v>
      </c>
      <c r="D140" t="s">
        <v>23</v>
      </c>
      <c r="E140">
        <v>399393</v>
      </c>
      <c r="F140">
        <v>591250</v>
      </c>
      <c r="G140">
        <v>300000</v>
      </c>
      <c r="H140">
        <v>576792</v>
      </c>
      <c r="I140">
        <v>379</v>
      </c>
      <c r="J140" t="s">
        <v>23</v>
      </c>
      <c r="K140">
        <v>1168042</v>
      </c>
      <c r="L140" t="s">
        <v>23</v>
      </c>
      <c r="M140" t="s">
        <v>23</v>
      </c>
      <c r="N140">
        <v>19</v>
      </c>
      <c r="O140">
        <v>152055</v>
      </c>
      <c r="P140">
        <v>11</v>
      </c>
      <c r="Q140" t="s">
        <v>24</v>
      </c>
      <c r="R140" t="s">
        <v>23</v>
      </c>
      <c r="S140">
        <v>-575000</v>
      </c>
      <c r="T140">
        <v>275000</v>
      </c>
      <c r="U140" t="s">
        <v>268</v>
      </c>
      <c r="V140">
        <v>10</v>
      </c>
    </row>
    <row r="141" spans="1:22" x14ac:dyDescent="0.3">
      <c r="A141" t="s">
        <v>269</v>
      </c>
      <c r="B141">
        <v>349487</v>
      </c>
      <c r="C141">
        <v>1522</v>
      </c>
      <c r="D141">
        <v>85430</v>
      </c>
      <c r="E141">
        <v>8407016</v>
      </c>
      <c r="F141">
        <v>2070306</v>
      </c>
      <c r="G141" t="s">
        <v>23</v>
      </c>
      <c r="H141" t="s">
        <v>23</v>
      </c>
      <c r="I141">
        <v>477</v>
      </c>
      <c r="J141" t="s">
        <v>23</v>
      </c>
      <c r="K141">
        <v>2070306</v>
      </c>
      <c r="L141">
        <v>8211</v>
      </c>
      <c r="M141" t="s">
        <v>23</v>
      </c>
      <c r="N141">
        <v>230</v>
      </c>
      <c r="O141">
        <v>2818454</v>
      </c>
      <c r="P141">
        <v>0</v>
      </c>
      <c r="Q141" t="s">
        <v>24</v>
      </c>
      <c r="R141" t="s">
        <v>23</v>
      </c>
      <c r="S141" t="s">
        <v>23</v>
      </c>
      <c r="T141">
        <v>5145434</v>
      </c>
      <c r="U141" t="s">
        <v>270</v>
      </c>
      <c r="V141">
        <v>8</v>
      </c>
    </row>
    <row r="142" spans="1:22" x14ac:dyDescent="0.3">
      <c r="A142" t="s">
        <v>271</v>
      </c>
      <c r="B142">
        <v>330546</v>
      </c>
      <c r="C142">
        <v>3523</v>
      </c>
      <c r="D142">
        <v>649584</v>
      </c>
      <c r="E142">
        <v>2355702</v>
      </c>
      <c r="F142">
        <v>2542813</v>
      </c>
      <c r="G142">
        <v>900000</v>
      </c>
      <c r="H142">
        <v>901657</v>
      </c>
      <c r="I142">
        <v>2333</v>
      </c>
      <c r="J142" t="s">
        <v>23</v>
      </c>
      <c r="K142">
        <v>3444470</v>
      </c>
      <c r="L142" t="s">
        <v>23</v>
      </c>
      <c r="M142" t="s">
        <v>23</v>
      </c>
      <c r="N142">
        <v>1053</v>
      </c>
      <c r="O142">
        <v>400572</v>
      </c>
      <c r="P142">
        <v>71</v>
      </c>
      <c r="Q142" t="s">
        <v>24</v>
      </c>
      <c r="R142" t="s">
        <v>23</v>
      </c>
      <c r="S142">
        <v>-694862</v>
      </c>
      <c r="T142">
        <v>769862</v>
      </c>
      <c r="U142" t="s">
        <v>272</v>
      </c>
      <c r="V142">
        <v>156</v>
      </c>
    </row>
    <row r="143" spans="1:22" x14ac:dyDescent="0.3">
      <c r="A143" t="s">
        <v>273</v>
      </c>
      <c r="B143" t="s">
        <v>23</v>
      </c>
      <c r="C143" t="s">
        <v>23</v>
      </c>
      <c r="D143" t="s">
        <v>23</v>
      </c>
      <c r="E143">
        <v>119292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24</v>
      </c>
      <c r="R143">
        <v>119292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3">
      <c r="A144" t="s">
        <v>274</v>
      </c>
      <c r="B144">
        <v>415189</v>
      </c>
      <c r="C144">
        <v>1892</v>
      </c>
      <c r="D144" t="s">
        <v>23</v>
      </c>
      <c r="E144">
        <v>1868758</v>
      </c>
      <c r="F144" t="s">
        <v>23</v>
      </c>
      <c r="G144">
        <v>1000000</v>
      </c>
      <c r="H144">
        <v>2502063</v>
      </c>
      <c r="I144">
        <v>1585</v>
      </c>
      <c r="J144" t="s">
        <v>23</v>
      </c>
      <c r="K144">
        <v>2502063</v>
      </c>
      <c r="L144">
        <v>30674</v>
      </c>
      <c r="M144" t="s">
        <v>23</v>
      </c>
      <c r="N144">
        <v>49</v>
      </c>
      <c r="O144">
        <v>307895</v>
      </c>
      <c r="P144">
        <v>12</v>
      </c>
      <c r="Q144" t="s">
        <v>32</v>
      </c>
      <c r="R144" t="s">
        <v>23</v>
      </c>
      <c r="S144">
        <v>-235000</v>
      </c>
      <c r="T144">
        <v>350000</v>
      </c>
      <c r="U144" t="s">
        <v>275</v>
      </c>
      <c r="V144">
        <v>58</v>
      </c>
    </row>
    <row r="145" spans="1:22" x14ac:dyDescent="0.3">
      <c r="A145" t="s">
        <v>276</v>
      </c>
      <c r="B145">
        <v>265214</v>
      </c>
      <c r="C145">
        <v>533</v>
      </c>
      <c r="D145">
        <v>227449</v>
      </c>
      <c r="E145">
        <v>1092663</v>
      </c>
      <c r="F145">
        <v>3181250</v>
      </c>
      <c r="G145">
        <v>600000</v>
      </c>
      <c r="H145">
        <v>563798</v>
      </c>
      <c r="I145">
        <v>300</v>
      </c>
      <c r="J145" t="s">
        <v>23</v>
      </c>
      <c r="K145">
        <v>3745048</v>
      </c>
      <c r="L145" t="s">
        <v>23</v>
      </c>
      <c r="M145" t="s">
        <v>23</v>
      </c>
      <c r="N145">
        <v>29</v>
      </c>
      <c r="O145" t="s">
        <v>23</v>
      </c>
      <c r="P145">
        <v>0</v>
      </c>
      <c r="Q145" t="s">
        <v>24</v>
      </c>
      <c r="R145" t="s">
        <v>23</v>
      </c>
      <c r="S145" t="s">
        <v>23</v>
      </c>
      <c r="T145" t="s">
        <v>23</v>
      </c>
      <c r="U145" t="s">
        <v>277</v>
      </c>
      <c r="V145">
        <v>0</v>
      </c>
    </row>
    <row r="146" spans="1:22" x14ac:dyDescent="0.3">
      <c r="A146" t="s">
        <v>278</v>
      </c>
      <c r="B146">
        <v>278601</v>
      </c>
      <c r="C146">
        <v>865</v>
      </c>
      <c r="D146" t="s">
        <v>23</v>
      </c>
      <c r="E146">
        <v>875760</v>
      </c>
      <c r="F146">
        <v>765920</v>
      </c>
      <c r="G146">
        <v>800000</v>
      </c>
      <c r="H146">
        <v>315068</v>
      </c>
      <c r="I146">
        <v>772</v>
      </c>
      <c r="J146" t="s">
        <v>23</v>
      </c>
      <c r="K146">
        <v>1080988</v>
      </c>
      <c r="L146">
        <v>96268</v>
      </c>
      <c r="M146" t="s">
        <v>23</v>
      </c>
      <c r="N146">
        <v>22</v>
      </c>
      <c r="O146">
        <v>891</v>
      </c>
      <c r="P146">
        <v>11</v>
      </c>
      <c r="Q146" t="s">
        <v>24</v>
      </c>
      <c r="R146" t="s">
        <v>23</v>
      </c>
      <c r="S146">
        <v>-300000</v>
      </c>
      <c r="T146" t="s">
        <v>23</v>
      </c>
      <c r="U146" t="s">
        <v>279</v>
      </c>
      <c r="V146">
        <v>188</v>
      </c>
    </row>
    <row r="147" spans="1:22" x14ac:dyDescent="0.3">
      <c r="A147" t="s">
        <v>280</v>
      </c>
      <c r="B147">
        <v>274975</v>
      </c>
      <c r="C147">
        <v>873</v>
      </c>
      <c r="D147" t="s">
        <v>23</v>
      </c>
      <c r="E147">
        <v>1272284</v>
      </c>
      <c r="F147">
        <v>384728</v>
      </c>
      <c r="G147">
        <v>600000</v>
      </c>
      <c r="H147">
        <v>393818</v>
      </c>
      <c r="I147">
        <v>874</v>
      </c>
      <c r="J147" t="s">
        <v>23</v>
      </c>
      <c r="K147">
        <v>778546</v>
      </c>
      <c r="L147">
        <v>125978</v>
      </c>
      <c r="M147" t="s">
        <v>23</v>
      </c>
      <c r="N147">
        <v>16</v>
      </c>
      <c r="O147">
        <v>200308</v>
      </c>
      <c r="P147">
        <v>6</v>
      </c>
      <c r="Q147" t="s">
        <v>32</v>
      </c>
      <c r="R147" t="s">
        <v>23</v>
      </c>
      <c r="S147" t="s">
        <v>23</v>
      </c>
      <c r="T147">
        <v>71023</v>
      </c>
      <c r="U147" t="s">
        <v>281</v>
      </c>
      <c r="V147">
        <v>52</v>
      </c>
    </row>
    <row r="149" spans="1:22" x14ac:dyDescent="0.3">
      <c r="A149" s="4" t="s">
        <v>283</v>
      </c>
      <c r="B149" s="2" t="str">
        <f>Tabelle1[[#Headers],[salary]]</f>
        <v>salary</v>
      </c>
      <c r="C149" s="2" t="str">
        <f>Tabelle1[[#Headers],[to_messages]]</f>
        <v>to_messages</v>
      </c>
      <c r="D149" s="2" t="str">
        <f>Tabelle1[[#Headers],[deferral_payments]]</f>
        <v>deferral_payments</v>
      </c>
      <c r="E149" s="2" t="str">
        <f>Tabelle1[[#Headers],[total_payments]]</f>
        <v>total_payments</v>
      </c>
      <c r="F149" s="2" t="str">
        <f>Tabelle1[[#Headers],[exercised_stock_options]]</f>
        <v>exercised_stock_options</v>
      </c>
      <c r="G149" s="2" t="str">
        <f>Tabelle1[[#Headers],[bonus]]</f>
        <v>bonus</v>
      </c>
      <c r="H149" s="2" t="str">
        <f>Tabelle1[[#Headers],[restricted_stock]]</f>
        <v>restricted_stock</v>
      </c>
      <c r="I149" s="2" t="str">
        <f>Tabelle1[[#Headers],[shared_receipt_with_poi]]</f>
        <v>shared_receipt_with_poi</v>
      </c>
      <c r="J149" s="2" t="str">
        <f>Tabelle1[[#Headers],[restricted_stock_deferred]]</f>
        <v>restricted_stock_deferred</v>
      </c>
      <c r="K149" s="2" t="str">
        <f>Tabelle1[[#Headers],[total_stock_value]]</f>
        <v>total_stock_value</v>
      </c>
      <c r="L149" s="2" t="str">
        <f>Tabelle1[[#Headers],[expenses]]</f>
        <v>expenses</v>
      </c>
      <c r="M149" s="2" t="str">
        <f>Tabelle1[[#Headers],[loan_advances]]</f>
        <v>loan_advances</v>
      </c>
      <c r="N149" s="2" t="str">
        <f>Tabelle1[[#Headers],[from_messages]]</f>
        <v>from_messages</v>
      </c>
      <c r="O149" s="2" t="str">
        <f>Tabelle1[[#Headers],[other]]</f>
        <v>other</v>
      </c>
      <c r="P149" s="2" t="str">
        <f>Tabelle1[[#Headers],[from_this_person_to_poi]]</f>
        <v>from_this_person_to_poi</v>
      </c>
      <c r="Q149" s="2" t="str">
        <f>Tabelle1[[#Headers],[poi]]</f>
        <v>poi</v>
      </c>
      <c r="R149" s="2" t="str">
        <f>Tabelle1[[#Headers],[director_fees]]</f>
        <v>director_fees</v>
      </c>
      <c r="S149" s="2" t="str">
        <f>Tabelle1[[#Headers],[deferred_income]]</f>
        <v>deferred_income</v>
      </c>
      <c r="T149" s="2" t="str">
        <f>Tabelle1[[#Headers],[long_term_incentive]]</f>
        <v>long_term_incentive</v>
      </c>
      <c r="U149" s="2" t="str">
        <f>Tabelle1[[#Headers],[email_address]]</f>
        <v>email_address</v>
      </c>
      <c r="V149" s="2" t="str">
        <f>Tabelle1[[#Headers],[from_poi_to_this_person]]</f>
        <v>from_poi_to_this_person</v>
      </c>
    </row>
    <row r="150" spans="1:22" x14ac:dyDescent="0.3">
      <c r="A150" s="4" t="s">
        <v>282</v>
      </c>
      <c r="B150" s="3">
        <f>COUNTIF(Tabelle1[salary],"NaN")/ROWS(Tabelle1[salary])</f>
        <v>0.34931506849315069</v>
      </c>
      <c r="C150" s="3">
        <f>COUNTIF(Tabelle1[to_messages],"NaN")/ROWS(Tabelle1[to_messages])</f>
        <v>0.41095890410958902</v>
      </c>
      <c r="D150" s="3">
        <f>COUNTIF(Tabelle1[deferral_payments],"NaN")/ROWS(Tabelle1[deferral_payments])</f>
        <v>0.73287671232876717</v>
      </c>
      <c r="E150" s="3">
        <f>COUNTIF(Tabelle1[total_payments],"NaN")/ROWS(Tabelle1[total_payments])</f>
        <v>0.14383561643835616</v>
      </c>
      <c r="F150" s="3">
        <f>COUNTIF(Tabelle1[exercised_stock_options],"NaN")/ROWS(Tabelle1[exercised_stock_options])</f>
        <v>0.30136986301369861</v>
      </c>
      <c r="G150" s="3">
        <f>COUNTIF(Tabelle1[bonus],"NaN")/ROWS(Tabelle1[bonus])</f>
        <v>0.43835616438356162</v>
      </c>
      <c r="H150" s="3">
        <f>COUNTIF(Tabelle1[restricted_stock],"NaN")/ROWS(Tabelle1[restricted_stock])</f>
        <v>0.24657534246575341</v>
      </c>
      <c r="I150" s="3">
        <f>COUNTIF(Tabelle1[shared_receipt_with_poi],"NaN")/ROWS(Tabelle1[shared_receipt_with_poi])</f>
        <v>0.41095890410958902</v>
      </c>
      <c r="J150" s="3">
        <f>COUNTIF(Tabelle1[restricted_stock_deferred],"NaN")/ROWS(Tabelle1[restricted_stock_deferred])</f>
        <v>0.87671232876712324</v>
      </c>
      <c r="K150" s="3">
        <f>COUNTIF(Tabelle1[total_stock_value],"NaN")/ROWS(Tabelle1[total_stock_value])</f>
        <v>0.13698630136986301</v>
      </c>
      <c r="L150" s="3">
        <f>COUNTIF(Tabelle1[expenses],"NaN")/ROWS(Tabelle1[expenses])</f>
        <v>0.34931506849315069</v>
      </c>
      <c r="M150" s="3">
        <f>COUNTIF(Tabelle1[loan_advances],"NaN")/ROWS(Tabelle1[loan_advances])</f>
        <v>0.9726027397260274</v>
      </c>
      <c r="N150" s="3">
        <f>COUNTIF(Tabelle1[from_messages],"NaN")/ROWS(Tabelle1[from_messages])</f>
        <v>0.41095890410958902</v>
      </c>
      <c r="O150" s="3">
        <f>COUNTIF(Tabelle1[other],"NaN")/ROWS(Tabelle1[other])</f>
        <v>0.36301369863013699</v>
      </c>
      <c r="P150" s="3">
        <f>COUNTIF(Tabelle1[from_this_person_to_poi],"NaN")/ROWS(Tabelle1[from_this_person_to_poi])</f>
        <v>0.41095890410958902</v>
      </c>
      <c r="Q150" s="3">
        <f>COUNTIF(Tabelle1[poi],"NaN")/ROWS(Tabelle1[poi])</f>
        <v>0</v>
      </c>
      <c r="R150" s="3">
        <f>COUNTIF(Tabelle1[director_fees],"NaN")/ROWS(Tabelle1[director_fees])</f>
        <v>0.88356164383561642</v>
      </c>
      <c r="S150" s="3">
        <f>COUNTIF(Tabelle1[deferred_income],"NaN")/ROWS(Tabelle1[deferred_income])</f>
        <v>0.66438356164383561</v>
      </c>
      <c r="T150" s="3">
        <f>COUNTIF(Tabelle1[long_term_incentive],"NaN")/ROWS(Tabelle1[long_term_incentive])</f>
        <v>0.54794520547945202</v>
      </c>
      <c r="U150" s="3">
        <f>COUNTIF(Tabelle1[email_address],"NaN")/ROWS(Tabelle1[email_address])</f>
        <v>0.23972602739726026</v>
      </c>
      <c r="V150" s="3">
        <f>COUNTIF(Tabelle1[from_poi_to_this_person],"NaN")/ROWS(Tabelle1[from_poi_to_this_person])</f>
        <v>0.41095890410958902</v>
      </c>
    </row>
  </sheetData>
  <conditionalFormatting sqref="B150:V15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Söllner</dc:creator>
  <cp:lastModifiedBy>Benjamin Söllner</cp:lastModifiedBy>
  <dcterms:created xsi:type="dcterms:W3CDTF">2016-02-21T14:01:06Z</dcterms:created>
  <dcterms:modified xsi:type="dcterms:W3CDTF">2016-02-21T14:57:20Z</dcterms:modified>
</cp:coreProperties>
</file>