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Ye\Projects\portana\tests\analyzer\"/>
    </mc:Choice>
  </mc:AlternateContent>
  <xr:revisionPtr revIDLastSave="0" documentId="13_ncr:1_{C29D3F47-3560-4776-BAD2-E7D5C7D2D278}" xr6:coauthVersionLast="45" xr6:coauthVersionMax="45" xr10:uidLastSave="{00000000-0000-0000-0000-000000000000}"/>
  <bookViews>
    <workbookView xWindow="22305" yWindow="14340" windowWidth="21645" windowHeight="13935" xr2:uid="{13B1BA99-2CC8-48E1-ADFD-55A06DB18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H38" i="1" s="1"/>
  <c r="M38" i="1"/>
  <c r="N38" i="1"/>
  <c r="I35" i="1"/>
  <c r="J35" i="1"/>
  <c r="H35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I27" i="1"/>
  <c r="J27" i="1"/>
  <c r="H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M27" i="1"/>
  <c r="N27" i="1"/>
  <c r="L27" i="1"/>
  <c r="G28" i="1"/>
  <c r="G29" i="1" s="1"/>
  <c r="G30" i="1" s="1"/>
  <c r="G31" i="1" s="1"/>
  <c r="G32" i="1" s="1"/>
  <c r="J38" i="1" l="1"/>
  <c r="I38" i="1"/>
  <c r="I21" i="1"/>
  <c r="J21" i="1"/>
  <c r="H21" i="1"/>
  <c r="H24" i="1" s="1"/>
  <c r="H5" i="1"/>
  <c r="H13" i="1" s="1"/>
  <c r="H14" i="1" s="1"/>
  <c r="H15" i="1" s="1"/>
  <c r="I24" i="1"/>
  <c r="J24" i="1"/>
  <c r="I18" i="1"/>
  <c r="J18" i="1"/>
  <c r="H18" i="1"/>
  <c r="H12" i="1"/>
  <c r="I12" i="1"/>
  <c r="J12" i="1"/>
  <c r="I13" i="1"/>
  <c r="J13" i="1"/>
  <c r="J14" i="1" s="1"/>
  <c r="J15" i="1" s="1"/>
  <c r="I14" i="1"/>
  <c r="I15" i="1" s="1"/>
  <c r="I11" i="1"/>
  <c r="J11" i="1"/>
  <c r="H11" i="1"/>
  <c r="G11" i="1"/>
  <c r="G12" i="1" s="1"/>
  <c r="G13" i="1" s="1"/>
  <c r="G14" i="1" s="1"/>
  <c r="G15" i="1" s="1"/>
  <c r="H4" i="1"/>
  <c r="I4" i="1"/>
  <c r="J4" i="1"/>
  <c r="I5" i="1"/>
  <c r="J5" i="1"/>
  <c r="H6" i="1"/>
  <c r="I6" i="1"/>
  <c r="J6" i="1"/>
  <c r="H7" i="1"/>
  <c r="I7" i="1"/>
  <c r="J7" i="1"/>
  <c r="I3" i="1"/>
  <c r="J3" i="1"/>
  <c r="H3" i="1"/>
  <c r="B4" i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<sst xmlns="http://schemas.openxmlformats.org/spreadsheetml/2006/main" count="37" uniqueCount="13">
  <si>
    <t>Security 1</t>
  </si>
  <si>
    <t>Security 2</t>
  </si>
  <si>
    <t>Index</t>
  </si>
  <si>
    <t>Returns</t>
  </si>
  <si>
    <t>Base</t>
  </si>
  <si>
    <t>Rebased</t>
  </si>
  <si>
    <t>Betas</t>
  </si>
  <si>
    <t>Vol</t>
  </si>
  <si>
    <t>Sharpes</t>
  </si>
  <si>
    <t>Drawdowns</t>
  </si>
  <si>
    <t>Max Drawdowns</t>
  </si>
  <si>
    <t>Max Drawdown Dates</t>
  </si>
  <si>
    <t>Helpers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</si>
</sst>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7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53C3-D339-4000-B5D5-6F97F46D2A71}">
  <dimension ref="B2:N38"/>
  <sheetViews>
    <sheetView tabSelected="1" topLeftCell="A19" workbookViewId="0">
      <selection activeCell="I45" sqref="I45"/>
    </sheetView>
  </sheetViews>
  <sheetFormatPr defaultRowHeight="15" x14ac:dyDescent="0.25"/>
  <cols>
    <col min="1" max="1" width="2.7109375" customWidth="1"/>
    <col min="2" max="2" width="10.42578125" bestFit="1" customWidth="1"/>
    <col min="3" max="5" width="12.7109375" customWidth="1"/>
    <col min="7" max="7" width="20.5703125" bestFit="1" customWidth="1"/>
    <col min="8" max="10" width="12.7109375" customWidth="1"/>
  </cols>
  <sheetData>
    <row r="2" spans="2:14" x14ac:dyDescent="0.25">
      <c r="B2" s="2" t="s">
        <v>4</v>
      </c>
      <c r="C2" s="4" t="s">
        <v>0</v>
      </c>
      <c r="D2" s="4" t="s">
        <v>1</v>
      </c>
      <c r="E2" s="4" t="s">
        <v>2</v>
      </c>
      <c r="G2" s="2" t="s">
        <v>3</v>
      </c>
      <c r="H2" s="4" t="s">
        <v>0</v>
      </c>
      <c r="I2" s="4" t="s">
        <v>1</v>
      </c>
      <c r="J2" s="4" t="s">
        <v>2</v>
      </c>
      <c r="L2" s="7" t="s">
        <v>12</v>
      </c>
      <c r="M2" s="7"/>
      <c r="N2" s="7"/>
    </row>
    <row r="3" spans="2:14" x14ac:dyDescent="0.25">
      <c r="B3" s="8">
        <v>43831</v>
      </c>
      <c r="C3" s="3">
        <v>200</v>
      </c>
      <c r="D3" s="3">
        <v>100</v>
      </c>
      <c r="E3" s="3">
        <v>100</v>
      </c>
      <c r="G3" s="1">
        <v>43832</v>
      </c>
      <c r="H3" s="5">
        <f>C4/C3-1</f>
        <v>1.0000000000000009E-2</v>
      </c>
      <c r="I3" s="5">
        <f t="shared" ref="I3:J3" si="0">D4/D3-1</f>
        <v>-2.0000000000000018E-2</v>
      </c>
      <c r="J3" s="5">
        <f t="shared" si="0"/>
        <v>1.0000000000000009E-2</v>
      </c>
    </row>
    <row r="4" spans="2:14" x14ac:dyDescent="0.25">
      <c r="B4" s="8">
        <f>B3+1</f>
        <v>43832</v>
      </c>
      <c r="C4" s="3">
        <v>202</v>
      </c>
      <c r="D4" s="3">
        <v>98</v>
      </c>
      <c r="E4" s="3">
        <v>101</v>
      </c>
      <c r="G4" s="1">
        <v>43833</v>
      </c>
      <c r="H4" s="5">
        <f t="shared" ref="H4:H7" si="1">C5/C4-1</f>
        <v>9.9009900990099098E-3</v>
      </c>
      <c r="I4" s="5">
        <f t="shared" ref="I4:I7" si="2">D5/D4-1</f>
        <v>-1.0204081632653073E-2</v>
      </c>
      <c r="J4" s="5">
        <f t="shared" ref="J4:J7" si="3">E5/E4-1</f>
        <v>9.9009900990099098E-3</v>
      </c>
    </row>
    <row r="5" spans="2:14" x14ac:dyDescent="0.25">
      <c r="B5" s="8">
        <f t="shared" ref="B5:B8" si="4">B4+1</f>
        <v>43833</v>
      </c>
      <c r="C5" s="3">
        <v>204</v>
      </c>
      <c r="D5" s="3">
        <v>97</v>
      </c>
      <c r="E5" s="3">
        <v>102</v>
      </c>
      <c r="G5" s="1">
        <v>43834</v>
      </c>
      <c r="H5" s="5">
        <f t="shared" si="1"/>
        <v>9.8039215686274161E-3</v>
      </c>
      <c r="I5" s="5">
        <f t="shared" si="2"/>
        <v>2.0618556701030855E-2</v>
      </c>
      <c r="J5" s="5">
        <f t="shared" si="3"/>
        <v>9.8039215686274161E-3</v>
      </c>
    </row>
    <row r="6" spans="2:14" x14ac:dyDescent="0.25">
      <c r="B6" s="8">
        <f t="shared" si="4"/>
        <v>43834</v>
      </c>
      <c r="C6" s="3">
        <v>206</v>
      </c>
      <c r="D6" s="3">
        <v>99</v>
      </c>
      <c r="E6" s="3">
        <v>103</v>
      </c>
      <c r="G6" s="1">
        <v>43835</v>
      </c>
      <c r="H6" s="5">
        <f t="shared" si="1"/>
        <v>9.7087378640776656E-3</v>
      </c>
      <c r="I6" s="5">
        <f t="shared" si="2"/>
        <v>1.0101010101010166E-2</v>
      </c>
      <c r="J6" s="5">
        <f t="shared" si="3"/>
        <v>-9.7087378640776656E-3</v>
      </c>
    </row>
    <row r="7" spans="2:14" x14ac:dyDescent="0.25">
      <c r="B7" s="8">
        <f t="shared" si="4"/>
        <v>43835</v>
      </c>
      <c r="C7" s="3">
        <v>208</v>
      </c>
      <c r="D7" s="3">
        <v>100</v>
      </c>
      <c r="E7" s="3">
        <v>102</v>
      </c>
      <c r="G7" s="1">
        <v>43836</v>
      </c>
      <c r="H7" s="5">
        <f t="shared" si="1"/>
        <v>3.3653846153846256E-2</v>
      </c>
      <c r="I7" s="5">
        <f t="shared" si="2"/>
        <v>1.0000000000000009E-2</v>
      </c>
      <c r="J7" s="5">
        <f t="shared" si="3"/>
        <v>2.9411764705882248E-2</v>
      </c>
    </row>
    <row r="8" spans="2:14" x14ac:dyDescent="0.25">
      <c r="B8" s="8">
        <f t="shared" si="4"/>
        <v>43836</v>
      </c>
      <c r="C8" s="3">
        <v>215</v>
      </c>
      <c r="D8" s="3">
        <v>101</v>
      </c>
      <c r="E8" s="3">
        <v>105</v>
      </c>
    </row>
    <row r="9" spans="2:14" x14ac:dyDescent="0.25">
      <c r="G9" s="2" t="s">
        <v>5</v>
      </c>
      <c r="H9" s="4" t="s">
        <v>0</v>
      </c>
      <c r="I9" s="4" t="s">
        <v>1</v>
      </c>
      <c r="J9" s="4" t="s">
        <v>2</v>
      </c>
    </row>
    <row r="10" spans="2:14" x14ac:dyDescent="0.25">
      <c r="G10" s="8">
        <v>43831</v>
      </c>
      <c r="H10">
        <v>1000</v>
      </c>
      <c r="I10">
        <v>1000</v>
      </c>
      <c r="J10">
        <v>1000</v>
      </c>
    </row>
    <row r="11" spans="2:14" x14ac:dyDescent="0.25">
      <c r="G11" s="8">
        <f>G10+1</f>
        <v>43832</v>
      </c>
      <c r="H11">
        <f>H10*(1+H3)</f>
        <v>1010</v>
      </c>
      <c r="I11">
        <f t="shared" ref="I11:J11" si="5">I10*(1+I3)</f>
        <v>980</v>
      </c>
      <c r="J11">
        <f t="shared" si="5"/>
        <v>1010</v>
      </c>
    </row>
    <row r="12" spans="2:14" x14ac:dyDescent="0.25">
      <c r="G12" s="8">
        <f t="shared" ref="G12:G15" si="6">G11+1</f>
        <v>43833</v>
      </c>
      <c r="H12">
        <f t="shared" ref="H12:H15" si="7">H11*(1+H4)</f>
        <v>1020</v>
      </c>
      <c r="I12">
        <f t="shared" ref="I12:I15" si="8">I11*(1+I4)</f>
        <v>970</v>
      </c>
      <c r="J12">
        <f t="shared" ref="J12:J15" si="9">J11*(1+J4)</f>
        <v>1020</v>
      </c>
    </row>
    <row r="13" spans="2:14" x14ac:dyDescent="0.25">
      <c r="G13" s="8">
        <f t="shared" si="6"/>
        <v>43834</v>
      </c>
      <c r="H13">
        <f t="shared" si="7"/>
        <v>1030</v>
      </c>
      <c r="I13">
        <f t="shared" si="8"/>
        <v>989.99999999999989</v>
      </c>
      <c r="J13">
        <f t="shared" si="9"/>
        <v>1030</v>
      </c>
    </row>
    <row r="14" spans="2:14" x14ac:dyDescent="0.25">
      <c r="G14" s="8">
        <f t="shared" si="6"/>
        <v>43835</v>
      </c>
      <c r="H14">
        <f t="shared" si="7"/>
        <v>1040</v>
      </c>
      <c r="I14">
        <f t="shared" si="8"/>
        <v>1000</v>
      </c>
      <c r="J14">
        <f t="shared" si="9"/>
        <v>1020</v>
      </c>
    </row>
    <row r="15" spans="2:14" x14ac:dyDescent="0.25">
      <c r="G15" s="8">
        <f t="shared" si="6"/>
        <v>43836</v>
      </c>
      <c r="H15">
        <f t="shared" si="7"/>
        <v>1075</v>
      </c>
      <c r="I15">
        <f t="shared" si="8"/>
        <v>1010</v>
      </c>
      <c r="J15">
        <f t="shared" si="9"/>
        <v>1050</v>
      </c>
    </row>
    <row r="17" spans="7:14" x14ac:dyDescent="0.25">
      <c r="G17" s="2" t="s">
        <v>6</v>
      </c>
      <c r="H17" s="4" t="s">
        <v>0</v>
      </c>
      <c r="I17" s="4" t="s">
        <v>1</v>
      </c>
      <c r="J17" s="4" t="s">
        <v>2</v>
      </c>
    </row>
    <row r="18" spans="7:14" x14ac:dyDescent="0.25">
      <c r="G18" s="8">
        <v>43836</v>
      </c>
      <c r="H18" s="6">
        <f>_xlfn.COVARIANCE.S(H3:H7,$J$3:$J$7)/_xlfn.VAR.S($J$3:$J$7)</f>
        <v>0.61116733561492165</v>
      </c>
      <c r="I18" s="6">
        <f t="shared" ref="I18:J18" si="10">_xlfn.COVARIANCE.S(I3:I7,$J$3:$J$7)/_xlfn.VAR.S($J$3:$J$7)</f>
        <v>-8.8181429152733339E-3</v>
      </c>
      <c r="J18" s="6">
        <f t="shared" si="10"/>
        <v>1</v>
      </c>
    </row>
    <row r="20" spans="7:14" x14ac:dyDescent="0.25">
      <c r="G20" s="2" t="s">
        <v>7</v>
      </c>
      <c r="H20" s="4" t="s">
        <v>0</v>
      </c>
      <c r="I20" s="4" t="s">
        <v>1</v>
      </c>
      <c r="J20" s="4" t="s">
        <v>2</v>
      </c>
    </row>
    <row r="21" spans="7:14" x14ac:dyDescent="0.25">
      <c r="G21" s="8">
        <v>43836</v>
      </c>
      <c r="H21" s="6">
        <f>SQRT(_xlfn.VAR.S(H3:H7))*SQRT(252)</f>
        <v>0.16897510448489469</v>
      </c>
      <c r="I21" s="6">
        <f t="shared" ref="I21:J21" si="11">SQRT(_xlfn.VAR.S(I3:I7))*SQRT(252)</f>
        <v>0.26434314697531225</v>
      </c>
      <c r="J21" s="6">
        <f t="shared" si="11"/>
        <v>0.21956646663621865</v>
      </c>
    </row>
    <row r="23" spans="7:14" x14ac:dyDescent="0.25">
      <c r="G23" s="2" t="s">
        <v>8</v>
      </c>
      <c r="H23" s="4" t="s">
        <v>0</v>
      </c>
      <c r="I23" s="4" t="s">
        <v>1</v>
      </c>
      <c r="J23" s="4" t="s">
        <v>2</v>
      </c>
    </row>
    <row r="24" spans="7:14" x14ac:dyDescent="0.25">
      <c r="G24" s="8">
        <v>43836</v>
      </c>
      <c r="H24">
        <f>((C8/C3-1)-0.02)/H21</f>
        <v>0.32549173541074272</v>
      </c>
      <c r="I24">
        <f t="shared" ref="I24:J24" si="12">((D8/D3-1)-0.02)/I21</f>
        <v>-3.7829616974840358E-2</v>
      </c>
      <c r="J24">
        <f t="shared" si="12"/>
        <v>0.13663288597572842</v>
      </c>
    </row>
    <row r="26" spans="7:14" x14ac:dyDescent="0.25">
      <c r="G26" s="2" t="s">
        <v>9</v>
      </c>
      <c r="H26" s="4" t="s">
        <v>0</v>
      </c>
      <c r="I26" s="4" t="s">
        <v>1</v>
      </c>
      <c r="J26" s="4" t="s">
        <v>2</v>
      </c>
    </row>
    <row r="27" spans="7:14" x14ac:dyDescent="0.25">
      <c r="G27" s="8">
        <v>43831</v>
      </c>
      <c r="H27">
        <f>(C3-L27)/L27</f>
        <v>0</v>
      </c>
      <c r="I27">
        <f t="shared" ref="I27:J27" si="13">(D3-M27)/M27</f>
        <v>0</v>
      </c>
      <c r="J27">
        <f t="shared" si="13"/>
        <v>0</v>
      </c>
      <c r="L27">
        <f>MAX(C$3:C3)</f>
        <v>200</v>
      </c>
      <c r="M27">
        <f>MAX(D$3:D3)</f>
        <v>100</v>
      </c>
      <c r="N27">
        <f>MAX(E$3:E3)</f>
        <v>100</v>
      </c>
    </row>
    <row r="28" spans="7:14" x14ac:dyDescent="0.25">
      <c r="G28" s="8">
        <f>G27+1</f>
        <v>43832</v>
      </c>
      <c r="H28">
        <f t="shared" ref="H28:H32" si="14">(C4-L28)/L28</f>
        <v>0</v>
      </c>
      <c r="I28">
        <f t="shared" ref="I28:I32" si="15">(D4-M28)/M28</f>
        <v>-0.02</v>
      </c>
      <c r="J28">
        <f t="shared" ref="J28:J32" si="16">(E4-N28)/N28</f>
        <v>0</v>
      </c>
      <c r="L28">
        <f>MAX(C$3:C4)</f>
        <v>202</v>
      </c>
      <c r="M28">
        <f>MAX(D$3:D4)</f>
        <v>100</v>
      </c>
      <c r="N28">
        <f>MAX(E$3:E4)</f>
        <v>101</v>
      </c>
    </row>
    <row r="29" spans="7:14" x14ac:dyDescent="0.25">
      <c r="G29" s="8">
        <f t="shared" ref="G29:G32" si="17">G28+1</f>
        <v>43833</v>
      </c>
      <c r="H29">
        <f t="shared" si="14"/>
        <v>0</v>
      </c>
      <c r="I29">
        <f t="shared" si="15"/>
        <v>-0.03</v>
      </c>
      <c r="J29">
        <f t="shared" si="16"/>
        <v>0</v>
      </c>
      <c r="L29">
        <f>MAX(C$3:C5)</f>
        <v>204</v>
      </c>
      <c r="M29">
        <f>MAX(D$3:D5)</f>
        <v>100</v>
      </c>
      <c r="N29">
        <f>MAX(E$3:E5)</f>
        <v>102</v>
      </c>
    </row>
    <row r="30" spans="7:14" x14ac:dyDescent="0.25">
      <c r="G30" s="8">
        <f t="shared" si="17"/>
        <v>43834</v>
      </c>
      <c r="H30">
        <f t="shared" si="14"/>
        <v>0</v>
      </c>
      <c r="I30">
        <f t="shared" si="15"/>
        <v>-0.01</v>
      </c>
      <c r="J30">
        <f t="shared" si="16"/>
        <v>0</v>
      </c>
      <c r="L30">
        <f>MAX(C$3:C6)</f>
        <v>206</v>
      </c>
      <c r="M30">
        <f>MAX(D$3:D6)</f>
        <v>100</v>
      </c>
      <c r="N30">
        <f>MAX(E$3:E6)</f>
        <v>103</v>
      </c>
    </row>
    <row r="31" spans="7:14" x14ac:dyDescent="0.25">
      <c r="G31" s="8">
        <f t="shared" si="17"/>
        <v>43835</v>
      </c>
      <c r="H31">
        <f t="shared" si="14"/>
        <v>0</v>
      </c>
      <c r="I31">
        <f t="shared" si="15"/>
        <v>0</v>
      </c>
      <c r="J31">
        <f t="shared" si="16"/>
        <v>-9.7087378640776691E-3</v>
      </c>
      <c r="L31">
        <f>MAX(C$3:C7)</f>
        <v>208</v>
      </c>
      <c r="M31">
        <f>MAX(D$3:D7)</f>
        <v>100</v>
      </c>
      <c r="N31">
        <f>MAX(E$3:E7)</f>
        <v>103</v>
      </c>
    </row>
    <row r="32" spans="7:14" x14ac:dyDescent="0.25">
      <c r="G32" s="8">
        <f t="shared" si="17"/>
        <v>43836</v>
      </c>
      <c r="H32">
        <f t="shared" si="14"/>
        <v>0</v>
      </c>
      <c r="I32">
        <f t="shared" si="15"/>
        <v>0</v>
      </c>
      <c r="J32">
        <f t="shared" si="16"/>
        <v>0</v>
      </c>
      <c r="L32">
        <f>MAX(C$3:C8)</f>
        <v>215</v>
      </c>
      <c r="M32">
        <f>MAX(D$3:D8)</f>
        <v>101</v>
      </c>
      <c r="N32">
        <f>MAX(E$3:E8)</f>
        <v>105</v>
      </c>
    </row>
    <row r="34" spans="7:14" x14ac:dyDescent="0.25">
      <c r="G34" s="2" t="s">
        <v>10</v>
      </c>
      <c r="H34" s="4" t="s">
        <v>0</v>
      </c>
      <c r="I34" s="4" t="s">
        <v>1</v>
      </c>
      <c r="J34" s="4" t="s">
        <v>2</v>
      </c>
    </row>
    <row r="35" spans="7:14" x14ac:dyDescent="0.25">
      <c r="G35" s="8">
        <v>43836</v>
      </c>
      <c r="H35">
        <f>MIN(H27:H32)</f>
        <v>0</v>
      </c>
      <c r="I35">
        <f t="shared" ref="I35:J35" si="18">MIN(I27:I32)</f>
        <v>-0.03</v>
      </c>
      <c r="J35">
        <f t="shared" si="18"/>
        <v>-9.7087378640776691E-3</v>
      </c>
    </row>
    <row r="37" spans="7:14" x14ac:dyDescent="0.25">
      <c r="G37" s="2" t="s">
        <v>11</v>
      </c>
      <c r="H37" s="4" t="s">
        <v>0</v>
      </c>
      <c r="I37" s="4" t="s">
        <v>1</v>
      </c>
      <c r="J37" s="4" t="s">
        <v>2</v>
      </c>
    </row>
    <row r="38" spans="7:14" x14ac:dyDescent="0.25">
      <c r="G38" s="8">
        <v>43836</v>
      </c>
      <c r="H38" s="8">
        <f ca="1">OFFSET($G$26,L38,0)</f>
        <v>43831</v>
      </c>
      <c r="I38" s="8">
        <f t="shared" ref="I38:J38" ca="1" si="19">OFFSET($G$26,M38,0)</f>
        <v>43833</v>
      </c>
      <c r="J38" s="8">
        <f t="shared" ca="1" si="19"/>
        <v>43835</v>
      </c>
      <c r="L38">
        <f>MATCH(H35,H27:H32,0)</f>
        <v>1</v>
      </c>
      <c r="M38">
        <f t="shared" ref="M38:N38" si="20">MATCH(I35,I27:I32,0)</f>
        <v>3</v>
      </c>
      <c r="N38">
        <f t="shared" si="20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BenjaminYe</dc:creator>
  <cp:lastModifiedBy>BenjaminYe</cp:lastModifiedBy>
  <dcterms:created xsi:type="dcterms:W3CDTF">2020-10-04T20:11:38Z</dcterms:created>
  <dcterms:modified xsi:type="dcterms:W3CDTF">2020-10-04T23:20:44Z</dcterms:modified>
</cp:coreProperties>
</file>