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45" yWindow="3210" windowWidth="18120" windowHeight="8430" tabRatio="938" activeTab="1"/>
  </bookViews>
  <sheets>
    <sheet name="Sommaire" sheetId="33" r:id="rId1"/>
    <sheet name="PSS" sheetId="15" r:id="rId2"/>
    <sheet name="CSG-1" sheetId="49" r:id="rId3"/>
    <sheet name="CSG-2" sheetId="50" r:id="rId4"/>
    <sheet name="PFL" sheetId="51" r:id="rId5"/>
    <sheet name="PFL-AV" sheetId="52" r:id="rId6"/>
    <sheet name="CSG-3" sheetId="40" r:id="rId7"/>
    <sheet name="CSG" sheetId="34" r:id="rId8"/>
    <sheet name="SS" sheetId="37" r:id="rId9"/>
    <sheet name="MMID" sheetId="2" r:id="rId10"/>
    <sheet name="MMID-AM" sheetId="38" r:id="rId11"/>
    <sheet name="CNAV" sheetId="1" r:id="rId12"/>
    <sheet name="VEUVAGE" sheetId="24" r:id="rId13"/>
    <sheet name="CSA" sheetId="39" r:id="rId14"/>
    <sheet name="FAMILLE" sheetId="3" r:id="rId15"/>
    <sheet name="Journalistes etc" sheetId="53" r:id="rId16"/>
    <sheet name="CHOMAGE" sheetId="7" r:id="rId17"/>
    <sheet name="AGS" sheetId="8" r:id="rId18"/>
    <sheet name="AGFF" sheetId="14" r:id="rId19"/>
    <sheet name="ARRCO" sheetId="9" r:id="rId20"/>
    <sheet name="AGIRC" sheetId="10" r:id="rId21"/>
    <sheet name="APEC" sheetId="27" r:id="rId22"/>
    <sheet name="CET" sheetId="13" r:id="rId23"/>
    <sheet name="DECES_CADRES" sheetId="26" r:id="rId24"/>
    <sheet name="RP" sheetId="41" r:id="rId25"/>
    <sheet name="CI" sheetId="43" r:id="rId26"/>
    <sheet name="FDS" sheetId="42" r:id="rId27"/>
    <sheet name="CSS-Etat" sheetId="46" r:id="rId28"/>
    <sheet name="CSS-CL" sheetId="47" r:id="rId29"/>
    <sheet name="RAFP" sheetId="45" r:id="rId30"/>
    <sheet name="CNRACL" sheetId="48" r:id="rId31"/>
    <sheet name="IRCANTEC" sheetId="44" r:id="rId32"/>
    <sheet name="TAXSAL" sheetId="32" r:id="rId33"/>
    <sheet name="CONSTRUCTION" sheetId="25" r:id="rId34"/>
    <sheet name="FNAL" sheetId="6" r:id="rId35"/>
    <sheet name="ACCIDENTS" sheetId="4" r:id="rId36"/>
    <sheet name="FORMATION" sheetId="5" r:id="rId37"/>
    <sheet name="APPRENTISSAGE" sheetId="11" r:id="rId38"/>
    <sheet name="VT" sheetId="23" r:id="rId39"/>
    <sheet name="PREVOYANCE" sheetId="29" r:id="rId40"/>
    <sheet name="ALLEG_TP" sheetId="21" r:id="rId41"/>
    <sheet name="ALLEG_GEN" sheetId="22" r:id="rId42"/>
  </sheets>
  <calcPr calcId="145621"/>
</workbook>
</file>

<file path=xl/calcChain.xml><?xml version="1.0" encoding="utf-8"?>
<calcChain xmlns="http://schemas.openxmlformats.org/spreadsheetml/2006/main">
  <c r="C3" i="15"/>
  <c r="G11" i="44"/>
  <c r="H11"/>
  <c r="I11"/>
  <c r="J11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C10" i="33"/>
  <c r="J21" i="9"/>
  <c r="J22"/>
  <c r="J23"/>
  <c r="J24"/>
  <c r="J25"/>
  <c r="J26"/>
  <c r="J27"/>
  <c r="I22"/>
  <c r="I23"/>
  <c r="I24"/>
  <c r="I25"/>
  <c r="I26"/>
  <c r="I27"/>
  <c r="M5"/>
  <c r="M6"/>
  <c r="N6"/>
  <c r="M7"/>
  <c r="M9"/>
  <c r="M10"/>
  <c r="N10"/>
  <c r="N4"/>
  <c r="L8"/>
  <c r="K9"/>
  <c r="J7"/>
  <c r="J11"/>
  <c r="J13"/>
  <c r="J14"/>
  <c r="J17"/>
  <c r="J18"/>
  <c r="J19"/>
  <c r="I7"/>
  <c r="I11"/>
  <c r="I13"/>
  <c r="I14"/>
  <c r="I17"/>
  <c r="I18"/>
  <c r="I19"/>
  <c r="I21"/>
  <c r="I4"/>
  <c r="F5"/>
  <c r="J5"/>
  <c r="G5"/>
  <c r="L5"/>
  <c r="H5"/>
  <c r="N5"/>
  <c r="F6"/>
  <c r="J6"/>
  <c r="G6"/>
  <c r="K6"/>
  <c r="H6"/>
  <c r="F7"/>
  <c r="G7"/>
  <c r="K7"/>
  <c r="H7"/>
  <c r="N7"/>
  <c r="F8"/>
  <c r="J8"/>
  <c r="G8"/>
  <c r="K8"/>
  <c r="H8"/>
  <c r="M8"/>
  <c r="F9"/>
  <c r="J9"/>
  <c r="G9"/>
  <c r="L9"/>
  <c r="H9"/>
  <c r="N9"/>
  <c r="F10"/>
  <c r="J10"/>
  <c r="G10"/>
  <c r="K10"/>
  <c r="H10"/>
  <c r="F11"/>
  <c r="G11"/>
  <c r="K11"/>
  <c r="F12"/>
  <c r="J12"/>
  <c r="F13"/>
  <c r="F14"/>
  <c r="F15"/>
  <c r="J15"/>
  <c r="F16"/>
  <c r="J16"/>
  <c r="F17"/>
  <c r="F18"/>
  <c r="F19"/>
  <c r="F20"/>
  <c r="J20"/>
  <c r="F21"/>
  <c r="F22"/>
  <c r="F23"/>
  <c r="F24"/>
  <c r="F25"/>
  <c r="F26"/>
  <c r="F27"/>
  <c r="G4"/>
  <c r="L4"/>
  <c r="H4"/>
  <c r="M4"/>
  <c r="F4"/>
  <c r="J4"/>
  <c r="N8"/>
  <c r="I5"/>
  <c r="L6"/>
  <c r="I20"/>
  <c r="I12"/>
  <c r="K4"/>
  <c r="I10"/>
  <c r="I9"/>
  <c r="I16"/>
  <c r="I8"/>
  <c r="I15"/>
  <c r="I6"/>
  <c r="L11"/>
  <c r="K5"/>
  <c r="L10"/>
  <c r="L7"/>
  <c r="C5" i="1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4"/>
  <c r="O11" i="10"/>
  <c r="O10"/>
  <c r="O9"/>
  <c r="O6"/>
  <c r="O5"/>
  <c r="O4"/>
  <c r="O3"/>
  <c r="O2"/>
  <c r="N15"/>
  <c r="J2"/>
  <c r="J10"/>
  <c r="K10"/>
  <c r="N7"/>
  <c r="J7"/>
  <c r="K7"/>
  <c r="L7"/>
  <c r="N2"/>
  <c r="N3"/>
  <c r="N4"/>
  <c r="N5"/>
  <c r="N6"/>
  <c r="N8"/>
  <c r="N9"/>
  <c r="N10"/>
  <c r="N11"/>
  <c r="N12"/>
  <c r="N13"/>
  <c r="N14"/>
  <c r="N16"/>
  <c r="M2"/>
  <c r="M3"/>
  <c r="M4"/>
  <c r="M5"/>
  <c r="M6"/>
  <c r="M7"/>
  <c r="O7"/>
  <c r="M8"/>
  <c r="O8"/>
  <c r="M9"/>
  <c r="M10"/>
  <c r="M11"/>
  <c r="M12"/>
  <c r="M13"/>
  <c r="M14"/>
  <c r="M15"/>
  <c r="M16"/>
  <c r="K2"/>
  <c r="L2"/>
  <c r="K12"/>
  <c r="K13"/>
  <c r="K14"/>
  <c r="K15"/>
  <c r="K16"/>
  <c r="J3"/>
  <c r="K3"/>
  <c r="L3"/>
  <c r="J4"/>
  <c r="K4"/>
  <c r="L4"/>
  <c r="J5"/>
  <c r="K5"/>
  <c r="L5"/>
  <c r="J6"/>
  <c r="K6"/>
  <c r="L6"/>
  <c r="J8"/>
  <c r="K8"/>
  <c r="L8"/>
  <c r="J9"/>
  <c r="K9"/>
  <c r="J11"/>
  <c r="K11"/>
  <c r="J12"/>
  <c r="J14"/>
  <c r="J13"/>
  <c r="J15"/>
  <c r="J16"/>
</calcChain>
</file>

<file path=xl/comments1.xml><?xml version="1.0" encoding="utf-8"?>
<comments xmlns="http://schemas.openxmlformats.org/spreadsheetml/2006/main">
  <authors>
    <author>Author</author>
  </authors>
  <commentList>
    <comment ref="C7" authorId="0">
      <text>
        <r>
          <rPr>
            <b/>
            <sz val="8"/>
            <color indexed="81"/>
            <rFont val="Tahoma"/>
            <family val="2"/>
          </rPr>
          <t>L'insee considère que le changement intervient en juillet 1987. En réalité, il est rétrospectif et concerne l'ensemble des salaires versés en 1987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L'Insee considère à tort que le changement a lieu le 01/07/78 alors que le nouveau taux s'applique sur toute l'année 1978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Bizarrement, l'Insee utilise un taux de 0,55% en 1993, sans doute parce qu'il considère que la suppression de la cotisation supplémentaire de 0,1% a eu lieu en juillet 1993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En fait, la majoration de 0,1% intervient dès 1977 pour les salaires de 1976, et non 1979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<sst xmlns="http://schemas.openxmlformats.org/spreadsheetml/2006/main" count="1238" uniqueCount="778">
  <si>
    <t>Date</t>
  </si>
  <si>
    <t>Decret</t>
  </si>
  <si>
    <t>cons_p_0_</t>
  </si>
  <si>
    <t>Accord du 10 février 2001 (Arrco-Argic)</t>
  </si>
  <si>
    <t>Compromis du 25 juin 1990 (Dupeyroux 1993, p791)</t>
  </si>
  <si>
    <t>arrco_p_0_1</t>
  </si>
  <si>
    <t>arrco_s_0_1</t>
  </si>
  <si>
    <t>agirc_s_4_8</t>
  </si>
  <si>
    <t>agirc_p_4_8</t>
  </si>
  <si>
    <t>agirc_s_1_4</t>
  </si>
  <si>
    <t>agirc_p_1_4</t>
  </si>
  <si>
    <t>appren_p_0_</t>
  </si>
  <si>
    <t>acc_p_0_</t>
  </si>
  <si>
    <t>acc_p_0_1</t>
  </si>
  <si>
    <t>arrco_s_1_3</t>
  </si>
  <si>
    <t>arrco_p_1_3</t>
  </si>
  <si>
    <t>cet_s_0_8</t>
  </si>
  <si>
    <t>cet_p_0_8</t>
  </si>
  <si>
    <t>alleg_tp</t>
  </si>
  <si>
    <t/>
  </si>
  <si>
    <t>tp_1</t>
  </si>
  <si>
    <t>tp_2</t>
  </si>
  <si>
    <t>alleg_gen</t>
  </si>
  <si>
    <t>gen_1</t>
  </si>
  <si>
    <t>gen_2</t>
  </si>
  <si>
    <t>gen_3</t>
  </si>
  <si>
    <t>gen_4</t>
  </si>
  <si>
    <t>Depuis le 1er juillet 1975</t>
  </si>
  <si>
    <t>Employeurs de plus de 9 salariés en région parisienne et certaines agglomérations</t>
  </si>
  <si>
    <t>Taux spécifiques pour les agglomérations</t>
  </si>
  <si>
    <t>Notes</t>
  </si>
  <si>
    <t>Loi 79-1129 du 29/12/79, art. 3 (JO 29/12/79)</t>
  </si>
  <si>
    <t>En 1981, la cotisation veuvage nouvellemement créée de 0,1% ne s'applique que sous la partie du salaire sous-plafond</t>
  </si>
  <si>
    <t>1er janvier 1976. Taux différents dans le secteur agricole</t>
  </si>
  <si>
    <t>S'applique bien entre 1 et 4 plafonds</t>
  </si>
  <si>
    <t>La cotisation veuvage est déplafonnée à compter du 1er janvier 1982</t>
  </si>
  <si>
    <t>BSP : "Le plus souvent, répartition employeur/salarié = 60/40 comme à l'UNIRS"</t>
  </si>
  <si>
    <t>Ecrit en toutes lettres dans le BSP : "2% à la charge du salarié, 6% à la charge de l'employeur" (p.71 de I/1976)</t>
  </si>
  <si>
    <t>fnal_p_0_1</t>
  </si>
  <si>
    <t>fnal_p_0_</t>
  </si>
  <si>
    <t>Loi 90-1168 du 29/12/90, art. 127 à 135 (JO 30/12/90)</t>
  </si>
  <si>
    <t>Loi de finances rectificative pour 1993 93-859 du 22 juin 1993 (JO 23/06/93); Loi de finances pour 1994 93-1352 du 30/12/93 (JO 31/12/93)</t>
  </si>
  <si>
    <t>Convention et Règlement UNEDIC du 01/01/94 agréés par arrêté du 04/01/94 (JO 08/01/94)</t>
  </si>
  <si>
    <t>Accord du 9 février 1994</t>
  </si>
  <si>
    <t>deces_p_0_1</t>
  </si>
  <si>
    <t>form_m10_p_0_</t>
  </si>
  <si>
    <t>BSP : "Le taux contractuel de 13% est donc appelé à 16,25% (10,625% employeur ; 5,625% salarié)</t>
  </si>
  <si>
    <t xml:space="preserve">Date </t>
  </si>
  <si>
    <t>prev_p</t>
  </si>
  <si>
    <t>Ordonnance 96-51 du 24/01/96 (JO 25/01/96)</t>
  </si>
  <si>
    <t>Lettre-circulaire ARRCO 82-28 du 09/07/82</t>
  </si>
  <si>
    <t>Taux applicable aux salaires payés à partir du 1er janvier 1972</t>
  </si>
  <si>
    <t>En 1977, cotisation exceptionnelle supplémentaire de 0,1% des salaires de 1976 majorés de 6,5%, à payer avant le 15 septembre 1977 (Loi 77-704 du 05/07/77, JO 06/07/77). En 1979 (comme en 1978), cotisation exceptionnelle supplémentaire de 0,1% des salaires de 1978 majorés de 8%, à payer avant le 15 septembre 1979 (loi 78-1239 du 29/12/78, JO 30/12/78). Idem en 1980 et 1981 : loi de finances pour 1980 80-30 du 18/01/80, art. 21 (JO 19/01/80)</t>
  </si>
  <si>
    <t>Décret 83-553 du 30/06/83 (JO 01/07/83). Accord du 4 février 1983 (ASF) et conseil adm. Unedic (Drouin et Greffe)</t>
  </si>
  <si>
    <t>BSP : taux supplémentaire de 0,50% sur la tranche des rémunérations comprises entre 1 et 4 PSS (d'où 1,62% au lieu de 1,12%)</t>
  </si>
  <si>
    <t>BSP n° IV/1985 manquant</t>
  </si>
  <si>
    <t>Accords ARRCO du 12/11/86</t>
  </si>
  <si>
    <t>Toujours la même clause : une fraction de 0,2% du montant des salaires de 1986 majorés de 3% devra être versée au Trésor avant le 16/09/87</t>
  </si>
  <si>
    <t>Convention et Règlement UNEDIC du 19/11/85. Accord et Convention UNEDIC du 30/12/87</t>
  </si>
  <si>
    <t>Protocole du 18/07/85 (agréé JO 18/08/85) et Avenant du 29/10/85</t>
  </si>
  <si>
    <t>Circulaire Unedic (jamais parue)</t>
  </si>
  <si>
    <t>Tranche C : accord du 24/03/1988</t>
  </si>
  <si>
    <t>Changement de taux le 01/07/77 ? (décret et arrêté du 30/06/77, JO 05/07/77)</t>
  </si>
  <si>
    <t>Loi de finances 1989, art. 86 (JO 28/12/88). Loi 88-1149 du 23/12/88</t>
  </si>
  <si>
    <t>Depuis le 1er avril 1974. Pour les revenus n'excédant pas 10000 F, taux réduit de 3,25%</t>
  </si>
  <si>
    <t>BSP : "Application aux salaires payés à partir du 01/01/88"</t>
  </si>
  <si>
    <t>Convention et Règlement Unedic du 01/01/90 agréés par arrêté du 14/05/90 (JO 15/05/90). Protocole d'accord du 22/12/89 - Circ. 90-08 du 6 juin 1990</t>
  </si>
  <si>
    <t>BSP : ces taux sont valables pour les entreprises créées avant le 01/01/81. Pour les entreprises créées depuis, les taux sont de 4,68% salarié / 9,36 % employeur</t>
  </si>
  <si>
    <t>Loi 91-716 du 26/07/91, art. 26 (JO 27/07/91)</t>
  </si>
  <si>
    <t>Cotisation déplafonnée avec réduction des taux (Loi 90-86 du 23/01/90, JO 25/01/90)</t>
  </si>
  <si>
    <t>La baisse de la cotisation salariale de 7,60% à 6,55% est assortie d'une remise forfaitaire de 42F/mois pour temps complet, proratisée pour temps partiel (Loi 91-73 du 18/01/91, JO du 20/01/91; Décret 91-91 du 23/01/91, JO 24/01/91)</t>
  </si>
  <si>
    <t>Protocole d'accord du 5 décembre 1991 (avenants n° 1 et 8 du 13/12/91, agréés, JO 07/01/92)</t>
  </si>
  <si>
    <t>Attention : erreur dans le BSP N°16 de janvier 1992 : taux employeur de 3,33% au lieu de 3,23% (corrigé dans édition suivante)</t>
  </si>
  <si>
    <t>Même clause</t>
  </si>
  <si>
    <t>Protocole d'accord du 18 juillet 1992 (avenants du 24/07/92, agréés JO 18/08/92); accord 30 déc. 1992</t>
  </si>
  <si>
    <t>Attention : les taux réellement décidés diffèrent des taux prévus. Cf. changements dans les prévisions du BSP</t>
  </si>
  <si>
    <t>La contribution exceptionnelle de 0,10% est remplacée par une cotisation pérenne de 0,10% pour la formation en alternance. Supplément de cotisation pour les entreprises de 10 salariés et plus, cotisation nouvelle pour celles de moins de 10 salariés</t>
  </si>
  <si>
    <t>Une fraction de 0,4% du montant des salaires de 1993 doit être versée au Trésor avant le 5 avril 1994</t>
  </si>
  <si>
    <t>Convention et Règlement UNEDIC du 01/01/93 agréés par l'arrêté du 04/01/93 (JO 05/01/93). Avenant n°1 du 30/12/92 (agréé JO 28/01/93). Accord du 22 juillet 1993. Avenant n°3 du 28/07/93 (JO 20/08/93). Convention et Règlement UNEDIC du 01/01/94 agréés par arrêté du 04/01/94 (JO 08/01/94)</t>
  </si>
  <si>
    <t>BSP : ces taux sont valables pour les entreprises créées avant le 01/01/81. Pour les entreprises créées depuis, les taux sont de 4,84% salarié / 9,68 % employeur</t>
  </si>
  <si>
    <t>La cotisation supplémentaire salariée pour l'Alsace-Moselle passe de 1,6% à 2,15% pour l'année 1994</t>
  </si>
  <si>
    <t>La cotisation supplémentaire salariée pour l'Alsace-Moselle est ramenée de 1,7% à 1,6% pour l'année 1993</t>
  </si>
  <si>
    <t>Accords du 25 avril 1996</t>
  </si>
  <si>
    <t>Accords ARRCO du 25 avril 1996</t>
  </si>
  <si>
    <t>Accord ARRCO du 10 février 1993</t>
  </si>
  <si>
    <t>Accords ARRCO du 12/11/86 et du 01/12/89</t>
  </si>
  <si>
    <t>En 1999, la condition sur les entreprises créées après le 01/01/81 n'existe plus</t>
  </si>
  <si>
    <t>Loi de financement de la Sécurité sociale 97-1164 du 19/12/97 (JO 23/12/97)</t>
  </si>
  <si>
    <t>Exonération pour les entreprises de moins de 10 salariés</t>
  </si>
  <si>
    <t>Sur la tranche 1-3 PSS, le taux est progressivement relevé à 16%. Entreprises nouvelles: 16% le 01/01/00, contre 15% le 01/01/99 ; entreprises existant au 01/01/97 : taux porté de 6% à 10% au 01/01/00, 12% au 01/01/02, 14% au 01/01/04, 16% au 01/01/05. Taux à multiplier par le taux d'appel (125% en 1999)</t>
  </si>
  <si>
    <t>Sur la tranche 1-3 PSS, le taux est progressivement relevé à 16%. Entreprises nouvelles (i.e. créées depuis le 01/01/97) : 16% le 01/01/00, contre 15% le 01/01/99 (appelé à 20%, 12% employeur et 8% salarié) ; entreprises existant au 01/01/97 : taux porté de 6% à 10% au 01/01/00 (appelé à 12,%, 7,5% employeurs, 5% salarié) ; 12% au 01/01/02 ; 14% au 01/01/04 : 16% au 01/01/05. Taux à multiplier par le taux d'appel (125% en 1999 et 2000)</t>
  </si>
  <si>
    <t>Cotisation Alsace Moselle ramenée de 1,8% à 1,65% à compter du 01/01/00</t>
  </si>
  <si>
    <t>apec_s_1_4</t>
  </si>
  <si>
    <t>apec_p_1_4</t>
  </si>
  <si>
    <t>En 1978, 0,2% des salaires de 1977, majoré de 8% doit être versé au Trésor avant le 15 septembre 1978 (cf. BSP III/1978). Idem les années suivantes.</t>
  </si>
  <si>
    <t>En 1978, création d'une cotisation supplémentaire de 0,2% pour financer la formation en alternance (cf. onglet "FORMATION")</t>
  </si>
  <si>
    <t>L'employeur n'y est pas tenu, mais il doit alors aux ayants droit du cadre décédé une somme égale à une fois et demie le plafond annuel des cotisations sociales au moment du décès</t>
  </si>
  <si>
    <t>L'employeur n'y est pas tenu, mais il doit alors aux ayants droit du cadre décédé une somme égale à trois fois le plafond annuel des cotisations sociales au moment du décès. Le changement se passe entre avril et juillet 1979.</t>
  </si>
  <si>
    <t>La cotisation spécifique Alsace-Moselle est portée de 1,5% à 1,7% du 01/09/89 au 30/11/90 (sans plus de précisions dans le BSP)</t>
  </si>
  <si>
    <t>La cotisation supplémentaire passe de 0,2% à 0,3% en 1987</t>
  </si>
  <si>
    <t>Clause spéciale pour les entreprises créées entre le 01/01/81 et le 31/12/83 = taux minimum de 12 % appelé à 110% (4,40% salarié, 8,80% employeur) à l'expiration des deux années civiles suivant la création . Pour les entreprises créées depuis le 01/01/84 = taux minimum de 12% appelé à 110% (4,40% salarié, 8,80% employeur).</t>
  </si>
  <si>
    <t>BSP : "Cotisation obligatoire sur la tranche C depuis le 01/01/88 pour les entreprises affiliées à CCSBTP, IRCASUP et IRICASE (taux contractuel) ; au 01/01/91 pour toutes les entreprises". Clause spéciale pour les entreprises créées entre le 01/01/81 et le 31/12/83 = taux minimum de 12 % appelé à 110% (4,40% salarié, 8,80% employeur) à l'expiration des deux années civiles suivant la création . Pour les entreprises créées depuis le 01/01/84 = taux minimum de 12% appelé à 110% (4,40% salarié, 8,80% employeur).</t>
  </si>
  <si>
    <t>Clause spéciale pour les entreprises créées depuis le 01/01/81 = taux minimum de 12 % appelé à 113,4% (4,536% salarié, 9,072% employeur).</t>
  </si>
  <si>
    <t>Clause spéciale pour les entreprises créées depuis le 01/01/81 = taux minimum de 12 % appelé à 117% (4,68% salarié, 9,36% employeur).</t>
  </si>
  <si>
    <t>La cotisation spécifique Alsace-Moselle est portée de 1,5% à 1,7% du 01/09/89 au 31/12/91 (sans plus de précisions dans le BSP)</t>
  </si>
  <si>
    <t>La cotisation spécifique Alsace-Moselle est portée de 1,5% à 1,7% du 01/09/89 au 31/12/92 (sans plus de précisions dans le BSP)</t>
  </si>
  <si>
    <t>Décret 82-940 du 04/11/82 (JO 05/11/82)</t>
  </si>
  <si>
    <t>Cotisation Alsace Moselle passe à 1,8% en 1997</t>
  </si>
  <si>
    <t>Accords du 25/04/1996</t>
  </si>
  <si>
    <t>BSP : en 1997, le taux est de 0,07% (0,045% employeur, 0,025% salarié) pour le taux contractuel de 14%. Elle est de 0,044% et 0,026% pour les taux contractuels de 15 et 16%</t>
  </si>
  <si>
    <t>Accords AGIRC-ARRCO du 25/04/96</t>
  </si>
  <si>
    <t>BSP : Nouveau taux de 14% appelé à 125% (soit 17,5%). Ce taux sera porté à 15% en 1998 et à 16% en 1999</t>
  </si>
  <si>
    <t>Plus de clause spéciale en 1998</t>
  </si>
  <si>
    <t>BSP 2001 non communicables à la BNF</t>
  </si>
  <si>
    <t>BSP pour 2001  non communicables à la BNF</t>
  </si>
  <si>
    <t>Cotisation Alsace-Moselle maintenue à 2,15% pour l'année 1995</t>
  </si>
  <si>
    <t>BSP : A compter du 01/01/95, toutes les entreprises cotisent au minimum à 12% (appelé à 15%) (fin de la clause spéciale pour les entreprises créées après le 01/01/81). "Le taux contractuel de 12% est donc appelé à 15% (10% employeur; 5% salarié)"</t>
  </si>
  <si>
    <t>Cotisation Alsace Moselle abaissée à 1,95% en 1996</t>
  </si>
  <si>
    <t>(pas de référence)</t>
  </si>
  <si>
    <t>Loi de finances 1986, art. 82-II et III (JO 31/12/85). Loi 86-1317 du 30/12/86</t>
  </si>
  <si>
    <t>Clause spéciale pour les entreprises créées entre le 01/01/81 et le 31/12/83 = taux minimum de 12 % appelé à 106% (4,24% salarié, 8,48% employeur) à l'expiration des deux années civiles suivant la création . Pour les entreprises créées depuis le 01/01/84 = taux minimum de 12 % appelé à 106% (4,24% salarié, 8,48% employeur)</t>
  </si>
  <si>
    <t>agirc2_s_1_4</t>
  </si>
  <si>
    <t>A vérifier : clause spéciale pour les entreprises créées entre le 01/01/81 et le 31/12/83 = taux minimum de 12 % appelé à 106% (4,12% salarié, 8,24% employeur) à l'expiration des deux années civiles suivant la création . Pour les entreprises créées depuis le 01/01/84 = taux minimum de 12 % appelé à 106% (4,12% salarié, 8,24% employeur)</t>
  </si>
  <si>
    <t>agirc2_s_4_8</t>
  </si>
  <si>
    <t>agirc2_p_1_4</t>
  </si>
  <si>
    <t>agirc2_p_4_8</t>
  </si>
  <si>
    <t>altern_p10_p_0_</t>
  </si>
  <si>
    <t>altern_m10_p_0_</t>
  </si>
  <si>
    <t>Taux propre à chaque entreprise. Les taux ici sont ceux des bureaux</t>
  </si>
  <si>
    <t>agirc2b_p_4_8</t>
  </si>
  <si>
    <t>agirc2b_s_4_8</t>
  </si>
  <si>
    <t>Il s'agit des sources brute de la législation utilisée dans le micro-simulateur de l'IPP, TAXIPP.</t>
  </si>
  <si>
    <t>Les sources législatives (texte de loi, numéro du décret ou arêté) ainsi que la date de publication au Journal Officiel (JO) sont systématiquement indiqués.</t>
  </si>
  <si>
    <t>Depuis 1997, revalorisation chaque début d'année.</t>
  </si>
  <si>
    <t>Ordonnance 96-50 du 24/01/96 (JO 25/01/96) - art. 19</t>
  </si>
  <si>
    <t>Nature des revenus</t>
  </si>
  <si>
    <t>Taux global CSG</t>
  </si>
  <si>
    <t>Taux CRDS</t>
  </si>
  <si>
    <t>Assiette  </t>
  </si>
  <si>
    <t>Revenus d'activité</t>
  </si>
  <si>
    <t>Allocations chômage</t>
  </si>
  <si>
    <t>Pensions de retraite, d'invalidité</t>
  </si>
  <si>
    <t>100 % du revenu brut</t>
  </si>
  <si>
    <t>Allocations de préretraite</t>
  </si>
  <si>
    <t>100 % des IJSS brutes</t>
  </si>
  <si>
    <t>Taux réduit CSG</t>
  </si>
  <si>
    <t>Loi 97-1164 du 19/12/1997 de financement de la sécurité sociale pour 1998 (JO 23/12/1997)</t>
  </si>
  <si>
    <t>97 % du revenu brut si RB&lt;4PSS; 100 % du RB au-dessus de 4PSS.</t>
  </si>
  <si>
    <t>Loi 96-1160 du 27/12/1996 de financement de la sécurité sociale pour 1997 (JO 29/12/1996)</t>
  </si>
  <si>
    <t>95% du revenu brut</t>
  </si>
  <si>
    <t>Tous revenus</t>
  </si>
  <si>
    <t>Suppression d'exonérations et abattement pour l'assiette des revenus du patrimoine.</t>
  </si>
  <si>
    <t>Loi 2004-810 du 13/08/2004, art.72 (JO 17/08/2004)</t>
  </si>
  <si>
    <t>Tous les revenus</t>
  </si>
  <si>
    <t>100 % de l'allocation brute</t>
  </si>
  <si>
    <t>Loi 2007-1786 du 19/12/2007 de financement de la Sécurité Sociale pour 2008, art. 16 (JO 21/12/2007)</t>
  </si>
  <si>
    <t xml:space="preserve">97 % du revenu brut </t>
  </si>
  <si>
    <t>97 % du revenu brut.</t>
  </si>
  <si>
    <t>Loi 2010-1594 du 20/12/2010 de financement de la Sécurité Sociale pour 2011, art. 20 (JO 21/12/2010)</t>
  </si>
  <si>
    <t>Note: nouveau taux pour les préretraites ayant pris effet à partir du 11/10/2007</t>
  </si>
  <si>
    <t>Taux CSG déductible</t>
  </si>
  <si>
    <t>Indemnités journalières (IJ)</t>
  </si>
  <si>
    <t>Prestations familiales assujetties à la CRDS</t>
  </si>
  <si>
    <t>Notes sur les assiettes:</t>
  </si>
  <si>
    <t>Pensions de retraites et d'invalidité exonérées de CSG et CRDS si avantage non contributif attribué sous condition de ressouces.</t>
  </si>
  <si>
    <t>Pensions de retraites, d'invalidité, de chômage et de préretraite exonérées de CSG si individu par redevable de l'IR.</t>
  </si>
  <si>
    <t xml:space="preserve">Exonérations au 01/01/1996: </t>
  </si>
  <si>
    <t xml:space="preserve">Exonérations au 01/01/1997: </t>
  </si>
  <si>
    <t>Prestations familiales; allocations logement exonérés de CSG mais pas de CRDS; pensions alimentaires; pensions militaires d'invalidité, retraite du combattant, allocation spéciale vieillesse; bourses, RMI, allocation d'assurance veuvage.</t>
  </si>
  <si>
    <t>Allocations servies à l'occasion de la maladie, maternité, soumis à la CSG.</t>
  </si>
  <si>
    <t>Mise en place de l'exonération sous condition de revenu fiscal imposable inférieur à la limite pour l'exonération de la taxe d'habitation.</t>
  </si>
  <si>
    <t>Barèmes des contributions et cotisations sociales</t>
  </si>
  <si>
    <t>01/03/1948</t>
  </si>
  <si>
    <t>01/10/1947</t>
  </si>
  <si>
    <t>01/10/1946</t>
  </si>
  <si>
    <t>-</t>
  </si>
  <si>
    <t>Ordonnance du 20/06/1945</t>
  </si>
  <si>
    <t>Ordonnance du 20/10/1944</t>
  </si>
  <si>
    <t>Loi du 06/01/1942</t>
  </si>
  <si>
    <t>Loi du 14/03/1941 art.19</t>
  </si>
  <si>
    <t>Décret-loi du 14/06/1938</t>
  </si>
  <si>
    <t>Loi du 26/08/1936 modifiée</t>
  </si>
  <si>
    <t>Décret-loi du 28/10/1935 art. 2 § 2</t>
  </si>
  <si>
    <t>Loi du 05/04/1928 modifiée</t>
  </si>
  <si>
    <t>Entre 1962 et 1982, revalorisation en janvier, uniquement.</t>
  </si>
  <si>
    <t>Entre 1982 et 1997, revalorisation en janvier et juillet (cf règles fixées par le décret 82-542 du 29/06/1982).</t>
  </si>
  <si>
    <t>98 % du revenu brut si RB&lt;4PSS; 100 % du RB au-dessus de 4PSS.</t>
  </si>
  <si>
    <t>Projet de loi de financement de la Sécurité Sociale pour 2012</t>
  </si>
  <si>
    <t>Parution au JO</t>
  </si>
  <si>
    <t>Arrêté du 30/10/2007</t>
  </si>
  <si>
    <t xml:space="preserve">Arrêté du 15/11/2006 </t>
  </si>
  <si>
    <t xml:space="preserve">Arrêté du 02/12/2005 </t>
  </si>
  <si>
    <t xml:space="preserve">Décret 2004-1292 du 26/11/2004 </t>
  </si>
  <si>
    <t xml:space="preserve">Décret 2003-1159 du 04/12/2003 </t>
  </si>
  <si>
    <t xml:space="preserve">Décret 2002-1374 du 22/11/2002 </t>
  </si>
  <si>
    <t>Décret 2001-1069 du 16/11/2001</t>
  </si>
  <si>
    <t>Décret 2000-1284 du 26/12/2000</t>
  </si>
  <si>
    <t xml:space="preserve">Décret 99-1029 du 09/12/1999 </t>
  </si>
  <si>
    <t>Décret 98-1225 du 29/12/1998</t>
  </si>
  <si>
    <t>Décret 97-1251 du 29/12/1997</t>
  </si>
  <si>
    <t xml:space="preserve">Décret 96-1169 du 27/12/1996 </t>
  </si>
  <si>
    <t xml:space="preserve">Décret 95-1357 du 30/12/1995 </t>
  </si>
  <si>
    <t xml:space="preserve">Décret 94-1159 du 28/12/1994 </t>
  </si>
  <si>
    <t xml:space="preserve">Décret 93-1308 du 15/12/1993 </t>
  </si>
  <si>
    <t xml:space="preserve">Décret 92-1371 du 29/12/1992 </t>
  </si>
  <si>
    <t xml:space="preserve">Décret 91-1374 du 30/12/1991 </t>
  </si>
  <si>
    <t xml:space="preserve">Décret 90-1240 du 31/12/1990 </t>
  </si>
  <si>
    <t xml:space="preserve">Décret 90-6 du 02/01/1990 </t>
  </si>
  <si>
    <t>Référence législative</t>
  </si>
  <si>
    <t xml:space="preserve">Arrêté du 26/11/2010 </t>
  </si>
  <si>
    <t>Arrêté du 18/11/2009</t>
  </si>
  <si>
    <t xml:space="preserve">Décret 2008-1394 du 19/12/2008 </t>
  </si>
  <si>
    <t xml:space="preserve">Décret 74-1133 du 30/12/1974 </t>
  </si>
  <si>
    <t>Décret 89-439 du 30/06/1989</t>
  </si>
  <si>
    <t xml:space="preserve">Décret 88-1236 du 30/12/1988 </t>
  </si>
  <si>
    <t>Décret 87-1057 du 29/12/1987</t>
  </si>
  <si>
    <t xml:space="preserve">Décret 87-1057 du 29/12/1987 </t>
  </si>
  <si>
    <t>Décret 86-1374 du 31/12/1986</t>
  </si>
  <si>
    <t xml:space="preserve">Décret 86-1374 du 31/12/1986 </t>
  </si>
  <si>
    <t>Décret 85-1492 du 31/12/1985</t>
  </si>
  <si>
    <t xml:space="preserve">Décret 85-1492 du 31/12/1985 </t>
  </si>
  <si>
    <t>Décret 84-1197 du 28/12/1984</t>
  </si>
  <si>
    <t xml:space="preserve">Décret 84-1197 du 28/12/1984 </t>
  </si>
  <si>
    <t xml:space="preserve">Décret 84-520 du 28/06/1984 </t>
  </si>
  <si>
    <t xml:space="preserve">Décret 83-1197 du 30/12/1983 </t>
  </si>
  <si>
    <t xml:space="preserve">Décret 83-530 du 28/06/1983 </t>
  </si>
  <si>
    <t xml:space="preserve">Décret 82-1119 du 28/12/1982 </t>
  </si>
  <si>
    <t xml:space="preserve">Décret 82-543 du 29/06/1982 </t>
  </si>
  <si>
    <t>Décret 81-1164 du 30/12/1981</t>
  </si>
  <si>
    <t xml:space="preserve">Décret 80-1080 du 24/12/1980 </t>
  </si>
  <si>
    <t xml:space="preserve">Décret 79-1136 du 28/12/1979 </t>
  </si>
  <si>
    <t xml:space="preserve">Décret 78-1212 du 26/12/1978 </t>
  </si>
  <si>
    <t xml:space="preserve">Décret 77-1444 du 27/12/1977 </t>
  </si>
  <si>
    <t xml:space="preserve">Décret 76-1244 du 29/12/1976 </t>
  </si>
  <si>
    <t xml:space="preserve">Décret 75-1271 du 29/12/1975 </t>
  </si>
  <si>
    <t>Plafond de la Sécurité sociale (mensuel)</t>
  </si>
  <si>
    <t>Plafond de la Sécurité sociale (annuel)</t>
  </si>
  <si>
    <t>Citer cette source:</t>
  </si>
  <si>
    <t>Contacts:</t>
  </si>
  <si>
    <t>Sources de la législation:</t>
  </si>
  <si>
    <t>Notes:</t>
  </si>
  <si>
    <t>Référence législative (publication au JO)</t>
  </si>
  <si>
    <r>
      <rPr>
        <i/>
        <sz val="11"/>
        <color indexed="8"/>
        <rFont val="Calibri"/>
        <family val="2"/>
      </rPr>
      <t>Barèmes de l'IPP: prélèvements sociaux</t>
    </r>
    <r>
      <rPr>
        <sz val="11"/>
        <color theme="1"/>
        <rFont val="Calibri"/>
        <family val="2"/>
        <scheme val="minor"/>
      </rPr>
      <t>, Institut des politiques publiques, Janvier 2012.</t>
    </r>
  </si>
  <si>
    <t>Plafond de la Sécurité Sociale (1930-2011)</t>
  </si>
  <si>
    <t>Cotisations pour la structure financière ASF-AGFF</t>
  </si>
  <si>
    <t>Cotisations de contribution au régime de garantie des salaires (AGS)</t>
  </si>
  <si>
    <t>Cotisations retraites des non-cadres (ARRCO)</t>
  </si>
  <si>
    <t>Cotisations retraites des cadres (AGIRC)</t>
  </si>
  <si>
    <t>Cotisations pour l'Association pour l'emploi des cadres (APEC)</t>
  </si>
  <si>
    <t>Cotisations retraite exceptionnelle et temporaire (CET)</t>
  </si>
  <si>
    <t>Cotisations effort à la construction</t>
  </si>
  <si>
    <t>Cotisations pour le Fonds national d'aide au logement (FNAL)</t>
  </si>
  <si>
    <t>Taxe d'apprentissage</t>
  </si>
  <si>
    <t>Références législatives</t>
  </si>
  <si>
    <t>Le décret 81-1013 précise bien que la date d'application est la date de publication au JO.</t>
  </si>
  <si>
    <t>Depuis 11/01/86, la cotisation supplémentaire s'applique sur la totalité du salaire</t>
  </si>
  <si>
    <t>Cotisations sécurité sociale (1930-1966)</t>
  </si>
  <si>
    <t>Date d'effet</t>
  </si>
  <si>
    <t>Cotisation ouvrière</t>
  </si>
  <si>
    <t>Cotisation patronale</t>
  </si>
  <si>
    <t>Moins de 65 ans</t>
  </si>
  <si>
    <t>Plus de 65 ans</t>
  </si>
  <si>
    <t>Arrêté du 29/07/1966</t>
  </si>
  <si>
    <t>Arrêté du 24/03/1947</t>
  </si>
  <si>
    <t>Ordonnance du 30/12/1944</t>
  </si>
  <si>
    <t>Décret loi du 28/10/1935 art.2 § 2</t>
  </si>
  <si>
    <t>Décret loi du 28/10/1935 art.40</t>
  </si>
  <si>
    <t>01/07/1930</t>
  </si>
  <si>
    <t>Loi du 05/04/1928 modifiée art.2 § 2</t>
  </si>
  <si>
    <t>Publication au JO</t>
  </si>
  <si>
    <t>Note:</t>
  </si>
  <si>
    <t>Les cotisations de Sécurité sociale ne sont pas séparées par branche avant 1967.</t>
  </si>
  <si>
    <t>Sources:</t>
  </si>
  <si>
    <t>Salaire sous plafond</t>
  </si>
  <si>
    <t>Sur tout salaire</t>
  </si>
  <si>
    <t>Salariés</t>
  </si>
  <si>
    <t>Employeurs</t>
  </si>
  <si>
    <t>Décret 2005-1657 du 26/12/2005</t>
  </si>
  <si>
    <t>Décret 91-91 du 23/01/1991</t>
  </si>
  <si>
    <t>Décret 88-1234 du 30/12/1988</t>
  </si>
  <si>
    <t>Décret 87-453 du 29/06/1987</t>
  </si>
  <si>
    <t>Décret 86-876 du 29/07/1986</t>
  </si>
  <si>
    <t>Décret 83-1198 du 30/12/1983</t>
  </si>
  <si>
    <t>Décret 78-1213 du 26/12/1978</t>
  </si>
  <si>
    <t>Décret 76-894 du 29/09/1976</t>
  </si>
  <si>
    <t>Décret 75-1273 du 29/12/1975</t>
  </si>
  <si>
    <t>Décret 70-680 du 30/07/1970</t>
  </si>
  <si>
    <t>Décret 67-803 du 20/09/1967 modifié</t>
  </si>
  <si>
    <t>Décret 73-1209 du 29/12/1973</t>
  </si>
  <si>
    <t>Exonérations pour les salariés de plus de 65 ans: à vérifier!</t>
  </si>
  <si>
    <t>Sous-plafond</t>
  </si>
  <si>
    <t>Salariés &gt; 65 ans</t>
  </si>
  <si>
    <t>Salariés &lt; 65 ans</t>
  </si>
  <si>
    <t>Depuis le 1er juillet 1977, la part salarié n'est plus réduite d'un point à partir de 65 ans.</t>
  </si>
  <si>
    <t>Décret 79-650 du 30/07/1979</t>
  </si>
  <si>
    <t>Décret 77-677 du 29/06/1977</t>
  </si>
  <si>
    <t>Décret 68-579 du 29/06/1968</t>
  </si>
  <si>
    <t>Décret 70-1316 du 23/12/1970</t>
  </si>
  <si>
    <t>Il s'agit de cotisations supplémentaires qui s'ajoutent aux cotisations applicables dans le reste de la France.</t>
  </si>
  <si>
    <t>Décret 93-43 du 12/01/1993</t>
  </si>
  <si>
    <t>Décret 92-1 du 02/01/1992</t>
  </si>
  <si>
    <t xml:space="preserve">Décret 90-1077 du 04/12/1990 </t>
  </si>
  <si>
    <t>Décret 89-541 du 03/08/1989</t>
  </si>
  <si>
    <t>Décret 85-1507 du 31/12/1985</t>
  </si>
  <si>
    <t>Décret 94-1152 du 27/12/1994</t>
  </si>
  <si>
    <t>Décision du régime local du 27/11/2007 (Avis publié au JO)</t>
  </si>
  <si>
    <t>Décision du régime local du 16/04/2007 (Avis publié au JO)</t>
  </si>
  <si>
    <t>Décision du régime local du 19/12/2005 (Avis publié au JO)</t>
  </si>
  <si>
    <t>Décision du régime local du 18/11/2002 (Avis publié au JO)</t>
  </si>
  <si>
    <t>Décision du régime local du 04/11/1996 (Avis publié au JO)</t>
  </si>
  <si>
    <t>Décret 91-1388 du 31/12/1991</t>
  </si>
  <si>
    <t xml:space="preserve">Décret 91-614 du 28/06/1991 </t>
  </si>
  <si>
    <t xml:space="preserve">Décret 87-453 du 29/06/1987 </t>
  </si>
  <si>
    <t xml:space="preserve">Décret 83-1198 du 30/12/1983 </t>
  </si>
  <si>
    <t>Décret 97-1249 du 29/12/1997</t>
  </si>
  <si>
    <t xml:space="preserve">Décret 96-1167 du 26/12/1996 </t>
  </si>
  <si>
    <t>Décret 81-1013 du 13/11/1981</t>
  </si>
  <si>
    <t xml:space="preserve">Décret 79-650 du 30/07/1979 </t>
  </si>
  <si>
    <t>Barème social périodique, Législation Cnav et Légifrance.</t>
  </si>
  <si>
    <t>Sous plafond</t>
  </si>
  <si>
    <t xml:space="preserve">Décret 91-91 du 23/01/91 </t>
  </si>
  <si>
    <t>Loi 82-1 du 04/01/82</t>
  </si>
  <si>
    <t xml:space="preserve">Décret 80-1098 du 30/12/80 </t>
  </si>
  <si>
    <t>Décret 2004-858 du 24/08/2004</t>
  </si>
  <si>
    <t>La cotisation veuvage est transférée à la Cnav.</t>
  </si>
  <si>
    <t xml:space="preserve"> Loi DMOS du 13/01/89 (JO 14/01/89). Décret 89-48 du 27/01/89 (JO 29/01/89)</t>
  </si>
  <si>
    <t>Décret 90-5 du 02/01/1990</t>
  </si>
  <si>
    <t>Décret 74-313 du 29/03/1974</t>
  </si>
  <si>
    <t>Loi n° 2004-626 du 26 juin 2004, art. 11</t>
  </si>
  <si>
    <t>Décret 73-1208 du 29/12/1973</t>
  </si>
  <si>
    <t>Décret 72-1230 du 29/12/1972</t>
  </si>
  <si>
    <t>Décret 71-1109 du 30/12/1971</t>
  </si>
  <si>
    <t>Décret 70-1205 du 22/12/1970</t>
  </si>
  <si>
    <t>Décret 69-1234 du 30/12/1969</t>
  </si>
  <si>
    <t>Décret 68-1186 du 30/12/1968</t>
  </si>
  <si>
    <t>Décret 67-1233 du 22/12/1967</t>
  </si>
  <si>
    <t>Décret 66-1004 du 23/12/1966</t>
  </si>
  <si>
    <t>Décret 65-1152 du 24/12/1965</t>
  </si>
  <si>
    <t>Décret 64-1320 du 24/12/1964</t>
  </si>
  <si>
    <t>Décret 63-1320 du 24/12/1963</t>
  </si>
  <si>
    <t>Décret 62-1570 du 26/12/1962</t>
  </si>
  <si>
    <t>Décret 61-1489 du 29/12/1961</t>
  </si>
  <si>
    <t>Décret 61-169 du 16/02/1961</t>
  </si>
  <si>
    <t>Décret 60-620 du 29/06/1960</t>
  </si>
  <si>
    <t>Changement des anciens francs aux nouveaux francs</t>
  </si>
  <si>
    <t>Décret 58-1436 du 31/12/1958</t>
  </si>
  <si>
    <t>Décret 57-1322 du 23/12/1957</t>
  </si>
  <si>
    <t>Décret 55-1272 du 29/09/1955</t>
  </si>
  <si>
    <t>Loi 52-401 du 14/04/1952, art. 18</t>
  </si>
  <si>
    <t>Décret 46-2155 du 07/10/1946</t>
  </si>
  <si>
    <t>Décret 47-1881 du 24/09/1947</t>
  </si>
  <si>
    <t>Décret 48-361 du 02/03/1948</t>
  </si>
  <si>
    <t>Ordonnance 45-2250 du 04/10/1945 art. 31</t>
  </si>
  <si>
    <t>Loi 49-244 du 24/02/1949</t>
  </si>
  <si>
    <t>Loi 50-1598 du 30/12/1950</t>
  </si>
  <si>
    <t>Loi 51-1126 du 26/09/1951, art. 8</t>
  </si>
  <si>
    <t>Référence erronée dans legislation.cnav.fr</t>
  </si>
  <si>
    <t xml:space="preserve">La référence législative est le plafond annuel. Les décrets précisent aussi les plafonds pour des périodicités plus courtes. </t>
  </si>
  <si>
    <t>Nous n'avons pas vérifié que le plafond mensuel est toujours 1/12 du plafond annuel.</t>
  </si>
  <si>
    <t>Légifrance.gouv.fr depuis 2001; Barème social périodique entre 1976 et 2000; Législation.cnav.fr et Légifrance avant 1976.</t>
  </si>
  <si>
    <t>Décret 61-1525 du 30/12/1961</t>
  </si>
  <si>
    <t>Décret 60-1485 du 30/12/1960</t>
  </si>
  <si>
    <t>Ordonnance 58-1374 du 30/12/1958 art.10</t>
  </si>
  <si>
    <t>Loi 48-1306 du 23/08/1948 art.18</t>
  </si>
  <si>
    <t>Cotisations SS branche maladie, maternité, invalidité, décès MMID (1967-2011)</t>
  </si>
  <si>
    <t>Cotisations SS branche assurance vieillesse (1967-2011)</t>
  </si>
  <si>
    <t>Cotisations SS assurance veuvage</t>
  </si>
  <si>
    <t>Contributions SS solidarité autonomie (CSA)</t>
  </si>
  <si>
    <t>Cotisations SS branche famille</t>
  </si>
  <si>
    <t>Cotisations assurance chômage</t>
  </si>
  <si>
    <t>Cotisations accidents</t>
  </si>
  <si>
    <t>Cotisations décès cadres</t>
  </si>
  <si>
    <t>www.legislation.cnav.fr, Journal Officiel via www.legifrance.gouv.fr</t>
  </si>
  <si>
    <t>Journal Officiel via www.legifrance.gouv.fr</t>
  </si>
  <si>
    <t>Circulaire Unedic n°2007-02</t>
  </si>
  <si>
    <t xml:space="preserve">Convention du 18 janvier 2006 </t>
  </si>
  <si>
    <t>Convention du 1er janvier 2004</t>
  </si>
  <si>
    <t>Convention du 1er janvier 2005</t>
  </si>
  <si>
    <t>Convention du 1er janvier 2001, avenant du 27 décembre 2002</t>
  </si>
  <si>
    <t>Convention du 1er janvier 2001, avenant du 19 juin 2002</t>
  </si>
  <si>
    <t>Tranche A</t>
  </si>
  <si>
    <t>Tranche B</t>
  </si>
  <si>
    <t>Note</t>
  </si>
  <si>
    <t>Circulaire Unedic No 75-22 du 21 mai 1975</t>
  </si>
  <si>
    <t>Décision conseil adm. 27 nov. 1974</t>
  </si>
  <si>
    <t>Décision conseil adm. 4 dec. 1973</t>
  </si>
  <si>
    <t>Bureau Unedic du 22 nov. 1971</t>
  </si>
  <si>
    <t>Décision conseil adm. 27 nov. 1961</t>
  </si>
  <si>
    <t>Convention du 31 décembre 1958</t>
  </si>
  <si>
    <r>
      <t>Sources</t>
    </r>
    <r>
      <rPr>
        <sz val="9"/>
        <rFont val="Arial"/>
        <family val="2"/>
      </rPr>
      <t xml:space="preserve">: </t>
    </r>
  </si>
  <si>
    <t>Assedic, service Internet unijuris</t>
  </si>
  <si>
    <t>Droit de la Sécurité Sociale - JJ Dupeyroux - Précis Dalloz (1984, 1986, 1993)</t>
  </si>
  <si>
    <t>Unedic, "Historique du régime d'Assurance chômage 1959-1982" (1983)</t>
  </si>
  <si>
    <t>J. Boutault "L'assurance chômage en France: Unedic-Assedic" (1999)</t>
  </si>
  <si>
    <t>V. Drouin et X. Greffe "L'assurance-chômage, Filet de sécurité ou parapluie percée ?" (1985) Economica</t>
  </si>
  <si>
    <r>
      <t>Note</t>
    </r>
    <r>
      <rPr>
        <sz val="9"/>
        <rFont val="Arial"/>
        <family val="2"/>
      </rPr>
      <t xml:space="preserve">: </t>
    </r>
  </si>
  <si>
    <t>Barème social périodique (1976-2001)</t>
  </si>
  <si>
    <t>Convention du 1er janvier 2001 agréé par l'arrêté du 04/12/2000 (JO 06/12/2000).</t>
  </si>
  <si>
    <t>01/04/2005</t>
  </si>
  <si>
    <r>
      <t>Sources</t>
    </r>
    <r>
      <rPr>
        <sz val="10"/>
        <rFont val="Arial"/>
        <family val="2"/>
      </rPr>
      <t xml:space="preserve">: </t>
    </r>
  </si>
  <si>
    <t>régime patronal fondé sur la solidarité des employeurs, financé exclusivement par leurs cotisations.</t>
  </si>
  <si>
    <t>FNGS-GAS, Fonds de garantie salaires : sur la partie du salaire &lt; à 4 plafonds</t>
  </si>
  <si>
    <t>Tranche 1/A</t>
  </si>
  <si>
    <t>Tranche 2/B</t>
  </si>
  <si>
    <t>Accord du 10 janvier 1984</t>
  </si>
  <si>
    <t>Note : depuis le 1er avril 2001, la cotisation AGFF remplace la cotisation ASF avant perçue par les assedic. AGFF est perçue par les régimes compl.</t>
  </si>
  <si>
    <t>ASF: Association pour la Structure Financière (1983)</t>
  </si>
  <si>
    <t>- financement des garanties de ressources</t>
  </si>
  <si>
    <t>- financement de l'abaissement de l'âge de la retraite des régimes compl. ARGIC - ARCCO</t>
  </si>
  <si>
    <t>=&gt; 1,8 - 2 points de cotisation assurance chômage</t>
  </si>
  <si>
    <t>AGFF: Association pour la Gestion du Fonds de Financement de l'AGIRC et de l'ARRCO (AGFF)</t>
  </si>
  <si>
    <t>Accord du 10 février 2001</t>
  </si>
  <si>
    <t>Ordonnance 84-198 du 21/03/84 (JO 22/03/84). Convention et Règlement Unedic du 24/02/84 agréés par arrêté du 28/03/84 (JO 04/04/84)</t>
  </si>
  <si>
    <t>BSP : taux applicables aux salaires versés après le 05/11/82; décret précise à partir du 06/11/82.</t>
  </si>
  <si>
    <t>Circulaire Unedic 75-22 du 21/05/1975</t>
  </si>
  <si>
    <t>Circulaire Unedic 76-05 du 24/03/1976</t>
  </si>
  <si>
    <t>Circulaire Unedic 89-02 du 06/01/1989</t>
  </si>
  <si>
    <t>Circulaire Unedic 90-01 du 05/01/1990</t>
  </si>
  <si>
    <t>Circulaire Unedic 00-09 du 06/06/2000</t>
  </si>
  <si>
    <t>Circulaire Unedic du 09/06/1999</t>
  </si>
  <si>
    <t>Barème social périodique</t>
  </si>
  <si>
    <t>Historique des cotisations communiqué par le régime local; www.legifrance.gouv.fr.</t>
  </si>
  <si>
    <t>Avantages vieillesses</t>
  </si>
  <si>
    <t>Décision du régime local du 20/11/1995 (Avis publié au JO)</t>
  </si>
  <si>
    <t xml:space="preserve">Décret 46-1428 du 12/06/1946 </t>
  </si>
  <si>
    <t>Décret 47-1617 du 23/08/1947</t>
  </si>
  <si>
    <t>Décret 67-814 du 25/09/1967</t>
  </si>
  <si>
    <t>Allocations chômage et préretraite</t>
  </si>
  <si>
    <t>Erreur de la référence législative dans l'historique des cotisations fourni par le régime local.</t>
  </si>
  <si>
    <t>Il existe aussi un régime local agricole.</t>
  </si>
  <si>
    <t>Décision du régime local du 20/10/1997 (Avis publié au JO)</t>
  </si>
  <si>
    <t>Au JO la date d'application de l'augmentation de la cotisation sur les avantages vieillesses n'est pas précisée.</t>
  </si>
  <si>
    <t>Avis publié au JO</t>
  </si>
  <si>
    <t>Décret 93-1359 du 30/12/1993</t>
  </si>
  <si>
    <t>La date de début d'effet est supputée.</t>
  </si>
  <si>
    <t>A faire: revenus du patrimoine!</t>
  </si>
  <si>
    <t>www.legislation.cnav.fr et Journal Offciel via www.legifrance.gouv.fr</t>
  </si>
  <si>
    <t>Ordonnance 58-1374 du 30/12/1958 art.11</t>
  </si>
  <si>
    <t>Avant 1945, il s'agit des assurances sociales qui ne sont obligatoires qu'à une petite partie de la population.</t>
  </si>
  <si>
    <t>Loi 51-1126 du 26/09/1951, art. 12</t>
  </si>
  <si>
    <t>Ordonnance 45-2250, art. 34</t>
  </si>
  <si>
    <t>Arrêté du 10/09/1946</t>
  </si>
  <si>
    <t>Arrêté du 24/09/1947</t>
  </si>
  <si>
    <t>Texte non consulté.</t>
  </si>
  <si>
    <t>Taux d'appel</t>
  </si>
  <si>
    <t>Tranche 2</t>
  </si>
  <si>
    <t>Entreprises avant 01/01/1997</t>
  </si>
  <si>
    <t>Entreprises après 01/01/1997</t>
  </si>
  <si>
    <t>Cotisations du régime local d'assurance maladie d'Alsace et Moselle MMID-AM (1967-2011)</t>
  </si>
  <si>
    <t xml:space="preserve">     </t>
  </si>
  <si>
    <t>Taxe sur les salaires</t>
  </si>
  <si>
    <t>Taux1</t>
  </si>
  <si>
    <t>Plafond1</t>
  </si>
  <si>
    <t>Plafond2</t>
  </si>
  <si>
    <t>Majoration1</t>
  </si>
  <si>
    <t>Majoration2</t>
  </si>
  <si>
    <t>Loi 68-878 du 09/10/1968</t>
  </si>
  <si>
    <t>Loi 96-559 du 24/06/1996</t>
  </si>
  <si>
    <t>Loi de finances pour 1998</t>
  </si>
  <si>
    <t>Loi de finances pour 1999</t>
  </si>
  <si>
    <t>Loi de finances pour 2000</t>
  </si>
  <si>
    <t>Loi de finances pour 1979</t>
  </si>
  <si>
    <t>Dans les DOM, taux unique 2,55% en Guyane et 2,95% en Réunion, Guadeloupe et Martinique</t>
  </si>
  <si>
    <t>Modification de la base en 2000 pour l'aligner sur la base des cotisations sociales.</t>
  </si>
  <si>
    <t>Ce document présente l'ensemble de la législation permettant le calcul des contributions sociales, taxes sur les salaires et cotisations sociales.</t>
  </si>
  <si>
    <t>Avant 1968, il s'agissait du "Versement forfaitaire" de même structure mais qui touchait tous les employeurs.</t>
  </si>
  <si>
    <t>Les plafonds sont réévalués chaque année sur la base de la première tranche de l'IR.</t>
  </si>
  <si>
    <t>La Sécurité Sociale: son histoire à travers les textes, tome III, page 215.</t>
  </si>
  <si>
    <t>Arrêté du 28/09/1948</t>
  </si>
  <si>
    <t>Journal Officiel</t>
  </si>
  <si>
    <t>Arrêté du 12 août 1985 ; Protocole d'accord du 18 juillet 1985 (agréé JO 18/08/1985)</t>
  </si>
  <si>
    <t>Circulaire Unedic 79-14 du 02/04/1979</t>
  </si>
  <si>
    <t>Circulaire Unedic 78-19 du 27/04/1978</t>
  </si>
  <si>
    <t>Circulaire Unedic 77-29 du 05/12/1977</t>
  </si>
  <si>
    <t>Circulaire Unedic 76-22 du 03/12/1976</t>
  </si>
  <si>
    <t>Bulletin de liaison de l'Unedic (consulté au service documentaire de l'Unedic).</t>
  </si>
  <si>
    <t>La tranche A correspond au salaire en-dessous du PSS et tranche B le salaire de 1 à 4 plafonds.</t>
  </si>
  <si>
    <t>Convention et Règlement Unedic du 01/01/1997 agréés par l'arrêté du 18/02/1997 (JO 20/03/1997).</t>
  </si>
  <si>
    <t>La tranche 2 est du PSS à 3 fois le plafond pour les non cadres et la tranche B du plafond à 4 fois le plafond pour les cadres.</t>
  </si>
  <si>
    <t>Sous 4 PSS</t>
  </si>
  <si>
    <t>Site web de l'AGS (http://www.ags-garantie-salaires.org).</t>
  </si>
  <si>
    <t>Loi 73-1194 du 27/12/1973 (JO 30/12/1973).</t>
  </si>
  <si>
    <t>Conseil d'administration de l'AGS du 26/06/1996.</t>
  </si>
  <si>
    <t>Conseil d'administration de l'AGS du 15/06/2011. Circulaire Unedic 2009-14 du 23/06/2009.</t>
  </si>
  <si>
    <t>Conseil d'administration de l'AGS du 16/03/2011. Circulaire Unedic 2009-7 du 19/03/2009.</t>
  </si>
  <si>
    <t>Conseil d'administration de l'AGS du 19/12/2008.</t>
  </si>
  <si>
    <t>Conseil d'administration de l'AGS du 06/12/2006.</t>
  </si>
  <si>
    <t>Conseil d'administration de l'AGS du 25/01/2006.</t>
  </si>
  <si>
    <t>Conseil d'administration de l'AGS du 20/06/2005.</t>
  </si>
  <si>
    <t>Conseil d'administration de l'AGS du 18/12/1992. Circulaire Unedic 93-01 du 19/01/1993</t>
  </si>
  <si>
    <t>Conseil d'administration de l'AGS du 18/07/1984. Circulaire Unedic 84-24 du 06/08/1984</t>
  </si>
  <si>
    <t>APEC: Association pour l'emploi des cadres</t>
  </si>
  <si>
    <t>CET: Cotisation Exceptionnelle et Temporaire, cotisation pour le régime Agirc (pour les cadres uniquement).</t>
  </si>
  <si>
    <t>Note: en 2011 assiettte est tout le salaire!</t>
  </si>
  <si>
    <t>Ajouter la cotisation forfaitaire pour les salariés inf PSS pour les GMP.</t>
  </si>
  <si>
    <t>Code de l'urbanisme (art. 272 à 276), loi 71-582 du 16/07/71 (JO 17/07/71), Décret 72-526 du 29/06/72 (JO 30/06/72)</t>
  </si>
  <si>
    <t>Loi de finances 1989, art. 86</t>
  </si>
  <si>
    <t>Loi de finances 1986, art. 82-I, II, III (85-1403 du 30/12/85)</t>
  </si>
  <si>
    <t xml:space="preserve"> 17/01/1990</t>
  </si>
  <si>
    <t xml:space="preserve"> 28/12/1988</t>
  </si>
  <si>
    <t xml:space="preserve"> 27/07/1991</t>
  </si>
  <si>
    <t xml:space="preserve"> 31/12/1985</t>
  </si>
  <si>
    <t xml:space="preserve"> 23/06/1978</t>
  </si>
  <si>
    <t>Assujetis : entreprises de 10 salariés et plus; puis 20 salariés (Ordonnance 2005-895 du 02/08/2005, JO 03/08/2005)</t>
  </si>
  <si>
    <r>
      <t>La participation des employeurs à l'</t>
    </r>
    <r>
      <rPr>
        <sz val="10"/>
        <color indexed="8"/>
        <rFont val="Arial"/>
        <family val="2"/>
      </rPr>
      <t>effort</t>
    </r>
    <r>
      <rPr>
        <sz val="10"/>
        <color indexed="63"/>
        <rFont val="Arial"/>
        <family val="2"/>
      </rPr>
      <t> de </t>
    </r>
    <r>
      <rPr>
        <sz val="10"/>
        <color indexed="8"/>
        <rFont val="Arial"/>
        <family val="2"/>
      </rPr>
      <t>construction</t>
    </r>
    <r>
      <rPr>
        <sz val="10"/>
        <color indexed="63"/>
        <rFont val="Arial"/>
        <family val="2"/>
      </rPr>
      <t> (PEEC) ou le "1% logement", rebaptisé en 2010 "Action logement" (www.actionlogement.fr).</t>
    </r>
  </si>
  <si>
    <t xml:space="preserve">Décret 53-701 du 09/08/1953 </t>
  </si>
  <si>
    <t>Loi de finances 1975 (74-1129 du 30/12/74, JO 31/12/1974)</t>
  </si>
  <si>
    <t>Loi 78-653 du 22/06/1978</t>
  </si>
  <si>
    <t xml:space="preserve">Loi 87-1128 du 31/12/1987 </t>
  </si>
  <si>
    <t>Loi 91-716 du 26/07/1991</t>
  </si>
  <si>
    <t>Décret 90-64 du 15/01/1990</t>
  </si>
  <si>
    <t>FNAL: Fonds National d'Aide au Logement</t>
  </si>
  <si>
    <t xml:space="preserve">Décrets 72-526 et 72-527 du 29/06/72 (JO 30/06/72) en application de la loi 71-582 du 16/07/71 (JO 01/07/71), modifiés par le décret 75-547 du 30/06/75 (JO 01/07/75). </t>
  </si>
  <si>
    <t>Décret 77-7703 et arrêté du 30/06/77 (JO 05/07/77)</t>
  </si>
  <si>
    <t>Document faxé par l'ARRCO "Paramètres de fonctionnement pratique depuis la création de l'Arrco au titre des opérations obligatoires (1962-1999)"</t>
  </si>
  <si>
    <t>Site web de l'Arrco depuis 1999.</t>
  </si>
  <si>
    <t>Champ :</t>
  </si>
  <si>
    <t xml:space="preserve">Loi DMOS 93-121 du 27/01/1993 </t>
  </si>
  <si>
    <t xml:space="preserve">Loi 91-1405 du 31/12/1991 </t>
  </si>
  <si>
    <t>Loi 87-588 du 30/07/1987</t>
  </si>
  <si>
    <t>Loi 75-1278 du 30/12/1975</t>
  </si>
  <si>
    <t>Loi 71-575 du 16/07/1971</t>
  </si>
  <si>
    <t>form_1020_p_0_</t>
  </si>
  <si>
    <t>form_p20_p_0_</t>
  </si>
  <si>
    <t>Il existe des régimes spéciaux pour les entreprises de travail temporaire, les professions agricoles et pour les franchissements des seuils d'effectif.</t>
  </si>
  <si>
    <t>Ordonnance du 02/08/2005</t>
  </si>
  <si>
    <t>Loi du 04/05/2004?</t>
  </si>
  <si>
    <t>Participation des employeurs à la formation professionnelle continue</t>
  </si>
  <si>
    <t>Calculé sur la masse des salaires (y compris avantages en natures) versés dans l'année.</t>
  </si>
  <si>
    <t>Paris</t>
  </si>
  <si>
    <t>Lyon</t>
  </si>
  <si>
    <t>Toulouse</t>
  </si>
  <si>
    <t>Marseille</t>
  </si>
  <si>
    <t>Bourg-en-Bresse</t>
  </si>
  <si>
    <t>Loi 71-559 du 12/07/1971</t>
  </si>
  <si>
    <t>Loi 73-640 du 11/07/1973</t>
  </si>
  <si>
    <t>Loi 82-684 du 04/08/1982</t>
  </si>
  <si>
    <t>Déplafonnement</t>
  </si>
  <si>
    <t>Loi 92-1376 du 30/12/1992, art. 115</t>
  </si>
  <si>
    <t>Versement transport (VT)</t>
  </si>
  <si>
    <t>Hauts-de-seine (92)</t>
  </si>
  <si>
    <t>Paris (75)</t>
  </si>
  <si>
    <t>Seine-Saint-Denis (93)</t>
  </si>
  <si>
    <t>Val-de-Marne (94)</t>
  </si>
  <si>
    <t>Essonne (91)</t>
  </si>
  <si>
    <t>Paris et 92 93 94 uniquement</t>
  </si>
  <si>
    <t>Date de début?</t>
  </si>
  <si>
    <t>Taxe spéciale sur les contributions patronales de prévoyance</t>
  </si>
  <si>
    <t>Champ:</t>
  </si>
  <si>
    <t>Employeurs de plus de 9 salariés</t>
  </si>
  <si>
    <t>Assiette : toutes les contributions versées à un organisme tiers pour financer des prestations de prévoyance complétant celles servies par les régimes de base de Sécurité sociale</t>
  </si>
  <si>
    <t>Loi 2010-1594 du 20/12/2010, article 17-I</t>
  </si>
  <si>
    <t>Les contributions patronales acquittées pour le financement de la prévoyance complémentaire des anciens salariés se trouvent soumises à leur tour à la taxe.</t>
  </si>
  <si>
    <t>I. Contributions sociales</t>
  </si>
  <si>
    <t>II. Cotisations de Sécurité sociale</t>
  </si>
  <si>
    <t>II. Régime de l'assurance chômage</t>
  </si>
  <si>
    <t>IV. Réductions de cotisations sociales</t>
  </si>
  <si>
    <t>Allègements généralisés de charges sociales sur les bas salaires</t>
  </si>
  <si>
    <t>Exonérations ciblées de charges sociales</t>
  </si>
  <si>
    <t>Conseil d'administration de l'AGS du 28/03/2011. Circulaire Unedic 2011-16 du 04/04/2011.</t>
  </si>
  <si>
    <t>Loi 71-578 du 16/07/1971</t>
  </si>
  <si>
    <t>Loi 77-704 du 05/07/1977</t>
  </si>
  <si>
    <t>Loi 93-121 du 27/01/1993</t>
  </si>
  <si>
    <t>Taux effectifs</t>
  </si>
  <si>
    <t>Tranche 2: Entre 1 et 3 PSS.</t>
  </si>
  <si>
    <t>Tranche 1</t>
  </si>
  <si>
    <t>Tranche 1: Sous PSS</t>
  </si>
  <si>
    <t>Taux contractuels</t>
  </si>
  <si>
    <t>Taux contractuels: taux qui servent à calculer les points de retraite des salariés.</t>
  </si>
  <si>
    <t>Taux d'appel: taux appliqué au taux contractuels pour obtenir le taux effectif de cotisation.</t>
  </si>
  <si>
    <t>Taux effectifs (salariés/employeurs)</t>
  </si>
  <si>
    <t>Tranche 2 (avant 1997)</t>
  </si>
  <si>
    <t>Tranche 2 (après 1997)</t>
  </si>
  <si>
    <t>Tous les salariés (cadres et non-cadres) cotisent à l'Arrco sur la tranche 1, mais seuls les non-cadres cotisent sur la tranche 2.</t>
  </si>
  <si>
    <t>Accords AGIRC-ARRCO du 25/04/1996</t>
  </si>
  <si>
    <t>Accords du 9/02/94 et du 25/04/1996</t>
  </si>
  <si>
    <t>V. Autres taxes et participations assises sur les salaires</t>
  </si>
  <si>
    <t>IV. Cotisations du secteur public</t>
  </si>
  <si>
    <t>Loi 83-1179 du 29/12/1983, art. 33</t>
  </si>
  <si>
    <t>Loi 86-966 du 18/08/1986, art. 9</t>
  </si>
  <si>
    <t>Loi du 14/04/1924 et Art. L. 61 du CPCM</t>
  </si>
  <si>
    <t>Loi 89-18 du 13/01/1989, art. 23</t>
  </si>
  <si>
    <t>Loi 91-73 du 18/01/1991, art. 25</t>
  </si>
  <si>
    <t>Retenues</t>
  </si>
  <si>
    <t>Publication JO</t>
  </si>
  <si>
    <t>Retenues pour pension des fonctionnaires</t>
  </si>
  <si>
    <t>Antoine Bozio, antoine.bozio@ipp-pse.org</t>
  </si>
  <si>
    <t>Julien Grenet, julien.grenet@ipp-pse.org</t>
  </si>
  <si>
    <t>Cotisations au Régime additionnel de la fonction publique (RAFP)</t>
  </si>
  <si>
    <t>Taux</t>
  </si>
  <si>
    <t>Cotisations à la Retraite complémentaire des agents non titulaires de la Fonction publique et des élus locaux (IRCANTEC)</t>
  </si>
  <si>
    <t>Agent</t>
  </si>
  <si>
    <t>Employeur</t>
  </si>
  <si>
    <t>Taux de cotisations théoriques</t>
  </si>
  <si>
    <t>Taux de cotisations effectives</t>
  </si>
  <si>
    <t>Décret 70-1277 du 23/12/1970</t>
  </si>
  <si>
    <t>Article 2 (2° et 3°), articles 7, 8, 9 et 10 du décret du 12 décembre 1951 ;</t>
  </si>
  <si>
    <t>Article 2 (2° et 3°) du décret du 9 juin 1955 ;</t>
  </si>
  <si>
    <t>Articles 2, 3, 4 et 5 du décret du 31 décembre 1959.</t>
  </si>
  <si>
    <t>Tranche A: sous PSS</t>
  </si>
  <si>
    <t>Arrêté du 14/01/1971</t>
  </si>
  <si>
    <t>Arrêté du 21/12/1982</t>
  </si>
  <si>
    <t>Arrêté du 17/12/1987</t>
  </si>
  <si>
    <t>Arrêté du 30/12/1988</t>
  </si>
  <si>
    <t>Arrêté du 30/12/1991</t>
  </si>
  <si>
    <t>Arrêté du 28/03/1991</t>
  </si>
  <si>
    <t>L'IRCANTEC remplace deux institutions de retraite complémentaire: IPACTE et l'IGRANTE.</t>
  </si>
  <si>
    <t>IPACTE:</t>
  </si>
  <si>
    <t>Décret 59-1569 du 31/12/1959</t>
  </si>
  <si>
    <t>IGRANTE:</t>
  </si>
  <si>
    <t>Décret 51-1445 du 12/12/1951</t>
  </si>
  <si>
    <t>Assiette:</t>
  </si>
  <si>
    <t>Références législatives                  (taux d'appel)</t>
  </si>
  <si>
    <t>Références législatives                  (taux de cotisation)</t>
  </si>
  <si>
    <t>Tranche B: entre 1 et 4,75 PSS jusqu'en 1991; entre 1 et 8 PSS à partir de 1992 (Décret 91-1375 du 30/12/1991, JO 31/12/1991)</t>
  </si>
  <si>
    <t>Décret 88-1248 du 30/12/1988</t>
  </si>
  <si>
    <t xml:space="preserve">Décret 2008-996 du 23/09/2008 </t>
  </si>
  <si>
    <t>Loi 82-939 du 04/11/1982 </t>
  </si>
  <si>
    <t>Cotisations au Fonds de solidarité (FDS)</t>
  </si>
  <si>
    <t>Seuil d'assujétissement</t>
  </si>
  <si>
    <t>Rémunérations nettes, sous 4PSS.</t>
  </si>
  <si>
    <t>Décret 2010-761 du 07/07/2010</t>
  </si>
  <si>
    <t>Décret 2011-51 du 13/01/2011</t>
  </si>
  <si>
    <t>Décret 2009-1158 du 30/09/2009</t>
  </si>
  <si>
    <t>Loi 2010-1330 du 09/11/2010</t>
  </si>
  <si>
    <t xml:space="preserve">Note: </t>
  </si>
  <si>
    <t>D'ici à 2020 la loi de 2010 prévoit l'augmentation de la retenue à 10,55%.</t>
  </si>
  <si>
    <t>Taux de cotisation</t>
  </si>
  <si>
    <t>Etat</t>
  </si>
  <si>
    <t>Décret 2004-569 du 18/06/2004</t>
  </si>
  <si>
    <t>Ensemble des rémnuérations soumis à CSG sous plafond de 20% du traitement indicaire brut de l'année.</t>
  </si>
  <si>
    <t>Sources</t>
  </si>
  <si>
    <t>Taux implicite</t>
  </si>
  <si>
    <t>Pensions civils</t>
  </si>
  <si>
    <t>Pensions militaires</t>
  </si>
  <si>
    <t>Décret 2008-1534 du 22/12/2008</t>
  </si>
  <si>
    <t>Décret 2010-53 du 14/01/2010</t>
  </si>
  <si>
    <t>Annexe au Projet de loi de Finances pour 2011, Rapport sur les pensions de retraite de la Fonction publique (Tableau page 26).</t>
  </si>
  <si>
    <t>Décret 2008-53 du 15/01/2008</t>
  </si>
  <si>
    <t>Décret 2011-11 du 04/01/2011</t>
  </si>
  <si>
    <t>Décret 2009-1599 du 18/12/2009</t>
  </si>
  <si>
    <t>Décret 2006-1798 du 23/12/2006</t>
  </si>
  <si>
    <t>Décret 2006-23 du 05/01/2006</t>
  </si>
  <si>
    <t>Taux employeur explicite</t>
  </si>
  <si>
    <t>Cotisations retraites de l'Etat-employeur</t>
  </si>
  <si>
    <t>Maladie, vieillesse, invalidité, déces</t>
  </si>
  <si>
    <t>Contribution FNAL</t>
  </si>
  <si>
    <t>Sous PSS</t>
  </si>
  <si>
    <t>Contribution FNAL supplémentaire</t>
  </si>
  <si>
    <t>Sur PSS</t>
  </si>
  <si>
    <t>Cotisation All. Fam.</t>
  </si>
  <si>
    <t>ATI</t>
  </si>
  <si>
    <t>Cot. VST Transport</t>
  </si>
  <si>
    <t>voir VT</t>
  </si>
  <si>
    <t>Cotisations employeur à la Sécurité sociale - Fonction publique d'Etat</t>
  </si>
  <si>
    <t>Cotisations employeur à la Sécurité sociale - Fonction publique hospitalière et Collectivités locales</t>
  </si>
  <si>
    <t>Contribution solidarité autonomie</t>
  </si>
  <si>
    <t>Hors NBI</t>
  </si>
  <si>
    <t>NBI</t>
  </si>
  <si>
    <t>Décret 2010-1749 du 30/12/2010</t>
  </si>
  <si>
    <t>Décret 92-1046 du 23/09/1992</t>
  </si>
  <si>
    <t>CNRACL</t>
  </si>
  <si>
    <t>ATIACL</t>
  </si>
  <si>
    <t>FCCPA</t>
  </si>
  <si>
    <t>FEH</t>
  </si>
  <si>
    <t>(hors NBI)</t>
  </si>
  <si>
    <t>FCCPA: Fonds de compensation de la cessation progressive d'activité (ordonnance n°82-298 du 31 mars 1982)</t>
  </si>
  <si>
    <t>FEH: Fonds pour l'emploi hospitalier, temps partiel, cpa etc.</t>
  </si>
  <si>
    <t>(hors hospi)</t>
  </si>
  <si>
    <t>(Hors CL)</t>
  </si>
  <si>
    <t>Décret 98-1226 du 29/12/1998</t>
  </si>
  <si>
    <t>Décret 95-86 du 26/01/1995</t>
  </si>
  <si>
    <t>(CNRACL)</t>
  </si>
  <si>
    <t>(FEH)</t>
  </si>
  <si>
    <t>Décret 2000-23 du 12/01/2000</t>
  </si>
  <si>
    <t xml:space="preserve"> Décret 2002-160 du 07/01/2002</t>
  </si>
  <si>
    <t>(FCCPA)</t>
  </si>
  <si>
    <t>ATIACL: Allocation temporaire d’invalidité, créée, à titre facultatif en 1961 (article 6 de la loi de finances n°61-1393 du 20.12.1961), puis, à titre obligatoire, en 1969 (article 6 de la loi n°69-1137 du 20.12.1969) pour la « couverture » accident de travail des agents permanents des collectivités locales et de leurs établissements publics, affiliés à la Caisse nationales de retraites des agents des collectivités locales (CNRACL). </t>
  </si>
  <si>
    <t>Cotisations à la Caisse nationale de retraite des agents des collectivités locales (CNRACL)</t>
  </si>
  <si>
    <t>III. Régimes complémentaires de retraite (secteur privé)</t>
  </si>
  <si>
    <r>
      <t>Note</t>
    </r>
    <r>
      <rPr>
        <sz val="10"/>
        <color indexed="8"/>
        <rFont val="Arial"/>
        <family val="2"/>
      </rPr>
      <t xml:space="preserve">: </t>
    </r>
  </si>
  <si>
    <t xml:space="preserve">L'AGS (association pour la gestion du régime d'assurance des créances des salariés) est un </t>
  </si>
  <si>
    <t>Assiette: comme CSG, sur les revenus du patrimoine et des produits de placement.</t>
  </si>
  <si>
    <t>Prélèvement social de 2%</t>
  </si>
  <si>
    <t>CAPS</t>
  </si>
  <si>
    <t>Le prélèvement social de 2% remplace le prélèvement de 1% pour la CNAV et le 1% pour la CNAF.</t>
  </si>
  <si>
    <t>CAPS: Contribution additionnelle au prélèvement de 2%</t>
  </si>
  <si>
    <t>CAPS-RSA</t>
  </si>
  <si>
    <t>Loi 2008-1249 du 01/12/2008</t>
  </si>
  <si>
    <t>Le "0,4% Balladur"</t>
  </si>
  <si>
    <t>Loi de finance pour 1985, art. 106, loi du 18/08/1986</t>
  </si>
  <si>
    <t>Loi de finances pour 1984 (aret. 115);Ordonnance 83-355 du 30/04/1983 (JO 03/05/1983)</t>
  </si>
  <si>
    <t>Le "1% Delors", reversé à la CNAF mais uniquement pour les revenus de 19825 supérieurs à 90000FF</t>
  </si>
  <si>
    <t>Loi 97-1164 du 19/12/1997 de FSS pour 1998</t>
  </si>
  <si>
    <t>Contribution sociale (CNAV)</t>
  </si>
  <si>
    <t>Prélèvement social exceptionnel (CNAV)</t>
  </si>
  <si>
    <t>Contribution sociale permanente (CNAF)</t>
  </si>
  <si>
    <t>Loi 87-516 du 10/07/1987, art. 4</t>
  </si>
  <si>
    <t>A vérifier: pas très clair quel est l'assiette des prélèvements de 1% pour la CNAV CNAF et quand celle de la CNAF a été rendue permanente.</t>
  </si>
  <si>
    <t>Loi 2004-626 du 30/06/2004</t>
  </si>
  <si>
    <t>Taux CGS deductible</t>
  </si>
  <si>
    <t>Taux réduit de CSG</t>
  </si>
  <si>
    <t>Assiette</t>
  </si>
  <si>
    <t>Contributions sociales sur les revenus du patrimoine</t>
  </si>
  <si>
    <t>CSG et CRDS sur les revenus d'activité</t>
  </si>
  <si>
    <t>CSG et CRDS sur les revenus de remplacement</t>
  </si>
  <si>
    <t>Loi 2010-1594 du 20/12/2010 de FSS pour 2011, art. 20</t>
  </si>
  <si>
    <t xml:space="preserve"> 21/12/2010</t>
  </si>
  <si>
    <t>Loi 2004-810 du 13/08/2004, art.72</t>
  </si>
  <si>
    <t xml:space="preserve"> 17/08/2004</t>
  </si>
  <si>
    <t xml:space="preserve">Loi 97-1164 du 19/12/1997 de FSS pour 1998 </t>
  </si>
  <si>
    <t>Loi 96-1160 du 27/12/1996 de FSS pour 1997</t>
  </si>
  <si>
    <t>Ordonnance 96-50 du 24/01/96 - art. 19</t>
  </si>
  <si>
    <t>Loi 90-1168 du 29/12/90, art. 127 à 135</t>
  </si>
  <si>
    <t xml:space="preserve">Exonérations au 01/01/1991: </t>
  </si>
  <si>
    <t>Indemnités journalières, prestations familiales, allocation de garde d'enfant; pensions alimentaires; pensions militaires d'invalidité; bourses; RMI; allocation d'assurance veuvage.</t>
  </si>
  <si>
    <t>Pensions de retraite dont le bénéficiaire n'est pas redevable d'IR ou titulaire d'un avantage de vieillesse ou d'invalidité non contributif.</t>
  </si>
  <si>
    <t xml:space="preserve">Exonérations: </t>
  </si>
  <si>
    <t>Allocations chômage dont le bénéficiaire n'est pas redevable d'IR</t>
  </si>
  <si>
    <t>Allocations chômage dont la CSG réduirait le montant net de l'allocation en deça du Smic brut.</t>
  </si>
  <si>
    <t>CRDS</t>
  </si>
  <si>
    <t>Assiette CSG: avant 1997, abattement IR appliqué, puis suppression de l'abattement IR.</t>
  </si>
  <si>
    <t>Loi de finances pour 2011</t>
  </si>
  <si>
    <t>Loi de finances rectificative pour 2011</t>
  </si>
  <si>
    <t>Taux déductible CSG</t>
  </si>
  <si>
    <t>Loi 87-516 du 10/07/1987, art. 2</t>
  </si>
  <si>
    <t>Mise en place du prélèvement libératoire</t>
  </si>
  <si>
    <t>Emis avant 1/6/78</t>
  </si>
  <si>
    <t>Emis entre 1/6/78 et 20/1/80</t>
  </si>
  <si>
    <t>Emis entre 1/1/83 (avec anonymat)</t>
  </si>
  <si>
    <t>Emis entre 21/1/80 et 31/12/82 (sans anonymat)</t>
  </si>
  <si>
    <t>Emis entre 21/1/80 et 31/12/82 (avec anonymat)</t>
  </si>
  <si>
    <t>Emis entre 1/1/83 et 31/12/89 (sans anonymat)</t>
  </si>
  <si>
    <t>Bons de caisse des banque; Bons du Trésor sur formules; bons d'épargne des PTT</t>
  </si>
  <si>
    <t>Loi de Finances pour 1966, 65-997 du 29/11/1965, art. 57</t>
  </si>
  <si>
    <t xml:space="preserve">Articles 125 A; 125 B; 125 C </t>
  </si>
  <si>
    <t>Obligations, titres participatifs, fonds salariaux</t>
  </si>
  <si>
    <t>Titres de créances négociables (billets de trésorerie, certificats de dépôts négociables; bons du Trésor négociables et bons des institutions financières spécialisées)</t>
  </si>
  <si>
    <t>Autres produits de placement à revenu fixe (comptes sur livrets, créances, dépôts, cautionnement et comptes courants)</t>
  </si>
  <si>
    <t>Courus entre le 16/7/78 et 31/12/79</t>
  </si>
  <si>
    <t>Courus entre le 1/1/80 et 31/12/82</t>
  </si>
  <si>
    <t>Courus entre le 1/1/83 et 31/12/89</t>
  </si>
  <si>
    <t>Année</t>
  </si>
  <si>
    <t>revenus</t>
  </si>
  <si>
    <t>Courus entre le 1/1/90 et 31/12/94</t>
  </si>
  <si>
    <t xml:space="preserve">Courus entre le 1/1/95 et </t>
  </si>
  <si>
    <t>Plan d'épargne populaire</t>
  </si>
  <si>
    <t>Retrait avant 4 ans</t>
  </si>
  <si>
    <t>Retrait entre 4 et 8 ans</t>
  </si>
  <si>
    <t>Retrait après 8 ans</t>
  </si>
  <si>
    <t>Emis entre 1/1/90 et 31/12/94 (sans anonymat)</t>
  </si>
  <si>
    <t>Emis entre 1/1/95 et (sans anonymat)</t>
  </si>
  <si>
    <t>Bons ou contrats de capitalisation et placements de même nature (assurance-vie)</t>
  </si>
  <si>
    <t>Souscrits entre le 1/1/83 et le 31/12/89 pour une durée de</t>
  </si>
  <si>
    <t>moins de 2 ans</t>
  </si>
  <si>
    <t>2 à 4 ans</t>
  </si>
  <si>
    <t>4 à 6 ans</t>
  </si>
  <si>
    <t>6 ans et plus</t>
  </si>
  <si>
    <t>Souscrits entre le 1/1/90 et le  pour une durée de</t>
  </si>
  <si>
    <t>moins de 4 ans</t>
  </si>
  <si>
    <t>8 ans et plus</t>
  </si>
  <si>
    <t>4 à 8 ans</t>
  </si>
  <si>
    <t>Arrêté du 30/12/2011</t>
  </si>
  <si>
    <t>Cotisations SS des journalistes</t>
  </si>
  <si>
    <t>Cotisations SS des artistes du spectacle</t>
  </si>
  <si>
    <t>Cotisations SS des professions médicales</t>
  </si>
  <si>
    <t>Depuis le 01/01/1964, le taux de cotisation des journalistes est égal à 80% du taux de droit commun.</t>
  </si>
  <si>
    <t> Arrêté du 09/12/1963</t>
  </si>
  <si>
    <t>A compter du 01/07/2004, la cotisation maladie part patronale comprend une contribution de 0,24% affectée à la solidarité des personnes âgées(loi 2004/626 art.11 du 30/06/2004), une cotisation assurance vieillesse part ouvrière de 0,08% sur la totalité du salaire à été instituée (Décret 2004/858 art. 1 du 24/08/2004).</t>
  </si>
  <si>
    <t>Depuis le 01/01/1960, le taux de cotisation des artistes du spectacle est égal à 70% du taux de droit commun</t>
  </si>
  <si>
    <t> Arrêté du 27/01/1960 </t>
  </si>
  <si>
    <t> Arrêté min. du 24/01/1975 art. 1</t>
  </si>
  <si>
    <t>Les membres des professions médicales exercant leur activité à temps partiel pour le compte de plusieurs employeurs, cotisent à 70% du taux de droit commun.</t>
  </si>
  <si>
    <t> Arrêté du 01/05/1961</t>
  </si>
  <si>
    <t> Arrêté du 26/02/1962</t>
  </si>
  <si>
    <t>Depuis le 01/07/2004, la cotisation maladie part patronale comprend une contribution de 0,21% affectée à la solidarité des personnes âgées(loi 2004/626 art.11 du 30/06/2004).</t>
  </si>
  <si>
    <t>pss_m</t>
  </si>
  <si>
    <t>pss_a</t>
  </si>
</sst>
</file>

<file path=xl/styles.xml><?xml version="1.0" encoding="utf-8"?>
<styleSheet xmlns="http://schemas.openxmlformats.org/spreadsheetml/2006/main">
  <numFmts count="7">
    <numFmt numFmtId="171" formatCode="_-* #,##0.00\ _€_-;\-* #,##0.00\ _€_-;_-* &quot;-&quot;??\ _€_-;_-@_-"/>
    <numFmt numFmtId="172" formatCode="0.000%"/>
    <numFmt numFmtId="173" formatCode="0.0%"/>
    <numFmt numFmtId="174" formatCode="#,##0.00\ &quot;€&quot;"/>
    <numFmt numFmtId="175" formatCode="_-* #,##0.00\ _F_-;\-* #,##0.00\ _F_-;_-* &quot;-&quot;??\ _F_-;_-@_-"/>
    <numFmt numFmtId="176" formatCode="#,##0\ &quot;€&quot;"/>
    <numFmt numFmtId="177" formatCode="#,##0\ [$FRF]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9"/>
      <name val="Arial"/>
      <family val="2"/>
    </font>
    <font>
      <i/>
      <sz val="11"/>
      <color indexed="8"/>
      <name val="Calibri"/>
      <family val="2"/>
    </font>
    <font>
      <u/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u/>
      <sz val="9"/>
      <color theme="1"/>
      <name val="Arial"/>
      <family val="2"/>
    </font>
    <font>
      <b/>
      <sz val="12"/>
      <color theme="8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</borders>
  <cellStyleXfs count="5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171" fontId="23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474">
    <xf numFmtId="0" fontId="0" fillId="0" borderId="0" xfId="0"/>
    <xf numFmtId="0" fontId="9" fillId="0" borderId="0" xfId="0" applyFont="1" applyBorder="1"/>
    <xf numFmtId="0" fontId="9" fillId="0" borderId="0" xfId="0" applyFont="1"/>
    <xf numFmtId="0" fontId="9" fillId="0" borderId="0" xfId="0" applyFont="1" applyFill="1"/>
    <xf numFmtId="0" fontId="5" fillId="0" borderId="0" xfId="3"/>
    <xf numFmtId="0" fontId="9" fillId="2" borderId="0" xfId="0" applyFont="1" applyFill="1"/>
    <xf numFmtId="0" fontId="12" fillId="0" borderId="0" xfId="0" applyFont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" fillId="0" borderId="0" xfId="3" applyFont="1" applyAlignment="1">
      <alignment vertical="center"/>
    </xf>
    <xf numFmtId="0" fontId="9" fillId="0" borderId="0" xfId="0" applyFont="1" applyAlignment="1"/>
    <xf numFmtId="0" fontId="9" fillId="4" borderId="0" xfId="0" applyFont="1" applyFill="1"/>
    <xf numFmtId="172" fontId="1" fillId="4" borderId="0" xfId="4" applyNumberFormat="1" applyFont="1" applyFill="1" applyBorder="1" applyAlignment="1">
      <alignment horizontal="right"/>
    </xf>
    <xf numFmtId="0" fontId="10" fillId="4" borderId="0" xfId="0" applyFont="1" applyFill="1" applyBorder="1"/>
    <xf numFmtId="10" fontId="3" fillId="4" borderId="0" xfId="0" quotePrefix="1" applyNumberFormat="1" applyFont="1" applyFill="1" applyBorder="1" applyAlignment="1">
      <alignment horizontal="left" wrapText="1"/>
    </xf>
    <xf numFmtId="0" fontId="9" fillId="5" borderId="0" xfId="0" applyFont="1" applyFill="1" applyBorder="1"/>
    <xf numFmtId="16" fontId="9" fillId="0" borderId="0" xfId="0" applyNumberFormat="1" applyFont="1"/>
    <xf numFmtId="10" fontId="9" fillId="6" borderId="0" xfId="0" applyNumberFormat="1" applyFont="1" applyFill="1" applyBorder="1" applyAlignment="1">
      <alignment horizontal="right"/>
    </xf>
    <xf numFmtId="0" fontId="9" fillId="6" borderId="0" xfId="0" applyFont="1" applyFill="1" applyBorder="1"/>
    <xf numFmtId="0" fontId="9" fillId="6" borderId="0" xfId="0" applyFont="1" applyFill="1"/>
    <xf numFmtId="0" fontId="2" fillId="6" borderId="0" xfId="0" applyFont="1" applyFill="1" applyBorder="1"/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vertical="top"/>
    </xf>
    <xf numFmtId="0" fontId="26" fillId="0" borderId="0" xfId="0" applyFont="1"/>
    <xf numFmtId="10" fontId="26" fillId="0" borderId="0" xfId="0" applyNumberFormat="1" applyFont="1" applyFill="1" applyBorder="1" applyAlignment="1">
      <alignment horizontal="center" vertical="top"/>
    </xf>
    <xf numFmtId="10" fontId="26" fillId="0" borderId="0" xfId="0" applyNumberFormat="1" applyFont="1" applyAlignment="1">
      <alignment horizontal="center"/>
    </xf>
    <xf numFmtId="14" fontId="26" fillId="8" borderId="0" xfId="0" applyNumberFormat="1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14" fontId="14" fillId="8" borderId="0" xfId="3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14" fontId="14" fillId="8" borderId="0" xfId="0" applyNumberFormat="1" applyFont="1" applyFill="1" applyAlignment="1">
      <alignment horizontal="center" vertical="center"/>
    </xf>
    <xf numFmtId="0" fontId="14" fillId="0" borderId="0" xfId="3" applyFont="1" applyFill="1" applyBorder="1" applyAlignment="1">
      <alignment horizontal="left"/>
    </xf>
    <xf numFmtId="0" fontId="15" fillId="8" borderId="0" xfId="0" applyFont="1" applyFill="1" applyAlignment="1">
      <alignment horizontal="center" vertical="center"/>
    </xf>
    <xf numFmtId="0" fontId="15" fillId="0" borderId="0" xfId="3" applyFont="1" applyFill="1" applyBorder="1" applyAlignment="1">
      <alignment horizontal="left"/>
    </xf>
    <xf numFmtId="10" fontId="26" fillId="0" borderId="0" xfId="4" applyNumberFormat="1" applyFont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0" fontId="28" fillId="0" borderId="0" xfId="0" applyFont="1"/>
    <xf numFmtId="0" fontId="14" fillId="0" borderId="0" xfId="3" applyFont="1" applyFill="1"/>
    <xf numFmtId="173" fontId="14" fillId="0" borderId="0" xfId="3" applyNumberFormat="1" applyFont="1" applyFill="1" applyAlignment="1">
      <alignment horizontal="center"/>
    </xf>
    <xf numFmtId="0" fontId="14" fillId="0" borderId="0" xfId="3" applyFont="1" applyFill="1" applyAlignment="1">
      <alignment horizontal="left"/>
    </xf>
    <xf numFmtId="0" fontId="6" fillId="7" borderId="0" xfId="3" applyFont="1" applyFill="1" applyBorder="1" applyAlignment="1">
      <alignment horizontal="center" vertical="center"/>
    </xf>
    <xf numFmtId="0" fontId="29" fillId="0" borderId="0" xfId="0" applyFont="1"/>
    <xf numFmtId="0" fontId="24" fillId="0" borderId="0" xfId="1" applyAlignment="1" applyProtection="1"/>
    <xf numFmtId="0" fontId="30" fillId="0" borderId="0" xfId="0" applyFont="1"/>
    <xf numFmtId="14" fontId="14" fillId="8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14" fontId="1" fillId="8" borderId="0" xfId="0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wrapText="1"/>
    </xf>
    <xf numFmtId="14" fontId="14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4" fillId="0" borderId="0" xfId="0" quotePrefix="1" applyFont="1" applyAlignment="1">
      <alignment horizontal="left"/>
    </xf>
    <xf numFmtId="0" fontId="14" fillId="0" borderId="0" xfId="0" applyFont="1" applyBorder="1" applyAlignment="1">
      <alignment horizontal="left" wrapText="1"/>
    </xf>
    <xf numFmtId="14" fontId="14" fillId="0" borderId="0" xfId="0" applyNumberFormat="1" applyFont="1" applyFill="1" applyBorder="1" applyAlignment="1">
      <alignment horizontal="center" wrapText="1"/>
    </xf>
    <xf numFmtId="14" fontId="14" fillId="8" borderId="0" xfId="0" applyNumberFormat="1" applyFont="1" applyFill="1" applyBorder="1" applyAlignment="1">
      <alignment horizontal="center" wrapText="1"/>
    </xf>
    <xf numFmtId="0" fontId="0" fillId="8" borderId="0" xfId="0" applyFill="1" applyBorder="1"/>
    <xf numFmtId="0" fontId="31" fillId="8" borderId="11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31" fillId="8" borderId="14" xfId="0" applyFont="1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14" fillId="0" borderId="0" xfId="0" applyFont="1" applyAlignment="1">
      <alignment horizontal="left"/>
    </xf>
    <xf numFmtId="0" fontId="12" fillId="7" borderId="0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14" fontId="9" fillId="8" borderId="0" xfId="0" applyNumberFormat="1" applyFont="1" applyFill="1" applyBorder="1" applyAlignment="1">
      <alignment horizontal="center"/>
    </xf>
    <xf numFmtId="14" fontId="11" fillId="8" borderId="0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0" fontId="1" fillId="0" borderId="0" xfId="4" applyNumberFormat="1" applyFont="1" applyFill="1" applyBorder="1" applyAlignment="1">
      <alignment horizontal="right"/>
    </xf>
    <xf numFmtId="0" fontId="10" fillId="0" borderId="0" xfId="0" applyFont="1" applyFill="1" applyBorder="1"/>
    <xf numFmtId="0" fontId="1" fillId="0" borderId="0" xfId="0" applyFont="1" applyFill="1" applyBorder="1"/>
    <xf numFmtId="0" fontId="9" fillId="0" borderId="0" xfId="0" applyFont="1" applyFill="1" applyAlignment="1">
      <alignment horizontal="left"/>
    </xf>
    <xf numFmtId="0" fontId="15" fillId="7" borderId="0" xfId="0" applyFont="1" applyFill="1" applyBorder="1" applyAlignment="1">
      <alignment horizontal="center" vertical="center" wrapText="1"/>
    </xf>
    <xf numFmtId="0" fontId="0" fillId="0" borderId="0" xfId="0" applyBorder="1"/>
    <xf numFmtId="14" fontId="2" fillId="8" borderId="0" xfId="0" applyNumberFormat="1" applyFont="1" applyFill="1" applyBorder="1" applyAlignment="1">
      <alignment horizontal="center" wrapText="1"/>
    </xf>
    <xf numFmtId="10" fontId="2" fillId="0" borderId="0" xfId="0" applyNumberFormat="1" applyFont="1" applyFill="1" applyBorder="1" applyAlignment="1">
      <alignment horizontal="left" wrapText="1"/>
    </xf>
    <xf numFmtId="0" fontId="2" fillId="0" borderId="0" xfId="0" applyFont="1"/>
    <xf numFmtId="0" fontId="9" fillId="7" borderId="0" xfId="0" applyFont="1" applyFill="1"/>
    <xf numFmtId="9" fontId="14" fillId="0" borderId="1" xfId="0" applyNumberFormat="1" applyFont="1" applyBorder="1" applyAlignment="1">
      <alignment horizontal="center" wrapText="1"/>
    </xf>
    <xf numFmtId="10" fontId="14" fillId="0" borderId="1" xfId="0" applyNumberFormat="1" applyFont="1" applyBorder="1" applyAlignment="1">
      <alignment horizontal="center" wrapText="1"/>
    </xf>
    <xf numFmtId="0" fontId="15" fillId="7" borderId="0" xfId="0" applyFont="1" applyFill="1" applyBorder="1" applyAlignment="1">
      <alignment horizontal="center" wrapText="1"/>
    </xf>
    <xf numFmtId="10" fontId="14" fillId="0" borderId="0" xfId="0" applyNumberFormat="1" applyFont="1" applyBorder="1" applyAlignment="1">
      <alignment horizontal="center" wrapText="1"/>
    </xf>
    <xf numFmtId="0" fontId="32" fillId="0" borderId="0" xfId="0" applyFont="1"/>
    <xf numFmtId="10" fontId="14" fillId="0" borderId="2" xfId="0" applyNumberFormat="1" applyFont="1" applyBorder="1" applyAlignment="1">
      <alignment horizont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10" fontId="14" fillId="0" borderId="3" xfId="0" applyNumberFormat="1" applyFont="1" applyBorder="1" applyAlignment="1">
      <alignment horizontal="center" wrapText="1"/>
    </xf>
    <xf numFmtId="0" fontId="2" fillId="0" borderId="0" xfId="0" applyFont="1" applyBorder="1"/>
    <xf numFmtId="0" fontId="3" fillId="0" borderId="0" xfId="0" applyFont="1" applyFill="1" applyBorder="1" applyAlignment="1"/>
    <xf numFmtId="0" fontId="3" fillId="0" borderId="0" xfId="0" applyFont="1"/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19" fillId="0" borderId="0" xfId="0" applyFont="1" applyBorder="1"/>
    <xf numFmtId="14" fontId="26" fillId="8" borderId="2" xfId="0" applyNumberFormat="1" applyFont="1" applyFill="1" applyBorder="1" applyAlignment="1">
      <alignment horizontal="center"/>
    </xf>
    <xf numFmtId="14" fontId="26" fillId="8" borderId="0" xfId="0" applyNumberFormat="1" applyFont="1" applyFill="1" applyBorder="1" applyAlignment="1">
      <alignment horizontal="center"/>
    </xf>
    <xf numFmtId="14" fontId="3" fillId="8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/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vertical="center"/>
    </xf>
    <xf numFmtId="0" fontId="2" fillId="9" borderId="0" xfId="0" applyFont="1" applyFill="1"/>
    <xf numFmtId="0" fontId="26" fillId="0" borderId="0" xfId="0" applyFont="1" applyBorder="1"/>
    <xf numFmtId="14" fontId="3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0" fontId="9" fillId="0" borderId="0" xfId="0" applyNumberFormat="1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/>
    <xf numFmtId="0" fontId="20" fillId="7" borderId="0" xfId="0" applyFont="1" applyFill="1" applyAlignment="1"/>
    <xf numFmtId="0" fontId="27" fillId="0" borderId="0" xfId="0" applyFont="1" applyFill="1" applyBorder="1" applyAlignment="1">
      <alignment horizontal="center" vertical="center" wrapText="1"/>
    </xf>
    <xf numFmtId="14" fontId="14" fillId="8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left" wrapText="1"/>
    </xf>
    <xf numFmtId="10" fontId="1" fillId="0" borderId="0" xfId="4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26" fillId="0" borderId="0" xfId="0" applyNumberFormat="1" applyFont="1" applyFill="1" applyBorder="1" applyAlignment="1">
      <alignment horizontal="center" vertical="center" wrapText="1"/>
    </xf>
    <xf numFmtId="172" fontId="1" fillId="0" borderId="0" xfId="4" applyNumberFormat="1" applyFont="1" applyFill="1" applyBorder="1" applyAlignment="1">
      <alignment horizontal="right"/>
    </xf>
    <xf numFmtId="14" fontId="1" fillId="8" borderId="0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Alignment="1">
      <alignment horizontal="center"/>
    </xf>
    <xf numFmtId="14" fontId="9" fillId="8" borderId="0" xfId="0" applyNumberFormat="1" applyFont="1" applyFill="1"/>
    <xf numFmtId="10" fontId="9" fillId="0" borderId="0" xfId="0" applyNumberFormat="1" applyFont="1" applyFill="1"/>
    <xf numFmtId="9" fontId="9" fillId="0" borderId="0" xfId="0" applyNumberFormat="1" applyFont="1" applyFill="1"/>
    <xf numFmtId="14" fontId="1" fillId="8" borderId="0" xfId="3" applyNumberFormat="1" applyFont="1" applyFill="1"/>
    <xf numFmtId="14" fontId="5" fillId="8" borderId="0" xfId="3" applyNumberFormat="1" applyFill="1"/>
    <xf numFmtId="0" fontId="6" fillId="7" borderId="0" xfId="3" applyFont="1" applyFill="1" applyAlignment="1">
      <alignment horizontal="center"/>
    </xf>
    <xf numFmtId="0" fontId="1" fillId="0" borderId="0" xfId="3" applyFont="1" applyFill="1"/>
    <xf numFmtId="0" fontId="1" fillId="0" borderId="0" xfId="3" quotePrefix="1" applyFont="1" applyFill="1"/>
    <xf numFmtId="0" fontId="33" fillId="0" borderId="0" xfId="0" applyFont="1"/>
    <xf numFmtId="0" fontId="0" fillId="9" borderId="0" xfId="0" applyFill="1"/>
    <xf numFmtId="0" fontId="20" fillId="7" borderId="0" xfId="0" applyFont="1" applyFill="1" applyBorder="1" applyAlignment="1">
      <alignment horizontal="center"/>
    </xf>
    <xf numFmtId="10" fontId="14" fillId="0" borderId="0" xfId="4" applyNumberFormat="1" applyFont="1" applyFill="1" applyBorder="1" applyAlignment="1">
      <alignment horizontal="center"/>
    </xf>
    <xf numFmtId="172" fontId="3" fillId="0" borderId="0" xfId="0" applyNumberFormat="1" applyFont="1" applyFill="1" applyBorder="1"/>
    <xf numFmtId="172" fontId="3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0" fontId="14" fillId="9" borderId="0" xfId="0" applyNumberFormat="1" applyFont="1" applyFill="1" applyAlignment="1">
      <alignment horizontal="center"/>
    </xf>
    <xf numFmtId="10" fontId="3" fillId="9" borderId="0" xfId="0" applyNumberFormat="1" applyFont="1" applyFill="1" applyAlignment="1">
      <alignment horizontal="center"/>
    </xf>
    <xf numFmtId="172" fontId="14" fillId="0" borderId="0" xfId="0" applyNumberFormat="1" applyFont="1" applyFill="1" applyAlignment="1">
      <alignment horizontal="center"/>
    </xf>
    <xf numFmtId="172" fontId="14" fillId="9" borderId="0" xfId="0" applyNumberFormat="1" applyFont="1" applyFill="1" applyAlignment="1">
      <alignment horizontal="center"/>
    </xf>
    <xf numFmtId="0" fontId="3" fillId="6" borderId="0" xfId="0" applyFont="1" applyFill="1"/>
    <xf numFmtId="14" fontId="9" fillId="8" borderId="0" xfId="0" applyNumberFormat="1" applyFont="1" applyFill="1" applyAlignment="1">
      <alignment horizontal="center"/>
    </xf>
    <xf numFmtId="0" fontId="3" fillId="0" borderId="0" xfId="0" applyFont="1" applyBorder="1" applyAlignment="1">
      <alignment wrapText="1"/>
    </xf>
    <xf numFmtId="0" fontId="15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 vertical="top" wrapText="1"/>
    </xf>
    <xf numFmtId="10" fontId="3" fillId="0" borderId="0" xfId="0" quotePrefix="1" applyNumberFormat="1" applyFont="1" applyBorder="1" applyAlignment="1">
      <alignment horizontal="left" vertical="top" wrapText="1"/>
    </xf>
    <xf numFmtId="10" fontId="3" fillId="0" borderId="0" xfId="0" applyNumberFormat="1" applyFont="1" applyBorder="1" applyAlignment="1">
      <alignment horizontal="left" vertical="top" wrapText="1"/>
    </xf>
    <xf numFmtId="14" fontId="3" fillId="8" borderId="0" xfId="0" applyNumberFormat="1" applyFont="1" applyFill="1" applyBorder="1" applyAlignment="1">
      <alignment horizontal="center" wrapText="1"/>
    </xf>
    <xf numFmtId="10" fontId="3" fillId="0" borderId="0" xfId="0" applyNumberFormat="1" applyFont="1" applyFill="1" applyBorder="1" applyAlignment="1">
      <alignment horizontal="center" wrapText="1"/>
    </xf>
    <xf numFmtId="10" fontId="3" fillId="0" borderId="0" xfId="0" quotePrefix="1" applyNumberFormat="1" applyFont="1" applyFill="1" applyBorder="1" applyAlignment="1">
      <alignment horizontal="left" wrapText="1"/>
    </xf>
    <xf numFmtId="14" fontId="3" fillId="8" borderId="0" xfId="0" quotePrefix="1" applyNumberFormat="1" applyFont="1" applyFill="1" applyBorder="1" applyAlignment="1">
      <alignment horizontal="center" wrapText="1"/>
    </xf>
    <xf numFmtId="0" fontId="17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4" fontId="2" fillId="8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6" fillId="0" borderId="0" xfId="0" quotePrefix="1" applyFont="1" applyAlignment="1">
      <alignment horizontal="left"/>
    </xf>
    <xf numFmtId="0" fontId="19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/>
    </xf>
    <xf numFmtId="10" fontId="1" fillId="0" borderId="0" xfId="0" applyNumberFormat="1" applyFont="1" applyBorder="1" applyAlignment="1">
      <alignment horizontal="center"/>
    </xf>
    <xf numFmtId="0" fontId="1" fillId="8" borderId="0" xfId="0" quotePrefix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0" fontId="1" fillId="0" borderId="0" xfId="0" applyNumberFormat="1" applyFont="1" applyFill="1" applyBorder="1" applyAlignment="1">
      <alignment horizontal="center"/>
    </xf>
    <xf numFmtId="10" fontId="2" fillId="0" borderId="0" xfId="4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0" fontId="3" fillId="0" borderId="0" xfId="0" applyNumberFormat="1" applyFont="1" applyFill="1" applyBorder="1" applyAlignment="1">
      <alignment horizontal="center" vertical="top" wrapText="1"/>
    </xf>
    <xf numFmtId="0" fontId="15" fillId="7" borderId="0" xfId="0" applyFont="1" applyFill="1" applyBorder="1" applyAlignment="1">
      <alignment horizontal="center"/>
    </xf>
    <xf numFmtId="0" fontId="33" fillId="7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12" fillId="7" borderId="0" xfId="0" applyFont="1" applyFill="1" applyBorder="1" applyAlignment="1"/>
    <xf numFmtId="0" fontId="9" fillId="4" borderId="0" xfId="0" applyFont="1" applyFill="1" applyBorder="1" applyAlignment="1"/>
    <xf numFmtId="0" fontId="9" fillId="2" borderId="0" xfId="0" applyFont="1" applyFill="1" applyBorder="1" applyAlignment="1"/>
    <xf numFmtId="14" fontId="3" fillId="0" borderId="0" xfId="0" applyNumberFormat="1" applyFont="1" applyBorder="1" applyAlignment="1">
      <alignment horizontal="center" vertical="top" wrapText="1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/>
    <xf numFmtId="10" fontId="2" fillId="4" borderId="0" xfId="0" applyNumberFormat="1" applyFont="1" applyFill="1" applyBorder="1" applyAlignment="1">
      <alignment horizontal="center" wrapText="1"/>
    </xf>
    <xf numFmtId="10" fontId="2" fillId="0" borderId="0" xfId="0" applyNumberFormat="1" applyFont="1" applyFill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5" fillId="7" borderId="0" xfId="0" applyFont="1" applyFill="1" applyBorder="1" applyAlignment="1">
      <alignment horizontal="center" vertical="center" wrapText="1"/>
    </xf>
    <xf numFmtId="10" fontId="3" fillId="6" borderId="0" xfId="0" applyNumberFormat="1" applyFont="1" applyFill="1" applyBorder="1" applyAlignment="1">
      <alignment horizontal="center" wrapText="1"/>
    </xf>
    <xf numFmtId="10" fontId="3" fillId="6" borderId="0" xfId="0" quotePrefix="1" applyNumberFormat="1" applyFont="1" applyFill="1" applyBorder="1" applyAlignment="1">
      <alignment horizontal="left" wrapText="1"/>
    </xf>
    <xf numFmtId="10" fontId="3" fillId="0" borderId="0" xfId="0" applyNumberFormat="1" applyFont="1" applyBorder="1" applyAlignment="1">
      <alignment horizontal="center" wrapText="1"/>
    </xf>
    <xf numFmtId="10" fontId="3" fillId="0" borderId="0" xfId="0" applyNumberFormat="1" applyFont="1" applyBorder="1" applyAlignment="1">
      <alignment horizontal="left" wrapText="1"/>
    </xf>
    <xf numFmtId="0" fontId="2" fillId="0" borderId="0" xfId="0" applyFont="1" applyFill="1"/>
    <xf numFmtId="10" fontId="3" fillId="0" borderId="0" xfId="0" quotePrefix="1" applyNumberFormat="1" applyFont="1" applyBorder="1" applyAlignment="1">
      <alignment horizontal="left" wrapText="1"/>
    </xf>
    <xf numFmtId="0" fontId="19" fillId="0" borderId="0" xfId="0" applyFont="1"/>
    <xf numFmtId="0" fontId="3" fillId="0" borderId="0" xfId="0" applyFont="1" applyFill="1" applyBorder="1"/>
    <xf numFmtId="14" fontId="26" fillId="0" borderId="0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0" fontId="3" fillId="7" borderId="0" xfId="0" applyFont="1" applyFill="1"/>
    <xf numFmtId="0" fontId="14" fillId="0" borderId="0" xfId="0" applyFont="1" applyFill="1" applyBorder="1"/>
    <xf numFmtId="14" fontId="3" fillId="8" borderId="0" xfId="0" applyNumberFormat="1" applyFont="1" applyFill="1" applyAlignment="1">
      <alignment horizontal="center"/>
    </xf>
    <xf numFmtId="10" fontId="3" fillId="0" borderId="0" xfId="4" applyNumberFormat="1" applyFont="1" applyAlignment="1">
      <alignment horizontal="center"/>
    </xf>
    <xf numFmtId="14" fontId="3" fillId="9" borderId="0" xfId="0" applyNumberFormat="1" applyFont="1" applyFill="1" applyAlignment="1">
      <alignment horizontal="center"/>
    </xf>
    <xf numFmtId="10" fontId="3" fillId="9" borderId="0" xfId="4" applyNumberFormat="1" applyFont="1" applyFill="1" applyAlignment="1">
      <alignment horizontal="center"/>
    </xf>
    <xf numFmtId="0" fontId="9" fillId="9" borderId="0" xfId="0" applyFont="1" applyFill="1"/>
    <xf numFmtId="14" fontId="9" fillId="9" borderId="0" xfId="0" applyNumberFormat="1" applyFont="1" applyFill="1" applyAlignment="1">
      <alignment horizontal="center"/>
    </xf>
    <xf numFmtId="173" fontId="1" fillId="0" borderId="0" xfId="4" applyNumberFormat="1" applyFont="1" applyFill="1" applyBorder="1" applyAlignment="1">
      <alignment horizontal="center"/>
    </xf>
    <xf numFmtId="10" fontId="3" fillId="9" borderId="0" xfId="0" applyNumberFormat="1" applyFont="1" applyFill="1" applyBorder="1" applyAlignment="1">
      <alignment horizontal="center" wrapText="1"/>
    </xf>
    <xf numFmtId="10" fontId="3" fillId="9" borderId="0" xfId="0" applyNumberFormat="1" applyFont="1" applyFill="1" applyBorder="1" applyAlignment="1">
      <alignment horizontal="left" wrapText="1"/>
    </xf>
    <xf numFmtId="0" fontId="3" fillId="9" borderId="0" xfId="0" applyFont="1" applyFill="1" applyAlignment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0" fontId="23" fillId="0" borderId="0" xfId="4" applyNumberFormat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2" fillId="7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33" fillId="7" borderId="0" xfId="0" applyFont="1" applyFill="1" applyAlignment="1">
      <alignment horizontal="center"/>
    </xf>
    <xf numFmtId="0" fontId="33" fillId="7" borderId="0" xfId="0" applyFont="1" applyFill="1"/>
    <xf numFmtId="14" fontId="0" fillId="8" borderId="0" xfId="0" applyNumberForma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174" fontId="0" fillId="0" borderId="0" xfId="0" applyNumberFormat="1" applyAlignment="1">
      <alignment horizontal="center"/>
    </xf>
    <xf numFmtId="10" fontId="3" fillId="0" borderId="0" xfId="4" applyNumberFormat="1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0" fontId="1" fillId="1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10" fontId="2" fillId="0" borderId="0" xfId="0" quotePrefix="1" applyNumberFormat="1" applyFont="1" applyFill="1" applyBorder="1" applyAlignment="1">
      <alignment horizontal="left" wrapText="1"/>
    </xf>
    <xf numFmtId="172" fontId="9" fillId="0" borderId="0" xfId="0" applyNumberFormat="1" applyFont="1" applyFill="1" applyAlignment="1">
      <alignment horizontal="center"/>
    </xf>
    <xf numFmtId="10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1" fillId="0" borderId="0" xfId="0" applyFont="1"/>
    <xf numFmtId="1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2" fillId="7" borderId="0" xfId="0" applyFont="1" applyFill="1" applyBorder="1" applyAlignment="1">
      <alignment horizontal="center" vertical="center"/>
    </xf>
    <xf numFmtId="0" fontId="19" fillId="0" borderId="0" xfId="0" applyFont="1" applyFill="1"/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10" fontId="2" fillId="0" borderId="0" xfId="4" applyNumberFormat="1" applyFont="1" applyFill="1" applyBorder="1" applyAlignment="1">
      <alignment horizontal="center" vertical="center"/>
    </xf>
    <xf numFmtId="14" fontId="1" fillId="9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9" fillId="0" borderId="0" xfId="0" applyNumberFormat="1" applyFont="1" applyFill="1"/>
    <xf numFmtId="0" fontId="14" fillId="0" borderId="0" xfId="0" applyFont="1"/>
    <xf numFmtId="14" fontId="2" fillId="8" borderId="0" xfId="0" applyNumberFormat="1" applyFont="1" applyFill="1" applyAlignment="1">
      <alignment horizontal="center"/>
    </xf>
    <xf numFmtId="9" fontId="9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2" fillId="7" borderId="0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vertical="center"/>
    </xf>
    <xf numFmtId="10" fontId="1" fillId="0" borderId="1" xfId="4" applyNumberFormat="1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 vertical="center"/>
    </xf>
    <xf numFmtId="10" fontId="1" fillId="0" borderId="4" xfId="4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horizontal="center" wrapText="1"/>
    </xf>
    <xf numFmtId="173" fontId="1" fillId="0" borderId="1" xfId="4" applyNumberFormat="1" applyFont="1" applyFill="1" applyBorder="1" applyAlignment="1">
      <alignment horizontal="center"/>
    </xf>
    <xf numFmtId="9" fontId="1" fillId="0" borderId="4" xfId="4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9" fillId="0" borderId="4" xfId="0" applyFont="1" applyBorder="1"/>
    <xf numFmtId="172" fontId="2" fillId="0" borderId="0" xfId="0" applyNumberFormat="1" applyFont="1" applyFill="1" applyBorder="1"/>
    <xf numFmtId="0" fontId="33" fillId="7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vertical="center"/>
    </xf>
    <xf numFmtId="0" fontId="33" fillId="7" borderId="0" xfId="0" applyFont="1" applyFill="1" applyAlignment="1">
      <alignment horizontal="center" vertical="center"/>
    </xf>
    <xf numFmtId="0" fontId="0" fillId="7" borderId="0" xfId="0" applyFill="1"/>
    <xf numFmtId="0" fontId="0" fillId="0" borderId="0" xfId="0" applyAlignment="1"/>
    <xf numFmtId="10" fontId="23" fillId="0" borderId="0" xfId="4" applyNumberFormat="1" applyFont="1" applyAlignment="1"/>
    <xf numFmtId="14" fontId="0" fillId="8" borderId="0" xfId="0" applyNumberFormat="1" applyFill="1" applyAlignment="1">
      <alignment horizontal="center" vertical="center"/>
    </xf>
    <xf numFmtId="14" fontId="23" fillId="8" borderId="0" xfId="4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10" fontId="0" fillId="0" borderId="0" xfId="0" applyNumberFormat="1" applyAlignment="1">
      <alignment horizontal="center" vertical="center"/>
    </xf>
    <xf numFmtId="10" fontId="23" fillId="0" borderId="0" xfId="4" applyNumberFormat="1" applyFont="1" applyAlignment="1">
      <alignment horizontal="center" vertical="center"/>
    </xf>
    <xf numFmtId="9" fontId="23" fillId="0" borderId="4" xfId="4" applyNumberFormat="1" applyFont="1" applyBorder="1" applyAlignment="1">
      <alignment horizontal="center"/>
    </xf>
    <xf numFmtId="10" fontId="0" fillId="0" borderId="0" xfId="0" applyNumberFormat="1"/>
    <xf numFmtId="0" fontId="33" fillId="7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3" fillId="7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/>
    </xf>
    <xf numFmtId="14" fontId="23" fillId="0" borderId="0" xfId="4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35" fillId="0" borderId="0" xfId="0" applyFont="1"/>
    <xf numFmtId="14" fontId="23" fillId="0" borderId="0" xfId="4" applyNumberFormat="1" applyFont="1" applyAlignment="1">
      <alignment horizont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 wrapText="1"/>
    </xf>
    <xf numFmtId="0" fontId="33" fillId="8" borderId="0" xfId="0" applyFont="1" applyFill="1" applyAlignment="1">
      <alignment vertical="center"/>
    </xf>
    <xf numFmtId="14" fontId="0" fillId="8" borderId="0" xfId="0" applyNumberFormat="1" applyFont="1" applyFill="1" applyAlignment="1">
      <alignment horizontal="center" vertical="center"/>
    </xf>
    <xf numFmtId="174" fontId="0" fillId="0" borderId="0" xfId="0" applyNumberFormat="1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 wrapText="1"/>
    </xf>
    <xf numFmtId="0" fontId="36" fillId="0" borderId="0" xfId="0" applyFont="1"/>
    <xf numFmtId="10" fontId="23" fillId="0" borderId="0" xfId="4" applyNumberFormat="1" applyFont="1" applyAlignment="1">
      <alignment horizontal="left" vertical="center"/>
    </xf>
    <xf numFmtId="10" fontId="32" fillId="0" borderId="0" xfId="4" applyNumberFormat="1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3" fillId="7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/>
    </xf>
    <xf numFmtId="14" fontId="0" fillId="8" borderId="0" xfId="0" applyNumberFormat="1" applyFont="1" applyFill="1" applyAlignment="1">
      <alignment vertical="center"/>
    </xf>
    <xf numFmtId="0" fontId="37" fillId="7" borderId="0" xfId="3" applyFont="1" applyFill="1" applyBorder="1" applyAlignment="1">
      <alignment horizontal="center" vertical="center" wrapText="1"/>
    </xf>
    <xf numFmtId="0" fontId="37" fillId="7" borderId="0" xfId="3" applyFont="1" applyFill="1" applyAlignment="1">
      <alignment horizontal="center" vertical="center" wrapText="1"/>
    </xf>
    <xf numFmtId="14" fontId="38" fillId="8" borderId="0" xfId="3" applyNumberFormat="1" applyFont="1" applyFill="1" applyBorder="1" applyAlignment="1">
      <alignment horizontal="center" wrapText="1"/>
    </xf>
    <xf numFmtId="176" fontId="0" fillId="0" borderId="0" xfId="0" applyNumberFormat="1" applyFont="1" applyBorder="1" applyAlignment="1">
      <alignment horizontal="center" wrapText="1"/>
    </xf>
    <xf numFmtId="174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wrapText="1"/>
    </xf>
    <xf numFmtId="14" fontId="0" fillId="0" borderId="0" xfId="0" applyNumberFormat="1" applyFont="1" applyBorder="1" applyAlignment="1">
      <alignment horizontal="center" wrapText="1"/>
    </xf>
    <xf numFmtId="0" fontId="38" fillId="0" borderId="0" xfId="3" applyFont="1" applyAlignment="1">
      <alignment vertical="center"/>
    </xf>
    <xf numFmtId="0" fontId="38" fillId="0" borderId="0" xfId="3" applyFont="1" applyAlignment="1">
      <alignment horizontal="center" vertical="center"/>
    </xf>
    <xf numFmtId="177" fontId="38" fillId="0" borderId="0" xfId="3" applyNumberFormat="1" applyFont="1" applyFill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center" wrapText="1"/>
    </xf>
    <xf numFmtId="0" fontId="38" fillId="0" borderId="0" xfId="3" applyFont="1" applyFill="1" applyAlignment="1">
      <alignment vertical="center"/>
    </xf>
    <xf numFmtId="0" fontId="38" fillId="0" borderId="0" xfId="3" applyFont="1" applyFill="1" applyBorder="1" applyAlignment="1">
      <alignment horizontal="left" wrapText="1"/>
    </xf>
    <xf numFmtId="14" fontId="38" fillId="0" borderId="0" xfId="3" applyNumberFormat="1" applyFont="1" applyFill="1" applyBorder="1" applyAlignment="1">
      <alignment horizontal="center" wrapText="1"/>
    </xf>
    <xf numFmtId="14" fontId="38" fillId="8" borderId="0" xfId="3" applyNumberFormat="1" applyFont="1" applyFill="1" applyBorder="1" applyAlignment="1">
      <alignment horizontal="center"/>
    </xf>
    <xf numFmtId="14" fontId="38" fillId="8" borderId="0" xfId="0" applyNumberFormat="1" applyFont="1" applyFill="1" applyBorder="1" applyAlignment="1">
      <alignment horizontal="center"/>
    </xf>
    <xf numFmtId="0" fontId="38" fillId="0" borderId="0" xfId="0" applyFont="1" applyBorder="1" applyAlignment="1">
      <alignment wrapText="1"/>
    </xf>
    <xf numFmtId="14" fontId="38" fillId="0" borderId="0" xfId="0" applyNumberFormat="1" applyFont="1" applyBorder="1" applyAlignment="1">
      <alignment horizontal="center" wrapText="1"/>
    </xf>
    <xf numFmtId="0" fontId="38" fillId="8" borderId="0" xfId="0" quotePrefix="1" applyFont="1" applyFill="1" applyBorder="1" applyAlignment="1">
      <alignment horizontal="center"/>
    </xf>
    <xf numFmtId="0" fontId="38" fillId="0" borderId="0" xfId="0" applyFont="1" applyBorder="1" applyAlignment="1">
      <alignment horizontal="left" wrapText="1"/>
    </xf>
    <xf numFmtId="175" fontId="38" fillId="0" borderId="0" xfId="2" applyNumberFormat="1" applyFont="1" applyBorder="1" applyAlignment="1">
      <alignment horizontal="center" wrapText="1"/>
    </xf>
    <xf numFmtId="0" fontId="39" fillId="0" borderId="0" xfId="3" applyFont="1" applyAlignment="1">
      <alignment vertical="center"/>
    </xf>
    <xf numFmtId="0" fontId="33" fillId="7" borderId="0" xfId="0" applyFont="1" applyFill="1" applyBorder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14" fontId="38" fillId="8" borderId="0" xfId="0" applyNumberFormat="1" applyFont="1" applyFill="1" applyAlignment="1">
      <alignment horizontal="center" vertical="center"/>
    </xf>
    <xf numFmtId="0" fontId="38" fillId="0" borderId="0" xfId="0" applyFont="1"/>
    <xf numFmtId="0" fontId="0" fillId="0" borderId="0" xfId="0" applyFont="1"/>
    <xf numFmtId="14" fontId="0" fillId="0" borderId="0" xfId="0" applyNumberFormat="1" applyFill="1"/>
    <xf numFmtId="0" fontId="33" fillId="7" borderId="0" xfId="0" applyFont="1" applyFill="1" applyAlignment="1">
      <alignment horizontal="center" wrapText="1"/>
    </xf>
    <xf numFmtId="10" fontId="23" fillId="9" borderId="0" xfId="4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7" fillId="7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top"/>
    </xf>
    <xf numFmtId="0" fontId="37" fillId="7" borderId="0" xfId="3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top"/>
    </xf>
    <xf numFmtId="0" fontId="38" fillId="0" borderId="0" xfId="3" applyFont="1" applyFill="1" applyBorder="1" applyAlignment="1">
      <alignment horizontal="left"/>
    </xf>
    <xf numFmtId="0" fontId="37" fillId="0" borderId="0" xfId="3" applyFont="1" applyFill="1" applyBorder="1" applyAlignment="1">
      <alignment horizontal="left"/>
    </xf>
    <xf numFmtId="10" fontId="0" fillId="0" borderId="0" xfId="0" applyNumberFormat="1" applyFont="1" applyAlignment="1">
      <alignment horizontal="center"/>
    </xf>
    <xf numFmtId="0" fontId="37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14" fontId="0" fillId="8" borderId="0" xfId="0" applyNumberFormat="1" applyFont="1" applyFill="1" applyAlignment="1">
      <alignment horizontal="center"/>
    </xf>
    <xf numFmtId="0" fontId="38" fillId="0" borderId="0" xfId="3" applyFont="1" applyFill="1"/>
    <xf numFmtId="14" fontId="38" fillId="8" borderId="0" xfId="3" applyNumberFormat="1" applyFont="1" applyFill="1" applyAlignment="1">
      <alignment horizontal="center"/>
    </xf>
    <xf numFmtId="0" fontId="38" fillId="0" borderId="0" xfId="3" applyFont="1" applyFill="1" applyAlignment="1">
      <alignment horizontal="left"/>
    </xf>
    <xf numFmtId="0" fontId="40" fillId="0" borderId="0" xfId="0" applyFont="1" applyFill="1" applyAlignment="1">
      <alignment horizontal="center" vertical="center"/>
    </xf>
    <xf numFmtId="14" fontId="41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4" fontId="41" fillId="0" borderId="0" xfId="3" applyNumberFormat="1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0" fontId="0" fillId="0" borderId="0" xfId="0" applyFont="1" applyBorder="1"/>
    <xf numFmtId="0" fontId="37" fillId="7" borderId="0" xfId="0" applyFont="1" applyFill="1" applyBorder="1" applyAlignment="1">
      <alignment horizontal="center" wrapText="1"/>
    </xf>
    <xf numFmtId="14" fontId="38" fillId="8" borderId="2" xfId="0" applyNumberFormat="1" applyFont="1" applyFill="1" applyBorder="1" applyAlignment="1">
      <alignment horizontal="center" wrapText="1"/>
    </xf>
    <xf numFmtId="14" fontId="0" fillId="0" borderId="0" xfId="0" applyNumberFormat="1" applyFont="1" applyBorder="1" applyAlignment="1">
      <alignment horizontal="center"/>
    </xf>
    <xf numFmtId="14" fontId="38" fillId="8" borderId="0" xfId="0" applyNumberFormat="1" applyFont="1" applyFill="1" applyBorder="1" applyAlignment="1">
      <alignment horizontal="center" wrapText="1"/>
    </xf>
    <xf numFmtId="10" fontId="38" fillId="0" borderId="1" xfId="0" applyNumberFormat="1" applyFont="1" applyBorder="1" applyAlignment="1">
      <alignment horizontal="center" wrapText="1"/>
    </xf>
    <xf numFmtId="10" fontId="38" fillId="0" borderId="0" xfId="0" applyNumberFormat="1" applyFont="1" applyBorder="1" applyAlignment="1">
      <alignment horizontal="center" wrapText="1"/>
    </xf>
    <xf numFmtId="10" fontId="38" fillId="0" borderId="3" xfId="0" applyNumberFormat="1" applyFont="1" applyBorder="1" applyAlignment="1">
      <alignment horizontal="center" wrapText="1"/>
    </xf>
    <xf numFmtId="10" fontId="38" fillId="0" borderId="2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14" fontId="38" fillId="8" borderId="0" xfId="3" applyNumberFormat="1" applyFon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33" fillId="7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left" vertical="top"/>
    </xf>
    <xf numFmtId="14" fontId="0" fillId="7" borderId="0" xfId="0" applyNumberFormat="1" applyFill="1" applyAlignment="1">
      <alignment horizontal="center" vertical="center"/>
    </xf>
    <xf numFmtId="10" fontId="0" fillId="7" borderId="0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7" borderId="4" xfId="0" applyNumberFormat="1" applyFont="1" applyFill="1" applyBorder="1" applyAlignment="1">
      <alignment horizontal="center" vertical="center" wrapText="1"/>
    </xf>
    <xf numFmtId="10" fontId="23" fillId="7" borderId="0" xfId="4" applyNumberFormat="1" applyFont="1" applyFill="1" applyAlignment="1">
      <alignment horizontal="center" vertical="center" wrapText="1"/>
    </xf>
    <xf numFmtId="10" fontId="38" fillId="0" borderId="0" xfId="0" applyNumberFormat="1" applyFont="1" applyBorder="1" applyAlignment="1">
      <alignment horizontal="center" wrapText="1"/>
    </xf>
    <xf numFmtId="0" fontId="37" fillId="7" borderId="0" xfId="0" applyFont="1" applyFill="1" applyBorder="1" applyAlignment="1">
      <alignment horizontal="center" vertical="center" wrapText="1"/>
    </xf>
    <xf numFmtId="0" fontId="37" fillId="0" borderId="0" xfId="3" applyFont="1" applyFill="1" applyAlignment="1">
      <alignment horizontal="center" vertical="center" wrapText="1"/>
    </xf>
    <xf numFmtId="0" fontId="0" fillId="0" borderId="0" xfId="0" applyFont="1" applyBorder="1" applyAlignment="1">
      <alignment horizontal="left" wrapText="1"/>
    </xf>
    <xf numFmtId="0" fontId="28" fillId="0" borderId="0" xfId="0" applyFont="1" applyAlignment="1">
      <alignment vertical="center"/>
    </xf>
    <xf numFmtId="0" fontId="24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42" fillId="7" borderId="0" xfId="0" applyFont="1" applyFill="1"/>
    <xf numFmtId="0" fontId="43" fillId="7" borderId="0" xfId="0" applyFont="1" applyFill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37" fillId="7" borderId="5" xfId="0" applyFont="1" applyFill="1" applyBorder="1" applyAlignment="1">
      <alignment horizontal="center" vertical="center" wrapText="1"/>
    </xf>
    <xf numFmtId="0" fontId="37" fillId="7" borderId="6" xfId="0" applyFont="1" applyFill="1" applyBorder="1" applyAlignment="1">
      <alignment horizontal="center" vertical="center" wrapText="1"/>
    </xf>
    <xf numFmtId="0" fontId="37" fillId="7" borderId="4" xfId="0" applyFont="1" applyFill="1" applyBorder="1" applyAlignment="1">
      <alignment horizontal="center" vertical="center" wrapText="1"/>
    </xf>
    <xf numFmtId="0" fontId="43" fillId="7" borderId="0" xfId="0" applyFont="1" applyFill="1" applyAlignment="1">
      <alignment horizontal="center"/>
    </xf>
    <xf numFmtId="14" fontId="42" fillId="8" borderId="0" xfId="0" applyNumberFormat="1" applyFont="1" applyFill="1" applyBorder="1" applyAlignment="1">
      <alignment horizontal="center"/>
    </xf>
    <xf numFmtId="10" fontId="42" fillId="0" borderId="0" xfId="0" applyNumberFormat="1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4" fontId="38" fillId="0" borderId="0" xfId="0" applyNumberFormat="1" applyFont="1" applyFill="1" applyBorder="1" applyAlignment="1">
      <alignment horizontal="center" wrapText="1"/>
    </xf>
    <xf numFmtId="0" fontId="42" fillId="0" borderId="0" xfId="0" applyFont="1" applyFill="1" applyAlignment="1"/>
    <xf numFmtId="0" fontId="38" fillId="0" borderId="0" xfId="0" applyFont="1" applyFill="1" applyBorder="1" applyAlignment="1">
      <alignment horizontal="left"/>
    </xf>
    <xf numFmtId="0" fontId="38" fillId="0" borderId="0" xfId="0" applyFont="1" applyFill="1" applyBorder="1" applyAlignment="1"/>
    <xf numFmtId="14" fontId="38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/>
    <xf numFmtId="14" fontId="42" fillId="0" borderId="0" xfId="0" applyNumberFormat="1" applyFont="1" applyFill="1" applyBorder="1" applyAlignment="1">
      <alignment horizontal="center"/>
    </xf>
    <xf numFmtId="0" fontId="42" fillId="0" borderId="0" xfId="0" applyFont="1" applyFill="1"/>
    <xf numFmtId="14" fontId="0" fillId="8" borderId="0" xfId="0" applyNumberFormat="1" applyFont="1" applyFill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14" fontId="38" fillId="0" borderId="0" xfId="0" applyNumberFormat="1" applyFont="1" applyBorder="1" applyAlignment="1">
      <alignment horizontal="center"/>
    </xf>
    <xf numFmtId="0" fontId="42" fillId="0" borderId="0" xfId="0" applyFont="1"/>
    <xf numFmtId="14" fontId="42" fillId="0" borderId="0" xfId="0" applyNumberFormat="1" applyFont="1" applyBorder="1" applyAlignment="1">
      <alignment horizontal="center"/>
    </xf>
    <xf numFmtId="0" fontId="44" fillId="0" borderId="0" xfId="0" applyFont="1"/>
    <xf numFmtId="0" fontId="37" fillId="7" borderId="0" xfId="3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/>
    </xf>
    <xf numFmtId="10" fontId="42" fillId="0" borderId="1" xfId="0" applyNumberFormat="1" applyFont="1" applyFill="1" applyBorder="1" applyAlignment="1">
      <alignment horizontal="center"/>
    </xf>
    <xf numFmtId="10" fontId="42" fillId="0" borderId="0" xfId="4" applyNumberFormat="1" applyFont="1" applyFill="1" applyAlignment="1">
      <alignment horizontal="center"/>
    </xf>
    <xf numFmtId="10" fontId="42" fillId="0" borderId="0" xfId="4" applyNumberFormat="1" applyFont="1" applyFill="1" applyBorder="1" applyAlignment="1">
      <alignment horizontal="center"/>
    </xf>
    <xf numFmtId="14" fontId="42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2" fillId="0" borderId="0" xfId="0" applyFont="1" applyFill="1" applyBorder="1" applyAlignment="1">
      <alignment horizontal="left"/>
    </xf>
    <xf numFmtId="0" fontId="42" fillId="0" borderId="0" xfId="0" applyFont="1" applyFill="1" applyAlignment="1">
      <alignment horizontal="left"/>
    </xf>
    <xf numFmtId="10" fontId="42" fillId="0" borderId="0" xfId="4" applyNumberFormat="1" applyFont="1" applyAlignment="1">
      <alignment horizontal="center"/>
    </xf>
    <xf numFmtId="10" fontId="42" fillId="0" borderId="0" xfId="4" applyNumberFormat="1" applyFont="1" applyBorder="1" applyAlignment="1">
      <alignment horizontal="center"/>
    </xf>
    <xf numFmtId="0" fontId="42" fillId="0" borderId="0" xfId="0" applyFont="1" applyFill="1" applyBorder="1"/>
    <xf numFmtId="0" fontId="42" fillId="0" borderId="0" xfId="0" applyFont="1" applyBorder="1"/>
    <xf numFmtId="14" fontId="42" fillId="0" borderId="0" xfId="0" applyNumberFormat="1" applyFont="1" applyAlignment="1">
      <alignment horizontal="center"/>
    </xf>
    <xf numFmtId="10" fontId="38" fillId="0" borderId="1" xfId="0" applyNumberFormat="1" applyFont="1" applyFill="1" applyBorder="1" applyAlignment="1">
      <alignment horizontal="center" wrapText="1"/>
    </xf>
    <xf numFmtId="0" fontId="38" fillId="7" borderId="0" xfId="3" applyFont="1" applyFill="1" applyBorder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7" fillId="7" borderId="0" xfId="3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0" fontId="33" fillId="7" borderId="0" xfId="0" applyFont="1" applyFill="1" applyBorder="1" applyAlignment="1">
      <alignment horizontal="center" vertical="center" wrapText="1"/>
    </xf>
    <xf numFmtId="0" fontId="33" fillId="7" borderId="4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7" fillId="7" borderId="0" xfId="0" applyFont="1" applyFill="1" applyBorder="1" applyAlignment="1">
      <alignment horizontal="center" vertical="center"/>
    </xf>
    <xf numFmtId="10" fontId="38" fillId="0" borderId="0" xfId="0" applyNumberFormat="1" applyFont="1" applyBorder="1" applyAlignment="1">
      <alignment horizontal="center" wrapText="1"/>
    </xf>
    <xf numFmtId="0" fontId="37" fillId="7" borderId="0" xfId="0" applyFont="1" applyFill="1" applyBorder="1" applyAlignment="1">
      <alignment horizontal="center" wrapText="1"/>
    </xf>
    <xf numFmtId="10" fontId="38" fillId="0" borderId="2" xfId="0" applyNumberFormat="1" applyFont="1" applyBorder="1" applyAlignment="1">
      <alignment horizontal="center" wrapText="1"/>
    </xf>
    <xf numFmtId="0" fontId="37" fillId="7" borderId="0" xfId="0" applyFont="1" applyFill="1" applyBorder="1" applyAlignment="1">
      <alignment horizontal="center" vertical="center" wrapText="1"/>
    </xf>
    <xf numFmtId="0" fontId="37" fillId="7" borderId="1" xfId="3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wrapText="1"/>
    </xf>
    <xf numFmtId="0" fontId="37" fillId="7" borderId="4" xfId="0" applyFont="1" applyFill="1" applyBorder="1" applyAlignment="1">
      <alignment horizontal="center" wrapText="1"/>
    </xf>
    <xf numFmtId="0" fontId="43" fillId="7" borderId="0" xfId="0" applyFont="1" applyFill="1" applyAlignment="1">
      <alignment horizontal="center" vertical="center"/>
    </xf>
    <xf numFmtId="0" fontId="37" fillId="7" borderId="0" xfId="3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/>
    </xf>
    <xf numFmtId="14" fontId="15" fillId="7" borderId="0" xfId="0" applyNumberFormat="1" applyFont="1" applyFill="1" applyBorder="1" applyAlignment="1">
      <alignment horizontal="center" vertical="center" wrapText="1"/>
    </xf>
    <xf numFmtId="14" fontId="15" fillId="7" borderId="6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/>
    </xf>
    <xf numFmtId="0" fontId="15" fillId="7" borderId="0" xfId="3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/>
    </xf>
    <xf numFmtId="0" fontId="33" fillId="7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center"/>
    </xf>
  </cellXfs>
  <cellStyles count="5">
    <cellStyle name="Comma" xfId="2" builtinId="3"/>
    <cellStyle name="Hyperlink" xfId="1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723900</xdr:colOff>
      <xdr:row>0</xdr:row>
      <xdr:rowOff>0</xdr:rowOff>
    </xdr:from>
    <xdr:to>
      <xdr:col>16</xdr:col>
      <xdr:colOff>28575</xdr:colOff>
      <xdr:row>5</xdr:row>
      <xdr:rowOff>133350</xdr:rowOff>
    </xdr:to>
    <xdr:pic>
      <xdr:nvPicPr>
        <xdr:cNvPr id="1025" name="Image 1" descr="logo_ipp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01100" y="0"/>
          <a:ext cx="2352675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egislation.cnav.fr/textes/at/TLR-AT_24011975.htm" TargetMode="External"/><Relationship Id="rId2" Type="http://schemas.openxmlformats.org/officeDocument/2006/relationships/hyperlink" Target="http://www.legislation.cnav.fr/textes/at/TLR-AT_27011960.htm" TargetMode="External"/><Relationship Id="rId1" Type="http://schemas.openxmlformats.org/officeDocument/2006/relationships/hyperlink" Target="http://www.legislation.cnav.fr/textes/at/TLR-AT_09121963.htm" TargetMode="External"/><Relationship Id="rId4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54"/>
  <sheetViews>
    <sheetView workbookViewId="0">
      <selection activeCell="I34" sqref="I34"/>
    </sheetView>
  </sheetViews>
  <sheetFormatPr defaultColWidth="11.42578125" defaultRowHeight="15"/>
  <cols>
    <col min="2" max="2" width="2.85546875" customWidth="1"/>
    <col min="3" max="3" width="3.28515625" customWidth="1"/>
    <col min="9" max="9" width="12.140625" customWidth="1"/>
  </cols>
  <sheetData>
    <row r="2" spans="1:16" ht="15.75">
      <c r="B2" s="49" t="s">
        <v>171</v>
      </c>
    </row>
    <row r="3" spans="1:16">
      <c r="A3" t="s">
        <v>449</v>
      </c>
    </row>
    <row r="4" spans="1:16">
      <c r="B4" t="s">
        <v>464</v>
      </c>
    </row>
    <row r="5" spans="1:16">
      <c r="B5" t="s">
        <v>131</v>
      </c>
    </row>
    <row r="6" spans="1:16">
      <c r="B6" t="s">
        <v>132</v>
      </c>
    </row>
    <row r="8" spans="1:16">
      <c r="C8">
        <v>1</v>
      </c>
      <c r="D8" s="48" t="s">
        <v>243</v>
      </c>
      <c r="J8" s="63" t="s">
        <v>237</v>
      </c>
      <c r="K8" s="64"/>
      <c r="L8" s="64"/>
      <c r="M8" s="64"/>
      <c r="N8" s="64"/>
      <c r="O8" s="64"/>
      <c r="P8" s="65"/>
    </row>
    <row r="9" spans="1:16">
      <c r="B9" s="143" t="s">
        <v>553</v>
      </c>
      <c r="C9" s="48"/>
      <c r="J9" s="66" t="s">
        <v>242</v>
      </c>
      <c r="K9" s="62"/>
      <c r="L9" s="62"/>
      <c r="M9" s="62"/>
      <c r="N9" s="62"/>
      <c r="O9" s="62"/>
      <c r="P9" s="67"/>
    </row>
    <row r="10" spans="1:16">
      <c r="C10">
        <f>C8+1</f>
        <v>2</v>
      </c>
      <c r="D10" s="48" t="s">
        <v>704</v>
      </c>
      <c r="J10" s="66"/>
      <c r="K10" s="62"/>
      <c r="L10" s="62"/>
      <c r="M10" s="62"/>
      <c r="N10" s="62"/>
      <c r="O10" s="62"/>
      <c r="P10" s="67"/>
    </row>
    <row r="11" spans="1:16">
      <c r="C11">
        <v>3</v>
      </c>
      <c r="D11" s="48" t="s">
        <v>705</v>
      </c>
      <c r="J11" s="66"/>
      <c r="K11" s="62"/>
      <c r="L11" s="62"/>
      <c r="M11" s="62"/>
      <c r="N11" s="62"/>
      <c r="O11" s="62"/>
      <c r="P11" s="67"/>
    </row>
    <row r="12" spans="1:16">
      <c r="C12">
        <v>4</v>
      </c>
      <c r="D12" s="48" t="s">
        <v>703</v>
      </c>
      <c r="J12" s="68" t="s">
        <v>238</v>
      </c>
      <c r="K12" s="62"/>
      <c r="L12" s="62"/>
      <c r="M12" s="62"/>
      <c r="N12" s="62"/>
      <c r="O12" s="62"/>
      <c r="P12" s="67"/>
    </row>
    <row r="13" spans="1:16">
      <c r="B13" s="143" t="s">
        <v>554</v>
      </c>
      <c r="C13" s="48"/>
      <c r="J13" s="66" t="s">
        <v>586</v>
      </c>
      <c r="K13" s="62"/>
      <c r="L13" s="62"/>
      <c r="M13" s="62"/>
      <c r="N13" s="62"/>
      <c r="O13" s="62"/>
      <c r="P13" s="67"/>
    </row>
    <row r="14" spans="1:16">
      <c r="C14">
        <v>5</v>
      </c>
      <c r="D14" s="48" t="s">
        <v>256</v>
      </c>
      <c r="J14" s="69" t="s">
        <v>587</v>
      </c>
      <c r="K14" s="70"/>
      <c r="L14" s="70"/>
      <c r="M14" s="70"/>
      <c r="N14" s="70"/>
      <c r="O14" s="70"/>
      <c r="P14" s="71"/>
    </row>
    <row r="15" spans="1:16">
      <c r="C15">
        <v>6</v>
      </c>
      <c r="D15" s="48" t="s">
        <v>364</v>
      </c>
    </row>
    <row r="16" spans="1:16">
      <c r="C16">
        <v>7</v>
      </c>
      <c r="D16" s="48" t="s">
        <v>448</v>
      </c>
    </row>
    <row r="17" spans="2:4">
      <c r="C17">
        <v>8</v>
      </c>
      <c r="D17" s="48" t="s">
        <v>365</v>
      </c>
    </row>
    <row r="18" spans="2:4">
      <c r="C18">
        <v>9</v>
      </c>
      <c r="D18" s="48" t="s">
        <v>366</v>
      </c>
    </row>
    <row r="19" spans="2:4">
      <c r="C19">
        <v>10</v>
      </c>
      <c r="D19" s="48" t="s">
        <v>367</v>
      </c>
    </row>
    <row r="20" spans="2:4">
      <c r="C20">
        <v>11</v>
      </c>
      <c r="D20" s="48" t="s">
        <v>368</v>
      </c>
    </row>
    <row r="21" spans="2:4">
      <c r="C21">
        <v>12</v>
      </c>
      <c r="D21" s="48" t="s">
        <v>763</v>
      </c>
    </row>
    <row r="22" spans="2:4">
      <c r="C22">
        <v>13</v>
      </c>
      <c r="D22" s="48" t="s">
        <v>764</v>
      </c>
    </row>
    <row r="23" spans="2:4">
      <c r="C23">
        <v>14</v>
      </c>
      <c r="D23" s="48" t="s">
        <v>765</v>
      </c>
    </row>
    <row r="24" spans="2:4">
      <c r="B24" s="143" t="s">
        <v>555</v>
      </c>
      <c r="C24" s="48"/>
    </row>
    <row r="25" spans="2:4">
      <c r="C25">
        <v>12</v>
      </c>
      <c r="D25" s="48" t="s">
        <v>369</v>
      </c>
    </row>
    <row r="26" spans="2:4">
      <c r="C26">
        <v>13</v>
      </c>
      <c r="D26" s="48" t="s">
        <v>244</v>
      </c>
    </row>
    <row r="27" spans="2:4">
      <c r="C27">
        <v>14</v>
      </c>
      <c r="D27" s="48" t="s">
        <v>245</v>
      </c>
    </row>
    <row r="28" spans="2:4">
      <c r="B28" s="143" t="s">
        <v>679</v>
      </c>
      <c r="C28" s="48"/>
    </row>
    <row r="29" spans="2:4">
      <c r="C29">
        <v>15</v>
      </c>
      <c r="D29" s="48" t="s">
        <v>246</v>
      </c>
    </row>
    <row r="30" spans="2:4">
      <c r="C30">
        <v>16</v>
      </c>
      <c r="D30" s="48" t="s">
        <v>247</v>
      </c>
    </row>
    <row r="31" spans="2:4">
      <c r="C31">
        <v>17</v>
      </c>
      <c r="D31" s="48" t="s">
        <v>248</v>
      </c>
    </row>
    <row r="32" spans="2:4">
      <c r="C32">
        <v>18</v>
      </c>
      <c r="D32" s="48" t="s">
        <v>249</v>
      </c>
    </row>
    <row r="33" spans="2:4">
      <c r="C33">
        <v>19</v>
      </c>
      <c r="D33" s="48" t="s">
        <v>371</v>
      </c>
    </row>
    <row r="34" spans="2:4">
      <c r="B34" s="143" t="s">
        <v>577</v>
      </c>
      <c r="C34" s="48"/>
      <c r="D34" s="48"/>
    </row>
    <row r="35" spans="2:4">
      <c r="C35">
        <v>20</v>
      </c>
      <c r="D35" s="48" t="s">
        <v>585</v>
      </c>
    </row>
    <row r="36" spans="2:4">
      <c r="C36">
        <v>21</v>
      </c>
      <c r="D36" s="48" t="s">
        <v>618</v>
      </c>
    </row>
    <row r="37" spans="2:4">
      <c r="C37">
        <v>22</v>
      </c>
      <c r="D37" s="48" t="s">
        <v>644</v>
      </c>
    </row>
    <row r="38" spans="2:4">
      <c r="C38">
        <v>23</v>
      </c>
      <c r="D38" s="48" t="s">
        <v>654</v>
      </c>
    </row>
    <row r="39" spans="2:4">
      <c r="C39">
        <v>24</v>
      </c>
      <c r="D39" s="48" t="s">
        <v>655</v>
      </c>
    </row>
    <row r="40" spans="2:4">
      <c r="C40">
        <v>25</v>
      </c>
      <c r="D40" s="48" t="s">
        <v>588</v>
      </c>
    </row>
    <row r="41" spans="2:4">
      <c r="C41">
        <v>26</v>
      </c>
      <c r="D41" s="48" t="s">
        <v>678</v>
      </c>
    </row>
    <row r="42" spans="2:4">
      <c r="C42">
        <v>27</v>
      </c>
      <c r="D42" s="48" t="s">
        <v>590</v>
      </c>
    </row>
    <row r="43" spans="2:4">
      <c r="B43" s="143" t="s">
        <v>576</v>
      </c>
      <c r="C43" s="48"/>
    </row>
    <row r="44" spans="2:4">
      <c r="C44">
        <v>28</v>
      </c>
      <c r="D44" s="48" t="s">
        <v>450</v>
      </c>
    </row>
    <row r="45" spans="2:4">
      <c r="C45">
        <v>29</v>
      </c>
      <c r="D45" s="48" t="s">
        <v>250</v>
      </c>
    </row>
    <row r="46" spans="2:4">
      <c r="C46">
        <v>30</v>
      </c>
      <c r="D46" s="48" t="s">
        <v>251</v>
      </c>
    </row>
    <row r="47" spans="2:4">
      <c r="C47">
        <v>31</v>
      </c>
      <c r="D47" s="48" t="s">
        <v>370</v>
      </c>
    </row>
    <row r="48" spans="2:4">
      <c r="C48">
        <v>32</v>
      </c>
      <c r="D48" s="48" t="s">
        <v>527</v>
      </c>
    </row>
    <row r="49" spans="2:4">
      <c r="C49">
        <v>33</v>
      </c>
      <c r="D49" s="48" t="s">
        <v>252</v>
      </c>
    </row>
    <row r="50" spans="2:4">
      <c r="C50">
        <v>34</v>
      </c>
      <c r="D50" s="48" t="s">
        <v>539</v>
      </c>
    </row>
    <row r="51" spans="2:4">
      <c r="C51">
        <v>35</v>
      </c>
      <c r="D51" s="48" t="s">
        <v>547</v>
      </c>
    </row>
    <row r="52" spans="2:4">
      <c r="B52" s="143" t="s">
        <v>556</v>
      </c>
    </row>
    <row r="53" spans="2:4">
      <c r="C53">
        <v>36</v>
      </c>
      <c r="D53" t="s">
        <v>557</v>
      </c>
    </row>
    <row r="54" spans="2:4">
      <c r="C54">
        <v>37</v>
      </c>
      <c r="D54" t="s">
        <v>558</v>
      </c>
    </row>
  </sheetData>
  <hyperlinks>
    <hyperlink ref="D8" location="PSS!A1" display="1. Plafond mensuel de la Sécurité Sociale (1976-2011)"/>
    <hyperlink ref="D10" location="'CSG-1'!A1" display="CSG et CRDS sur les revenus d'activité"/>
    <hyperlink ref="D14" location="SS!A1" display="Cotisations sécurité sociale (1930-1966)"/>
    <hyperlink ref="D15" location="MMID!A1" display="Cotisation maladie, maternité, invalidité, décès MMID"/>
    <hyperlink ref="D17" location="CNAV!A1" display="Cotisation assurance retraite CNAV"/>
    <hyperlink ref="D16" location="'MMID-AM'!A1" display="Cotisation maladie supplémentaire en Alsave et Moselle MMID-AM (1967-2011)"/>
    <hyperlink ref="D18" location="VEUVAGE!A1" display="Cotisation assurance veuvage VEUVAGE"/>
    <hyperlink ref="D19" location="SA!A1" display="Cotisation solidarité autonomie"/>
    <hyperlink ref="D12" location="Autres!A1" display="Contributions sociales sur les revenus du patrimoine"/>
    <hyperlink ref="D20" location="FAMILLE!A1" display="Cotisation branche famille"/>
    <hyperlink ref="D25" location="CHOMAGE!A1" display="Cotisation assurance chômage"/>
    <hyperlink ref="D26" location="AGFF!A1" display="Cotisations pour la structure financière ASF-AGFF"/>
    <hyperlink ref="D27" location="AGS!A1" display="Cotisations de contribution au régime de garantie des salaires (AGS)"/>
    <hyperlink ref="D29" location="ARRCO!A1" display="Cotisations retraites des non-cadres (ARRCO)"/>
    <hyperlink ref="D30" location="AGIRC!A1" display="Cotisations retraites des cadres (AGIRC)"/>
    <hyperlink ref="D31" location="APEC!A1" display="Cotisations pour l'Association pour l'emploi des cadres (APEC)"/>
    <hyperlink ref="D32" location="CET!A1" display="Cotisations retraite exceptionnelle et temporaire (CET)"/>
    <hyperlink ref="D45" location="CONSTRUCTION!A1" display="Cotisations effort à la construction"/>
    <hyperlink ref="D46" location="FNAL!A1" display="Cotisations pour le Fonds national d'aide au logement (FNAL)"/>
    <hyperlink ref="D47" location="ACCIDENTS!A1" display="Cotisation accidents"/>
    <hyperlink ref="D48" location="FORMATION!A1" display="Cotisation pour la formation professionnelle"/>
    <hyperlink ref="D49" location="APPRENTISSAGE!A1" display="Taxe d'apprentissage"/>
    <hyperlink ref="D50" location="TRANSPORTS!A1" display="Cotisation transports"/>
    <hyperlink ref="D33" location="DECES_CADRES!A1" display="Cotisation décès cadres"/>
    <hyperlink ref="D51" location="PREVOYANCE!A1" display="Cotisation prévoyance"/>
    <hyperlink ref="D44" location="TAXSAL!A1" display="Taxe sur les salaires"/>
    <hyperlink ref="D35" location="RP!A1" display="Retenues pour pension des fonctionnaires"/>
    <hyperlink ref="D36" location="FDS!A1" display="Cotisations au Fonds de solidarité (FDS)"/>
    <hyperlink ref="D37" location="CI!A1" display="Cotisations retraites de l'Etat-employeur implicite"/>
    <hyperlink ref="D40" location="RAFP!A1" display="Cotisations au Régime additionnel de la fonction publique (RAFP)"/>
    <hyperlink ref="D42" location="IRCANTEC!A1" display="Cotisations à la Retraite complémentaire des agents non titulaires de la Fonction publique et des élus locaux (IRCANTEC)"/>
    <hyperlink ref="D41" location="CNRACL!A1" display="Cotisations à la Caisse nationale de retraite des agents des collectivités locales (CNRACL)"/>
    <hyperlink ref="D39" location="'CSS-CL'!A1" display="Cotisations employeur à la Sécurité sociale - Fonction publique hospitalière et Collectivités locales"/>
    <hyperlink ref="D38" location="'CSS-Etat'!A1" display="Cotisations employeur à la Sécurité sociale - Fonction publique d'Etat"/>
    <hyperlink ref="D11" location="'CSG-2'!A1" display="CSG et CRDS sur les revenus de remplacement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ColWidth="9.140625" defaultRowHeight="15" customHeight="1"/>
  <cols>
    <col min="1" max="3" width="15.7109375" style="2" customWidth="1"/>
    <col min="4" max="4" width="13.140625" style="2" customWidth="1"/>
    <col min="5" max="5" width="12.7109375" style="2" customWidth="1"/>
    <col min="6" max="6" width="13.140625" style="2" customWidth="1"/>
    <col min="7" max="7" width="32" style="2" customWidth="1"/>
    <col min="8" max="8" width="12.140625" style="2" customWidth="1"/>
    <col min="9" max="9" width="73" style="2" customWidth="1"/>
    <col min="10" max="16384" width="9.140625" style="2"/>
  </cols>
  <sheetData>
    <row r="1" spans="1:12" ht="15" customHeight="1">
      <c r="A1" s="394"/>
      <c r="B1" s="449" t="s">
        <v>273</v>
      </c>
      <c r="C1" s="445"/>
      <c r="D1" s="445"/>
      <c r="E1" s="445" t="s">
        <v>274</v>
      </c>
      <c r="F1" s="450"/>
      <c r="G1" s="448" t="s">
        <v>208</v>
      </c>
      <c r="H1" s="440" t="s">
        <v>269</v>
      </c>
      <c r="I1" s="395"/>
      <c r="J1" s="1"/>
      <c r="K1" s="1"/>
      <c r="L1" s="1"/>
    </row>
    <row r="2" spans="1:12" s="6" customFormat="1" ht="15" customHeight="1">
      <c r="A2" s="396" t="s">
        <v>0</v>
      </c>
      <c r="B2" s="397" t="s">
        <v>292</v>
      </c>
      <c r="C2" s="388" t="s">
        <v>291</v>
      </c>
      <c r="D2" s="398" t="s">
        <v>276</v>
      </c>
      <c r="E2" s="388" t="s">
        <v>275</v>
      </c>
      <c r="F2" s="399" t="s">
        <v>276</v>
      </c>
      <c r="G2" s="448"/>
      <c r="H2" s="440"/>
      <c r="I2" s="400"/>
      <c r="J2" s="114"/>
      <c r="K2" s="119"/>
      <c r="L2" s="119"/>
    </row>
    <row r="3" spans="1:12" ht="15" customHeight="1">
      <c r="A3" s="401">
        <v>35796</v>
      </c>
      <c r="B3" s="402" t="s">
        <v>175</v>
      </c>
      <c r="C3" s="402" t="s">
        <v>175</v>
      </c>
      <c r="D3" s="402" t="s">
        <v>175</v>
      </c>
      <c r="E3" s="403">
        <v>7.4999999999999997E-3</v>
      </c>
      <c r="F3" s="403">
        <v>0.128</v>
      </c>
      <c r="G3" s="404" t="s">
        <v>314</v>
      </c>
      <c r="H3" s="405">
        <v>35794</v>
      </c>
      <c r="I3" s="406"/>
    </row>
    <row r="4" spans="1:12" ht="15" customHeight="1">
      <c r="A4" s="401">
        <v>35431</v>
      </c>
      <c r="B4" s="402" t="s">
        <v>175</v>
      </c>
      <c r="C4" s="402" t="s">
        <v>175</v>
      </c>
      <c r="D4" s="402" t="s">
        <v>175</v>
      </c>
      <c r="E4" s="403">
        <v>5.5E-2</v>
      </c>
      <c r="F4" s="403">
        <v>0.128</v>
      </c>
      <c r="G4" s="407" t="s">
        <v>315</v>
      </c>
      <c r="H4" s="405">
        <v>35428</v>
      </c>
      <c r="I4" s="406"/>
    </row>
    <row r="5" spans="1:12" ht="15" customHeight="1">
      <c r="A5" s="401">
        <v>33604</v>
      </c>
      <c r="B5" s="402" t="s">
        <v>175</v>
      </c>
      <c r="C5" s="402" t="s">
        <v>175</v>
      </c>
      <c r="D5" s="402" t="s">
        <v>175</v>
      </c>
      <c r="E5" s="403">
        <v>6.8000000000000005E-2</v>
      </c>
      <c r="F5" s="403">
        <v>0.128</v>
      </c>
      <c r="G5" s="404" t="s">
        <v>310</v>
      </c>
      <c r="H5" s="405">
        <v>33635</v>
      </c>
      <c r="I5" s="406"/>
    </row>
    <row r="6" spans="1:12" ht="15" customHeight="1">
      <c r="A6" s="401">
        <v>33420</v>
      </c>
      <c r="B6" s="402" t="s">
        <v>175</v>
      </c>
      <c r="C6" s="402" t="s">
        <v>175</v>
      </c>
      <c r="D6" s="402" t="s">
        <v>175</v>
      </c>
      <c r="E6" s="403">
        <v>6.8000000000000005E-2</v>
      </c>
      <c r="F6" s="403">
        <v>0.126</v>
      </c>
      <c r="G6" s="404" t="s">
        <v>311</v>
      </c>
      <c r="H6" s="405">
        <v>33418</v>
      </c>
      <c r="I6" s="406"/>
    </row>
    <row r="7" spans="1:12" ht="15" customHeight="1">
      <c r="A7" s="401">
        <v>31959</v>
      </c>
      <c r="B7" s="402" t="s">
        <v>175</v>
      </c>
      <c r="C7" s="402" t="s">
        <v>175</v>
      </c>
      <c r="D7" s="402" t="s">
        <v>175</v>
      </c>
      <c r="E7" s="403">
        <v>5.8999999999999997E-2</v>
      </c>
      <c r="F7" s="403">
        <v>0.126</v>
      </c>
      <c r="G7" s="404" t="s">
        <v>312</v>
      </c>
      <c r="H7" s="405">
        <v>31958</v>
      </c>
      <c r="I7" s="406"/>
    </row>
    <row r="8" spans="1:12" ht="15" customHeight="1">
      <c r="A8" s="401">
        <v>30682</v>
      </c>
      <c r="B8" s="402" t="s">
        <v>175</v>
      </c>
      <c r="C8" s="402" t="s">
        <v>175</v>
      </c>
      <c r="D8" s="402" t="s">
        <v>175</v>
      </c>
      <c r="E8" s="403">
        <v>5.5E-2</v>
      </c>
      <c r="F8" s="403">
        <v>0.126</v>
      </c>
      <c r="G8" s="404" t="s">
        <v>313</v>
      </c>
      <c r="H8" s="405">
        <v>30681</v>
      </c>
      <c r="I8" s="406"/>
    </row>
    <row r="9" spans="1:12" ht="15" customHeight="1">
      <c r="A9" s="325">
        <v>29904</v>
      </c>
      <c r="B9" s="402" t="s">
        <v>175</v>
      </c>
      <c r="C9" s="402" t="s">
        <v>175</v>
      </c>
      <c r="D9" s="403">
        <v>5.45E-2</v>
      </c>
      <c r="E9" s="403">
        <v>5.5E-2</v>
      </c>
      <c r="F9" s="403">
        <v>0.08</v>
      </c>
      <c r="G9" s="408" t="s">
        <v>316</v>
      </c>
      <c r="H9" s="409">
        <v>29904</v>
      </c>
      <c r="I9" s="406" t="s">
        <v>254</v>
      </c>
    </row>
    <row r="10" spans="1:12" ht="15" customHeight="1">
      <c r="A10" s="401">
        <v>29221</v>
      </c>
      <c r="B10" s="402" t="s">
        <v>175</v>
      </c>
      <c r="C10" s="402" t="s">
        <v>175</v>
      </c>
      <c r="D10" s="403">
        <v>8.9499999999999996E-2</v>
      </c>
      <c r="E10" s="403">
        <v>5.5E-2</v>
      </c>
      <c r="F10" s="403">
        <v>4.4999999999999998E-2</v>
      </c>
      <c r="G10" s="407" t="s">
        <v>317</v>
      </c>
      <c r="H10" s="409">
        <v>29067</v>
      </c>
      <c r="I10" s="406" t="s">
        <v>31</v>
      </c>
    </row>
    <row r="11" spans="1:12" ht="15" customHeight="1">
      <c r="A11" s="401">
        <v>29068</v>
      </c>
      <c r="B11" s="403">
        <v>0.01</v>
      </c>
      <c r="C11" s="403">
        <v>0.01</v>
      </c>
      <c r="D11" s="403">
        <v>8.9499999999999996E-2</v>
      </c>
      <c r="E11" s="403">
        <v>4.4999999999999998E-2</v>
      </c>
      <c r="F11" s="403">
        <v>4.4999999999999998E-2</v>
      </c>
      <c r="G11" s="410" t="s">
        <v>294</v>
      </c>
      <c r="H11" s="411">
        <v>29067</v>
      </c>
      <c r="I11" s="406"/>
    </row>
    <row r="12" spans="1:12" ht="15" customHeight="1">
      <c r="A12" s="401">
        <v>28856</v>
      </c>
      <c r="B12" s="403">
        <v>0.01</v>
      </c>
      <c r="C12" s="403">
        <v>0.01</v>
      </c>
      <c r="D12" s="403">
        <v>8.9499999999999996E-2</v>
      </c>
      <c r="E12" s="403">
        <v>3.5000000000000003E-2</v>
      </c>
      <c r="F12" s="403">
        <v>4.4999999999999998E-2</v>
      </c>
      <c r="G12" s="404" t="s">
        <v>283</v>
      </c>
      <c r="H12" s="405">
        <v>28852</v>
      </c>
      <c r="I12" s="406"/>
    </row>
    <row r="13" spans="1:12" ht="15" customHeight="1">
      <c r="A13" s="401">
        <v>28307</v>
      </c>
      <c r="B13" s="403">
        <v>0.03</v>
      </c>
      <c r="C13" s="403">
        <v>0.03</v>
      </c>
      <c r="D13" s="403">
        <v>0.1095</v>
      </c>
      <c r="E13" s="403">
        <v>1.4999999999999999E-2</v>
      </c>
      <c r="F13" s="403">
        <v>2.5000000000000001E-2</v>
      </c>
      <c r="G13" s="404" t="s">
        <v>295</v>
      </c>
      <c r="H13" s="405">
        <v>28306</v>
      </c>
      <c r="I13" s="406" t="s">
        <v>293</v>
      </c>
    </row>
    <row r="14" spans="1:12" s="3" customFormat="1" ht="15" customHeight="1">
      <c r="A14" s="325">
        <v>28034</v>
      </c>
      <c r="B14" s="403">
        <v>0.03</v>
      </c>
      <c r="C14" s="403">
        <v>0.02</v>
      </c>
      <c r="D14" s="403">
        <v>0.1095</v>
      </c>
      <c r="E14" s="403">
        <v>1.4999999999999999E-2</v>
      </c>
      <c r="F14" s="403">
        <v>2.5000000000000001E-2</v>
      </c>
      <c r="G14" s="410" t="s">
        <v>284</v>
      </c>
      <c r="H14" s="411">
        <v>28033</v>
      </c>
      <c r="I14" s="412"/>
    </row>
    <row r="15" spans="1:12" ht="15" customHeight="1">
      <c r="A15" s="325">
        <v>27760</v>
      </c>
      <c r="B15" s="403">
        <v>2.5000000000000001E-2</v>
      </c>
      <c r="C15" s="387">
        <v>1.4999999999999999E-2</v>
      </c>
      <c r="D15" s="403">
        <v>0.1045</v>
      </c>
      <c r="E15" s="403">
        <v>1.4999999999999999E-2</v>
      </c>
      <c r="F15" s="403">
        <v>2.5000000000000001E-2</v>
      </c>
      <c r="G15" s="410" t="s">
        <v>285</v>
      </c>
      <c r="H15" s="411">
        <v>27758</v>
      </c>
      <c r="I15" s="406" t="s">
        <v>33</v>
      </c>
    </row>
    <row r="16" spans="1:12" ht="15" customHeight="1">
      <c r="A16" s="413">
        <v>25934</v>
      </c>
      <c r="B16" s="387">
        <v>2.5000000000000001E-2</v>
      </c>
      <c r="C16" s="387">
        <v>1.4999999999999999E-2</v>
      </c>
      <c r="D16" s="387">
        <v>0.1045</v>
      </c>
      <c r="E16" s="387">
        <v>0.01</v>
      </c>
      <c r="F16" s="414">
        <v>0.02</v>
      </c>
      <c r="G16" s="415" t="s">
        <v>297</v>
      </c>
      <c r="H16" s="416">
        <v>25934</v>
      </c>
      <c r="I16" s="417"/>
    </row>
    <row r="17" spans="1:9" ht="15" customHeight="1">
      <c r="A17" s="413">
        <v>25781</v>
      </c>
      <c r="B17" s="387">
        <v>2.5000000000000001E-2</v>
      </c>
      <c r="C17" s="387">
        <v>1.4999999999999999E-2</v>
      </c>
      <c r="D17" s="387">
        <v>0.10249999999999999</v>
      </c>
      <c r="E17" s="387">
        <v>0.01</v>
      </c>
      <c r="F17" s="414">
        <v>0.02</v>
      </c>
      <c r="G17" s="329" t="s">
        <v>286</v>
      </c>
      <c r="H17" s="418">
        <v>25780</v>
      </c>
      <c r="I17" s="417"/>
    </row>
    <row r="18" spans="1:9" ht="15" customHeight="1">
      <c r="A18" s="413">
        <v>25020</v>
      </c>
      <c r="B18" s="387">
        <v>2.5000000000000001E-2</v>
      </c>
      <c r="C18" s="387">
        <v>1.4999999999999999E-2</v>
      </c>
      <c r="D18" s="387">
        <v>9.5000000000000001E-2</v>
      </c>
      <c r="E18" s="387">
        <v>0.01</v>
      </c>
      <c r="F18" s="414">
        <v>0.02</v>
      </c>
      <c r="G18" s="415" t="s">
        <v>296</v>
      </c>
      <c r="H18" s="416">
        <v>25019</v>
      </c>
      <c r="I18" s="417"/>
    </row>
    <row r="19" spans="1:9" ht="15" customHeight="1">
      <c r="A19" s="413">
        <v>24746</v>
      </c>
      <c r="B19" s="387">
        <v>2.5000000000000001E-2</v>
      </c>
      <c r="C19" s="387">
        <v>2.5000000000000001E-2</v>
      </c>
      <c r="D19" s="387">
        <v>9.5000000000000001E-2</v>
      </c>
      <c r="E19" s="387">
        <v>0.01</v>
      </c>
      <c r="F19" s="414">
        <v>0.02</v>
      </c>
      <c r="G19" s="415" t="s">
        <v>287</v>
      </c>
      <c r="H19" s="418">
        <v>24739</v>
      </c>
      <c r="I19" s="417"/>
    </row>
    <row r="20" spans="1:9" ht="15" customHeight="1">
      <c r="A20" s="417"/>
      <c r="B20" s="417"/>
      <c r="C20" s="417"/>
      <c r="D20" s="417"/>
      <c r="E20" s="417"/>
      <c r="F20" s="417"/>
      <c r="G20" s="417"/>
      <c r="H20" s="417"/>
      <c r="I20" s="417"/>
    </row>
    <row r="21" spans="1:9" ht="15" customHeight="1">
      <c r="A21" s="417"/>
      <c r="B21" s="419" t="s">
        <v>272</v>
      </c>
      <c r="C21" s="419"/>
      <c r="D21" s="417"/>
      <c r="E21" s="417"/>
      <c r="F21" s="417"/>
      <c r="G21" s="417"/>
      <c r="H21" s="417"/>
      <c r="I21" s="417"/>
    </row>
    <row r="22" spans="1:9" ht="15" customHeight="1">
      <c r="A22" s="417"/>
      <c r="B22" s="417" t="s">
        <v>318</v>
      </c>
      <c r="C22" s="417"/>
      <c r="D22" s="417"/>
      <c r="E22" s="417"/>
      <c r="F22" s="417"/>
      <c r="G22" s="417"/>
      <c r="H22" s="417"/>
      <c r="I22" s="417"/>
    </row>
  </sheetData>
  <mergeCells count="4">
    <mergeCell ref="G1:G2"/>
    <mergeCell ref="H1:H2"/>
    <mergeCell ref="B1:D1"/>
    <mergeCell ref="E1:F1"/>
  </mergeCells>
  <phoneticPr fontId="1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ColWidth="9.140625" defaultRowHeight="15" customHeight="1"/>
  <cols>
    <col min="1" max="4" width="15.7109375" style="2" customWidth="1"/>
    <col min="5" max="5" width="19.7109375" style="2" customWidth="1"/>
    <col min="6" max="6" width="48.42578125" style="2" customWidth="1"/>
    <col min="7" max="7" width="12.5703125" style="2" customWidth="1"/>
    <col min="8" max="8" width="105.5703125" style="2" customWidth="1"/>
    <col min="9" max="16384" width="9.140625" style="2"/>
  </cols>
  <sheetData>
    <row r="1" spans="1:10" ht="15" customHeight="1">
      <c r="A1" s="395" t="s">
        <v>257</v>
      </c>
      <c r="B1" s="449" t="s">
        <v>275</v>
      </c>
      <c r="C1" s="445"/>
      <c r="D1" s="447" t="s">
        <v>422</v>
      </c>
      <c r="E1" s="447" t="s">
        <v>427</v>
      </c>
      <c r="F1" s="452" t="s">
        <v>253</v>
      </c>
      <c r="G1" s="440" t="s">
        <v>269</v>
      </c>
      <c r="H1" s="451" t="s">
        <v>30</v>
      </c>
    </row>
    <row r="2" spans="1:10" s="6" customFormat="1" ht="15" customHeight="1">
      <c r="A2" s="396"/>
      <c r="B2" s="421" t="s">
        <v>290</v>
      </c>
      <c r="C2" s="396" t="s">
        <v>274</v>
      </c>
      <c r="D2" s="447"/>
      <c r="E2" s="447"/>
      <c r="F2" s="452"/>
      <c r="G2" s="440"/>
      <c r="H2" s="451"/>
      <c r="I2" s="114"/>
      <c r="J2" s="119"/>
    </row>
    <row r="3" spans="1:10" s="6" customFormat="1" ht="15" customHeight="1">
      <c r="A3" s="401">
        <v>39448</v>
      </c>
      <c r="B3" s="422" t="s">
        <v>175</v>
      </c>
      <c r="C3" s="403">
        <v>1.6E-2</v>
      </c>
      <c r="D3" s="423">
        <v>1.6E-2</v>
      </c>
      <c r="E3" s="424">
        <v>1.6E-2</v>
      </c>
      <c r="F3" s="404" t="s">
        <v>306</v>
      </c>
      <c r="G3" s="425">
        <v>39435</v>
      </c>
      <c r="H3" s="426"/>
      <c r="I3" s="114"/>
    </row>
    <row r="4" spans="1:10" s="6" customFormat="1" ht="15" customHeight="1">
      <c r="A4" s="401">
        <v>39264</v>
      </c>
      <c r="B4" s="422" t="s">
        <v>175</v>
      </c>
      <c r="C4" s="403">
        <v>1.7000000000000001E-2</v>
      </c>
      <c r="D4" s="423">
        <v>1.7000000000000001E-2</v>
      </c>
      <c r="E4" s="424">
        <v>1.7000000000000001E-2</v>
      </c>
      <c r="F4" s="404" t="s">
        <v>305</v>
      </c>
      <c r="G4" s="425">
        <v>39242</v>
      </c>
      <c r="H4" s="426"/>
      <c r="I4" s="114"/>
    </row>
    <row r="5" spans="1:10" s="6" customFormat="1" ht="15" customHeight="1">
      <c r="A5" s="401">
        <v>38718</v>
      </c>
      <c r="B5" s="422" t="s">
        <v>175</v>
      </c>
      <c r="C5" s="403">
        <v>1.7999999999999999E-2</v>
      </c>
      <c r="D5" s="423">
        <v>1.7999999999999999E-2</v>
      </c>
      <c r="E5" s="424">
        <v>1.7999999999999999E-2</v>
      </c>
      <c r="F5" s="404" t="s">
        <v>307</v>
      </c>
      <c r="G5" s="425">
        <v>38725</v>
      </c>
      <c r="H5" s="426"/>
      <c r="I5" s="114"/>
    </row>
    <row r="6" spans="1:10" s="6" customFormat="1" ht="15" customHeight="1">
      <c r="A6" s="401">
        <v>37622</v>
      </c>
      <c r="B6" s="422" t="s">
        <v>175</v>
      </c>
      <c r="C6" s="403">
        <v>1.7000000000000001E-2</v>
      </c>
      <c r="D6" s="423">
        <v>1.7000000000000001E-2</v>
      </c>
      <c r="E6" s="424">
        <v>1.7000000000000001E-2</v>
      </c>
      <c r="F6" s="404" t="s">
        <v>308</v>
      </c>
      <c r="G6" s="425">
        <v>37618</v>
      </c>
      <c r="H6" s="426"/>
      <c r="I6" s="114"/>
    </row>
    <row r="7" spans="1:10" s="6" customFormat="1" ht="15" customHeight="1">
      <c r="A7" s="401">
        <v>36708</v>
      </c>
      <c r="B7" s="422" t="s">
        <v>175</v>
      </c>
      <c r="C7" s="403">
        <v>1.6500000000000001E-2</v>
      </c>
      <c r="D7" s="423">
        <v>1.4999999999999999E-2</v>
      </c>
      <c r="E7" s="424">
        <v>1.4999999999999999E-2</v>
      </c>
      <c r="F7" s="427" t="s">
        <v>432</v>
      </c>
      <c r="G7" s="411">
        <v>36701</v>
      </c>
      <c r="H7" s="428" t="s">
        <v>91</v>
      </c>
    </row>
    <row r="8" spans="1:10" s="6" customFormat="1" ht="15" customHeight="1">
      <c r="A8" s="401">
        <v>36342</v>
      </c>
      <c r="B8" s="422" t="s">
        <v>175</v>
      </c>
      <c r="C8" s="403">
        <v>1.7999999999999999E-2</v>
      </c>
      <c r="D8" s="423">
        <v>1.4999999999999999E-2</v>
      </c>
      <c r="E8" s="424">
        <v>1.4999999999999999E-2</v>
      </c>
      <c r="F8" s="427" t="s">
        <v>432</v>
      </c>
      <c r="G8" s="411">
        <v>36149</v>
      </c>
      <c r="H8" s="428"/>
    </row>
    <row r="9" spans="1:10" s="6" customFormat="1" ht="15" customHeight="1">
      <c r="A9" s="401">
        <v>35977</v>
      </c>
      <c r="B9" s="422" t="s">
        <v>175</v>
      </c>
      <c r="C9" s="403">
        <v>1.7999999999999999E-2</v>
      </c>
      <c r="D9" s="423">
        <v>1.2500000000000001E-2</v>
      </c>
      <c r="E9" s="424">
        <v>1.2500000000000001E-2</v>
      </c>
      <c r="F9" s="404" t="s">
        <v>430</v>
      </c>
      <c r="G9" s="411">
        <v>35792</v>
      </c>
      <c r="H9" s="428" t="s">
        <v>431</v>
      </c>
    </row>
    <row r="10" spans="1:10" ht="15" customHeight="1">
      <c r="A10" s="401">
        <v>35431</v>
      </c>
      <c r="B10" s="422" t="s">
        <v>175</v>
      </c>
      <c r="C10" s="403">
        <v>1.7999999999999999E-2</v>
      </c>
      <c r="D10" s="429">
        <v>0.01</v>
      </c>
      <c r="E10" s="430">
        <v>0.01</v>
      </c>
      <c r="F10" s="404" t="s">
        <v>309</v>
      </c>
      <c r="G10" s="405">
        <v>35406</v>
      </c>
      <c r="H10" s="406" t="s">
        <v>107</v>
      </c>
    </row>
    <row r="11" spans="1:10" ht="15" customHeight="1">
      <c r="A11" s="401">
        <v>35065</v>
      </c>
      <c r="B11" s="422" t="s">
        <v>175</v>
      </c>
      <c r="C11" s="403">
        <v>1.95E-2</v>
      </c>
      <c r="D11" s="429">
        <v>0.01</v>
      </c>
      <c r="E11" s="430"/>
      <c r="F11" s="404" t="s">
        <v>423</v>
      </c>
      <c r="G11" s="405">
        <v>35023</v>
      </c>
      <c r="H11" s="406" t="s">
        <v>117</v>
      </c>
    </row>
    <row r="12" spans="1:10" ht="15" customHeight="1">
      <c r="A12" s="401">
        <v>34700</v>
      </c>
      <c r="B12" s="422" t="s">
        <v>175</v>
      </c>
      <c r="C12" s="403">
        <v>2.1499999999999998E-2</v>
      </c>
      <c r="D12" s="429">
        <v>0.01</v>
      </c>
      <c r="E12" s="430"/>
      <c r="F12" s="404" t="s">
        <v>304</v>
      </c>
      <c r="G12" s="405">
        <v>34697</v>
      </c>
      <c r="H12" s="406" t="s">
        <v>115</v>
      </c>
    </row>
    <row r="13" spans="1:10" ht="15" customHeight="1">
      <c r="A13" s="401">
        <v>34335</v>
      </c>
      <c r="B13" s="422" t="s">
        <v>175</v>
      </c>
      <c r="C13" s="403">
        <v>2.1499999999999998E-2</v>
      </c>
      <c r="D13" s="429">
        <v>0.01</v>
      </c>
      <c r="E13" s="430"/>
      <c r="F13" s="404" t="s">
        <v>433</v>
      </c>
      <c r="G13" s="405">
        <v>34334</v>
      </c>
      <c r="H13" s="406" t="s">
        <v>80</v>
      </c>
    </row>
    <row r="14" spans="1:10" ht="15" customHeight="1">
      <c r="A14" s="401">
        <v>33970</v>
      </c>
      <c r="B14" s="422" t="s">
        <v>175</v>
      </c>
      <c r="C14" s="403">
        <v>1.6E-2</v>
      </c>
      <c r="D14" s="429">
        <v>7.0000000000000001E-3</v>
      </c>
      <c r="E14" s="430"/>
      <c r="F14" s="404" t="s">
        <v>299</v>
      </c>
      <c r="G14" s="405">
        <v>33983</v>
      </c>
      <c r="H14" s="406" t="s">
        <v>81</v>
      </c>
    </row>
    <row r="15" spans="1:10" ht="15" customHeight="1">
      <c r="A15" s="401">
        <v>33604</v>
      </c>
      <c r="B15" s="422" t="s">
        <v>175</v>
      </c>
      <c r="C15" s="403">
        <v>1.7000000000000001E-2</v>
      </c>
      <c r="D15" s="429">
        <v>7.0000000000000001E-3</v>
      </c>
      <c r="E15" s="430"/>
      <c r="F15" s="431" t="s">
        <v>300</v>
      </c>
      <c r="G15" s="425">
        <v>33606</v>
      </c>
      <c r="H15" s="406" t="s">
        <v>105</v>
      </c>
    </row>
    <row r="16" spans="1:10" ht="15" customHeight="1">
      <c r="A16" s="401">
        <v>33208</v>
      </c>
      <c r="B16" s="422" t="s">
        <v>175</v>
      </c>
      <c r="C16" s="403">
        <v>1.7000000000000001E-2</v>
      </c>
      <c r="D16" s="429">
        <v>7.0000000000000001E-3</v>
      </c>
      <c r="E16" s="430"/>
      <c r="F16" s="404" t="s">
        <v>301</v>
      </c>
      <c r="G16" s="405">
        <v>33212</v>
      </c>
      <c r="H16" s="406" t="s">
        <v>104</v>
      </c>
    </row>
    <row r="17" spans="1:8" ht="15" customHeight="1">
      <c r="A17" s="401">
        <v>32752</v>
      </c>
      <c r="B17" s="422" t="s">
        <v>175</v>
      </c>
      <c r="C17" s="403">
        <v>1.7000000000000001E-2</v>
      </c>
      <c r="D17" s="429">
        <v>7.0000000000000001E-3</v>
      </c>
      <c r="E17" s="430"/>
      <c r="F17" s="404" t="s">
        <v>302</v>
      </c>
      <c r="G17" s="405">
        <v>32724</v>
      </c>
      <c r="H17" s="406" t="s">
        <v>98</v>
      </c>
    </row>
    <row r="18" spans="1:8" ht="15" customHeight="1">
      <c r="A18" s="325">
        <v>31423</v>
      </c>
      <c r="B18" s="422" t="s">
        <v>175</v>
      </c>
      <c r="C18" s="403">
        <v>1.4999999999999999E-2</v>
      </c>
      <c r="D18" s="403"/>
      <c r="E18" s="432"/>
      <c r="F18" s="432" t="s">
        <v>303</v>
      </c>
      <c r="G18" s="433">
        <v>31416</v>
      </c>
      <c r="H18" s="404" t="s">
        <v>255</v>
      </c>
    </row>
    <row r="19" spans="1:8" ht="15" customHeight="1">
      <c r="A19" s="325">
        <v>24746</v>
      </c>
      <c r="B19" s="422">
        <v>1.4999999999999999E-2</v>
      </c>
      <c r="C19" s="402"/>
      <c r="D19" s="402"/>
      <c r="E19" s="403"/>
      <c r="F19" s="364" t="s">
        <v>426</v>
      </c>
      <c r="G19" s="433">
        <v>24742</v>
      </c>
      <c r="H19" s="404" t="s">
        <v>428</v>
      </c>
    </row>
    <row r="20" spans="1:8" ht="15" customHeight="1">
      <c r="A20" s="325">
        <v>17349</v>
      </c>
      <c r="B20" s="422">
        <v>0.01</v>
      </c>
      <c r="C20" s="402"/>
      <c r="D20" s="402"/>
      <c r="E20" s="403"/>
      <c r="F20" s="364" t="s">
        <v>425</v>
      </c>
      <c r="G20" s="433">
        <v>17407</v>
      </c>
      <c r="H20" s="404"/>
    </row>
    <row r="21" spans="1:8" ht="15" customHeight="1">
      <c r="A21" s="325">
        <v>16984</v>
      </c>
      <c r="B21" s="422">
        <v>0.02</v>
      </c>
      <c r="C21" s="402"/>
      <c r="D21" s="402"/>
      <c r="E21" s="403"/>
      <c r="F21" s="364" t="s">
        <v>424</v>
      </c>
      <c r="G21" s="433">
        <v>16967</v>
      </c>
      <c r="H21" s="404" t="s">
        <v>434</v>
      </c>
    </row>
    <row r="22" spans="1:8" ht="15" customHeight="1">
      <c r="A22" s="411"/>
      <c r="B22" s="434"/>
      <c r="C22" s="403"/>
      <c r="D22" s="403"/>
      <c r="E22" s="403"/>
      <c r="F22" s="431"/>
      <c r="G22" s="412"/>
      <c r="H22" s="406"/>
    </row>
    <row r="23" spans="1:8" ht="15" customHeight="1">
      <c r="A23" s="417"/>
      <c r="B23" s="419" t="s">
        <v>272</v>
      </c>
      <c r="C23" s="417"/>
      <c r="D23" s="417"/>
      <c r="E23" s="417"/>
      <c r="F23" s="417"/>
      <c r="G23" s="417"/>
      <c r="H23" s="417"/>
    </row>
    <row r="24" spans="1:8" ht="15" customHeight="1">
      <c r="A24" s="417"/>
      <c r="B24" s="417" t="s">
        <v>421</v>
      </c>
      <c r="C24" s="419"/>
      <c r="D24" s="419"/>
      <c r="E24" s="417"/>
      <c r="F24" s="417"/>
      <c r="G24" s="417"/>
      <c r="H24" s="417"/>
    </row>
    <row r="25" spans="1:8" ht="15" customHeight="1">
      <c r="A25" s="417"/>
      <c r="B25" s="417"/>
      <c r="C25" s="417"/>
      <c r="D25" s="417"/>
      <c r="E25" s="417"/>
      <c r="F25" s="417"/>
      <c r="G25" s="417"/>
      <c r="H25" s="417"/>
    </row>
    <row r="26" spans="1:8" ht="15" customHeight="1">
      <c r="A26" s="417"/>
      <c r="B26" s="419" t="s">
        <v>270</v>
      </c>
      <c r="C26" s="412"/>
      <c r="D26" s="412"/>
      <c r="E26" s="417"/>
      <c r="F26" s="417"/>
      <c r="G26" s="417"/>
      <c r="H26" s="417"/>
    </row>
    <row r="27" spans="1:8" ht="15" customHeight="1">
      <c r="A27" s="417"/>
      <c r="B27" s="417" t="s">
        <v>298</v>
      </c>
      <c r="C27" s="417"/>
      <c r="D27" s="417"/>
      <c r="E27" s="417"/>
      <c r="F27" s="417"/>
      <c r="G27" s="417"/>
      <c r="H27" s="417"/>
    </row>
    <row r="28" spans="1:8" ht="15" customHeight="1">
      <c r="A28" s="417"/>
      <c r="B28" s="417" t="s">
        <v>429</v>
      </c>
      <c r="C28" s="417"/>
      <c r="D28" s="417"/>
      <c r="E28" s="417"/>
      <c r="F28" s="417"/>
      <c r="G28" s="417"/>
      <c r="H28" s="417"/>
    </row>
    <row r="29" spans="1:8" ht="15" customHeight="1">
      <c r="C29" s="199"/>
      <c r="D29" s="199"/>
    </row>
    <row r="30" spans="1:8" ht="15" customHeight="1">
      <c r="C30" s="86"/>
      <c r="D30" s="86"/>
    </row>
  </sheetData>
  <mergeCells count="6">
    <mergeCell ref="H1:H2"/>
    <mergeCell ref="F1:F2"/>
    <mergeCell ref="G1:G2"/>
    <mergeCell ref="B1:C1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9.140625" defaultRowHeight="15" customHeight="1"/>
  <cols>
    <col min="1" max="1" width="14.85546875" style="1" customWidth="1"/>
    <col min="2" max="2" width="13.5703125" style="1" customWidth="1"/>
    <col min="3" max="3" width="14.28515625" style="1" customWidth="1"/>
    <col min="4" max="4" width="12.7109375" style="1" customWidth="1"/>
    <col min="5" max="5" width="12.5703125" style="1" customWidth="1"/>
    <col min="6" max="6" width="31.140625" style="2" customWidth="1"/>
    <col min="7" max="7" width="12.28515625" style="2" customWidth="1"/>
    <col min="8" max="8" width="58" style="2" customWidth="1"/>
    <col min="9" max="16384" width="9.140625" style="2"/>
  </cols>
  <sheetData>
    <row r="1" spans="1:8" ht="15" customHeight="1">
      <c r="A1" s="454" t="s">
        <v>257</v>
      </c>
      <c r="B1" s="456" t="s">
        <v>273</v>
      </c>
      <c r="C1" s="457"/>
      <c r="D1" s="457" t="s">
        <v>274</v>
      </c>
      <c r="E1" s="457"/>
      <c r="F1" s="458" t="s">
        <v>253</v>
      </c>
      <c r="G1" s="440" t="s">
        <v>269</v>
      </c>
      <c r="H1" s="453" t="s">
        <v>30</v>
      </c>
    </row>
    <row r="2" spans="1:8" ht="15" customHeight="1">
      <c r="A2" s="455"/>
      <c r="B2" s="94" t="s">
        <v>275</v>
      </c>
      <c r="C2" s="82" t="s">
        <v>276</v>
      </c>
      <c r="D2" s="82" t="s">
        <v>275</v>
      </c>
      <c r="E2" s="82" t="s">
        <v>276</v>
      </c>
      <c r="F2" s="458"/>
      <c r="G2" s="440"/>
      <c r="H2" s="453"/>
    </row>
    <row r="3" spans="1:8" ht="15" customHeight="1">
      <c r="A3" s="103">
        <v>38718</v>
      </c>
      <c r="B3" s="96">
        <v>6.6500000000000004E-2</v>
      </c>
      <c r="C3" s="93">
        <v>8.3000000000000004E-2</v>
      </c>
      <c r="D3" s="93">
        <v>1E-3</v>
      </c>
      <c r="E3" s="93">
        <v>1.6E-2</v>
      </c>
      <c r="F3" s="95" t="s">
        <v>277</v>
      </c>
      <c r="G3" s="118">
        <v>38714</v>
      </c>
      <c r="H3" s="101"/>
    </row>
    <row r="4" spans="1:8" ht="15" customHeight="1">
      <c r="A4" s="104">
        <v>38169</v>
      </c>
      <c r="B4" s="89">
        <v>6.5500000000000003E-2</v>
      </c>
      <c r="C4" s="91">
        <v>8.2000000000000003E-2</v>
      </c>
      <c r="D4" s="91">
        <v>1E-3</v>
      </c>
      <c r="E4" s="91">
        <v>1.6E-2</v>
      </c>
      <c r="F4" s="42" t="s">
        <v>323</v>
      </c>
      <c r="G4" s="118">
        <v>38224</v>
      </c>
      <c r="H4" s="101" t="s">
        <v>324</v>
      </c>
    </row>
    <row r="5" spans="1:8" ht="15" customHeight="1">
      <c r="A5" s="104">
        <v>33270</v>
      </c>
      <c r="B5" s="89">
        <v>6.5500000000000003E-2</v>
      </c>
      <c r="C5" s="91">
        <v>8.2000000000000003E-2</v>
      </c>
      <c r="D5" s="91"/>
      <c r="E5" s="91">
        <v>1.6E-2</v>
      </c>
      <c r="F5" s="59" t="s">
        <v>278</v>
      </c>
      <c r="G5" s="60">
        <v>33262</v>
      </c>
      <c r="H5" s="98" t="s">
        <v>70</v>
      </c>
    </row>
    <row r="6" spans="1:8" ht="15" customHeight="1">
      <c r="A6" s="104">
        <v>32509</v>
      </c>
      <c r="B6" s="89">
        <v>7.5999999999999998E-2</v>
      </c>
      <c r="C6" s="91">
        <v>8.2000000000000003E-2</v>
      </c>
      <c r="D6" s="91"/>
      <c r="E6" s="54"/>
      <c r="F6" s="59" t="s">
        <v>279</v>
      </c>
      <c r="G6" s="60">
        <v>32508</v>
      </c>
      <c r="H6" s="101"/>
    </row>
    <row r="7" spans="1:8" ht="15" customHeight="1">
      <c r="A7" s="104">
        <v>31959</v>
      </c>
      <c r="B7" s="89">
        <v>6.6000000000000003E-2</v>
      </c>
      <c r="C7" s="91">
        <v>8.2000000000000003E-2</v>
      </c>
      <c r="D7" s="91"/>
      <c r="E7" s="54"/>
      <c r="F7" s="59" t="s">
        <v>280</v>
      </c>
      <c r="G7" s="60">
        <v>31958</v>
      </c>
      <c r="H7" s="101"/>
    </row>
    <row r="8" spans="1:8" ht="15" customHeight="1">
      <c r="A8" s="104">
        <v>31625</v>
      </c>
      <c r="B8" s="89">
        <v>6.4000000000000001E-2</v>
      </c>
      <c r="C8" s="91">
        <v>8.2000000000000003E-2</v>
      </c>
      <c r="D8" s="91"/>
      <c r="E8" s="54"/>
      <c r="F8" s="59" t="s">
        <v>281</v>
      </c>
      <c r="G8" s="60">
        <v>31623</v>
      </c>
      <c r="H8" s="101"/>
    </row>
    <row r="9" spans="1:8" ht="15" customHeight="1">
      <c r="A9" s="104">
        <v>30682</v>
      </c>
      <c r="B9" s="89">
        <v>5.7000000000000002E-2</v>
      </c>
      <c r="C9" s="91">
        <v>8.2000000000000003E-2</v>
      </c>
      <c r="D9" s="91"/>
      <c r="E9" s="54"/>
      <c r="F9" s="59" t="s">
        <v>282</v>
      </c>
      <c r="G9" s="60">
        <v>30681</v>
      </c>
      <c r="H9" s="101"/>
    </row>
    <row r="10" spans="1:8" ht="15" customHeight="1">
      <c r="A10" s="104">
        <v>28856</v>
      </c>
      <c r="B10" s="89">
        <v>4.7E-2</v>
      </c>
      <c r="C10" s="91">
        <v>8.2000000000000003E-2</v>
      </c>
      <c r="D10" s="91"/>
      <c r="E10" s="117"/>
      <c r="F10" s="59" t="s">
        <v>283</v>
      </c>
      <c r="G10" s="60">
        <v>28852</v>
      </c>
      <c r="H10" s="101"/>
    </row>
    <row r="11" spans="1:8" ht="15" customHeight="1">
      <c r="A11" s="104">
        <v>28034</v>
      </c>
      <c r="B11" s="89">
        <v>3.4500000000000003E-2</v>
      </c>
      <c r="C11" s="91">
        <v>7.6999999999999999E-2</v>
      </c>
      <c r="D11" s="91"/>
      <c r="E11" s="117"/>
      <c r="F11" s="59" t="s">
        <v>284</v>
      </c>
      <c r="G11" s="60">
        <v>28033</v>
      </c>
      <c r="H11" s="101"/>
    </row>
    <row r="12" spans="1:8" ht="15" customHeight="1">
      <c r="A12" s="104">
        <v>27760</v>
      </c>
      <c r="B12" s="89">
        <v>3.2500000000000001E-2</v>
      </c>
      <c r="C12" s="91">
        <v>7.4999999999999997E-2</v>
      </c>
      <c r="D12" s="91"/>
      <c r="E12" s="117"/>
      <c r="F12" s="59" t="s">
        <v>285</v>
      </c>
      <c r="G12" s="100">
        <v>27758</v>
      </c>
      <c r="H12" s="101"/>
    </row>
    <row r="13" spans="1:8" ht="15" customHeight="1">
      <c r="A13" s="104">
        <v>27030</v>
      </c>
      <c r="B13" s="88">
        <v>0.03</v>
      </c>
      <c r="C13" s="91">
        <v>7.2499999999999995E-2</v>
      </c>
      <c r="D13" s="91"/>
      <c r="E13" s="117"/>
      <c r="F13" s="59" t="s">
        <v>288</v>
      </c>
      <c r="G13" s="118">
        <v>27028</v>
      </c>
      <c r="H13" s="101"/>
    </row>
    <row r="14" spans="1:8" ht="15" customHeight="1">
      <c r="A14" s="104">
        <v>25781</v>
      </c>
      <c r="B14" s="88">
        <v>0.03</v>
      </c>
      <c r="C14" s="91">
        <v>5.7500000000000002E-2</v>
      </c>
      <c r="D14" s="91"/>
      <c r="E14" s="117"/>
      <c r="F14" s="59" t="s">
        <v>286</v>
      </c>
      <c r="G14" s="118">
        <v>25780</v>
      </c>
      <c r="H14" s="101"/>
    </row>
    <row r="15" spans="1:8" ht="15" customHeight="1">
      <c r="A15" s="104">
        <v>24746</v>
      </c>
      <c r="B15" s="88">
        <v>0.03</v>
      </c>
      <c r="C15" s="91">
        <v>5.5E-2</v>
      </c>
      <c r="D15" s="91"/>
      <c r="E15" s="117"/>
      <c r="F15" s="95" t="s">
        <v>287</v>
      </c>
      <c r="G15" s="118">
        <v>24739</v>
      </c>
      <c r="H15" s="101"/>
    </row>
    <row r="16" spans="1:8" ht="15" customHeight="1">
      <c r="F16" s="1"/>
      <c r="G16" s="1"/>
    </row>
    <row r="17" spans="2:2" ht="15" customHeight="1">
      <c r="B17" s="102" t="s">
        <v>272</v>
      </c>
    </row>
    <row r="18" spans="2:2" ht="15" customHeight="1">
      <c r="B18" s="97" t="s">
        <v>372</v>
      </c>
    </row>
    <row r="20" spans="2:2" ht="15" customHeight="1">
      <c r="B20" s="102" t="s">
        <v>240</v>
      </c>
    </row>
    <row r="21" spans="2:2" ht="15" customHeight="1">
      <c r="B21" s="97" t="s">
        <v>289</v>
      </c>
    </row>
  </sheetData>
  <mergeCells count="6">
    <mergeCell ref="H1:H2"/>
    <mergeCell ref="A1:A2"/>
    <mergeCell ref="B1:C1"/>
    <mergeCell ref="D1:E1"/>
    <mergeCell ref="F1:F2"/>
    <mergeCell ref="G1:G2"/>
  </mergeCells>
  <phoneticPr fontId="1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defaultColWidth="11.42578125" defaultRowHeight="15" customHeight="1"/>
  <cols>
    <col min="1" max="4" width="11.42578125" style="9" customWidth="1"/>
    <col min="5" max="5" width="25.28515625" style="9" customWidth="1"/>
    <col min="6" max="6" width="13" style="9" customWidth="1"/>
    <col min="7" max="7" width="105.7109375" style="9" customWidth="1"/>
    <col min="8" max="16384" width="11.42578125" style="9"/>
  </cols>
  <sheetData>
    <row r="1" spans="1:7" ht="15" customHeight="1">
      <c r="A1" s="454" t="s">
        <v>257</v>
      </c>
      <c r="B1" s="124" t="s">
        <v>319</v>
      </c>
      <c r="C1" s="457" t="s">
        <v>274</v>
      </c>
      <c r="D1" s="457"/>
      <c r="E1" s="458" t="s">
        <v>253</v>
      </c>
      <c r="F1" s="460" t="s">
        <v>269</v>
      </c>
      <c r="G1" s="459" t="s">
        <v>30</v>
      </c>
    </row>
    <row r="2" spans="1:7" ht="15" customHeight="1">
      <c r="A2" s="455"/>
      <c r="B2" s="121" t="s">
        <v>275</v>
      </c>
      <c r="C2" s="82" t="s">
        <v>275</v>
      </c>
      <c r="D2" s="82" t="s">
        <v>276</v>
      </c>
      <c r="E2" s="458"/>
      <c r="F2" s="460"/>
      <c r="G2" s="459"/>
    </row>
    <row r="3" spans="1:7" ht="15" customHeight="1">
      <c r="A3" s="126">
        <v>38169</v>
      </c>
      <c r="B3" s="122" t="s">
        <v>175</v>
      </c>
      <c r="C3" s="122" t="s">
        <v>175</v>
      </c>
      <c r="D3" s="122" t="s">
        <v>175</v>
      </c>
      <c r="E3" s="40"/>
      <c r="F3" s="125"/>
      <c r="G3" s="101" t="s">
        <v>324</v>
      </c>
    </row>
    <row r="4" spans="1:7" ht="15" customHeight="1">
      <c r="A4" s="105">
        <v>33270</v>
      </c>
      <c r="B4" s="122" t="s">
        <v>175</v>
      </c>
      <c r="C4" s="122">
        <v>1E-3</v>
      </c>
      <c r="D4" s="122">
        <v>1.6E-2</v>
      </c>
      <c r="E4" s="109" t="s">
        <v>320</v>
      </c>
      <c r="F4" s="60">
        <v>33262</v>
      </c>
      <c r="G4" s="106"/>
    </row>
    <row r="5" spans="1:7" ht="15" customHeight="1">
      <c r="A5" s="105">
        <v>29952</v>
      </c>
      <c r="B5" s="122" t="s">
        <v>175</v>
      </c>
      <c r="C5" s="122">
        <v>1E-3</v>
      </c>
      <c r="D5" s="122" t="s">
        <v>175</v>
      </c>
      <c r="E5" s="123" t="s">
        <v>321</v>
      </c>
      <c r="F5" s="112">
        <v>29956</v>
      </c>
      <c r="G5" s="107" t="s">
        <v>35</v>
      </c>
    </row>
    <row r="6" spans="1:7" ht="15" customHeight="1">
      <c r="A6" s="105">
        <v>29587</v>
      </c>
      <c r="B6" s="122">
        <v>1E-3</v>
      </c>
      <c r="C6" s="122" t="s">
        <v>175</v>
      </c>
      <c r="D6" s="122" t="s">
        <v>175</v>
      </c>
      <c r="E6" s="109" t="s">
        <v>322</v>
      </c>
      <c r="F6" s="60">
        <v>29586</v>
      </c>
      <c r="G6" s="107" t="s">
        <v>32</v>
      </c>
    </row>
    <row r="8" spans="1:7" ht="15" customHeight="1">
      <c r="B8" s="102" t="s">
        <v>272</v>
      </c>
    </row>
    <row r="9" spans="1:7" ht="15" customHeight="1">
      <c r="B9" s="97" t="s">
        <v>372</v>
      </c>
    </row>
  </sheetData>
  <mergeCells count="5">
    <mergeCell ref="G1:G2"/>
    <mergeCell ref="E1:E2"/>
    <mergeCell ref="F1:F2"/>
    <mergeCell ref="C1:D1"/>
    <mergeCell ref="A1:A2"/>
  </mergeCells>
  <phoneticPr fontId="1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ColWidth="11.42578125" defaultRowHeight="15"/>
  <cols>
    <col min="2" max="2" width="15.28515625" customWidth="1"/>
    <col min="3" max="3" width="39" customWidth="1"/>
  </cols>
  <sheetData>
    <row r="1" spans="1:5" ht="15" customHeight="1">
      <c r="A1" s="454" t="s">
        <v>257</v>
      </c>
      <c r="B1" s="90" t="s">
        <v>274</v>
      </c>
      <c r="C1" s="458" t="s">
        <v>253</v>
      </c>
      <c r="D1" s="460" t="s">
        <v>269</v>
      </c>
      <c r="E1" s="459" t="s">
        <v>30</v>
      </c>
    </row>
    <row r="2" spans="1:5">
      <c r="A2" s="454"/>
      <c r="B2" s="82" t="s">
        <v>276</v>
      </c>
      <c r="C2" s="458"/>
      <c r="D2" s="460"/>
      <c r="E2" s="459"/>
    </row>
    <row r="3" spans="1:5">
      <c r="A3" s="126">
        <v>38169</v>
      </c>
      <c r="B3" s="122">
        <v>3.0000000000000001E-3</v>
      </c>
      <c r="C3" s="110" t="s">
        <v>328</v>
      </c>
      <c r="D3" s="130">
        <v>38169</v>
      </c>
      <c r="E3" s="101"/>
    </row>
    <row r="4" spans="1:5">
      <c r="A4" s="100"/>
      <c r="B4" s="122"/>
      <c r="C4" s="109"/>
      <c r="D4" s="60"/>
      <c r="E4" s="106"/>
    </row>
    <row r="5" spans="1:5">
      <c r="A5" s="100"/>
      <c r="B5" s="102" t="s">
        <v>272</v>
      </c>
      <c r="C5" s="123"/>
      <c r="D5" s="112"/>
      <c r="E5" s="107"/>
    </row>
    <row r="6" spans="1:5">
      <c r="A6" s="100"/>
      <c r="B6" s="97" t="s">
        <v>373</v>
      </c>
      <c r="C6" s="109"/>
      <c r="D6" s="60"/>
      <c r="E6" s="107"/>
    </row>
  </sheetData>
  <mergeCells count="4">
    <mergeCell ref="A1:A2"/>
    <mergeCell ref="C1:C2"/>
    <mergeCell ref="D1:D2"/>
    <mergeCell ref="E1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9.140625" defaultRowHeight="15" customHeight="1"/>
  <cols>
    <col min="1" max="3" width="15.7109375" style="2" customWidth="1"/>
    <col min="4" max="4" width="35" style="2" customWidth="1"/>
    <col min="5" max="5" width="14.5703125" style="2" customWidth="1"/>
    <col min="6" max="6" width="70" style="2" customWidth="1"/>
    <col min="7" max="16384" width="9.140625" style="2"/>
  </cols>
  <sheetData>
    <row r="1" spans="1:6" ht="15" customHeight="1">
      <c r="A1" s="204"/>
      <c r="B1" s="121" t="s">
        <v>319</v>
      </c>
      <c r="C1" s="121" t="s">
        <v>274</v>
      </c>
      <c r="D1" s="458" t="s">
        <v>253</v>
      </c>
      <c r="E1" s="460" t="s">
        <v>269</v>
      </c>
      <c r="F1" s="459" t="s">
        <v>30</v>
      </c>
    </row>
    <row r="2" spans="1:6" ht="15" customHeight="1">
      <c r="A2" s="145" t="s">
        <v>0</v>
      </c>
      <c r="B2" s="192" t="s">
        <v>276</v>
      </c>
      <c r="C2" s="192" t="s">
        <v>276</v>
      </c>
      <c r="D2" s="458"/>
      <c r="E2" s="460"/>
      <c r="F2" s="459"/>
    </row>
    <row r="3" spans="1:6" ht="15" customHeight="1">
      <c r="A3" s="50">
        <v>33270</v>
      </c>
      <c r="B3" s="146" t="s">
        <v>175</v>
      </c>
      <c r="C3" s="146">
        <v>5.3999999999999999E-2</v>
      </c>
      <c r="D3" s="200" t="s">
        <v>278</v>
      </c>
      <c r="E3" s="100">
        <v>33262</v>
      </c>
      <c r="F3" s="99"/>
    </row>
    <row r="4" spans="1:6" ht="15" customHeight="1">
      <c r="A4" s="50">
        <v>32874</v>
      </c>
      <c r="B4" s="146" t="s">
        <v>175</v>
      </c>
      <c r="C4" s="146">
        <v>7.0000000000000007E-2</v>
      </c>
      <c r="D4" s="200" t="s">
        <v>326</v>
      </c>
      <c r="E4" s="100">
        <v>32876</v>
      </c>
      <c r="F4" s="99"/>
    </row>
    <row r="5" spans="1:6" ht="15" customHeight="1">
      <c r="A5" s="50">
        <v>32509</v>
      </c>
      <c r="B5" s="146">
        <v>4.4999999999999998E-2</v>
      </c>
      <c r="C5" s="146">
        <v>3.5000000000000003E-2</v>
      </c>
      <c r="D5" s="205" t="s">
        <v>279</v>
      </c>
      <c r="E5" s="203">
        <v>32508</v>
      </c>
      <c r="F5" s="99" t="s">
        <v>325</v>
      </c>
    </row>
    <row r="6" spans="1:6" ht="15" customHeight="1">
      <c r="A6" s="50">
        <v>27120</v>
      </c>
      <c r="B6" s="146">
        <v>0.09</v>
      </c>
      <c r="C6" s="146"/>
      <c r="D6" s="200" t="s">
        <v>327</v>
      </c>
      <c r="E6" s="100">
        <v>27142</v>
      </c>
      <c r="F6" s="108" t="s">
        <v>64</v>
      </c>
    </row>
    <row r="7" spans="1:6" ht="15" customHeight="1">
      <c r="A7" s="206">
        <v>25781</v>
      </c>
      <c r="B7" s="146">
        <v>0.105</v>
      </c>
      <c r="C7" s="99"/>
      <c r="D7" s="99" t="s">
        <v>286</v>
      </c>
      <c r="E7" s="113">
        <v>25780</v>
      </c>
      <c r="F7" s="99"/>
    </row>
    <row r="8" spans="1:6" ht="15" customHeight="1">
      <c r="A8" s="104">
        <v>24746</v>
      </c>
      <c r="B8" s="146">
        <v>0.115</v>
      </c>
      <c r="C8" s="99"/>
      <c r="D8" s="95" t="s">
        <v>287</v>
      </c>
      <c r="E8" s="118">
        <v>24739</v>
      </c>
      <c r="F8" s="99"/>
    </row>
    <row r="9" spans="1:6" ht="15" customHeight="1">
      <c r="A9" s="206">
        <v>22647</v>
      </c>
      <c r="B9" s="207">
        <v>0.13500000000000001</v>
      </c>
      <c r="C9" s="99"/>
      <c r="D9" s="51" t="s">
        <v>360</v>
      </c>
      <c r="E9" s="201">
        <v>22646</v>
      </c>
      <c r="F9" s="99"/>
    </row>
    <row r="10" spans="1:6" ht="15" customHeight="1">
      <c r="A10" s="206">
        <v>22282</v>
      </c>
      <c r="B10" s="207">
        <v>0.14249999999999999</v>
      </c>
      <c r="C10" s="99"/>
      <c r="D10" s="51" t="s">
        <v>361</v>
      </c>
      <c r="E10" s="201">
        <v>22281</v>
      </c>
      <c r="F10" s="99"/>
    </row>
    <row r="11" spans="1:6" ht="15" customHeight="1">
      <c r="A11" s="206">
        <v>21551</v>
      </c>
      <c r="B11" s="207">
        <v>0.12</v>
      </c>
      <c r="C11" s="99"/>
      <c r="D11" s="95" t="s">
        <v>437</v>
      </c>
      <c r="E11" s="201">
        <v>21550</v>
      </c>
      <c r="F11" s="99"/>
    </row>
    <row r="12" spans="1:6" ht="15" customHeight="1">
      <c r="A12" s="206">
        <v>18902</v>
      </c>
      <c r="B12" s="207">
        <v>0.16750000000000001</v>
      </c>
      <c r="C12" s="99"/>
      <c r="D12" s="51" t="s">
        <v>439</v>
      </c>
      <c r="E12" s="55">
        <v>18898</v>
      </c>
      <c r="F12" s="99"/>
    </row>
    <row r="13" spans="1:6" ht="15" customHeight="1">
      <c r="A13" s="206">
        <v>17807</v>
      </c>
      <c r="B13" s="229">
        <v>0.16</v>
      </c>
      <c r="C13" s="108"/>
      <c r="D13" s="197" t="s">
        <v>468</v>
      </c>
      <c r="E13" s="230">
        <v>17806</v>
      </c>
    </row>
    <row r="14" spans="1:6" ht="15" customHeight="1">
      <c r="A14" s="206">
        <v>17593</v>
      </c>
      <c r="B14" s="207">
        <v>0.14000000000000001</v>
      </c>
      <c r="D14" s="116"/>
      <c r="E14" s="211"/>
      <c r="F14" s="116" t="s">
        <v>443</v>
      </c>
    </row>
    <row r="15" spans="1:6" ht="15" customHeight="1">
      <c r="A15" s="206">
        <v>17441</v>
      </c>
      <c r="B15" s="207">
        <v>0.13</v>
      </c>
      <c r="D15" s="86" t="s">
        <v>442</v>
      </c>
      <c r="E15" s="202">
        <v>17435</v>
      </c>
    </row>
    <row r="16" spans="1:6" ht="15" customHeight="1">
      <c r="B16" s="209">
        <v>0.125</v>
      </c>
      <c r="C16" s="210"/>
      <c r="D16" s="116" t="s">
        <v>441</v>
      </c>
      <c r="E16" s="211">
        <v>17059</v>
      </c>
      <c r="F16" s="116" t="s">
        <v>443</v>
      </c>
    </row>
    <row r="17" spans="1:6" ht="15" customHeight="1">
      <c r="A17" s="208">
        <v>16984</v>
      </c>
      <c r="B17" s="209">
        <v>0.12</v>
      </c>
      <c r="C17" s="210"/>
      <c r="D17" s="116"/>
      <c r="E17" s="211"/>
      <c r="F17" s="116" t="s">
        <v>443</v>
      </c>
    </row>
    <row r="18" spans="1:6" ht="15" customHeight="1">
      <c r="D18" s="99" t="s">
        <v>440</v>
      </c>
      <c r="E18" s="113">
        <v>16716</v>
      </c>
    </row>
    <row r="20" spans="1:6" ht="15" customHeight="1">
      <c r="B20" s="199" t="s">
        <v>272</v>
      </c>
    </row>
    <row r="21" spans="1:6" ht="15" customHeight="1">
      <c r="B21" s="86" t="s">
        <v>467</v>
      </c>
    </row>
    <row r="22" spans="1:6" ht="15" customHeight="1">
      <c r="B22" s="86" t="s">
        <v>469</v>
      </c>
    </row>
  </sheetData>
  <mergeCells count="3">
    <mergeCell ref="D1:D2"/>
    <mergeCell ref="E1:E2"/>
    <mergeCell ref="F1:F2"/>
  </mergeCells>
  <phoneticPr fontId="1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B16"/>
  <sheetViews>
    <sheetView workbookViewId="0">
      <selection activeCell="D14" sqref="D14"/>
    </sheetView>
  </sheetViews>
  <sheetFormatPr defaultColWidth="11.42578125" defaultRowHeight="15"/>
  <sheetData>
    <row r="2" spans="2:2">
      <c r="B2" s="391" t="s">
        <v>766</v>
      </c>
    </row>
    <row r="3" spans="2:2">
      <c r="B3" s="392" t="s">
        <v>767</v>
      </c>
    </row>
    <row r="4" spans="2:2">
      <c r="B4" s="278"/>
    </row>
    <row r="5" spans="2:2">
      <c r="B5" s="391" t="s">
        <v>768</v>
      </c>
    </row>
    <row r="8" spans="2:2">
      <c r="B8" s="391" t="s">
        <v>769</v>
      </c>
    </row>
    <row r="9" spans="2:2">
      <c r="B9" s="392" t="s">
        <v>770</v>
      </c>
    </row>
    <row r="10" spans="2:2">
      <c r="B10" s="392" t="s">
        <v>771</v>
      </c>
    </row>
    <row r="12" spans="2:2">
      <c r="B12" s="391" t="s">
        <v>772</v>
      </c>
    </row>
    <row r="13" spans="2:2">
      <c r="B13" s="391" t="s">
        <v>773</v>
      </c>
    </row>
    <row r="14" spans="2:2">
      <c r="B14" s="391" t="s">
        <v>774</v>
      </c>
    </row>
    <row r="15" spans="2:2">
      <c r="B15" s="393"/>
    </row>
    <row r="16" spans="2:2">
      <c r="B16" s="391" t="s">
        <v>775</v>
      </c>
    </row>
  </sheetData>
  <hyperlinks>
    <hyperlink ref="B3" r:id="rId1" display="http://www.legislation.cnav.fr/textes/at/TLR-AT_09121963.htm"/>
    <hyperlink ref="B9" r:id="rId2" display="http://www.legislation.cnav.fr/textes/at/TLR-AT_27011960.htm"/>
    <hyperlink ref="B10" r:id="rId3" location="art1" display="http://www.legislation.cnav.fr/textes/at/TLR-AT_24011975.htm - art1"/>
  </hyperlinks>
  <pageMargins left="0.7" right="0.7" top="0.75" bottom="0.75" header="0.3" footer="0.3"/>
  <pageSetup paperSize="9"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46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5" customHeight="1"/>
  <cols>
    <col min="1" max="1" width="15.5703125" style="2" customWidth="1"/>
    <col min="2" max="5" width="15.7109375" style="2" customWidth="1"/>
    <col min="6" max="6" width="255.42578125" style="2" customWidth="1"/>
    <col min="7" max="7" width="112.140625" style="2" customWidth="1"/>
    <col min="8" max="16384" width="9.140625" style="2"/>
  </cols>
  <sheetData>
    <row r="1" spans="1:7" ht="15" customHeight="1">
      <c r="A1" s="463" t="s">
        <v>257</v>
      </c>
      <c r="B1" s="461" t="s">
        <v>275</v>
      </c>
      <c r="C1" s="461"/>
      <c r="D1" s="461" t="s">
        <v>276</v>
      </c>
      <c r="E1" s="461"/>
      <c r="F1" s="462" t="s">
        <v>253</v>
      </c>
      <c r="G1" s="460" t="s">
        <v>382</v>
      </c>
    </row>
    <row r="2" spans="1:7" ht="15" customHeight="1">
      <c r="A2" s="463"/>
      <c r="B2" s="157" t="s">
        <v>380</v>
      </c>
      <c r="C2" s="157" t="s">
        <v>381</v>
      </c>
      <c r="D2" s="180" t="s">
        <v>380</v>
      </c>
      <c r="E2" s="180" t="s">
        <v>381</v>
      </c>
      <c r="F2" s="462"/>
      <c r="G2" s="460"/>
    </row>
    <row r="3" spans="1:7" ht="15" customHeight="1">
      <c r="A3" s="50">
        <v>39083</v>
      </c>
      <c r="B3" s="159">
        <v>2.4E-2</v>
      </c>
      <c r="C3" s="159">
        <v>2.4E-2</v>
      </c>
      <c r="D3" s="159">
        <v>0.04</v>
      </c>
      <c r="E3" s="159">
        <v>0.04</v>
      </c>
      <c r="F3" s="95" t="s">
        <v>374</v>
      </c>
      <c r="G3" s="106"/>
    </row>
    <row r="4" spans="1:7" ht="15" customHeight="1">
      <c r="A4" s="50">
        <v>38718</v>
      </c>
      <c r="B4" s="159">
        <v>2.4400000000000002E-2</v>
      </c>
      <c r="C4" s="159">
        <v>2.4400000000000002E-2</v>
      </c>
      <c r="D4" s="159">
        <v>4.0399999999999998E-2</v>
      </c>
      <c r="E4" s="159">
        <v>4.0399999999999998E-2</v>
      </c>
      <c r="F4" s="156" t="s">
        <v>375</v>
      </c>
      <c r="G4" s="106"/>
    </row>
    <row r="5" spans="1:7" ht="15" customHeight="1">
      <c r="A5" s="50">
        <v>38353</v>
      </c>
      <c r="B5" s="159">
        <v>2.4E-2</v>
      </c>
      <c r="C5" s="159">
        <v>2.4E-2</v>
      </c>
      <c r="D5" s="159">
        <v>0.04</v>
      </c>
      <c r="E5" s="159">
        <v>0.04</v>
      </c>
      <c r="F5" s="95" t="s">
        <v>376</v>
      </c>
      <c r="G5" s="106"/>
    </row>
    <row r="6" spans="1:7" ht="15" customHeight="1">
      <c r="A6" s="50">
        <v>37987</v>
      </c>
      <c r="B6" s="159">
        <v>2.4E-2</v>
      </c>
      <c r="C6" s="159">
        <v>2.4E-2</v>
      </c>
      <c r="D6" s="159">
        <v>0.04</v>
      </c>
      <c r="E6" s="159">
        <v>0.04</v>
      </c>
      <c r="F6" s="95" t="s">
        <v>377</v>
      </c>
      <c r="G6" s="106"/>
    </row>
    <row r="7" spans="1:7" ht="15" customHeight="1">
      <c r="A7" s="162">
        <v>37622</v>
      </c>
      <c r="B7" s="159">
        <v>2.4E-2</v>
      </c>
      <c r="C7" s="159">
        <v>2.4E-2</v>
      </c>
      <c r="D7" s="159">
        <v>0.04</v>
      </c>
      <c r="E7" s="159">
        <v>0.04</v>
      </c>
      <c r="F7" s="198" t="s">
        <v>378</v>
      </c>
      <c r="G7" s="106"/>
    </row>
    <row r="8" spans="1:7" ht="15" customHeight="1">
      <c r="A8" s="162">
        <v>37438</v>
      </c>
      <c r="B8" s="159">
        <v>2.1000000000000001E-2</v>
      </c>
      <c r="C8" s="159">
        <v>2.1000000000000001E-2</v>
      </c>
      <c r="D8" s="159">
        <v>3.6999999999999998E-2</v>
      </c>
      <c r="E8" s="159">
        <v>3.6999999999999998E-2</v>
      </c>
      <c r="F8" s="196" t="s">
        <v>379</v>
      </c>
      <c r="G8" s="106"/>
    </row>
    <row r="9" spans="1:7" ht="15" customHeight="1">
      <c r="A9" s="162">
        <v>37257</v>
      </c>
      <c r="B9" s="159">
        <v>0.02</v>
      </c>
      <c r="C9" s="159">
        <v>0.02</v>
      </c>
      <c r="D9" s="159">
        <v>3.5999999999999997E-2</v>
      </c>
      <c r="E9" s="159">
        <v>3.5999999999999997E-2</v>
      </c>
      <c r="F9" s="198" t="s">
        <v>397</v>
      </c>
      <c r="G9" s="106"/>
    </row>
    <row r="10" spans="1:7" ht="15" customHeight="1">
      <c r="A10" s="162">
        <v>36892</v>
      </c>
      <c r="B10" s="163">
        <v>2.1000000000000001E-2</v>
      </c>
      <c r="C10" s="163">
        <v>2.5999999999999999E-2</v>
      </c>
      <c r="D10" s="163">
        <v>3.6999999999999998E-2</v>
      </c>
      <c r="E10" s="163">
        <v>3.6999999999999998E-2</v>
      </c>
      <c r="F10" s="127" t="s">
        <v>397</v>
      </c>
      <c r="G10" s="107"/>
    </row>
    <row r="11" spans="1:7" ht="15" customHeight="1">
      <c r="A11" s="162">
        <v>35431</v>
      </c>
      <c r="B11" s="163">
        <v>2.2100000000000002E-2</v>
      </c>
      <c r="C11" s="163">
        <v>2.7099999999999999E-2</v>
      </c>
      <c r="D11" s="163">
        <v>3.9699999999999999E-2</v>
      </c>
      <c r="E11" s="163">
        <v>3.9699999999999999E-2</v>
      </c>
      <c r="F11" s="127" t="s">
        <v>477</v>
      </c>
      <c r="G11" s="107"/>
    </row>
    <row r="12" spans="1:7" s="3" customFormat="1" ht="15" customHeight="1">
      <c r="A12" s="61">
        <v>34182</v>
      </c>
      <c r="B12" s="163">
        <v>2.4199999999999999E-2</v>
      </c>
      <c r="C12" s="163">
        <v>2.9700000000000001E-2</v>
      </c>
      <c r="D12" s="163">
        <v>4.1799999999999997E-2</v>
      </c>
      <c r="E12" s="163">
        <v>4.1799999999999997E-2</v>
      </c>
      <c r="F12" s="127" t="s">
        <v>78</v>
      </c>
      <c r="G12" s="107" t="s">
        <v>75</v>
      </c>
    </row>
    <row r="13" spans="1:7" s="3" customFormat="1" ht="15" customHeight="1">
      <c r="A13" s="162">
        <v>33817</v>
      </c>
      <c r="B13" s="163">
        <v>2.07E-2</v>
      </c>
      <c r="C13" s="163">
        <v>2.5700000000000001E-2</v>
      </c>
      <c r="D13" s="163">
        <v>3.6299999999999999E-2</v>
      </c>
      <c r="E13" s="163">
        <v>3.6299999999999999E-2</v>
      </c>
      <c r="F13" s="164" t="s">
        <v>74</v>
      </c>
      <c r="G13" s="107"/>
    </row>
    <row r="14" spans="1:7" s="3" customFormat="1" ht="15" customHeight="1">
      <c r="A14" s="162">
        <v>33604</v>
      </c>
      <c r="B14" s="163">
        <v>1.67E-2</v>
      </c>
      <c r="C14" s="163">
        <v>2.1700000000000001E-2</v>
      </c>
      <c r="D14" s="163">
        <v>3.2300000000000002E-2</v>
      </c>
      <c r="E14" s="163">
        <v>3.2300000000000002E-2</v>
      </c>
      <c r="F14" s="127" t="s">
        <v>71</v>
      </c>
      <c r="G14" s="107" t="s">
        <v>72</v>
      </c>
    </row>
    <row r="15" spans="1:7" s="3" customFormat="1" ht="15" customHeight="1">
      <c r="A15" s="162">
        <v>33239</v>
      </c>
      <c r="B15" s="163">
        <v>1.5299999999999999E-2</v>
      </c>
      <c r="C15" s="163">
        <v>2.1100000000000001E-2</v>
      </c>
      <c r="D15" s="163">
        <v>3.0499999999999999E-2</v>
      </c>
      <c r="E15" s="163">
        <v>3.1699999999999999E-2</v>
      </c>
      <c r="F15" s="164" t="s">
        <v>66</v>
      </c>
      <c r="G15" s="107"/>
    </row>
    <row r="16" spans="1:7" s="3" customFormat="1" ht="15" customHeight="1">
      <c r="A16" s="162">
        <v>33147</v>
      </c>
      <c r="B16" s="163">
        <v>1.5900000000000001E-2</v>
      </c>
      <c r="C16" s="163">
        <v>2.1700000000000001E-2</v>
      </c>
      <c r="D16" s="163">
        <v>3.1099999999999999E-2</v>
      </c>
      <c r="E16" s="163">
        <v>3.2300000000000002E-2</v>
      </c>
      <c r="F16" s="164" t="s">
        <v>4</v>
      </c>
      <c r="G16" s="107" t="s">
        <v>65</v>
      </c>
    </row>
    <row r="17" spans="1:8" ht="15" customHeight="1">
      <c r="A17" s="162">
        <v>32143</v>
      </c>
      <c r="B17" s="163">
        <v>1.67E-2</v>
      </c>
      <c r="C17" s="163">
        <v>2.1700000000000001E-2</v>
      </c>
      <c r="D17" s="163">
        <v>3.2300000000000002E-2</v>
      </c>
      <c r="E17" s="163">
        <v>3.2300000000000002E-2</v>
      </c>
      <c r="F17" s="127" t="s">
        <v>58</v>
      </c>
      <c r="G17" s="107"/>
    </row>
    <row r="18" spans="1:8" ht="15" customHeight="1">
      <c r="A18" s="162">
        <v>31352</v>
      </c>
      <c r="B18" s="163">
        <v>1.5100000000000001E-2</v>
      </c>
      <c r="C18" s="163">
        <v>2.01E-2</v>
      </c>
      <c r="D18" s="163">
        <v>3.0700000000000002E-2</v>
      </c>
      <c r="E18" s="163">
        <v>3.0700000000000002E-2</v>
      </c>
      <c r="F18" s="127" t="s">
        <v>59</v>
      </c>
      <c r="G18" s="107"/>
    </row>
    <row r="19" spans="1:8" ht="15" customHeight="1">
      <c r="A19" s="162">
        <v>31229</v>
      </c>
      <c r="B19" s="163">
        <v>2.12E-2</v>
      </c>
      <c r="C19" s="163">
        <v>2.6200000000000001E-2</v>
      </c>
      <c r="D19" s="163">
        <v>4.0800000000000003E-2</v>
      </c>
      <c r="E19" s="163">
        <v>4.0800000000000003E-2</v>
      </c>
      <c r="F19" s="127" t="s">
        <v>470</v>
      </c>
      <c r="G19" s="215" t="s">
        <v>55</v>
      </c>
    </row>
    <row r="20" spans="1:8" ht="15" customHeight="1">
      <c r="A20" s="162">
        <v>30773</v>
      </c>
      <c r="B20" s="213">
        <v>1.12E-2</v>
      </c>
      <c r="C20" s="213">
        <v>1.6199999999999999E-2</v>
      </c>
      <c r="D20" s="213">
        <v>2.8799999999999999E-2</v>
      </c>
      <c r="E20" s="213">
        <v>2.8799999999999999E-2</v>
      </c>
      <c r="F20" s="214" t="s">
        <v>412</v>
      </c>
      <c r="G20" s="107" t="s">
        <v>54</v>
      </c>
    </row>
    <row r="21" spans="1:8" ht="15" customHeight="1">
      <c r="A21" s="165">
        <v>30498</v>
      </c>
      <c r="B21" s="163">
        <v>1.72E-2</v>
      </c>
      <c r="C21" s="163">
        <v>1.72E-2</v>
      </c>
      <c r="D21" s="163">
        <v>4.0800000000000003E-2</v>
      </c>
      <c r="E21" s="163">
        <v>4.0800000000000003E-2</v>
      </c>
      <c r="F21" s="127" t="s">
        <v>53</v>
      </c>
      <c r="G21" s="107"/>
    </row>
    <row r="22" spans="1:8" ht="15" customHeight="1">
      <c r="A22" s="61">
        <v>30261</v>
      </c>
      <c r="B22" s="163">
        <v>1.32E-2</v>
      </c>
      <c r="C22" s="163">
        <v>1.32E-2</v>
      </c>
      <c r="D22" s="163">
        <v>3.4799999999999998E-2</v>
      </c>
      <c r="E22" s="163">
        <v>3.4799999999999998E-2</v>
      </c>
      <c r="F22" s="164" t="s">
        <v>106</v>
      </c>
      <c r="G22" s="107" t="s">
        <v>413</v>
      </c>
    </row>
    <row r="23" spans="1:8" ht="15" customHeight="1">
      <c r="A23" s="162">
        <v>28946</v>
      </c>
      <c r="B23" s="163">
        <v>8.3999999999999995E-3</v>
      </c>
      <c r="C23" s="163">
        <v>8.3999999999999995E-3</v>
      </c>
      <c r="D23" s="163">
        <v>2.76E-2</v>
      </c>
      <c r="E23" s="163">
        <v>2.76E-2</v>
      </c>
      <c r="F23" s="127" t="s">
        <v>471</v>
      </c>
      <c r="G23" s="107"/>
    </row>
    <row r="24" spans="1:8" ht="15" customHeight="1">
      <c r="A24" s="162">
        <v>28611</v>
      </c>
      <c r="B24" s="163">
        <v>6.0000000000000001E-3</v>
      </c>
      <c r="C24" s="163">
        <v>6.0000000000000001E-3</v>
      </c>
      <c r="D24" s="163">
        <v>2.4E-2</v>
      </c>
      <c r="E24" s="163">
        <v>2.4E-2</v>
      </c>
      <c r="F24" s="127" t="s">
        <v>472</v>
      </c>
      <c r="G24" s="107"/>
    </row>
    <row r="25" spans="1:8" ht="15" customHeight="1">
      <c r="A25" s="162">
        <v>28491</v>
      </c>
      <c r="B25" s="163">
        <v>4.7999999999999996E-3</v>
      </c>
      <c r="C25" s="163">
        <v>4.7999999999999996E-3</v>
      </c>
      <c r="D25" s="163">
        <v>1.9199999999999998E-2</v>
      </c>
      <c r="E25" s="163">
        <v>1.9199999999999998E-2</v>
      </c>
      <c r="F25" s="127" t="s">
        <v>473</v>
      </c>
      <c r="G25" s="107"/>
    </row>
    <row r="26" spans="1:8" ht="15" customHeight="1">
      <c r="A26" s="162">
        <v>28126</v>
      </c>
      <c r="B26" s="163">
        <v>4.4000000000000003E-3</v>
      </c>
      <c r="C26" s="163">
        <v>4.4000000000000003E-3</v>
      </c>
      <c r="D26" s="163">
        <v>1.7600000000000001E-2</v>
      </c>
      <c r="E26" s="163">
        <v>1.7600000000000001E-2</v>
      </c>
      <c r="F26" s="127" t="s">
        <v>474</v>
      </c>
      <c r="G26" s="107"/>
    </row>
    <row r="27" spans="1:8" ht="15" customHeight="1">
      <c r="A27" s="162">
        <v>27576</v>
      </c>
      <c r="B27" s="163">
        <v>4.7999999999999996E-3</v>
      </c>
      <c r="C27" s="163">
        <v>4.7999999999999996E-3</v>
      </c>
      <c r="D27" s="163">
        <v>1.9199999999999998E-2</v>
      </c>
      <c r="E27" s="163">
        <v>1.9199999999999998E-2</v>
      </c>
      <c r="F27" s="127" t="s">
        <v>383</v>
      </c>
      <c r="G27" s="107" t="s">
        <v>34</v>
      </c>
    </row>
    <row r="28" spans="1:8" ht="15" customHeight="1">
      <c r="A28" s="162">
        <v>27395</v>
      </c>
      <c r="B28" s="159">
        <v>3.5999999999999999E-3</v>
      </c>
      <c r="C28" s="101"/>
      <c r="D28" s="159">
        <v>1.44E-2</v>
      </c>
      <c r="E28" s="56"/>
      <c r="F28" s="198" t="s">
        <v>384</v>
      </c>
      <c r="G28" s="159"/>
      <c r="H28" s="1"/>
    </row>
    <row r="29" spans="1:8" ht="15" customHeight="1">
      <c r="A29" s="162">
        <v>27030</v>
      </c>
      <c r="B29" s="159">
        <v>1.6000000000000001E-3</v>
      </c>
      <c r="C29" s="101"/>
      <c r="D29" s="159">
        <v>6.4000000000000003E-3</v>
      </c>
      <c r="E29" s="56"/>
      <c r="F29" s="198" t="s">
        <v>385</v>
      </c>
      <c r="G29" s="159"/>
      <c r="H29" s="1"/>
    </row>
    <row r="30" spans="1:8" ht="15" customHeight="1">
      <c r="A30" s="162">
        <v>26665</v>
      </c>
      <c r="B30" s="159">
        <v>1.4E-3</v>
      </c>
      <c r="C30" s="101"/>
      <c r="D30" s="159">
        <v>5.5999999999999999E-3</v>
      </c>
      <c r="E30" s="56"/>
      <c r="F30" s="196" t="s">
        <v>386</v>
      </c>
      <c r="G30" s="159"/>
      <c r="H30" s="1"/>
    </row>
    <row r="31" spans="1:8" ht="15" customHeight="1">
      <c r="A31" s="162">
        <v>25204</v>
      </c>
      <c r="B31" s="159">
        <v>8.0000000000000004E-4</v>
      </c>
      <c r="C31" s="101"/>
      <c r="D31" s="159">
        <v>3.2000000000000002E-3</v>
      </c>
      <c r="E31" s="56"/>
      <c r="F31" s="196"/>
      <c r="G31" s="159"/>
      <c r="H31" s="1"/>
    </row>
    <row r="32" spans="1:8" ht="15" customHeight="1">
      <c r="A32" s="162">
        <v>24838</v>
      </c>
      <c r="B32" s="159">
        <v>6.9999999999999999E-4</v>
      </c>
      <c r="C32" s="101"/>
      <c r="D32" s="159">
        <v>2.8E-3</v>
      </c>
      <c r="E32" s="56"/>
      <c r="F32" s="196"/>
      <c r="G32" s="159"/>
      <c r="H32" s="1"/>
    </row>
    <row r="33" spans="1:8" ht="15" customHeight="1">
      <c r="A33" s="162">
        <v>22647</v>
      </c>
      <c r="B33" s="159">
        <v>5.0000000000000001E-4</v>
      </c>
      <c r="C33" s="101"/>
      <c r="D33" s="159">
        <v>2E-3</v>
      </c>
      <c r="E33" s="56"/>
      <c r="F33" s="196" t="s">
        <v>387</v>
      </c>
      <c r="G33" s="159"/>
      <c r="H33" s="1"/>
    </row>
    <row r="34" spans="1:8" ht="15" customHeight="1">
      <c r="A34" s="162">
        <v>21551</v>
      </c>
      <c r="B34" s="159">
        <v>2E-3</v>
      </c>
      <c r="C34" s="101"/>
      <c r="D34" s="159">
        <v>8.0000000000000002E-3</v>
      </c>
      <c r="E34" s="159"/>
      <c r="F34" s="196" t="s">
        <v>388</v>
      </c>
      <c r="G34" s="159"/>
      <c r="H34" s="1"/>
    </row>
    <row r="35" spans="1:8" ht="15" customHeight="1">
      <c r="A35" s="1"/>
      <c r="B35" s="1"/>
      <c r="C35" s="1"/>
      <c r="D35" s="1"/>
      <c r="E35" s="1"/>
      <c r="F35" s="1"/>
      <c r="G35" s="1"/>
      <c r="H35" s="1"/>
    </row>
    <row r="36" spans="1:8" ht="15" customHeight="1">
      <c r="B36" s="57" t="s">
        <v>389</v>
      </c>
    </row>
    <row r="37" spans="1:8" ht="15" customHeight="1">
      <c r="B37" s="58" t="s">
        <v>390</v>
      </c>
    </row>
    <row r="38" spans="1:8" ht="15" customHeight="1">
      <c r="B38" s="72" t="s">
        <v>396</v>
      </c>
    </row>
    <row r="39" spans="1:8" ht="15" customHeight="1">
      <c r="B39" s="58" t="s">
        <v>391</v>
      </c>
    </row>
    <row r="40" spans="1:8" ht="15" customHeight="1">
      <c r="B40" s="58" t="s">
        <v>392</v>
      </c>
    </row>
    <row r="41" spans="1:8" ht="15" customHeight="1">
      <c r="B41" s="58" t="s">
        <v>393</v>
      </c>
    </row>
    <row r="42" spans="1:8" ht="15" customHeight="1">
      <c r="B42" s="72" t="s">
        <v>394</v>
      </c>
    </row>
    <row r="43" spans="1:8" ht="15" customHeight="1">
      <c r="B43" s="58" t="s">
        <v>475</v>
      </c>
    </row>
    <row r="44" spans="1:8" ht="15" customHeight="1">
      <c r="B44" s="72"/>
    </row>
    <row r="45" spans="1:8" ht="15" customHeight="1">
      <c r="B45" s="166" t="s">
        <v>395</v>
      </c>
    </row>
    <row r="46" spans="1:8" ht="15" customHeight="1">
      <c r="B46" s="86" t="s">
        <v>476</v>
      </c>
    </row>
  </sheetData>
  <mergeCells count="5">
    <mergeCell ref="B1:C1"/>
    <mergeCell ref="D1:E1"/>
    <mergeCell ref="F1:F2"/>
    <mergeCell ref="G1:G2"/>
    <mergeCell ref="A1:A2"/>
  </mergeCells>
  <phoneticPr fontId="1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ColWidth="9.140625" defaultRowHeight="15" customHeight="1"/>
  <cols>
    <col min="1" max="2" width="15.7109375" style="2" customWidth="1"/>
    <col min="3" max="3" width="76.85546875" style="2" customWidth="1"/>
    <col min="4" max="4" width="36.140625" style="2" customWidth="1"/>
    <col min="5" max="16384" width="9.140625" style="2"/>
  </cols>
  <sheetData>
    <row r="1" spans="1:4" ht="15" customHeight="1">
      <c r="A1" s="87"/>
      <c r="B1" s="221" t="s">
        <v>276</v>
      </c>
      <c r="C1" s="463" t="s">
        <v>253</v>
      </c>
      <c r="D1" s="464" t="s">
        <v>30</v>
      </c>
    </row>
    <row r="2" spans="1:4" ht="15" customHeight="1">
      <c r="A2" s="73" t="s">
        <v>0</v>
      </c>
      <c r="B2" s="73" t="s">
        <v>479</v>
      </c>
      <c r="C2" s="463"/>
      <c r="D2" s="464"/>
    </row>
    <row r="3" spans="1:4" ht="15" customHeight="1">
      <c r="A3" s="168">
        <v>40634</v>
      </c>
      <c r="B3" s="177">
        <v>3.0000000000000001E-3</v>
      </c>
      <c r="C3" s="175" t="s">
        <v>559</v>
      </c>
      <c r="D3" s="233"/>
    </row>
    <row r="4" spans="1:4" ht="15" customHeight="1">
      <c r="A4" s="168">
        <v>40087</v>
      </c>
      <c r="B4" s="177">
        <v>4.0000000000000001E-3</v>
      </c>
      <c r="C4" s="167" t="s">
        <v>483</v>
      </c>
      <c r="D4" s="77"/>
    </row>
    <row r="5" spans="1:4" ht="15" customHeight="1">
      <c r="A5" s="168">
        <v>39995</v>
      </c>
      <c r="B5" s="177">
        <v>3.0000000000000001E-3</v>
      </c>
      <c r="C5" s="167" t="s">
        <v>483</v>
      </c>
      <c r="D5" s="77"/>
    </row>
    <row r="6" spans="1:4" ht="15" customHeight="1">
      <c r="A6" s="168">
        <v>39904</v>
      </c>
      <c r="B6" s="177">
        <v>2E-3</v>
      </c>
      <c r="C6" s="167" t="s">
        <v>484</v>
      </c>
      <c r="D6" s="77"/>
    </row>
    <row r="7" spans="1:4" ht="15" customHeight="1">
      <c r="A7" s="168">
        <v>39630</v>
      </c>
      <c r="B7" s="177">
        <v>1E-3</v>
      </c>
      <c r="C7" s="175" t="s">
        <v>485</v>
      </c>
      <c r="D7" s="77"/>
    </row>
    <row r="8" spans="1:4" ht="15" customHeight="1">
      <c r="A8" s="52">
        <v>38899</v>
      </c>
      <c r="B8" s="173">
        <v>1.5E-3</v>
      </c>
      <c r="C8" s="175" t="s">
        <v>486</v>
      </c>
      <c r="D8" s="77"/>
    </row>
    <row r="9" spans="1:4" ht="15" customHeight="1">
      <c r="A9" s="52">
        <v>38718</v>
      </c>
      <c r="B9" s="173">
        <v>2.5000000000000001E-3</v>
      </c>
      <c r="C9" s="175" t="s">
        <v>487</v>
      </c>
      <c r="D9" s="77"/>
    </row>
    <row r="10" spans="1:4" ht="15" customHeight="1">
      <c r="A10" s="174" t="s">
        <v>398</v>
      </c>
      <c r="B10" s="173">
        <v>3.4999999999999996E-3</v>
      </c>
      <c r="C10" s="175" t="s">
        <v>488</v>
      </c>
      <c r="D10" s="77"/>
    </row>
    <row r="11" spans="1:4" ht="15" customHeight="1">
      <c r="A11" s="52">
        <v>37865</v>
      </c>
      <c r="B11" s="173">
        <v>4.5000000000000005E-3</v>
      </c>
      <c r="C11" s="167"/>
      <c r="D11" s="77"/>
    </row>
    <row r="12" spans="1:4" ht="15" customHeight="1">
      <c r="A12" s="52">
        <v>37622</v>
      </c>
      <c r="B12" s="173">
        <v>3.4999999999999996E-3</v>
      </c>
      <c r="C12" s="167"/>
      <c r="D12" s="77"/>
    </row>
    <row r="13" spans="1:4" ht="15" customHeight="1">
      <c r="A13" s="52">
        <v>37438</v>
      </c>
      <c r="B13" s="173">
        <v>3.0000000000000001E-3</v>
      </c>
      <c r="C13" s="167"/>
      <c r="D13" s="77"/>
    </row>
    <row r="14" spans="1:4" ht="15" customHeight="1">
      <c r="A14" s="52">
        <v>37257</v>
      </c>
      <c r="B14" s="173">
        <v>2E-3</v>
      </c>
      <c r="C14" s="167"/>
      <c r="D14" s="77"/>
    </row>
    <row r="15" spans="1:4" ht="15" customHeight="1">
      <c r="A15" s="52">
        <v>36892</v>
      </c>
      <c r="B15" s="176">
        <v>1E-3</v>
      </c>
      <c r="C15" s="234"/>
      <c r="D15" s="3" t="s">
        <v>113</v>
      </c>
    </row>
    <row r="16" spans="1:4" ht="15" customHeight="1">
      <c r="A16" s="52">
        <v>36708</v>
      </c>
      <c r="B16" s="176">
        <v>1.5E-3</v>
      </c>
      <c r="C16" s="85" t="s">
        <v>418</v>
      </c>
      <c r="D16" s="3"/>
    </row>
    <row r="17" spans="1:4" ht="15" customHeight="1">
      <c r="A17" s="52">
        <v>36342</v>
      </c>
      <c r="B17" s="176">
        <v>2E-3</v>
      </c>
      <c r="C17" s="85" t="s">
        <v>419</v>
      </c>
      <c r="D17" s="3"/>
    </row>
    <row r="18" spans="1:4" ht="15" customHeight="1">
      <c r="A18" s="52">
        <v>35247</v>
      </c>
      <c r="B18" s="176">
        <v>2.5000000000000001E-3</v>
      </c>
      <c r="C18" s="85" t="s">
        <v>482</v>
      </c>
      <c r="D18" s="3"/>
    </row>
    <row r="19" spans="1:4" ht="15" customHeight="1">
      <c r="A19" s="52">
        <v>33970</v>
      </c>
      <c r="B19" s="176">
        <v>3.4999999999999996E-3</v>
      </c>
      <c r="C19" s="85" t="s">
        <v>489</v>
      </c>
      <c r="D19" s="3"/>
    </row>
    <row r="20" spans="1:4" ht="15" customHeight="1">
      <c r="A20" s="52">
        <v>32874</v>
      </c>
      <c r="B20" s="176">
        <v>1.5E-3</v>
      </c>
      <c r="C20" s="85" t="s">
        <v>417</v>
      </c>
      <c r="D20" s="3"/>
    </row>
    <row r="21" spans="1:4" ht="15" customHeight="1">
      <c r="A21" s="52">
        <v>32509</v>
      </c>
      <c r="B21" s="231">
        <v>2.3999999999999998E-3</v>
      </c>
      <c r="C21" s="85" t="s">
        <v>416</v>
      </c>
      <c r="D21" s="3"/>
    </row>
    <row r="22" spans="1:4" ht="15" customHeight="1">
      <c r="A22" s="52">
        <v>32143</v>
      </c>
      <c r="B22" s="231">
        <v>2.8000000000000004E-3</v>
      </c>
      <c r="C22" s="85" t="s">
        <v>60</v>
      </c>
      <c r="D22" s="3"/>
    </row>
    <row r="23" spans="1:4" ht="15" customHeight="1">
      <c r="A23" s="52">
        <v>30956</v>
      </c>
      <c r="B23" s="231">
        <v>3.4999999999999996E-3</v>
      </c>
      <c r="C23" s="232" t="s">
        <v>490</v>
      </c>
      <c r="D23" s="3"/>
    </row>
    <row r="24" spans="1:4" ht="15" customHeight="1">
      <c r="A24" s="52">
        <v>27851</v>
      </c>
      <c r="B24" s="231">
        <v>2.5000000000000001E-3</v>
      </c>
      <c r="C24" s="85" t="s">
        <v>415</v>
      </c>
      <c r="D24" s="3"/>
    </row>
    <row r="25" spans="1:4" ht="15" customHeight="1">
      <c r="A25" s="52">
        <v>27576</v>
      </c>
      <c r="B25" s="231">
        <v>2E-3</v>
      </c>
      <c r="C25" s="85" t="s">
        <v>414</v>
      </c>
      <c r="D25" s="3"/>
    </row>
    <row r="26" spans="1:4" ht="15" customHeight="1">
      <c r="A26" s="52">
        <v>27030</v>
      </c>
      <c r="B26" s="173">
        <v>5.0000000000000001E-4</v>
      </c>
      <c r="C26" s="86" t="s">
        <v>481</v>
      </c>
    </row>
    <row r="27" spans="1:4" ht="15" customHeight="1">
      <c r="A27" s="178"/>
      <c r="B27" s="173"/>
    </row>
    <row r="28" spans="1:4" ht="15" customHeight="1">
      <c r="B28" s="170" t="s">
        <v>399</v>
      </c>
    </row>
    <row r="29" spans="1:4" ht="15" customHeight="1">
      <c r="B29" s="169" t="s">
        <v>420</v>
      </c>
    </row>
    <row r="30" spans="1:4" ht="15" customHeight="1">
      <c r="B30" s="169" t="s">
        <v>480</v>
      </c>
    </row>
    <row r="31" spans="1:4" ht="15" customHeight="1">
      <c r="B31" s="169"/>
    </row>
    <row r="32" spans="1:4" ht="15" customHeight="1">
      <c r="B32" s="171" t="s">
        <v>680</v>
      </c>
    </row>
    <row r="33" spans="2:2" ht="15" customHeight="1">
      <c r="B33" s="2" t="s">
        <v>681</v>
      </c>
    </row>
    <row r="34" spans="2:2" ht="15" customHeight="1">
      <c r="B34" s="169" t="s">
        <v>400</v>
      </c>
    </row>
    <row r="35" spans="2:2" ht="15" customHeight="1">
      <c r="B35" s="172" t="s">
        <v>401</v>
      </c>
    </row>
  </sheetData>
  <mergeCells count="2">
    <mergeCell ref="C1:C2"/>
    <mergeCell ref="D1:D2"/>
  </mergeCells>
  <phoneticPr fontId="1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ColWidth="9.140625" defaultRowHeight="15" customHeight="1"/>
  <cols>
    <col min="1" max="5" width="15.7109375" style="9" customWidth="1"/>
    <col min="6" max="6" width="116.5703125" style="9" customWidth="1"/>
    <col min="7" max="7" width="34.85546875" style="9" customWidth="1"/>
    <col min="8" max="16384" width="9.140625" style="9"/>
  </cols>
  <sheetData>
    <row r="1" spans="1:10" ht="15" customHeight="1">
      <c r="A1" s="181" t="s">
        <v>0</v>
      </c>
      <c r="B1" s="461" t="s">
        <v>275</v>
      </c>
      <c r="C1" s="461"/>
      <c r="D1" s="461" t="s">
        <v>276</v>
      </c>
      <c r="E1" s="461"/>
      <c r="F1" s="158" t="s">
        <v>253</v>
      </c>
      <c r="G1" s="158" t="s">
        <v>30</v>
      </c>
      <c r="H1" s="182"/>
      <c r="I1" s="56"/>
      <c r="J1" s="182"/>
    </row>
    <row r="2" spans="1:10" ht="15" customHeight="1">
      <c r="A2" s="183"/>
      <c r="B2" s="158" t="s">
        <v>402</v>
      </c>
      <c r="C2" s="158" t="s">
        <v>403</v>
      </c>
      <c r="D2" s="158" t="s">
        <v>402</v>
      </c>
      <c r="E2" s="158" t="s">
        <v>403</v>
      </c>
      <c r="F2" s="158"/>
      <c r="G2" s="158"/>
      <c r="H2" s="182"/>
      <c r="I2" s="56"/>
      <c r="J2" s="182"/>
    </row>
    <row r="3" spans="1:10" ht="15" customHeight="1">
      <c r="A3" s="84">
        <v>36982</v>
      </c>
      <c r="B3" s="189">
        <v>8.0000000000000002E-3</v>
      </c>
      <c r="C3" s="189">
        <v>8.9999999999999993E-3</v>
      </c>
      <c r="D3" s="189">
        <v>1.2E-2</v>
      </c>
      <c r="E3" s="189">
        <v>1.2999999999999999E-2</v>
      </c>
      <c r="F3" s="13" t="s">
        <v>3</v>
      </c>
      <c r="G3" s="184" t="s">
        <v>113</v>
      </c>
      <c r="H3" s="182"/>
      <c r="I3" s="95"/>
      <c r="J3" s="182"/>
    </row>
    <row r="4" spans="1:10" ht="15" customHeight="1">
      <c r="A4" s="84">
        <v>34335</v>
      </c>
      <c r="B4" s="190">
        <v>8.0000000000000002E-3</v>
      </c>
      <c r="C4" s="190">
        <v>8.8999999999999999E-3</v>
      </c>
      <c r="D4" s="190">
        <v>1.1599999999999999E-2</v>
      </c>
      <c r="E4" s="190">
        <v>1.29E-2</v>
      </c>
      <c r="F4" s="85" t="s">
        <v>42</v>
      </c>
      <c r="G4" s="185"/>
      <c r="H4" s="182"/>
      <c r="I4" s="160"/>
      <c r="J4" s="182"/>
    </row>
    <row r="5" spans="1:10" ht="15" customHeight="1">
      <c r="A5" s="84">
        <v>33604</v>
      </c>
      <c r="B5" s="190">
        <v>7.1999999999999998E-3</v>
      </c>
      <c r="C5" s="190">
        <v>8.0000000000000002E-3</v>
      </c>
      <c r="D5" s="190">
        <v>1.0800000000000001E-2</v>
      </c>
      <c r="E5" s="190">
        <v>1.2E-2</v>
      </c>
      <c r="F5" s="127" t="s">
        <v>71</v>
      </c>
      <c r="G5" s="185"/>
      <c r="H5" s="182"/>
      <c r="I5" s="161"/>
      <c r="J5" s="182"/>
    </row>
    <row r="6" spans="1:10" ht="15" customHeight="1">
      <c r="A6" s="162">
        <v>33147</v>
      </c>
      <c r="B6" s="193">
        <v>7.1999999999999998E-3</v>
      </c>
      <c r="C6" s="193">
        <v>8.0000000000000002E-3</v>
      </c>
      <c r="D6" s="193">
        <v>1.0800000000000001E-2</v>
      </c>
      <c r="E6" s="193">
        <v>1.2E-2</v>
      </c>
      <c r="F6" s="194" t="s">
        <v>4</v>
      </c>
      <c r="G6" s="185"/>
      <c r="H6" s="182"/>
      <c r="I6" s="161"/>
      <c r="J6" s="182"/>
    </row>
    <row r="7" spans="1:10" ht="15" customHeight="1">
      <c r="A7" s="84">
        <v>30773</v>
      </c>
      <c r="B7" s="190">
        <v>8.0000000000000002E-3</v>
      </c>
      <c r="C7" s="190">
        <v>8.0000000000000002E-3</v>
      </c>
      <c r="D7" s="190">
        <v>1.2E-2</v>
      </c>
      <c r="E7" s="190">
        <v>1.2E-2</v>
      </c>
      <c r="F7" s="85" t="s">
        <v>412</v>
      </c>
      <c r="G7" s="185"/>
      <c r="H7" s="182"/>
      <c r="I7" s="160"/>
      <c r="J7" s="182"/>
    </row>
    <row r="8" spans="1:10" ht="15" customHeight="1">
      <c r="A8" s="162">
        <v>30682</v>
      </c>
      <c r="B8" s="195">
        <v>8.0000000000000002E-3</v>
      </c>
      <c r="C8" s="195"/>
      <c r="D8" s="195">
        <v>1.2E-2</v>
      </c>
      <c r="E8" s="191"/>
      <c r="F8" s="196" t="s">
        <v>404</v>
      </c>
      <c r="G8" s="182"/>
      <c r="H8" s="182"/>
      <c r="I8" s="160"/>
      <c r="J8" s="182"/>
    </row>
    <row r="9" spans="1:10" ht="15" customHeight="1">
      <c r="A9" s="186"/>
      <c r="B9" s="179"/>
      <c r="C9" s="159"/>
      <c r="D9" s="179"/>
      <c r="E9" s="159"/>
      <c r="F9" s="161"/>
      <c r="G9" s="182"/>
      <c r="H9" s="182"/>
      <c r="I9" s="161"/>
      <c r="J9" s="182"/>
    </row>
    <row r="10" spans="1:10" ht="15" customHeight="1">
      <c r="A10" s="186"/>
      <c r="B10" s="179"/>
      <c r="C10" s="159"/>
      <c r="D10" s="179"/>
      <c r="E10" s="159"/>
      <c r="F10" s="161"/>
      <c r="G10" s="182"/>
      <c r="H10" s="182"/>
      <c r="I10" s="161"/>
      <c r="J10" s="182"/>
    </row>
    <row r="11" spans="1:10" ht="15" customHeight="1">
      <c r="A11" s="182"/>
      <c r="C11" s="83"/>
      <c r="D11" s="83"/>
      <c r="E11" s="83"/>
      <c r="F11" s="83"/>
      <c r="G11" s="83"/>
      <c r="H11" s="83"/>
      <c r="I11" s="83"/>
      <c r="J11" s="182"/>
    </row>
    <row r="12" spans="1:10" ht="15" customHeight="1">
      <c r="A12" s="182"/>
      <c r="C12" s="188"/>
      <c r="D12" s="83"/>
      <c r="E12" s="83"/>
      <c r="F12" s="83"/>
      <c r="G12" s="83"/>
      <c r="H12" s="83"/>
      <c r="I12" s="83"/>
      <c r="J12" s="182"/>
    </row>
    <row r="13" spans="1:10" ht="15" customHeight="1">
      <c r="A13" s="182"/>
      <c r="C13" s="188"/>
      <c r="D13" s="83"/>
      <c r="E13" s="83"/>
      <c r="F13" s="83"/>
      <c r="G13" s="83"/>
      <c r="H13" s="83"/>
      <c r="I13" s="83"/>
      <c r="J13" s="182"/>
    </row>
    <row r="14" spans="1:10" ht="15" customHeight="1">
      <c r="A14" s="182"/>
      <c r="B14" s="95" t="s">
        <v>405</v>
      </c>
      <c r="C14" s="188"/>
      <c r="D14" s="83"/>
      <c r="E14" s="83"/>
      <c r="F14" s="83"/>
      <c r="G14" s="83"/>
      <c r="H14" s="83"/>
      <c r="I14" s="83"/>
      <c r="J14" s="182"/>
    </row>
    <row r="15" spans="1:10" ht="15" customHeight="1">
      <c r="A15" s="182"/>
      <c r="B15" s="187" t="s">
        <v>406</v>
      </c>
      <c r="C15" s="188"/>
      <c r="D15" s="83"/>
      <c r="E15" s="83"/>
      <c r="F15" s="83"/>
      <c r="G15" s="83"/>
      <c r="H15" s="83"/>
      <c r="I15" s="83"/>
      <c r="J15" s="182"/>
    </row>
    <row r="16" spans="1:10" ht="15" customHeight="1">
      <c r="A16" s="182"/>
      <c r="B16" s="187" t="s">
        <v>407</v>
      </c>
      <c r="C16" s="83"/>
      <c r="D16" s="83"/>
      <c r="E16" s="83"/>
      <c r="F16" s="83"/>
      <c r="G16" s="83"/>
      <c r="H16" s="83"/>
      <c r="I16" s="83"/>
      <c r="J16" s="182"/>
    </row>
    <row r="17" spans="1:10" ht="15" customHeight="1">
      <c r="A17" s="182"/>
      <c r="B17" s="187" t="s">
        <v>408</v>
      </c>
      <c r="C17" s="83"/>
      <c r="D17" s="83"/>
      <c r="E17" s="83"/>
      <c r="F17" s="83"/>
      <c r="G17" s="83"/>
      <c r="H17" s="83"/>
      <c r="I17" s="83"/>
      <c r="J17" s="182"/>
    </row>
    <row r="18" spans="1:10" ht="15" customHeight="1">
      <c r="B18" s="187" t="s">
        <v>409</v>
      </c>
      <c r="C18"/>
      <c r="D18"/>
      <c r="E18"/>
      <c r="F18"/>
      <c r="G18"/>
      <c r="H18"/>
      <c r="I18"/>
    </row>
    <row r="19" spans="1:10" ht="15" customHeight="1">
      <c r="B19" s="187" t="s">
        <v>410</v>
      </c>
      <c r="C19"/>
      <c r="D19"/>
      <c r="E19"/>
      <c r="F19"/>
      <c r="G19"/>
      <c r="H19"/>
      <c r="I19"/>
    </row>
    <row r="20" spans="1:10" ht="15" customHeight="1">
      <c r="B20" s="188" t="s">
        <v>411</v>
      </c>
    </row>
    <row r="21" spans="1:10" ht="15" customHeight="1">
      <c r="B21"/>
    </row>
    <row r="22" spans="1:10" ht="15" customHeight="1">
      <c r="B22" s="169" t="s">
        <v>478</v>
      </c>
    </row>
  </sheetData>
  <mergeCells count="2">
    <mergeCell ref="B1:C1"/>
    <mergeCell ref="D1:E1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ColWidth="11.42578125" defaultRowHeight="12.75" customHeight="1"/>
  <cols>
    <col min="1" max="1" width="15.7109375" style="8" customWidth="1"/>
    <col min="2" max="2" width="17.5703125" style="8" customWidth="1"/>
    <col min="3" max="3" width="16.140625" style="8" customWidth="1"/>
    <col min="4" max="4" width="39.7109375" style="8" customWidth="1"/>
    <col min="5" max="5" width="14.140625" style="8" customWidth="1"/>
    <col min="6" max="6" width="79.28515625" style="8" customWidth="1"/>
    <col min="7" max="16384" width="11.42578125" style="8"/>
  </cols>
  <sheetData>
    <row r="1" spans="1:6" ht="12.75" customHeight="1">
      <c r="A1" s="435" t="s">
        <v>0</v>
      </c>
      <c r="B1" s="435" t="s">
        <v>776</v>
      </c>
      <c r="C1" s="435" t="s">
        <v>777</v>
      </c>
      <c r="D1" s="420"/>
      <c r="E1" s="420"/>
      <c r="F1" s="310"/>
    </row>
    <row r="2" spans="1:6" ht="45">
      <c r="A2" s="309" t="s">
        <v>0</v>
      </c>
      <c r="B2" s="309" t="s">
        <v>235</v>
      </c>
      <c r="C2" s="309" t="s">
        <v>236</v>
      </c>
      <c r="D2" s="309" t="s">
        <v>208</v>
      </c>
      <c r="E2" s="309" t="s">
        <v>188</v>
      </c>
      <c r="F2" s="310" t="s">
        <v>30</v>
      </c>
    </row>
    <row r="3" spans="1:6" ht="15">
      <c r="A3" s="311">
        <v>40909</v>
      </c>
      <c r="B3" s="312">
        <v>3031</v>
      </c>
      <c r="C3" s="313">
        <f>B3*12</f>
        <v>36372</v>
      </c>
      <c r="D3" s="390" t="s">
        <v>762</v>
      </c>
      <c r="E3" s="315">
        <v>40908</v>
      </c>
      <c r="F3" s="389"/>
    </row>
    <row r="4" spans="1:6" ht="15">
      <c r="A4" s="311">
        <v>40544</v>
      </c>
      <c r="B4" s="312">
        <v>2946</v>
      </c>
      <c r="C4" s="313">
        <f>B4*12</f>
        <v>35352</v>
      </c>
      <c r="D4" s="314" t="s">
        <v>209</v>
      </c>
      <c r="E4" s="315">
        <v>40510</v>
      </c>
      <c r="F4" s="316"/>
    </row>
    <row r="5" spans="1:6" ht="15">
      <c r="A5" s="311">
        <v>40179</v>
      </c>
      <c r="B5" s="312">
        <v>2885</v>
      </c>
      <c r="C5" s="313">
        <f t="shared" ref="C5:C54" si="0">B5*12</f>
        <v>34620</v>
      </c>
      <c r="D5" s="314" t="s">
        <v>210</v>
      </c>
      <c r="E5" s="315">
        <v>40143</v>
      </c>
      <c r="F5" s="316"/>
    </row>
    <row r="6" spans="1:6" ht="15">
      <c r="A6" s="311">
        <v>39814</v>
      </c>
      <c r="B6" s="312">
        <v>2859</v>
      </c>
      <c r="C6" s="313">
        <f t="shared" si="0"/>
        <v>34308</v>
      </c>
      <c r="D6" s="314" t="s">
        <v>211</v>
      </c>
      <c r="E6" s="315">
        <v>39806</v>
      </c>
      <c r="F6" s="316"/>
    </row>
    <row r="7" spans="1:6" ht="15">
      <c r="A7" s="311">
        <v>39448</v>
      </c>
      <c r="B7" s="312">
        <v>2773</v>
      </c>
      <c r="C7" s="313">
        <f t="shared" si="0"/>
        <v>33276</v>
      </c>
      <c r="D7" s="314" t="s">
        <v>189</v>
      </c>
      <c r="E7" s="315">
        <v>39396</v>
      </c>
      <c r="F7" s="316"/>
    </row>
    <row r="8" spans="1:6" ht="15">
      <c r="A8" s="311">
        <v>39083</v>
      </c>
      <c r="B8" s="312">
        <v>2682</v>
      </c>
      <c r="C8" s="313">
        <f t="shared" si="0"/>
        <v>32184</v>
      </c>
      <c r="D8" s="314" t="s">
        <v>190</v>
      </c>
      <c r="E8" s="315">
        <v>39049</v>
      </c>
      <c r="F8" s="316"/>
    </row>
    <row r="9" spans="1:6" ht="15">
      <c r="A9" s="311">
        <v>38718</v>
      </c>
      <c r="B9" s="312">
        <v>2589</v>
      </c>
      <c r="C9" s="313">
        <f t="shared" si="0"/>
        <v>31068</v>
      </c>
      <c r="D9" s="314" t="s">
        <v>191</v>
      </c>
      <c r="E9" s="315">
        <v>38695</v>
      </c>
      <c r="F9" s="316"/>
    </row>
    <row r="10" spans="1:6" ht="15">
      <c r="A10" s="311">
        <v>38353</v>
      </c>
      <c r="B10" s="312">
        <v>2516</v>
      </c>
      <c r="C10" s="313">
        <f t="shared" si="0"/>
        <v>30192</v>
      </c>
      <c r="D10" s="314" t="s">
        <v>192</v>
      </c>
      <c r="E10" s="315">
        <v>38319</v>
      </c>
      <c r="F10" s="317"/>
    </row>
    <row r="11" spans="1:6" ht="15">
      <c r="A11" s="311">
        <v>37987</v>
      </c>
      <c r="B11" s="312">
        <v>2476</v>
      </c>
      <c r="C11" s="313">
        <f t="shared" si="0"/>
        <v>29712</v>
      </c>
      <c r="D11" s="314" t="s">
        <v>193</v>
      </c>
      <c r="E11" s="315">
        <v>37961</v>
      </c>
      <c r="F11" s="316"/>
    </row>
    <row r="12" spans="1:6" ht="15">
      <c r="A12" s="311">
        <v>37622</v>
      </c>
      <c r="B12" s="312">
        <v>2432</v>
      </c>
      <c r="C12" s="313">
        <f t="shared" si="0"/>
        <v>29184</v>
      </c>
      <c r="D12" s="314" t="s">
        <v>194</v>
      </c>
      <c r="E12" s="315">
        <v>37583</v>
      </c>
      <c r="F12" s="316"/>
    </row>
    <row r="13" spans="1:6" ht="15">
      <c r="A13" s="311">
        <v>37257</v>
      </c>
      <c r="B13" s="312">
        <v>2352</v>
      </c>
      <c r="C13" s="313">
        <f t="shared" si="0"/>
        <v>28224</v>
      </c>
      <c r="D13" s="314" t="s">
        <v>195</v>
      </c>
      <c r="E13" s="315">
        <v>37212</v>
      </c>
      <c r="F13" s="316"/>
    </row>
    <row r="14" spans="1:6" ht="15">
      <c r="A14" s="311">
        <v>36892</v>
      </c>
      <c r="B14" s="318">
        <v>14950</v>
      </c>
      <c r="C14" s="318">
        <f t="shared" si="0"/>
        <v>179400</v>
      </c>
      <c r="D14" s="319" t="s">
        <v>196</v>
      </c>
      <c r="E14" s="320">
        <v>36889</v>
      </c>
      <c r="F14" s="321"/>
    </row>
    <row r="15" spans="1:6" ht="15">
      <c r="A15" s="311">
        <v>36526</v>
      </c>
      <c r="B15" s="318">
        <v>14700</v>
      </c>
      <c r="C15" s="318">
        <f t="shared" si="0"/>
        <v>176400</v>
      </c>
      <c r="D15" s="322" t="s">
        <v>197</v>
      </c>
      <c r="E15" s="323">
        <v>36504</v>
      </c>
      <c r="F15" s="321"/>
    </row>
    <row r="16" spans="1:6" ht="15">
      <c r="A16" s="311">
        <v>36161</v>
      </c>
      <c r="B16" s="318">
        <v>14470</v>
      </c>
      <c r="C16" s="318">
        <f t="shared" si="0"/>
        <v>173640</v>
      </c>
      <c r="D16" s="322" t="s">
        <v>198</v>
      </c>
      <c r="E16" s="323">
        <v>36159</v>
      </c>
      <c r="F16" s="321"/>
    </row>
    <row r="17" spans="1:6" ht="15">
      <c r="A17" s="311">
        <v>35796</v>
      </c>
      <c r="B17" s="318">
        <v>14090</v>
      </c>
      <c r="C17" s="318">
        <f t="shared" si="0"/>
        <v>169080</v>
      </c>
      <c r="D17" s="322" t="s">
        <v>199</v>
      </c>
      <c r="E17" s="323">
        <v>35794</v>
      </c>
      <c r="F17" s="321"/>
    </row>
    <row r="18" spans="1:6" ht="15">
      <c r="A18" s="311">
        <v>35431</v>
      </c>
      <c r="B18" s="318">
        <v>13720</v>
      </c>
      <c r="C18" s="318">
        <f t="shared" si="0"/>
        <v>164640</v>
      </c>
      <c r="D18" s="322" t="s">
        <v>200</v>
      </c>
      <c r="E18" s="323">
        <v>35428</v>
      </c>
      <c r="F18" s="321" t="s">
        <v>133</v>
      </c>
    </row>
    <row r="19" spans="1:6" ht="15">
      <c r="A19" s="311">
        <v>35247</v>
      </c>
      <c r="B19" s="318">
        <v>13540</v>
      </c>
      <c r="C19" s="318">
        <f t="shared" si="0"/>
        <v>162480</v>
      </c>
      <c r="D19" s="322" t="s">
        <v>201</v>
      </c>
      <c r="E19" s="323">
        <v>35064</v>
      </c>
      <c r="F19" s="321"/>
    </row>
    <row r="20" spans="1:6" ht="15">
      <c r="A20" s="311">
        <v>35065</v>
      </c>
      <c r="B20" s="318">
        <v>13330</v>
      </c>
      <c r="C20" s="318">
        <f t="shared" si="0"/>
        <v>159960</v>
      </c>
      <c r="D20" s="322" t="s">
        <v>201</v>
      </c>
      <c r="E20" s="323">
        <v>35064</v>
      </c>
      <c r="F20" s="321"/>
    </row>
    <row r="21" spans="1:6" ht="15">
      <c r="A21" s="311">
        <v>34881</v>
      </c>
      <c r="B21" s="318">
        <v>13060</v>
      </c>
      <c r="C21" s="318">
        <f t="shared" si="0"/>
        <v>156720</v>
      </c>
      <c r="D21" s="322" t="s">
        <v>202</v>
      </c>
      <c r="E21" s="323">
        <v>34697</v>
      </c>
      <c r="F21" s="321"/>
    </row>
    <row r="22" spans="1:6" ht="15">
      <c r="A22" s="311">
        <v>34700</v>
      </c>
      <c r="B22" s="318">
        <v>12930</v>
      </c>
      <c r="C22" s="318">
        <f t="shared" si="0"/>
        <v>155160</v>
      </c>
      <c r="D22" s="322" t="s">
        <v>202</v>
      </c>
      <c r="E22" s="323">
        <v>34697</v>
      </c>
      <c r="F22" s="321"/>
    </row>
    <row r="23" spans="1:6" ht="15">
      <c r="A23" s="311">
        <v>34516</v>
      </c>
      <c r="B23" s="318">
        <v>12840</v>
      </c>
      <c r="C23" s="318">
        <f t="shared" si="0"/>
        <v>154080</v>
      </c>
      <c r="D23" s="322" t="s">
        <v>203</v>
      </c>
      <c r="E23" s="323">
        <v>34320</v>
      </c>
      <c r="F23" s="321"/>
    </row>
    <row r="24" spans="1:6" ht="15">
      <c r="A24" s="311">
        <v>34335</v>
      </c>
      <c r="B24" s="318">
        <v>12680</v>
      </c>
      <c r="C24" s="318">
        <f t="shared" si="0"/>
        <v>152160</v>
      </c>
      <c r="D24" s="322" t="s">
        <v>203</v>
      </c>
      <c r="E24" s="323">
        <v>34320</v>
      </c>
      <c r="F24" s="321"/>
    </row>
    <row r="25" spans="1:6" ht="15">
      <c r="A25" s="311">
        <v>34151</v>
      </c>
      <c r="B25" s="318">
        <v>12610</v>
      </c>
      <c r="C25" s="318">
        <f t="shared" si="0"/>
        <v>151320</v>
      </c>
      <c r="D25" s="322" t="s">
        <v>204</v>
      </c>
      <c r="E25" s="323">
        <v>33968</v>
      </c>
      <c r="F25" s="321"/>
    </row>
    <row r="26" spans="1:6" ht="15">
      <c r="A26" s="311">
        <v>33970</v>
      </c>
      <c r="B26" s="318">
        <v>12360</v>
      </c>
      <c r="C26" s="318">
        <f t="shared" si="0"/>
        <v>148320</v>
      </c>
      <c r="D26" s="322" t="s">
        <v>204</v>
      </c>
      <c r="E26" s="323">
        <v>33968</v>
      </c>
      <c r="F26" s="321"/>
    </row>
    <row r="27" spans="1:6" ht="15">
      <c r="A27" s="311">
        <v>33786</v>
      </c>
      <c r="B27" s="318">
        <v>12150</v>
      </c>
      <c r="C27" s="318">
        <f t="shared" si="0"/>
        <v>145800</v>
      </c>
      <c r="D27" s="322" t="s">
        <v>205</v>
      </c>
      <c r="E27" s="323">
        <v>33603</v>
      </c>
      <c r="F27" s="321"/>
    </row>
    <row r="28" spans="1:6" ht="15">
      <c r="A28" s="311">
        <v>33604</v>
      </c>
      <c r="B28" s="318">
        <v>11870</v>
      </c>
      <c r="C28" s="318">
        <f t="shared" si="0"/>
        <v>142440</v>
      </c>
      <c r="D28" s="322" t="s">
        <v>205</v>
      </c>
      <c r="E28" s="323">
        <v>33603</v>
      </c>
      <c r="F28" s="321"/>
    </row>
    <row r="29" spans="1:6" ht="15">
      <c r="A29" s="311">
        <v>33420</v>
      </c>
      <c r="B29" s="318">
        <v>11620</v>
      </c>
      <c r="C29" s="318">
        <f t="shared" si="0"/>
        <v>139440</v>
      </c>
      <c r="D29" s="322" t="s">
        <v>206</v>
      </c>
      <c r="E29" s="323">
        <v>33239</v>
      </c>
      <c r="F29" s="321"/>
    </row>
    <row r="30" spans="1:6" ht="15">
      <c r="A30" s="311">
        <v>33239</v>
      </c>
      <c r="B30" s="318">
        <v>11340</v>
      </c>
      <c r="C30" s="318">
        <f t="shared" si="0"/>
        <v>136080</v>
      </c>
      <c r="D30" s="322" t="s">
        <v>206</v>
      </c>
      <c r="E30" s="323">
        <v>33239</v>
      </c>
      <c r="F30" s="321"/>
    </row>
    <row r="31" spans="1:6" ht="15">
      <c r="A31" s="311">
        <v>33055</v>
      </c>
      <c r="B31" s="318">
        <v>11040</v>
      </c>
      <c r="C31" s="318">
        <f t="shared" si="0"/>
        <v>132480</v>
      </c>
      <c r="D31" s="322" t="s">
        <v>207</v>
      </c>
      <c r="E31" s="323">
        <v>36163</v>
      </c>
      <c r="F31" s="321"/>
    </row>
    <row r="32" spans="1:6" ht="15">
      <c r="A32" s="311">
        <v>32874</v>
      </c>
      <c r="B32" s="318">
        <v>10800</v>
      </c>
      <c r="C32" s="318">
        <f t="shared" si="0"/>
        <v>129600</v>
      </c>
      <c r="D32" s="322" t="s">
        <v>207</v>
      </c>
      <c r="E32" s="323">
        <v>32876</v>
      </c>
      <c r="F32" s="321"/>
    </row>
    <row r="33" spans="1:6" ht="15">
      <c r="A33" s="311">
        <v>32690</v>
      </c>
      <c r="B33" s="318">
        <v>10540</v>
      </c>
      <c r="C33" s="318">
        <f t="shared" si="0"/>
        <v>126480</v>
      </c>
      <c r="D33" s="322" t="s">
        <v>213</v>
      </c>
      <c r="E33" s="323">
        <v>32690</v>
      </c>
      <c r="F33" s="321"/>
    </row>
    <row r="34" spans="1:6" ht="15">
      <c r="A34" s="311">
        <v>32509</v>
      </c>
      <c r="B34" s="318">
        <v>10340</v>
      </c>
      <c r="C34" s="318">
        <f t="shared" si="0"/>
        <v>124080</v>
      </c>
      <c r="D34" s="322" t="s">
        <v>214</v>
      </c>
      <c r="E34" s="323">
        <v>32508</v>
      </c>
      <c r="F34" s="321"/>
    </row>
    <row r="35" spans="1:6" ht="15">
      <c r="A35" s="311">
        <v>32325</v>
      </c>
      <c r="B35" s="318">
        <v>10110</v>
      </c>
      <c r="C35" s="318">
        <f t="shared" si="0"/>
        <v>121320</v>
      </c>
      <c r="D35" s="322" t="s">
        <v>215</v>
      </c>
      <c r="E35" s="323">
        <v>32141</v>
      </c>
      <c r="F35" s="321"/>
    </row>
    <row r="36" spans="1:6" ht="15">
      <c r="A36" s="311">
        <v>32143</v>
      </c>
      <c r="B36" s="318">
        <v>9950</v>
      </c>
      <c r="C36" s="318">
        <f t="shared" si="0"/>
        <v>119400</v>
      </c>
      <c r="D36" s="322" t="s">
        <v>216</v>
      </c>
      <c r="E36" s="323">
        <v>32141</v>
      </c>
      <c r="F36" s="321"/>
    </row>
    <row r="37" spans="1:6" ht="15">
      <c r="A37" s="311">
        <v>31959</v>
      </c>
      <c r="B37" s="318">
        <v>9840</v>
      </c>
      <c r="C37" s="318">
        <f t="shared" si="0"/>
        <v>118080</v>
      </c>
      <c r="D37" s="322" t="s">
        <v>217</v>
      </c>
      <c r="E37" s="323">
        <v>31778</v>
      </c>
      <c r="F37" s="321"/>
    </row>
    <row r="38" spans="1:6" ht="15">
      <c r="A38" s="311">
        <v>31778</v>
      </c>
      <c r="B38" s="318">
        <v>9630</v>
      </c>
      <c r="C38" s="318">
        <f t="shared" si="0"/>
        <v>115560</v>
      </c>
      <c r="D38" s="322" t="s">
        <v>218</v>
      </c>
      <c r="E38" s="323">
        <v>31778</v>
      </c>
      <c r="F38" s="321"/>
    </row>
    <row r="39" spans="1:6" ht="15">
      <c r="A39" s="311">
        <v>31594</v>
      </c>
      <c r="B39" s="318">
        <v>9480</v>
      </c>
      <c r="C39" s="318">
        <f t="shared" si="0"/>
        <v>113760</v>
      </c>
      <c r="D39" s="322" t="s">
        <v>219</v>
      </c>
      <c r="E39" s="323">
        <v>31413</v>
      </c>
      <c r="F39" s="321"/>
    </row>
    <row r="40" spans="1:6" ht="15">
      <c r="A40" s="311">
        <v>31413</v>
      </c>
      <c r="B40" s="318">
        <v>9220</v>
      </c>
      <c r="C40" s="318">
        <f t="shared" si="0"/>
        <v>110640</v>
      </c>
      <c r="D40" s="322" t="s">
        <v>220</v>
      </c>
      <c r="E40" s="323">
        <v>31413</v>
      </c>
      <c r="F40" s="321"/>
    </row>
    <row r="41" spans="1:6" ht="15">
      <c r="A41" s="311">
        <v>31229</v>
      </c>
      <c r="B41" s="318">
        <v>9060</v>
      </c>
      <c r="C41" s="318">
        <f t="shared" si="0"/>
        <v>108720</v>
      </c>
      <c r="D41" s="322" t="s">
        <v>221</v>
      </c>
      <c r="E41" s="323">
        <v>31045</v>
      </c>
      <c r="F41" s="321"/>
    </row>
    <row r="42" spans="1:6" ht="15">
      <c r="A42" s="311">
        <v>31048</v>
      </c>
      <c r="B42" s="318">
        <v>8730</v>
      </c>
      <c r="C42" s="318">
        <f t="shared" si="0"/>
        <v>104760</v>
      </c>
      <c r="D42" s="322" t="s">
        <v>222</v>
      </c>
      <c r="E42" s="323">
        <v>31045</v>
      </c>
      <c r="F42" s="321"/>
    </row>
    <row r="43" spans="1:6" ht="15">
      <c r="A43" s="311">
        <v>30864</v>
      </c>
      <c r="B43" s="318">
        <v>8490</v>
      </c>
      <c r="C43" s="318">
        <f t="shared" si="0"/>
        <v>101880</v>
      </c>
      <c r="D43" s="322" t="s">
        <v>223</v>
      </c>
      <c r="E43" s="323">
        <v>30863</v>
      </c>
      <c r="F43" s="321"/>
    </row>
    <row r="44" spans="1:6" ht="15">
      <c r="A44" s="311">
        <v>30682</v>
      </c>
      <c r="B44" s="318">
        <v>8110</v>
      </c>
      <c r="C44" s="318">
        <f t="shared" si="0"/>
        <v>97320</v>
      </c>
      <c r="D44" s="322" t="s">
        <v>224</v>
      </c>
      <c r="E44" s="323">
        <v>30681</v>
      </c>
      <c r="F44" s="321"/>
    </row>
    <row r="45" spans="1:6" ht="15">
      <c r="A45" s="311">
        <v>30498</v>
      </c>
      <c r="B45" s="318">
        <v>7870</v>
      </c>
      <c r="C45" s="318">
        <f t="shared" si="0"/>
        <v>94440</v>
      </c>
      <c r="D45" s="322" t="s">
        <v>225</v>
      </c>
      <c r="E45" s="323">
        <v>30496</v>
      </c>
      <c r="F45" s="321"/>
    </row>
    <row r="46" spans="1:6" ht="15">
      <c r="A46" s="311">
        <v>30317</v>
      </c>
      <c r="B46" s="318">
        <v>7410</v>
      </c>
      <c r="C46" s="318">
        <f t="shared" si="0"/>
        <v>88920</v>
      </c>
      <c r="D46" s="322" t="s">
        <v>226</v>
      </c>
      <c r="E46" s="323">
        <v>30314</v>
      </c>
      <c r="F46" s="321"/>
    </row>
    <row r="47" spans="1:6" ht="15">
      <c r="A47" s="311">
        <v>30133</v>
      </c>
      <c r="B47" s="318">
        <v>7080</v>
      </c>
      <c r="C47" s="318">
        <f t="shared" si="0"/>
        <v>84960</v>
      </c>
      <c r="D47" s="322" t="s">
        <v>227</v>
      </c>
      <c r="E47" s="323">
        <v>30132</v>
      </c>
      <c r="F47" s="321"/>
    </row>
    <row r="48" spans="1:6" ht="15">
      <c r="A48" s="311">
        <v>29952</v>
      </c>
      <c r="B48" s="318">
        <v>6590</v>
      </c>
      <c r="C48" s="318">
        <f t="shared" si="0"/>
        <v>79080</v>
      </c>
      <c r="D48" s="322" t="s">
        <v>228</v>
      </c>
      <c r="E48" s="323">
        <v>29951</v>
      </c>
      <c r="F48" s="321" t="s">
        <v>185</v>
      </c>
    </row>
    <row r="49" spans="1:6" ht="15">
      <c r="A49" s="311">
        <v>29587</v>
      </c>
      <c r="B49" s="318">
        <v>5730</v>
      </c>
      <c r="C49" s="318">
        <f t="shared" si="0"/>
        <v>68760</v>
      </c>
      <c r="D49" s="322" t="s">
        <v>229</v>
      </c>
      <c r="E49" s="323">
        <v>29583</v>
      </c>
      <c r="F49" s="321"/>
    </row>
    <row r="50" spans="1:6" ht="15">
      <c r="A50" s="311">
        <v>29221</v>
      </c>
      <c r="B50" s="318">
        <v>5010</v>
      </c>
      <c r="C50" s="318">
        <f t="shared" si="0"/>
        <v>60120</v>
      </c>
      <c r="D50" s="322" t="s">
        <v>230</v>
      </c>
      <c r="E50" s="323">
        <v>29218</v>
      </c>
      <c r="F50" s="321"/>
    </row>
    <row r="51" spans="1:6" ht="15">
      <c r="A51" s="311">
        <v>28856</v>
      </c>
      <c r="B51" s="318">
        <v>4470</v>
      </c>
      <c r="C51" s="318">
        <f t="shared" si="0"/>
        <v>53640</v>
      </c>
      <c r="D51" s="322" t="s">
        <v>231</v>
      </c>
      <c r="E51" s="323">
        <v>28852</v>
      </c>
      <c r="F51" s="321"/>
    </row>
    <row r="52" spans="1:6" ht="15">
      <c r="A52" s="311">
        <v>28491</v>
      </c>
      <c r="B52" s="318">
        <v>4000</v>
      </c>
      <c r="C52" s="318">
        <f t="shared" si="0"/>
        <v>48000</v>
      </c>
      <c r="D52" s="322" t="s">
        <v>232</v>
      </c>
      <c r="E52" s="323">
        <v>28487</v>
      </c>
      <c r="F52" s="321"/>
    </row>
    <row r="53" spans="1:6" ht="15">
      <c r="A53" s="311">
        <v>28126</v>
      </c>
      <c r="B53" s="318">
        <v>3610</v>
      </c>
      <c r="C53" s="318">
        <f t="shared" si="0"/>
        <v>43320</v>
      </c>
      <c r="D53" s="322" t="s">
        <v>233</v>
      </c>
      <c r="E53" s="323">
        <v>28124</v>
      </c>
      <c r="F53" s="321"/>
    </row>
    <row r="54" spans="1:6" ht="15">
      <c r="A54" s="324">
        <v>27760</v>
      </c>
      <c r="B54" s="318">
        <v>3160</v>
      </c>
      <c r="C54" s="318">
        <f t="shared" si="0"/>
        <v>37920</v>
      </c>
      <c r="D54" s="322" t="s">
        <v>234</v>
      </c>
      <c r="E54" s="323">
        <v>27758</v>
      </c>
      <c r="F54" s="316"/>
    </row>
    <row r="55" spans="1:6" ht="15">
      <c r="A55" s="325">
        <v>27395</v>
      </c>
      <c r="B55" s="318">
        <v>2750</v>
      </c>
      <c r="C55" s="318">
        <v>33000</v>
      </c>
      <c r="D55" s="326" t="s">
        <v>212</v>
      </c>
      <c r="E55" s="327">
        <v>27394</v>
      </c>
      <c r="F55" s="316"/>
    </row>
    <row r="56" spans="1:6" ht="15">
      <c r="A56" s="325">
        <v>27030</v>
      </c>
      <c r="B56" s="318">
        <v>2320</v>
      </c>
      <c r="C56" s="318">
        <v>27840</v>
      </c>
      <c r="D56" s="326" t="s">
        <v>329</v>
      </c>
      <c r="E56" s="327">
        <v>27028</v>
      </c>
      <c r="F56" s="316"/>
    </row>
    <row r="57" spans="1:6" ht="15">
      <c r="A57" s="325">
        <v>26665</v>
      </c>
      <c r="B57" s="318">
        <v>2040</v>
      </c>
      <c r="C57" s="318">
        <v>24480</v>
      </c>
      <c r="D57" s="326" t="s">
        <v>330</v>
      </c>
      <c r="E57" s="327">
        <v>26663</v>
      </c>
      <c r="F57" s="316"/>
    </row>
    <row r="58" spans="1:6" ht="15">
      <c r="A58" s="325">
        <v>26299</v>
      </c>
      <c r="B58" s="318">
        <v>1830</v>
      </c>
      <c r="C58" s="318">
        <v>21960</v>
      </c>
      <c r="D58" s="326" t="s">
        <v>331</v>
      </c>
      <c r="E58" s="327">
        <v>26298</v>
      </c>
      <c r="F58" s="316"/>
    </row>
    <row r="59" spans="1:6" ht="15">
      <c r="A59" s="325">
        <v>25934</v>
      </c>
      <c r="B59" s="318">
        <v>1650</v>
      </c>
      <c r="C59" s="318">
        <v>19800</v>
      </c>
      <c r="D59" s="326" t="s">
        <v>332</v>
      </c>
      <c r="E59" s="327">
        <v>25925</v>
      </c>
      <c r="F59" s="316"/>
    </row>
    <row r="60" spans="1:6" ht="15">
      <c r="A60" s="325">
        <v>25569</v>
      </c>
      <c r="B60" s="318">
        <v>1500</v>
      </c>
      <c r="C60" s="318">
        <v>18000</v>
      </c>
      <c r="D60" s="326" t="s">
        <v>333</v>
      </c>
      <c r="E60" s="327">
        <v>25568</v>
      </c>
      <c r="F60" s="316"/>
    </row>
    <row r="61" spans="1:6" ht="15">
      <c r="A61" s="325">
        <v>25204</v>
      </c>
      <c r="B61" s="318">
        <v>1360</v>
      </c>
      <c r="C61" s="318">
        <v>16320</v>
      </c>
      <c r="D61" s="326" t="s">
        <v>334</v>
      </c>
      <c r="E61" s="327">
        <v>25203</v>
      </c>
      <c r="F61" s="316"/>
    </row>
    <row r="62" spans="1:6" ht="15">
      <c r="A62" s="325">
        <v>24838</v>
      </c>
      <c r="B62" s="318">
        <v>1200</v>
      </c>
      <c r="C62" s="318">
        <v>14400</v>
      </c>
      <c r="D62" s="326" t="s">
        <v>335</v>
      </c>
      <c r="E62" s="327">
        <v>24836</v>
      </c>
      <c r="F62" s="316"/>
    </row>
    <row r="63" spans="1:6" ht="15">
      <c r="A63" s="325">
        <v>24473</v>
      </c>
      <c r="B63" s="318">
        <v>1140</v>
      </c>
      <c r="C63" s="318">
        <v>13680</v>
      </c>
      <c r="D63" s="326" t="s">
        <v>336</v>
      </c>
      <c r="E63" s="327">
        <v>24469</v>
      </c>
      <c r="F63" s="316"/>
    </row>
    <row r="64" spans="1:6" ht="15">
      <c r="A64" s="325">
        <v>24108</v>
      </c>
      <c r="B64" s="318">
        <v>1080</v>
      </c>
      <c r="C64" s="318">
        <v>12960</v>
      </c>
      <c r="D64" s="326" t="s">
        <v>337</v>
      </c>
      <c r="E64" s="327">
        <v>24106</v>
      </c>
      <c r="F64" s="316"/>
    </row>
    <row r="65" spans="1:6" ht="15">
      <c r="A65" s="325">
        <v>23743</v>
      </c>
      <c r="B65" s="318">
        <v>1020</v>
      </c>
      <c r="C65" s="318">
        <v>12240</v>
      </c>
      <c r="D65" s="326" t="s">
        <v>338</v>
      </c>
      <c r="E65" s="327">
        <v>23738</v>
      </c>
      <c r="F65" s="316"/>
    </row>
    <row r="66" spans="1:6" ht="15">
      <c r="A66" s="325">
        <v>23377</v>
      </c>
      <c r="B66" s="318">
        <v>950</v>
      </c>
      <c r="C66" s="318">
        <v>11400</v>
      </c>
      <c r="D66" s="326" t="s">
        <v>339</v>
      </c>
      <c r="E66" s="327">
        <v>23374</v>
      </c>
      <c r="F66" s="316"/>
    </row>
    <row r="67" spans="1:6" ht="15">
      <c r="A67" s="325">
        <v>23012</v>
      </c>
      <c r="B67" s="318">
        <v>870</v>
      </c>
      <c r="C67" s="318">
        <v>10440</v>
      </c>
      <c r="D67" s="326" t="s">
        <v>340</v>
      </c>
      <c r="E67" s="327">
        <v>23007</v>
      </c>
      <c r="F67" s="316"/>
    </row>
    <row r="68" spans="1:6" ht="15">
      <c r="A68" s="325">
        <v>22647</v>
      </c>
      <c r="B68" s="318">
        <v>800</v>
      </c>
      <c r="C68" s="318">
        <v>9600</v>
      </c>
      <c r="D68" s="326" t="s">
        <v>341</v>
      </c>
      <c r="E68" s="327">
        <v>22645</v>
      </c>
      <c r="F68" s="321" t="s">
        <v>184</v>
      </c>
    </row>
    <row r="69" spans="1:6" ht="15">
      <c r="A69" s="325">
        <v>22372</v>
      </c>
      <c r="B69" s="318">
        <v>700</v>
      </c>
      <c r="C69" s="318">
        <v>8400</v>
      </c>
      <c r="D69" s="326" t="s">
        <v>342</v>
      </c>
      <c r="E69" s="327">
        <v>22330</v>
      </c>
      <c r="F69" s="316"/>
    </row>
    <row r="70" spans="1:6" ht="15">
      <c r="A70" s="325">
        <v>22282</v>
      </c>
      <c r="B70" s="318">
        <v>600</v>
      </c>
      <c r="C70" s="318">
        <v>7200</v>
      </c>
      <c r="D70" s="326" t="s">
        <v>343</v>
      </c>
      <c r="E70" s="327">
        <v>22097</v>
      </c>
      <c r="F70" s="316"/>
    </row>
    <row r="71" spans="1:6" ht="15">
      <c r="A71" s="325">
        <v>22098</v>
      </c>
      <c r="B71" s="318">
        <v>590</v>
      </c>
      <c r="C71" s="318">
        <v>7080</v>
      </c>
      <c r="D71" s="326" t="s">
        <v>343</v>
      </c>
      <c r="E71" s="327">
        <v>22097</v>
      </c>
      <c r="F71" s="316"/>
    </row>
    <row r="72" spans="1:6" ht="15">
      <c r="A72" s="325">
        <v>21916</v>
      </c>
      <c r="B72" s="318">
        <v>550</v>
      </c>
      <c r="C72" s="318">
        <v>6600</v>
      </c>
      <c r="D72" s="326" t="s">
        <v>345</v>
      </c>
      <c r="E72" s="327">
        <v>21553</v>
      </c>
      <c r="F72" s="316" t="s">
        <v>344</v>
      </c>
    </row>
    <row r="73" spans="1:6" ht="15">
      <c r="A73" s="325">
        <v>21551</v>
      </c>
      <c r="B73" s="318">
        <v>55000</v>
      </c>
      <c r="C73" s="318">
        <v>660000</v>
      </c>
      <c r="D73" s="326" t="s">
        <v>345</v>
      </c>
      <c r="E73" s="327">
        <v>21553</v>
      </c>
      <c r="F73" s="316"/>
    </row>
    <row r="74" spans="1:6" ht="15">
      <c r="A74" s="325">
        <v>21186</v>
      </c>
      <c r="B74" s="318">
        <v>50000</v>
      </c>
      <c r="C74" s="318">
        <v>600000</v>
      </c>
      <c r="D74" s="326" t="s">
        <v>346</v>
      </c>
      <c r="E74" s="327">
        <v>21182</v>
      </c>
      <c r="F74" s="316"/>
    </row>
    <row r="75" spans="1:6" ht="15">
      <c r="A75" s="325">
        <v>20363</v>
      </c>
      <c r="B75" s="318">
        <v>44000</v>
      </c>
      <c r="C75" s="318">
        <v>528000</v>
      </c>
      <c r="D75" s="326" t="s">
        <v>347</v>
      </c>
      <c r="E75" s="327">
        <v>20362</v>
      </c>
      <c r="F75" s="316"/>
    </row>
    <row r="76" spans="1:6" ht="15">
      <c r="A76" s="325">
        <v>19085</v>
      </c>
      <c r="B76" s="318">
        <v>38000</v>
      </c>
      <c r="C76" s="318">
        <v>456000</v>
      </c>
      <c r="D76" s="326" t="s">
        <v>348</v>
      </c>
      <c r="E76" s="327">
        <v>19099</v>
      </c>
      <c r="F76" s="316"/>
    </row>
    <row r="77" spans="1:6" ht="15">
      <c r="A77" s="325">
        <v>18902</v>
      </c>
      <c r="B77" s="318">
        <v>34000</v>
      </c>
      <c r="C77" s="318">
        <v>408000</v>
      </c>
      <c r="D77" s="326" t="s">
        <v>355</v>
      </c>
      <c r="E77" s="327">
        <v>18898</v>
      </c>
      <c r="F77" s="316" t="s">
        <v>356</v>
      </c>
    </row>
    <row r="78" spans="1:6" ht="15">
      <c r="A78" s="325">
        <v>18629</v>
      </c>
      <c r="B78" s="318">
        <v>27000</v>
      </c>
      <c r="C78" s="318">
        <v>324000</v>
      </c>
      <c r="D78" s="326" t="s">
        <v>354</v>
      </c>
      <c r="E78" s="327">
        <v>18628</v>
      </c>
      <c r="F78" s="316"/>
    </row>
    <row r="79" spans="1:6" ht="15">
      <c r="A79" s="325">
        <v>17958</v>
      </c>
      <c r="B79" s="318">
        <v>22000</v>
      </c>
      <c r="C79" s="318">
        <v>264000</v>
      </c>
      <c r="D79" s="326" t="s">
        <v>353</v>
      </c>
      <c r="E79" s="327">
        <v>17954</v>
      </c>
      <c r="F79" s="316"/>
    </row>
    <row r="80" spans="1:6" ht="15">
      <c r="A80" s="328" t="s">
        <v>172</v>
      </c>
      <c r="B80" s="318">
        <v>19000</v>
      </c>
      <c r="C80" s="318">
        <v>228000</v>
      </c>
      <c r="D80" s="326" t="s">
        <v>351</v>
      </c>
      <c r="E80" s="327">
        <v>17595</v>
      </c>
      <c r="F80" s="316"/>
    </row>
    <row r="81" spans="1:6" ht="15">
      <c r="A81" s="328" t="s">
        <v>173</v>
      </c>
      <c r="B81" s="318">
        <v>17000</v>
      </c>
      <c r="C81" s="318">
        <v>204000</v>
      </c>
      <c r="D81" s="326" t="s">
        <v>350</v>
      </c>
      <c r="E81" s="327">
        <v>17435</v>
      </c>
      <c r="F81" s="316"/>
    </row>
    <row r="82" spans="1:6" ht="15">
      <c r="A82" s="328" t="s">
        <v>174</v>
      </c>
      <c r="B82" s="318">
        <v>12500</v>
      </c>
      <c r="C82" s="318">
        <v>150000</v>
      </c>
      <c r="D82" s="326" t="s">
        <v>349</v>
      </c>
      <c r="E82" s="327">
        <v>17083</v>
      </c>
      <c r="F82" s="316"/>
    </row>
    <row r="83" spans="1:6" ht="15">
      <c r="A83" s="325">
        <v>16984</v>
      </c>
      <c r="B83" s="318">
        <v>10000</v>
      </c>
      <c r="C83" s="318">
        <v>120000</v>
      </c>
      <c r="D83" s="329" t="s">
        <v>352</v>
      </c>
      <c r="E83" s="327">
        <v>16716</v>
      </c>
      <c r="F83" s="316"/>
    </row>
    <row r="84" spans="1:6" ht="15">
      <c r="A84" s="325">
        <v>16528</v>
      </c>
      <c r="B84" s="330" t="s">
        <v>175</v>
      </c>
      <c r="C84" s="318">
        <v>120000</v>
      </c>
      <c r="D84" s="326" t="s">
        <v>176</v>
      </c>
      <c r="E84" s="326"/>
      <c r="F84" s="316"/>
    </row>
    <row r="85" spans="1:6" ht="15">
      <c r="A85" s="325">
        <v>16316</v>
      </c>
      <c r="B85" s="330" t="s">
        <v>175</v>
      </c>
      <c r="C85" s="318">
        <v>60000</v>
      </c>
      <c r="D85" s="326" t="s">
        <v>177</v>
      </c>
      <c r="E85" s="326"/>
      <c r="F85" s="316"/>
    </row>
    <row r="86" spans="1:6" ht="15">
      <c r="A86" s="325">
        <v>16072</v>
      </c>
      <c r="B86" s="330" t="s">
        <v>175</v>
      </c>
      <c r="C86" s="318">
        <v>48000</v>
      </c>
      <c r="D86" s="326" t="s">
        <v>178</v>
      </c>
      <c r="E86" s="326"/>
      <c r="F86" s="316"/>
    </row>
    <row r="87" spans="1:6" ht="15">
      <c r="A87" s="325">
        <v>15342</v>
      </c>
      <c r="B87" s="330" t="s">
        <v>175</v>
      </c>
      <c r="C87" s="318">
        <v>42000</v>
      </c>
      <c r="D87" s="326" t="s">
        <v>178</v>
      </c>
      <c r="E87" s="326"/>
      <c r="F87" s="316"/>
    </row>
    <row r="88" spans="1:6" ht="15">
      <c r="A88" s="325">
        <v>15067</v>
      </c>
      <c r="B88" s="330" t="s">
        <v>175</v>
      </c>
      <c r="C88" s="318">
        <v>30000</v>
      </c>
      <c r="D88" s="326" t="s">
        <v>179</v>
      </c>
      <c r="E88" s="326"/>
      <c r="F88" s="316"/>
    </row>
    <row r="89" spans="1:6" ht="15">
      <c r="A89" s="325">
        <v>14062</v>
      </c>
      <c r="B89" s="330" t="s">
        <v>175</v>
      </c>
      <c r="C89" s="318">
        <v>18000</v>
      </c>
      <c r="D89" s="326" t="s">
        <v>180</v>
      </c>
      <c r="E89" s="326"/>
      <c r="F89" s="316"/>
    </row>
    <row r="90" spans="1:6" ht="15">
      <c r="A90" s="325">
        <v>13516</v>
      </c>
      <c r="B90" s="330" t="s">
        <v>175</v>
      </c>
      <c r="C90" s="318">
        <v>15000</v>
      </c>
      <c r="D90" s="326" t="s">
        <v>181</v>
      </c>
      <c r="E90" s="326"/>
      <c r="F90" s="316"/>
    </row>
    <row r="91" spans="1:6" ht="15">
      <c r="A91" s="325">
        <v>13150</v>
      </c>
      <c r="B91" s="330" t="s">
        <v>175</v>
      </c>
      <c r="C91" s="318">
        <v>12000</v>
      </c>
      <c r="D91" s="326" t="s">
        <v>182</v>
      </c>
      <c r="E91" s="326"/>
      <c r="F91" s="316"/>
    </row>
    <row r="92" spans="1:6" ht="15">
      <c r="A92" s="325">
        <v>11140</v>
      </c>
      <c r="B92" s="330" t="s">
        <v>175</v>
      </c>
      <c r="C92" s="318">
        <v>10800</v>
      </c>
      <c r="D92" s="326" t="s">
        <v>183</v>
      </c>
      <c r="E92" s="326"/>
      <c r="F92" s="316"/>
    </row>
    <row r="93" spans="1:6">
      <c r="E93" s="51"/>
    </row>
    <row r="94" spans="1:6" ht="15">
      <c r="B94" s="331" t="s">
        <v>239</v>
      </c>
      <c r="E94" s="51"/>
    </row>
    <row r="95" spans="1:6" ht="15">
      <c r="B95" s="316" t="s">
        <v>359</v>
      </c>
      <c r="E95" s="51"/>
    </row>
    <row r="96" spans="1:6" ht="15">
      <c r="B96" s="316"/>
      <c r="E96" s="51"/>
    </row>
    <row r="97" spans="2:5" ht="15">
      <c r="B97" s="331" t="s">
        <v>240</v>
      </c>
      <c r="E97" s="51"/>
    </row>
    <row r="98" spans="2:5" ht="12.75" customHeight="1">
      <c r="B98" s="321" t="s">
        <v>357</v>
      </c>
    </row>
    <row r="99" spans="2:5" ht="12.75" customHeight="1">
      <c r="B99" s="321" t="s">
        <v>358</v>
      </c>
    </row>
    <row r="100" spans="2:5" ht="12.75" customHeight="1">
      <c r="B100" s="316"/>
    </row>
  </sheetData>
  <phoneticPr fontId="1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defaultColWidth="9.140625" defaultRowHeight="15" customHeight="1"/>
  <cols>
    <col min="1" max="1" width="15.7109375" style="2" customWidth="1"/>
    <col min="2" max="2" width="10.42578125" style="2" customWidth="1"/>
    <col min="3" max="3" width="12.7109375" style="2" customWidth="1"/>
    <col min="4" max="14" width="15.7109375" style="2" customWidth="1"/>
    <col min="15" max="15" width="38.7109375" style="2" customWidth="1"/>
    <col min="16" max="16" width="67.85546875" style="2" customWidth="1"/>
    <col min="17" max="16384" width="9.140625" style="2"/>
  </cols>
  <sheetData>
    <row r="1" spans="1:16" ht="15" customHeight="1">
      <c r="A1" s="73"/>
      <c r="B1" s="470" t="s">
        <v>444</v>
      </c>
      <c r="C1" s="467" t="s">
        <v>567</v>
      </c>
      <c r="D1" s="468"/>
      <c r="E1" s="469"/>
      <c r="F1" s="467" t="s">
        <v>563</v>
      </c>
      <c r="G1" s="468"/>
      <c r="H1" s="469"/>
      <c r="I1" s="467" t="s">
        <v>570</v>
      </c>
      <c r="J1" s="468"/>
      <c r="K1" s="468"/>
      <c r="L1" s="468"/>
      <c r="M1" s="468"/>
      <c r="N1" s="469"/>
      <c r="O1" s="87"/>
      <c r="P1" s="87"/>
    </row>
    <row r="2" spans="1:16" ht="15" customHeight="1">
      <c r="A2" s="260" t="s">
        <v>257</v>
      </c>
      <c r="B2" s="470"/>
      <c r="C2" s="266" t="s">
        <v>565</v>
      </c>
      <c r="D2" s="465" t="s">
        <v>445</v>
      </c>
      <c r="E2" s="466"/>
      <c r="F2" s="266" t="s">
        <v>565</v>
      </c>
      <c r="G2" s="465" t="s">
        <v>445</v>
      </c>
      <c r="H2" s="466"/>
      <c r="I2" s="471" t="s">
        <v>565</v>
      </c>
      <c r="J2" s="465"/>
      <c r="K2" s="465" t="s">
        <v>571</v>
      </c>
      <c r="L2" s="465"/>
      <c r="M2" s="465" t="s">
        <v>572</v>
      </c>
      <c r="N2" s="466"/>
      <c r="O2" s="259" t="s">
        <v>253</v>
      </c>
      <c r="P2" s="73" t="s">
        <v>30</v>
      </c>
    </row>
    <row r="3" spans="1:16" ht="24">
      <c r="A3" s="87"/>
      <c r="B3" s="470"/>
      <c r="C3" s="267"/>
      <c r="D3" s="261" t="s">
        <v>446</v>
      </c>
      <c r="E3" s="268" t="s">
        <v>447</v>
      </c>
      <c r="F3" s="267"/>
      <c r="G3" s="261" t="s">
        <v>446</v>
      </c>
      <c r="H3" s="268" t="s">
        <v>447</v>
      </c>
      <c r="I3" s="262" t="s">
        <v>6</v>
      </c>
      <c r="J3" s="258" t="s">
        <v>5</v>
      </c>
      <c r="K3" s="258" t="s">
        <v>14</v>
      </c>
      <c r="L3" s="258" t="s">
        <v>15</v>
      </c>
      <c r="M3" s="258" t="s">
        <v>14</v>
      </c>
      <c r="N3" s="264" t="s">
        <v>15</v>
      </c>
      <c r="O3" s="73"/>
      <c r="P3" s="87"/>
    </row>
    <row r="4" spans="1:16" ht="15" customHeight="1">
      <c r="A4" s="52">
        <v>38353</v>
      </c>
      <c r="B4" s="212">
        <v>1.25</v>
      </c>
      <c r="C4" s="269">
        <v>0.06</v>
      </c>
      <c r="D4" s="212">
        <v>0.16</v>
      </c>
      <c r="E4" s="270">
        <v>0.16</v>
      </c>
      <c r="F4" s="263">
        <f>$B4*C4</f>
        <v>7.4999999999999997E-2</v>
      </c>
      <c r="G4" s="128">
        <f>$B4*D4</f>
        <v>0.2</v>
      </c>
      <c r="H4" s="265">
        <f>$B4*E4</f>
        <v>0.2</v>
      </c>
      <c r="I4" s="263">
        <f>F4*0.4</f>
        <v>0.03</v>
      </c>
      <c r="J4" s="128">
        <f>0.6*F4</f>
        <v>4.4999999999999998E-2</v>
      </c>
      <c r="K4" s="128">
        <f>0.4*G4</f>
        <v>8.0000000000000016E-2</v>
      </c>
      <c r="L4" s="128">
        <f>0.6*G4</f>
        <v>0.12</v>
      </c>
      <c r="M4" s="128">
        <f>0.4*H4</f>
        <v>8.0000000000000016E-2</v>
      </c>
      <c r="N4" s="265">
        <f>0.6*H4</f>
        <v>0.12</v>
      </c>
      <c r="O4" s="114"/>
      <c r="P4" s="114"/>
    </row>
    <row r="5" spans="1:16" ht="15" customHeight="1">
      <c r="A5" s="52">
        <v>37987</v>
      </c>
      <c r="B5" s="212">
        <v>1.25</v>
      </c>
      <c r="C5" s="269">
        <v>0.06</v>
      </c>
      <c r="D5" s="212">
        <v>0.14000000000000001</v>
      </c>
      <c r="E5" s="270">
        <v>0.16</v>
      </c>
      <c r="F5" s="263">
        <f t="shared" ref="F5:F27" si="0">$B5*C5</f>
        <v>7.4999999999999997E-2</v>
      </c>
      <c r="G5" s="128">
        <f t="shared" ref="G5:G11" si="1">$B5*D5</f>
        <v>0.17500000000000002</v>
      </c>
      <c r="H5" s="265">
        <f t="shared" ref="H5:H10" si="2">$B5*E5</f>
        <v>0.2</v>
      </c>
      <c r="I5" s="263">
        <f t="shared" ref="I5:I27" si="3">F5*0.4</f>
        <v>0.03</v>
      </c>
      <c r="J5" s="128">
        <f t="shared" ref="J5:J27" si="4">0.6*F5</f>
        <v>4.4999999999999998E-2</v>
      </c>
      <c r="K5" s="128">
        <f t="shared" ref="K5:K11" si="5">0.4*G5</f>
        <v>7.0000000000000007E-2</v>
      </c>
      <c r="L5" s="128">
        <f t="shared" ref="L5:L11" si="6">0.6*G5</f>
        <v>0.10500000000000001</v>
      </c>
      <c r="M5" s="128">
        <f t="shared" ref="M5:M10" si="7">0.4*H5</f>
        <v>8.0000000000000016E-2</v>
      </c>
      <c r="N5" s="265">
        <f t="shared" ref="N5:N10" si="8">0.6*H5</f>
        <v>0.12</v>
      </c>
      <c r="O5" s="114"/>
      <c r="P5" s="114"/>
    </row>
    <row r="6" spans="1:16" ht="15" customHeight="1">
      <c r="A6" s="52">
        <v>37257</v>
      </c>
      <c r="B6" s="212">
        <v>1.25</v>
      </c>
      <c r="C6" s="269">
        <v>0.06</v>
      </c>
      <c r="D6" s="212">
        <v>0.12</v>
      </c>
      <c r="E6" s="270">
        <v>0.16</v>
      </c>
      <c r="F6" s="263">
        <f t="shared" si="0"/>
        <v>7.4999999999999997E-2</v>
      </c>
      <c r="G6" s="128">
        <f t="shared" si="1"/>
        <v>0.15</v>
      </c>
      <c r="H6" s="265">
        <f t="shared" si="2"/>
        <v>0.2</v>
      </c>
      <c r="I6" s="263">
        <f t="shared" si="3"/>
        <v>0.03</v>
      </c>
      <c r="J6" s="128">
        <f t="shared" si="4"/>
        <v>4.4999999999999998E-2</v>
      </c>
      <c r="K6" s="128">
        <f t="shared" si="5"/>
        <v>0.06</v>
      </c>
      <c r="L6" s="128">
        <f t="shared" si="6"/>
        <v>0.09</v>
      </c>
      <c r="M6" s="128">
        <f t="shared" si="7"/>
        <v>8.0000000000000016E-2</v>
      </c>
      <c r="N6" s="265">
        <f t="shared" si="8"/>
        <v>0.12</v>
      </c>
      <c r="O6" s="114"/>
      <c r="P6" s="114"/>
    </row>
    <row r="7" spans="1:16" ht="15" customHeight="1">
      <c r="A7" s="52">
        <v>36526</v>
      </c>
      <c r="B7" s="212">
        <v>1.25</v>
      </c>
      <c r="C7" s="269">
        <v>0.06</v>
      </c>
      <c r="D7" s="212">
        <v>0.1</v>
      </c>
      <c r="E7" s="270">
        <v>0.16</v>
      </c>
      <c r="F7" s="263">
        <f t="shared" si="0"/>
        <v>7.4999999999999997E-2</v>
      </c>
      <c r="G7" s="128">
        <f t="shared" si="1"/>
        <v>0.125</v>
      </c>
      <c r="H7" s="265">
        <f t="shared" si="2"/>
        <v>0.2</v>
      </c>
      <c r="I7" s="263">
        <f t="shared" si="3"/>
        <v>0.03</v>
      </c>
      <c r="J7" s="128">
        <f t="shared" si="4"/>
        <v>4.4999999999999998E-2</v>
      </c>
      <c r="K7" s="128">
        <f t="shared" si="5"/>
        <v>0.05</v>
      </c>
      <c r="L7" s="128">
        <f t="shared" si="6"/>
        <v>7.4999999999999997E-2</v>
      </c>
      <c r="M7" s="128">
        <f t="shared" si="7"/>
        <v>8.0000000000000016E-2</v>
      </c>
      <c r="N7" s="265">
        <f t="shared" si="8"/>
        <v>0.12</v>
      </c>
      <c r="O7" s="79" t="s">
        <v>83</v>
      </c>
      <c r="P7" s="3" t="s">
        <v>90</v>
      </c>
    </row>
    <row r="8" spans="1:16" ht="15" customHeight="1">
      <c r="A8" s="52">
        <v>36161</v>
      </c>
      <c r="B8" s="212">
        <v>1.25</v>
      </c>
      <c r="C8" s="269">
        <v>0.06</v>
      </c>
      <c r="D8" s="212">
        <v>0.06</v>
      </c>
      <c r="E8" s="270">
        <v>0.15</v>
      </c>
      <c r="F8" s="263">
        <f t="shared" si="0"/>
        <v>7.4999999999999997E-2</v>
      </c>
      <c r="G8" s="128">
        <f t="shared" si="1"/>
        <v>7.4999999999999997E-2</v>
      </c>
      <c r="H8" s="265">
        <f t="shared" si="2"/>
        <v>0.1875</v>
      </c>
      <c r="I8" s="263">
        <f t="shared" si="3"/>
        <v>0.03</v>
      </c>
      <c r="J8" s="128">
        <f t="shared" si="4"/>
        <v>4.4999999999999998E-2</v>
      </c>
      <c r="K8" s="128">
        <f t="shared" si="5"/>
        <v>0.03</v>
      </c>
      <c r="L8" s="128">
        <f t="shared" si="6"/>
        <v>4.4999999999999998E-2</v>
      </c>
      <c r="M8" s="128">
        <f t="shared" si="7"/>
        <v>7.5000000000000011E-2</v>
      </c>
      <c r="N8" s="265">
        <f t="shared" si="8"/>
        <v>0.11249999999999999</v>
      </c>
      <c r="O8" s="80" t="s">
        <v>83</v>
      </c>
      <c r="P8" s="3" t="s">
        <v>89</v>
      </c>
    </row>
    <row r="9" spans="1:16" ht="15" customHeight="1">
      <c r="A9" s="52">
        <v>35796</v>
      </c>
      <c r="B9" s="212">
        <v>1.25</v>
      </c>
      <c r="C9" s="269">
        <v>5.5E-2</v>
      </c>
      <c r="D9" s="212">
        <v>5.5E-2</v>
      </c>
      <c r="E9" s="270">
        <v>0.14000000000000001</v>
      </c>
      <c r="F9" s="263">
        <f t="shared" si="0"/>
        <v>6.8750000000000006E-2</v>
      </c>
      <c r="G9" s="128">
        <f t="shared" si="1"/>
        <v>6.8750000000000006E-2</v>
      </c>
      <c r="H9" s="265">
        <f t="shared" si="2"/>
        <v>0.17500000000000002</v>
      </c>
      <c r="I9" s="263">
        <f t="shared" si="3"/>
        <v>2.7500000000000004E-2</v>
      </c>
      <c r="J9" s="128">
        <f t="shared" si="4"/>
        <v>4.1250000000000002E-2</v>
      </c>
      <c r="K9" s="128">
        <f t="shared" si="5"/>
        <v>2.7500000000000004E-2</v>
      </c>
      <c r="L9" s="128">
        <f t="shared" si="6"/>
        <v>4.1250000000000002E-2</v>
      </c>
      <c r="M9" s="128">
        <f t="shared" si="7"/>
        <v>7.0000000000000007E-2</v>
      </c>
      <c r="N9" s="265">
        <f t="shared" si="8"/>
        <v>0.10500000000000001</v>
      </c>
      <c r="O9" s="273" t="s">
        <v>574</v>
      </c>
      <c r="P9" s="3"/>
    </row>
    <row r="10" spans="1:16" ht="15" customHeight="1">
      <c r="A10" s="52">
        <v>35431</v>
      </c>
      <c r="B10" s="212">
        <v>1.25</v>
      </c>
      <c r="C10" s="269">
        <v>0.05</v>
      </c>
      <c r="D10" s="212">
        <v>0.05</v>
      </c>
      <c r="E10" s="270">
        <v>0.14000000000000001</v>
      </c>
      <c r="F10" s="263">
        <f t="shared" si="0"/>
        <v>6.25E-2</v>
      </c>
      <c r="G10" s="128">
        <f t="shared" si="1"/>
        <v>6.25E-2</v>
      </c>
      <c r="H10" s="265">
        <f t="shared" si="2"/>
        <v>0.17500000000000002</v>
      </c>
      <c r="I10" s="263">
        <f t="shared" si="3"/>
        <v>2.5000000000000001E-2</v>
      </c>
      <c r="J10" s="128">
        <f t="shared" si="4"/>
        <v>3.7499999999999999E-2</v>
      </c>
      <c r="K10" s="128">
        <f t="shared" si="5"/>
        <v>2.5000000000000001E-2</v>
      </c>
      <c r="L10" s="128">
        <f t="shared" si="6"/>
        <v>3.7499999999999999E-2</v>
      </c>
      <c r="M10" s="128">
        <f t="shared" si="7"/>
        <v>7.0000000000000007E-2</v>
      </c>
      <c r="N10" s="265">
        <f t="shared" si="8"/>
        <v>0.10500000000000001</v>
      </c>
      <c r="O10" s="197" t="s">
        <v>575</v>
      </c>
      <c r="P10" s="3"/>
    </row>
    <row r="11" spans="1:16" ht="15" customHeight="1">
      <c r="A11" s="52">
        <v>35065</v>
      </c>
      <c r="B11" s="212">
        <v>1.25</v>
      </c>
      <c r="C11" s="269">
        <v>4.4999999999999998E-2</v>
      </c>
      <c r="D11" s="212">
        <v>4.4999999999999998E-2</v>
      </c>
      <c r="E11" s="271"/>
      <c r="F11" s="263">
        <f t="shared" si="0"/>
        <v>5.6249999999999994E-2</v>
      </c>
      <c r="G11" s="128">
        <f t="shared" si="1"/>
        <v>5.6249999999999994E-2</v>
      </c>
      <c r="H11" s="265"/>
      <c r="I11" s="263">
        <f t="shared" si="3"/>
        <v>2.2499999999999999E-2</v>
      </c>
      <c r="J11" s="128">
        <f t="shared" si="4"/>
        <v>3.3749999999999995E-2</v>
      </c>
      <c r="K11" s="128">
        <f t="shared" si="5"/>
        <v>2.2499999999999999E-2</v>
      </c>
      <c r="L11" s="128">
        <f t="shared" si="6"/>
        <v>3.3749999999999995E-2</v>
      </c>
      <c r="M11" s="128"/>
      <c r="N11" s="265"/>
      <c r="O11" s="3" t="s">
        <v>84</v>
      </c>
      <c r="P11" s="3"/>
    </row>
    <row r="12" spans="1:16" ht="15" customHeight="1">
      <c r="A12" s="52">
        <v>34700</v>
      </c>
      <c r="B12" s="212">
        <v>1.25</v>
      </c>
      <c r="C12" s="269">
        <v>0.04</v>
      </c>
      <c r="D12" s="212"/>
      <c r="E12" s="271"/>
      <c r="F12" s="263">
        <f t="shared" si="0"/>
        <v>0.05</v>
      </c>
      <c r="G12" s="128"/>
      <c r="H12" s="265"/>
      <c r="I12" s="263">
        <f t="shared" si="3"/>
        <v>2.0000000000000004E-2</v>
      </c>
      <c r="J12" s="128">
        <f t="shared" si="4"/>
        <v>0.03</v>
      </c>
      <c r="K12" s="128"/>
      <c r="L12" s="128"/>
      <c r="M12" s="128"/>
      <c r="N12" s="265"/>
      <c r="O12" s="3"/>
      <c r="P12" s="3"/>
    </row>
    <row r="13" spans="1:16" ht="15" customHeight="1">
      <c r="A13" s="52">
        <v>33604</v>
      </c>
      <c r="B13" s="212">
        <v>1.25</v>
      </c>
      <c r="C13" s="269">
        <v>0.04</v>
      </c>
      <c r="D13" s="129"/>
      <c r="E13" s="271"/>
      <c r="F13" s="263">
        <f t="shared" si="0"/>
        <v>0.05</v>
      </c>
      <c r="G13" s="128"/>
      <c r="H13" s="265"/>
      <c r="I13" s="263">
        <f t="shared" si="3"/>
        <v>2.0000000000000004E-2</v>
      </c>
      <c r="J13" s="128">
        <f t="shared" si="4"/>
        <v>0.03</v>
      </c>
      <c r="K13" s="128"/>
      <c r="L13" s="128"/>
      <c r="M13" s="128"/>
      <c r="N13" s="265"/>
      <c r="O13" s="3" t="s">
        <v>85</v>
      </c>
      <c r="P13" s="3"/>
    </row>
    <row r="14" spans="1:16" ht="15" customHeight="1">
      <c r="A14" s="52">
        <v>33239</v>
      </c>
      <c r="B14" s="212">
        <v>1.23</v>
      </c>
      <c r="C14" s="269">
        <v>0.04</v>
      </c>
      <c r="D14" s="129"/>
      <c r="E14" s="271"/>
      <c r="F14" s="263">
        <f t="shared" si="0"/>
        <v>4.9200000000000001E-2</v>
      </c>
      <c r="G14" s="128"/>
      <c r="H14" s="265"/>
      <c r="I14" s="263">
        <f t="shared" si="3"/>
        <v>1.9680000000000003E-2</v>
      </c>
      <c r="J14" s="128">
        <f t="shared" si="4"/>
        <v>2.9519999999999998E-2</v>
      </c>
      <c r="K14" s="128"/>
      <c r="L14" s="128"/>
      <c r="M14" s="128"/>
      <c r="N14" s="265"/>
      <c r="O14" s="3" t="s">
        <v>85</v>
      </c>
      <c r="P14" s="3"/>
    </row>
    <row r="15" spans="1:16" ht="15" customHeight="1">
      <c r="A15" s="52">
        <v>32874</v>
      </c>
      <c r="B15" s="212">
        <v>1.2</v>
      </c>
      <c r="C15" s="269">
        <v>0.04</v>
      </c>
      <c r="D15" s="129"/>
      <c r="E15" s="271"/>
      <c r="F15" s="263">
        <f t="shared" si="0"/>
        <v>4.8000000000000001E-2</v>
      </c>
      <c r="G15" s="128"/>
      <c r="H15" s="265"/>
      <c r="I15" s="263">
        <f t="shared" si="3"/>
        <v>1.9200000000000002E-2</v>
      </c>
      <c r="J15" s="128">
        <f t="shared" si="4"/>
        <v>2.8799999999999999E-2</v>
      </c>
      <c r="K15" s="128"/>
      <c r="L15" s="128"/>
      <c r="M15" s="128"/>
      <c r="N15" s="265"/>
      <c r="O15" s="3"/>
      <c r="P15" s="3"/>
    </row>
    <row r="16" spans="1:16" ht="15" customHeight="1">
      <c r="A16" s="52">
        <v>32143</v>
      </c>
      <c r="B16" s="212">
        <v>1.2</v>
      </c>
      <c r="C16" s="269">
        <v>0.04</v>
      </c>
      <c r="D16" s="129"/>
      <c r="E16" s="271"/>
      <c r="F16" s="263">
        <f t="shared" si="0"/>
        <v>4.8000000000000001E-2</v>
      </c>
      <c r="G16" s="128"/>
      <c r="H16" s="265"/>
      <c r="I16" s="263">
        <f t="shared" si="3"/>
        <v>1.9200000000000002E-2</v>
      </c>
      <c r="J16" s="128">
        <f t="shared" si="4"/>
        <v>2.8799999999999999E-2</v>
      </c>
      <c r="K16" s="128"/>
      <c r="L16" s="128"/>
      <c r="M16" s="128"/>
      <c r="N16" s="265"/>
      <c r="O16" s="3" t="s">
        <v>56</v>
      </c>
      <c r="P16" s="3"/>
    </row>
    <row r="17" spans="1:16" ht="15" customHeight="1">
      <c r="A17" s="52">
        <v>31778</v>
      </c>
      <c r="B17" s="212">
        <v>1.175</v>
      </c>
      <c r="C17" s="269">
        <v>0.04</v>
      </c>
      <c r="D17" s="129"/>
      <c r="E17" s="271"/>
      <c r="F17" s="263">
        <f t="shared" si="0"/>
        <v>4.7E-2</v>
      </c>
      <c r="G17" s="128"/>
      <c r="H17" s="265"/>
      <c r="I17" s="263">
        <f t="shared" si="3"/>
        <v>1.8800000000000001E-2</v>
      </c>
      <c r="J17" s="128">
        <f t="shared" si="4"/>
        <v>2.8199999999999999E-2</v>
      </c>
      <c r="K17" s="128"/>
      <c r="L17" s="128"/>
      <c r="M17" s="128"/>
      <c r="N17" s="265"/>
      <c r="O17" s="3" t="s">
        <v>56</v>
      </c>
      <c r="P17" s="3"/>
    </row>
    <row r="18" spans="1:16" ht="15" customHeight="1">
      <c r="A18" s="52">
        <v>31413</v>
      </c>
      <c r="B18" s="212">
        <v>1.1499999999999999</v>
      </c>
      <c r="C18" s="269">
        <v>0.04</v>
      </c>
      <c r="D18" s="129"/>
      <c r="E18" s="271"/>
      <c r="F18" s="263">
        <f t="shared" si="0"/>
        <v>4.5999999999999999E-2</v>
      </c>
      <c r="G18" s="128"/>
      <c r="H18" s="265"/>
      <c r="I18" s="263">
        <f t="shared" si="3"/>
        <v>1.84E-2</v>
      </c>
      <c r="J18" s="128">
        <f t="shared" si="4"/>
        <v>2.76E-2</v>
      </c>
      <c r="K18" s="128"/>
      <c r="L18" s="128"/>
      <c r="M18" s="128"/>
      <c r="N18" s="265"/>
      <c r="O18" s="3"/>
      <c r="P18" s="3"/>
    </row>
    <row r="19" spans="1:16" ht="15" customHeight="1">
      <c r="A19" s="52">
        <v>30317</v>
      </c>
      <c r="B19" s="212">
        <v>1.1499999999999999</v>
      </c>
      <c r="C19" s="269">
        <v>0.04</v>
      </c>
      <c r="D19" s="129"/>
      <c r="E19" s="271"/>
      <c r="F19" s="263">
        <f t="shared" si="0"/>
        <v>4.5999999999999999E-2</v>
      </c>
      <c r="G19" s="128"/>
      <c r="H19" s="265"/>
      <c r="I19" s="263">
        <f t="shared" si="3"/>
        <v>1.84E-2</v>
      </c>
      <c r="J19" s="128">
        <f t="shared" si="4"/>
        <v>2.76E-2</v>
      </c>
      <c r="K19" s="128"/>
      <c r="L19" s="128"/>
      <c r="M19" s="128"/>
      <c r="N19" s="265"/>
      <c r="O19" s="3" t="s">
        <v>50</v>
      </c>
      <c r="P19" s="3"/>
    </row>
    <row r="20" spans="1:16" ht="15" customHeight="1">
      <c r="A20" s="52">
        <v>29952</v>
      </c>
      <c r="B20" s="212">
        <v>1.1000000000000001</v>
      </c>
      <c r="C20" s="269">
        <v>0.04</v>
      </c>
      <c r="D20" s="129"/>
      <c r="E20" s="271"/>
      <c r="F20" s="263">
        <f t="shared" si="0"/>
        <v>4.4000000000000004E-2</v>
      </c>
      <c r="G20" s="128"/>
      <c r="H20" s="265"/>
      <c r="I20" s="263">
        <f t="shared" si="3"/>
        <v>1.7600000000000001E-2</v>
      </c>
      <c r="J20" s="128">
        <f t="shared" si="4"/>
        <v>2.6400000000000003E-2</v>
      </c>
      <c r="K20" s="128"/>
      <c r="L20" s="128"/>
      <c r="M20" s="128"/>
      <c r="N20" s="265"/>
      <c r="O20" s="3" t="s">
        <v>118</v>
      </c>
      <c r="P20" s="3" t="s">
        <v>36</v>
      </c>
    </row>
    <row r="21" spans="1:16" ht="15" customHeight="1">
      <c r="A21" s="52">
        <v>27030</v>
      </c>
      <c r="B21" s="212">
        <v>1.1000000000000001</v>
      </c>
      <c r="C21" s="269">
        <v>0.04</v>
      </c>
      <c r="D21" s="129"/>
      <c r="E21" s="271"/>
      <c r="F21" s="263">
        <f t="shared" si="0"/>
        <v>4.4000000000000004E-2</v>
      </c>
      <c r="G21" s="128"/>
      <c r="H21" s="265"/>
      <c r="I21" s="263">
        <f t="shared" si="3"/>
        <v>1.7600000000000001E-2</v>
      </c>
      <c r="J21" s="128">
        <f t="shared" si="4"/>
        <v>2.6400000000000003E-2</v>
      </c>
      <c r="K21" s="128"/>
      <c r="L21" s="128"/>
      <c r="M21" s="128"/>
      <c r="N21" s="265"/>
      <c r="O21" s="3"/>
      <c r="P21" s="3"/>
    </row>
    <row r="22" spans="1:16" ht="15" customHeight="1">
      <c r="A22" s="52">
        <v>26665</v>
      </c>
      <c r="B22" s="212">
        <v>1.075</v>
      </c>
      <c r="C22" s="269">
        <v>0.04</v>
      </c>
      <c r="D22" s="1"/>
      <c r="E22" s="272"/>
      <c r="F22" s="263">
        <f t="shared" si="0"/>
        <v>4.2999999999999997E-2</v>
      </c>
      <c r="G22" s="128"/>
      <c r="H22" s="265"/>
      <c r="I22" s="263">
        <f t="shared" si="3"/>
        <v>1.72E-2</v>
      </c>
      <c r="J22" s="128">
        <f t="shared" si="4"/>
        <v>2.5799999999999997E-2</v>
      </c>
      <c r="K22" s="128"/>
      <c r="L22" s="128"/>
      <c r="M22" s="128"/>
      <c r="N22" s="265"/>
    </row>
    <row r="23" spans="1:16" ht="15" customHeight="1">
      <c r="A23" s="52">
        <v>26299</v>
      </c>
      <c r="B23" s="212">
        <v>1.05</v>
      </c>
      <c r="C23" s="269">
        <v>0.04</v>
      </c>
      <c r="D23" s="1"/>
      <c r="E23" s="272"/>
      <c r="F23" s="263">
        <f t="shared" si="0"/>
        <v>4.2000000000000003E-2</v>
      </c>
      <c r="G23" s="128"/>
      <c r="H23" s="265"/>
      <c r="I23" s="263">
        <f t="shared" si="3"/>
        <v>1.6800000000000002E-2</v>
      </c>
      <c r="J23" s="128">
        <f t="shared" si="4"/>
        <v>2.52E-2</v>
      </c>
      <c r="K23" s="128"/>
      <c r="L23" s="128"/>
      <c r="M23" s="128"/>
      <c r="N23" s="265"/>
    </row>
    <row r="24" spans="1:16" ht="15" customHeight="1">
      <c r="A24" s="52">
        <v>25934</v>
      </c>
      <c r="B24" s="212">
        <v>1.0249999999999999</v>
      </c>
      <c r="C24" s="269">
        <v>0.04</v>
      </c>
      <c r="D24" s="1"/>
      <c r="E24" s="272"/>
      <c r="F24" s="263">
        <f t="shared" si="0"/>
        <v>4.0999999999999995E-2</v>
      </c>
      <c r="G24" s="128"/>
      <c r="H24" s="265"/>
      <c r="I24" s="263">
        <f t="shared" si="3"/>
        <v>1.6399999999999998E-2</v>
      </c>
      <c r="J24" s="128">
        <f t="shared" si="4"/>
        <v>2.4599999999999997E-2</v>
      </c>
      <c r="K24" s="128"/>
      <c r="L24" s="128"/>
      <c r="M24" s="128"/>
      <c r="N24" s="265"/>
    </row>
    <row r="25" spans="1:16" ht="15" customHeight="1">
      <c r="A25" s="52">
        <v>25569</v>
      </c>
      <c r="B25" s="212">
        <v>1</v>
      </c>
      <c r="C25" s="269">
        <v>0.04</v>
      </c>
      <c r="D25" s="1"/>
      <c r="E25" s="272"/>
      <c r="F25" s="263">
        <f t="shared" si="0"/>
        <v>0.04</v>
      </c>
      <c r="G25" s="128"/>
      <c r="H25" s="265"/>
      <c r="I25" s="263">
        <f t="shared" si="3"/>
        <v>1.6E-2</v>
      </c>
      <c r="J25" s="128">
        <f t="shared" si="4"/>
        <v>2.4E-2</v>
      </c>
      <c r="K25" s="128"/>
      <c r="L25" s="128"/>
      <c r="M25" s="128"/>
      <c r="N25" s="265"/>
    </row>
    <row r="26" spans="1:16" ht="15" customHeight="1">
      <c r="A26" s="52">
        <v>24473</v>
      </c>
      <c r="B26" s="212">
        <v>1</v>
      </c>
      <c r="C26" s="269">
        <v>0.04</v>
      </c>
      <c r="D26" s="1"/>
      <c r="E26" s="272"/>
      <c r="F26" s="263">
        <f t="shared" si="0"/>
        <v>0.04</v>
      </c>
      <c r="G26" s="128"/>
      <c r="H26" s="265"/>
      <c r="I26" s="263">
        <f t="shared" si="3"/>
        <v>1.6E-2</v>
      </c>
      <c r="J26" s="128">
        <f t="shared" si="4"/>
        <v>2.4E-2</v>
      </c>
      <c r="K26" s="128"/>
      <c r="L26" s="128"/>
      <c r="M26" s="128"/>
      <c r="N26" s="265"/>
    </row>
    <row r="27" spans="1:16" ht="15" customHeight="1">
      <c r="A27" s="52">
        <v>22647</v>
      </c>
      <c r="B27" s="212">
        <v>1</v>
      </c>
      <c r="C27" s="269">
        <v>2.5000000000000001E-2</v>
      </c>
      <c r="D27" s="1"/>
      <c r="E27" s="272"/>
      <c r="F27" s="263">
        <f t="shared" si="0"/>
        <v>2.5000000000000001E-2</v>
      </c>
      <c r="G27" s="128"/>
      <c r="H27" s="265"/>
      <c r="I27" s="263">
        <f t="shared" si="3"/>
        <v>1.0000000000000002E-2</v>
      </c>
      <c r="J27" s="128">
        <f t="shared" si="4"/>
        <v>1.4999999999999999E-2</v>
      </c>
      <c r="K27" s="128"/>
      <c r="L27" s="128"/>
      <c r="M27" s="128"/>
      <c r="N27" s="265"/>
    </row>
    <row r="29" spans="1:16" ht="15" customHeight="1">
      <c r="B29" s="199" t="s">
        <v>272</v>
      </c>
    </row>
    <row r="30" spans="1:16" ht="15" customHeight="1">
      <c r="B30" s="86" t="s">
        <v>514</v>
      </c>
    </row>
    <row r="31" spans="1:16" ht="15" customHeight="1">
      <c r="B31" s="86" t="s">
        <v>515</v>
      </c>
    </row>
    <row r="33" spans="2:2" ht="15" customHeight="1">
      <c r="B33" s="199" t="s">
        <v>240</v>
      </c>
    </row>
    <row r="34" spans="2:2" ht="15" customHeight="1">
      <c r="B34" s="86" t="s">
        <v>566</v>
      </c>
    </row>
    <row r="35" spans="2:2" ht="15" customHeight="1">
      <c r="B35" s="86" t="s">
        <v>564</v>
      </c>
    </row>
    <row r="36" spans="2:2" ht="15" customHeight="1">
      <c r="B36" s="86" t="s">
        <v>568</v>
      </c>
    </row>
    <row r="37" spans="2:2" ht="15" customHeight="1">
      <c r="B37" s="86" t="s">
        <v>569</v>
      </c>
    </row>
    <row r="39" spans="2:2" ht="15" customHeight="1">
      <c r="B39" s="199" t="s">
        <v>548</v>
      </c>
    </row>
    <row r="40" spans="2:2" ht="15" customHeight="1">
      <c r="B40" s="86" t="s">
        <v>573</v>
      </c>
    </row>
  </sheetData>
  <mergeCells count="9">
    <mergeCell ref="M2:N2"/>
    <mergeCell ref="I1:N1"/>
    <mergeCell ref="D2:E2"/>
    <mergeCell ref="C1:E1"/>
    <mergeCell ref="B1:B3"/>
    <mergeCell ref="F1:H1"/>
    <mergeCell ref="G2:H2"/>
    <mergeCell ref="I2:J2"/>
    <mergeCell ref="K2:L2"/>
  </mergeCells>
  <phoneticPr fontId="1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9.140625" defaultRowHeight="15" customHeight="1"/>
  <cols>
    <col min="1" max="15" width="15.7109375" style="24" customWidth="1"/>
    <col min="16" max="16" width="46.5703125" style="24" customWidth="1"/>
    <col min="17" max="17" width="174.140625" style="24" customWidth="1"/>
    <col min="18" max="16384" width="9.140625" style="24"/>
  </cols>
  <sheetData>
    <row r="1" spans="1:17" ht="15" customHeight="1">
      <c r="A1" s="145" t="s">
        <v>0</v>
      </c>
      <c r="B1" s="145"/>
      <c r="C1" s="145"/>
      <c r="D1" s="145"/>
      <c r="E1" s="145"/>
      <c r="F1" s="145" t="s">
        <v>9</v>
      </c>
      <c r="G1" s="145" t="s">
        <v>7</v>
      </c>
      <c r="H1" s="145" t="s">
        <v>10</v>
      </c>
      <c r="I1" s="145" t="s">
        <v>8</v>
      </c>
      <c r="J1" s="145" t="s">
        <v>121</v>
      </c>
      <c r="K1" s="145" t="s">
        <v>123</v>
      </c>
      <c r="L1" s="145" t="s">
        <v>130</v>
      </c>
      <c r="M1" s="145" t="s">
        <v>124</v>
      </c>
      <c r="N1" s="145" t="s">
        <v>125</v>
      </c>
      <c r="O1" s="145" t="s">
        <v>129</v>
      </c>
      <c r="P1" s="145" t="s">
        <v>1</v>
      </c>
      <c r="Q1" s="145" t="s">
        <v>30</v>
      </c>
    </row>
    <row r="2" spans="1:17" ht="15" customHeight="1">
      <c r="A2" s="50">
        <v>36161</v>
      </c>
      <c r="B2" s="203"/>
      <c r="C2" s="203"/>
      <c r="D2" s="203"/>
      <c r="E2" s="203"/>
      <c r="F2" s="146">
        <v>7.4999999999999997E-2</v>
      </c>
      <c r="G2" s="146">
        <v>7.4999999999999997E-2</v>
      </c>
      <c r="H2" s="146">
        <v>0.125</v>
      </c>
      <c r="I2" s="146">
        <v>0.125</v>
      </c>
      <c r="J2" s="146">
        <f>F2</f>
        <v>7.4999999999999997E-2</v>
      </c>
      <c r="K2" s="146">
        <f t="shared" ref="K2:L11" si="0">J2</f>
        <v>7.4999999999999997E-2</v>
      </c>
      <c r="L2" s="146">
        <f t="shared" si="0"/>
        <v>7.4999999999999997E-2</v>
      </c>
      <c r="M2" s="146">
        <f>H2</f>
        <v>0.125</v>
      </c>
      <c r="N2" s="146">
        <f t="shared" ref="N2:O6" si="1">H2</f>
        <v>0.125</v>
      </c>
      <c r="O2" s="146">
        <f t="shared" si="1"/>
        <v>0.125</v>
      </c>
      <c r="P2" s="147" t="s">
        <v>82</v>
      </c>
      <c r="Q2" s="108" t="s">
        <v>86</v>
      </c>
    </row>
    <row r="3" spans="1:17" ht="15" customHeight="1">
      <c r="A3" s="50">
        <v>35796</v>
      </c>
      <c r="B3" s="203"/>
      <c r="C3" s="203"/>
      <c r="D3" s="203"/>
      <c r="E3" s="203"/>
      <c r="F3" s="148">
        <v>6.8750000000000006E-2</v>
      </c>
      <c r="G3" s="148">
        <v>6.8750000000000006E-2</v>
      </c>
      <c r="H3" s="148">
        <v>0.11874999999999999</v>
      </c>
      <c r="I3" s="148">
        <v>0.11874999999999999</v>
      </c>
      <c r="J3" s="148">
        <f>F3</f>
        <v>6.8750000000000006E-2</v>
      </c>
      <c r="K3" s="148">
        <f t="shared" si="0"/>
        <v>6.8750000000000006E-2</v>
      </c>
      <c r="L3" s="148">
        <f t="shared" si="0"/>
        <v>6.8750000000000006E-2</v>
      </c>
      <c r="M3" s="148">
        <f>H3</f>
        <v>0.11874999999999999</v>
      </c>
      <c r="N3" s="148">
        <f t="shared" si="1"/>
        <v>0.11874999999999999</v>
      </c>
      <c r="O3" s="148">
        <f t="shared" si="1"/>
        <v>0.11874999999999999</v>
      </c>
      <c r="P3" s="147" t="s">
        <v>110</v>
      </c>
      <c r="Q3" s="108"/>
    </row>
    <row r="4" spans="1:17" ht="15" customHeight="1">
      <c r="A4" s="50">
        <v>35431</v>
      </c>
      <c r="B4" s="203"/>
      <c r="C4" s="203"/>
      <c r="D4" s="203"/>
      <c r="E4" s="203"/>
      <c r="F4" s="122">
        <v>6.25E-2</v>
      </c>
      <c r="G4" s="122">
        <v>6.25E-2</v>
      </c>
      <c r="H4" s="122">
        <v>0.1125</v>
      </c>
      <c r="I4" s="122">
        <v>0.1125</v>
      </c>
      <c r="J4" s="122">
        <f>F4</f>
        <v>6.25E-2</v>
      </c>
      <c r="K4" s="122">
        <f t="shared" si="0"/>
        <v>6.25E-2</v>
      </c>
      <c r="L4" s="122">
        <f t="shared" si="0"/>
        <v>6.25E-2</v>
      </c>
      <c r="M4" s="122">
        <f>H4</f>
        <v>0.1125</v>
      </c>
      <c r="N4" s="122">
        <f t="shared" si="1"/>
        <v>0.1125</v>
      </c>
      <c r="O4" s="122">
        <f t="shared" si="1"/>
        <v>0.1125</v>
      </c>
      <c r="P4" s="147" t="s">
        <v>110</v>
      </c>
      <c r="Q4" s="108" t="s">
        <v>111</v>
      </c>
    </row>
    <row r="5" spans="1:17" ht="15" customHeight="1">
      <c r="A5" s="50">
        <v>35065</v>
      </c>
      <c r="B5" s="203"/>
      <c r="C5" s="203"/>
      <c r="D5" s="203"/>
      <c r="E5" s="203"/>
      <c r="F5" s="148">
        <v>5.6250000000000001E-2</v>
      </c>
      <c r="G5" s="148">
        <v>5.6250000000000001E-2</v>
      </c>
      <c r="H5" s="148">
        <v>0.10625</v>
      </c>
      <c r="I5" s="148">
        <v>0.10625</v>
      </c>
      <c r="J5" s="148">
        <f>F5</f>
        <v>5.6250000000000001E-2</v>
      </c>
      <c r="K5" s="148">
        <f t="shared" si="0"/>
        <v>5.6250000000000001E-2</v>
      </c>
      <c r="L5" s="148">
        <f t="shared" si="0"/>
        <v>5.6250000000000001E-2</v>
      </c>
      <c r="M5" s="148">
        <f>H5</f>
        <v>0.10625</v>
      </c>
      <c r="N5" s="148">
        <f t="shared" si="1"/>
        <v>0.10625</v>
      </c>
      <c r="O5" s="148">
        <f t="shared" si="1"/>
        <v>0.10625</v>
      </c>
      <c r="P5" s="147" t="s">
        <v>43</v>
      </c>
      <c r="Q5" s="108" t="s">
        <v>46</v>
      </c>
    </row>
    <row r="6" spans="1:17" ht="15" customHeight="1">
      <c r="A6" s="50">
        <v>34700</v>
      </c>
      <c r="B6" s="203"/>
      <c r="C6" s="203"/>
      <c r="D6" s="203"/>
      <c r="E6" s="203"/>
      <c r="F6" s="122">
        <v>0.05</v>
      </c>
      <c r="G6" s="122">
        <v>0.05</v>
      </c>
      <c r="H6" s="122">
        <v>0.1</v>
      </c>
      <c r="I6" s="122">
        <v>0.1</v>
      </c>
      <c r="J6" s="122">
        <f>F6</f>
        <v>0.05</v>
      </c>
      <c r="K6" s="122">
        <f t="shared" si="0"/>
        <v>0.05</v>
      </c>
      <c r="L6" s="122">
        <f t="shared" si="0"/>
        <v>0.05</v>
      </c>
      <c r="M6" s="122">
        <f>H6</f>
        <v>0.1</v>
      </c>
      <c r="N6" s="122">
        <f t="shared" si="1"/>
        <v>0.1</v>
      </c>
      <c r="O6" s="122">
        <f t="shared" si="1"/>
        <v>0.1</v>
      </c>
      <c r="P6" s="147" t="s">
        <v>43</v>
      </c>
      <c r="Q6" s="108" t="s">
        <v>116</v>
      </c>
    </row>
    <row r="7" spans="1:17" ht="15" customHeight="1">
      <c r="A7" s="50">
        <v>34335</v>
      </c>
      <c r="B7" s="203"/>
      <c r="C7" s="203"/>
      <c r="D7" s="203"/>
      <c r="E7" s="203"/>
      <c r="F7" s="149">
        <v>3.6299999999999999E-2</v>
      </c>
      <c r="G7" s="149">
        <v>3.6299999999999999E-2</v>
      </c>
      <c r="H7" s="149">
        <v>8.43E-2</v>
      </c>
      <c r="I7" s="149">
        <v>8.43E-2</v>
      </c>
      <c r="J7" s="150">
        <f>AVERAGE(F7,0.0484)</f>
        <v>4.2349999999999999E-2</v>
      </c>
      <c r="K7" s="150">
        <f t="shared" si="0"/>
        <v>4.2349999999999999E-2</v>
      </c>
      <c r="L7" s="149">
        <f t="shared" si="0"/>
        <v>4.2349999999999999E-2</v>
      </c>
      <c r="M7" s="150">
        <f>AVERAGE(H7,0.0968)</f>
        <v>9.0549999999999992E-2</v>
      </c>
      <c r="N7" s="150">
        <f>I7</f>
        <v>8.43E-2</v>
      </c>
      <c r="O7" s="149">
        <f>M7</f>
        <v>9.0549999999999992E-2</v>
      </c>
      <c r="P7" s="147" t="s">
        <v>43</v>
      </c>
      <c r="Q7" s="108" t="s">
        <v>79</v>
      </c>
    </row>
    <row r="8" spans="1:17" ht="15" customHeight="1">
      <c r="A8" s="50">
        <v>33239</v>
      </c>
      <c r="B8" s="203"/>
      <c r="C8" s="203"/>
      <c r="D8" s="203"/>
      <c r="E8" s="203"/>
      <c r="F8" s="149">
        <v>2.3400000000000001E-2</v>
      </c>
      <c r="G8" s="149">
        <v>2.3400000000000001E-2</v>
      </c>
      <c r="H8" s="149">
        <v>7.0199999999999999E-2</v>
      </c>
      <c r="I8" s="149">
        <v>7.0199999999999999E-2</v>
      </c>
      <c r="J8" s="151">
        <f>AVERAGE(F8,0.0468)</f>
        <v>3.5099999999999999E-2</v>
      </c>
      <c r="K8" s="151">
        <f t="shared" si="0"/>
        <v>3.5099999999999999E-2</v>
      </c>
      <c r="L8" s="122">
        <f t="shared" si="0"/>
        <v>3.5099999999999999E-2</v>
      </c>
      <c r="M8" s="151">
        <f>AVERAGE(H8,0.0936)</f>
        <v>8.1900000000000001E-2</v>
      </c>
      <c r="N8" s="151">
        <f>I8</f>
        <v>7.0199999999999999E-2</v>
      </c>
      <c r="O8" s="122">
        <f>M8</f>
        <v>8.1900000000000001E-2</v>
      </c>
      <c r="P8" s="108" t="s">
        <v>85</v>
      </c>
      <c r="Q8" s="108" t="s">
        <v>67</v>
      </c>
    </row>
    <row r="9" spans="1:17" ht="15" customHeight="1">
      <c r="A9" s="50">
        <v>32874</v>
      </c>
      <c r="B9" s="203"/>
      <c r="C9" s="203"/>
      <c r="D9" s="203"/>
      <c r="E9" s="203"/>
      <c r="F9" s="149">
        <v>2.3400000000000001E-2</v>
      </c>
      <c r="G9" s="149">
        <v>2.3400000000000001E-2</v>
      </c>
      <c r="H9" s="149">
        <v>7.0199999999999999E-2</v>
      </c>
      <c r="I9" s="149">
        <v>7.0199999999999999E-2</v>
      </c>
      <c r="J9" s="150">
        <f>AVERAGE(F9,0.0468)</f>
        <v>3.5099999999999999E-2</v>
      </c>
      <c r="K9" s="150">
        <f t="shared" si="0"/>
        <v>3.5099999999999999E-2</v>
      </c>
      <c r="L9" s="149">
        <v>0</v>
      </c>
      <c r="M9" s="150">
        <f>AVERAGE(H9,0.0936)</f>
        <v>8.1900000000000001E-2</v>
      </c>
      <c r="N9" s="150">
        <f>0</f>
        <v>0</v>
      </c>
      <c r="O9" s="149">
        <f>0</f>
        <v>0</v>
      </c>
      <c r="P9" s="108" t="s">
        <v>85</v>
      </c>
      <c r="Q9" s="108" t="s">
        <v>103</v>
      </c>
    </row>
    <row r="10" spans="1:17" ht="15" customHeight="1">
      <c r="A10" s="50">
        <v>32509</v>
      </c>
      <c r="B10" s="203"/>
      <c r="C10" s="203"/>
      <c r="D10" s="203"/>
      <c r="E10" s="203"/>
      <c r="F10" s="152">
        <v>2.2679999999999999E-2</v>
      </c>
      <c r="G10" s="152">
        <v>2.2679999999999999E-2</v>
      </c>
      <c r="H10" s="152">
        <v>6.8040000000000003E-2</v>
      </c>
      <c r="I10" s="152">
        <v>6.8040000000000003E-2</v>
      </c>
      <c r="J10" s="153">
        <f>AVERAGE(F10,0.04536)</f>
        <v>3.4019999999999995E-2</v>
      </c>
      <c r="K10" s="153">
        <f t="shared" si="0"/>
        <v>3.4019999999999995E-2</v>
      </c>
      <c r="L10" s="149">
        <v>0</v>
      </c>
      <c r="M10" s="153">
        <f>AVERAGE(H10,0.09072)</f>
        <v>7.9380000000000006E-2</v>
      </c>
      <c r="N10" s="150">
        <f>0</f>
        <v>0</v>
      </c>
      <c r="O10" s="149">
        <f>0</f>
        <v>0</v>
      </c>
      <c r="P10" s="108" t="s">
        <v>85</v>
      </c>
      <c r="Q10" s="108" t="s">
        <v>102</v>
      </c>
    </row>
    <row r="11" spans="1:17" ht="15" customHeight="1">
      <c r="A11" s="50">
        <v>32143</v>
      </c>
      <c r="B11" s="203"/>
      <c r="C11" s="203"/>
      <c r="D11" s="203"/>
      <c r="E11" s="203"/>
      <c r="F11" s="149">
        <v>2.1999999999999999E-2</v>
      </c>
      <c r="G11" s="149">
        <v>2.1999999999999999E-2</v>
      </c>
      <c r="H11" s="149">
        <v>6.6000000000000003E-2</v>
      </c>
      <c r="I11" s="149">
        <v>6.6000000000000003E-2</v>
      </c>
      <c r="J11" s="150">
        <f>AVERAGE(F11,0.044)</f>
        <v>3.3000000000000002E-2</v>
      </c>
      <c r="K11" s="150">
        <f t="shared" si="0"/>
        <v>3.3000000000000002E-2</v>
      </c>
      <c r="L11" s="149">
        <v>0</v>
      </c>
      <c r="M11" s="150">
        <f>AVERAGE(H11,0.088)</f>
        <v>7.6999999999999999E-2</v>
      </c>
      <c r="N11" s="150">
        <f>0</f>
        <v>0</v>
      </c>
      <c r="O11" s="149">
        <f>0</f>
        <v>0</v>
      </c>
      <c r="P11" s="147" t="s">
        <v>61</v>
      </c>
      <c r="Q11" s="108" t="s">
        <v>101</v>
      </c>
    </row>
    <row r="12" spans="1:17" ht="15" customHeight="1">
      <c r="A12" s="50">
        <v>31778</v>
      </c>
      <c r="B12" s="203"/>
      <c r="C12" s="203"/>
      <c r="D12" s="203"/>
      <c r="E12" s="203"/>
      <c r="F12" s="149">
        <v>2.1999999999999999E-2</v>
      </c>
      <c r="G12" s="149">
        <v>0</v>
      </c>
      <c r="H12" s="149">
        <v>6.6000000000000003E-2</v>
      </c>
      <c r="I12" s="149">
        <v>0</v>
      </c>
      <c r="J12" s="151">
        <f>AVERAGE(F12,0.044)</f>
        <v>3.3000000000000002E-2</v>
      </c>
      <c r="K12" s="122">
        <f>G12</f>
        <v>0</v>
      </c>
      <c r="L12" s="122">
        <v>0</v>
      </c>
      <c r="M12" s="151">
        <f>AVERAGE(H12,0.088)</f>
        <v>7.6999999999999999E-2</v>
      </c>
      <c r="N12" s="122">
        <f>I12</f>
        <v>0</v>
      </c>
      <c r="O12" s="122">
        <v>0</v>
      </c>
      <c r="P12" s="108" t="s">
        <v>56</v>
      </c>
      <c r="Q12" s="108" t="s">
        <v>100</v>
      </c>
    </row>
    <row r="13" spans="1:17" ht="15" customHeight="1">
      <c r="A13" s="50">
        <v>31413</v>
      </c>
      <c r="B13" s="203"/>
      <c r="C13" s="203"/>
      <c r="D13" s="203"/>
      <c r="E13" s="203"/>
      <c r="F13" s="149">
        <v>2.12E-2</v>
      </c>
      <c r="G13" s="149">
        <v>0</v>
      </c>
      <c r="H13" s="149">
        <v>6.3600000000000004E-2</v>
      </c>
      <c r="I13" s="149">
        <v>0</v>
      </c>
      <c r="J13" s="151">
        <f>AVERAGE(F13,0.0424)</f>
        <v>3.1800000000000002E-2</v>
      </c>
      <c r="K13" s="122">
        <f>G13</f>
        <v>0</v>
      </c>
      <c r="L13" s="122">
        <v>0</v>
      </c>
      <c r="M13" s="151">
        <f>AVERAGE(H13,0.0848)</f>
        <v>7.4200000000000002E-2</v>
      </c>
      <c r="N13" s="122">
        <f>I13</f>
        <v>0</v>
      </c>
      <c r="O13" s="122">
        <v>0</v>
      </c>
      <c r="P13" s="108" t="s">
        <v>56</v>
      </c>
      <c r="Q13" s="108" t="s">
        <v>120</v>
      </c>
    </row>
    <row r="14" spans="1:17" ht="15" customHeight="1">
      <c r="A14" s="50">
        <v>30682</v>
      </c>
      <c r="B14" s="203"/>
      <c r="C14" s="203"/>
      <c r="D14" s="203"/>
      <c r="E14" s="203"/>
      <c r="F14" s="122">
        <v>2.06E-2</v>
      </c>
      <c r="G14" s="122">
        <v>0</v>
      </c>
      <c r="H14" s="122">
        <v>6.1800000000000001E-2</v>
      </c>
      <c r="I14" s="122">
        <v>0</v>
      </c>
      <c r="J14" s="151">
        <f>AVERAGE(F14,0.0412)</f>
        <v>3.09E-2</v>
      </c>
      <c r="K14" s="122">
        <f>G14</f>
        <v>0</v>
      </c>
      <c r="L14" s="122">
        <v>0</v>
      </c>
      <c r="M14" s="151">
        <f>AVERAGE(H14,0.0824)</f>
        <v>7.2099999999999997E-2</v>
      </c>
      <c r="N14" s="122">
        <f>I14</f>
        <v>0</v>
      </c>
      <c r="O14" s="122">
        <v>0</v>
      </c>
      <c r="P14" s="108"/>
      <c r="Q14" s="154" t="s">
        <v>122</v>
      </c>
    </row>
    <row r="15" spans="1:17" ht="15" customHeight="1">
      <c r="A15" s="50">
        <v>28856</v>
      </c>
      <c r="B15" s="203"/>
      <c r="C15" s="203"/>
      <c r="D15" s="203"/>
      <c r="E15" s="203"/>
      <c r="F15" s="122">
        <v>2.06E-2</v>
      </c>
      <c r="G15" s="122">
        <v>0</v>
      </c>
      <c r="H15" s="122">
        <v>6.1800000000000001E-2</v>
      </c>
      <c r="I15" s="122">
        <v>0</v>
      </c>
      <c r="J15" s="122">
        <f>F15</f>
        <v>2.06E-2</v>
      </c>
      <c r="K15" s="122">
        <f>G15</f>
        <v>0</v>
      </c>
      <c r="L15" s="122">
        <v>0</v>
      </c>
      <c r="M15" s="122">
        <f>H15</f>
        <v>6.1800000000000001E-2</v>
      </c>
      <c r="N15" s="122">
        <f>I15</f>
        <v>0</v>
      </c>
      <c r="O15" s="122">
        <v>0</v>
      </c>
      <c r="P15" s="147" t="s">
        <v>118</v>
      </c>
      <c r="Q15" s="154"/>
    </row>
    <row r="16" spans="1:17" ht="15" customHeight="1">
      <c r="A16" s="50">
        <v>27760</v>
      </c>
      <c r="B16" s="203"/>
      <c r="C16" s="203"/>
      <c r="D16" s="203"/>
      <c r="E16" s="203"/>
      <c r="F16" s="122">
        <v>0.02</v>
      </c>
      <c r="G16" s="122">
        <v>0</v>
      </c>
      <c r="H16" s="122">
        <v>0.06</v>
      </c>
      <c r="I16" s="122">
        <v>0</v>
      </c>
      <c r="J16" s="122">
        <f>F16</f>
        <v>0.02</v>
      </c>
      <c r="K16" s="122">
        <f>G16</f>
        <v>0</v>
      </c>
      <c r="L16" s="122">
        <v>0</v>
      </c>
      <c r="M16" s="122">
        <f>H16</f>
        <v>0.06</v>
      </c>
      <c r="N16" s="122">
        <f>I16</f>
        <v>0</v>
      </c>
      <c r="O16" s="122">
        <v>0</v>
      </c>
      <c r="P16" s="147" t="s">
        <v>118</v>
      </c>
      <c r="Q16" s="108" t="s">
        <v>37</v>
      </c>
    </row>
    <row r="38" spans="2:2" ht="15" customHeight="1">
      <c r="B38" s="24" t="s">
        <v>494</v>
      </c>
    </row>
  </sheetData>
  <phoneticPr fontId="13" type="noConversion"/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ColWidth="11.42578125" defaultRowHeight="15"/>
  <sheetData>
    <row r="1" spans="1:5">
      <c r="A1" s="74" t="s">
        <v>0</v>
      </c>
      <c r="B1" s="74" t="s">
        <v>92</v>
      </c>
      <c r="C1" s="74" t="s">
        <v>93</v>
      </c>
      <c r="D1" s="74" t="s">
        <v>1</v>
      </c>
      <c r="E1" s="74" t="s">
        <v>30</v>
      </c>
    </row>
    <row r="2" spans="1:5">
      <c r="A2" s="155">
        <v>27760</v>
      </c>
      <c r="B2" s="235">
        <v>2.4000000000000001E-4</v>
      </c>
      <c r="C2" s="235">
        <v>3.6000000000000002E-4</v>
      </c>
      <c r="D2" s="3"/>
      <c r="E2" s="3"/>
    </row>
    <row r="5" spans="1:5">
      <c r="B5" s="92" t="s">
        <v>270</v>
      </c>
    </row>
    <row r="6" spans="1:5">
      <c r="B6" t="s">
        <v>491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9.140625" defaultRowHeight="15" customHeight="1"/>
  <cols>
    <col min="1" max="3" width="15.7109375" style="2" customWidth="1"/>
    <col min="4" max="4" width="46.5703125" style="2" customWidth="1"/>
    <col min="5" max="5" width="147.7109375" style="2" customWidth="1"/>
    <col min="6" max="16384" width="9.140625" style="2"/>
  </cols>
  <sheetData>
    <row r="1" spans="1:5" ht="15" customHeight="1">
      <c r="A1" s="73" t="s">
        <v>0</v>
      </c>
      <c r="B1" s="73" t="s">
        <v>16</v>
      </c>
      <c r="C1" s="73" t="s">
        <v>17</v>
      </c>
      <c r="D1" s="73" t="s">
        <v>1</v>
      </c>
      <c r="E1" s="74" t="s">
        <v>30</v>
      </c>
    </row>
    <row r="2" spans="1:5" ht="15" customHeight="1">
      <c r="A2" s="155">
        <v>36892</v>
      </c>
      <c r="B2" s="11">
        <v>1.2999999999999999E-3</v>
      </c>
      <c r="C2" s="11">
        <v>2.2000000000000001E-3</v>
      </c>
      <c r="D2" s="12"/>
      <c r="E2" s="10" t="s">
        <v>114</v>
      </c>
    </row>
    <row r="3" spans="1:5" ht="15" customHeight="1">
      <c r="A3" s="155">
        <v>36526</v>
      </c>
      <c r="B3" s="131">
        <v>1.1000000000000001E-3</v>
      </c>
      <c r="C3" s="131">
        <v>1.6999999999999999E-3</v>
      </c>
      <c r="D3" s="80"/>
      <c r="E3" s="3"/>
    </row>
    <row r="4" spans="1:5" ht="15" customHeight="1">
      <c r="A4" s="155">
        <v>36161</v>
      </c>
      <c r="B4" s="131">
        <v>8.0000000000000004E-4</v>
      </c>
      <c r="C4" s="131">
        <v>1.2999999999999999E-3</v>
      </c>
      <c r="D4" s="3" t="s">
        <v>108</v>
      </c>
      <c r="E4" s="3"/>
    </row>
    <row r="5" spans="1:5" ht="15" customHeight="1">
      <c r="A5" s="155">
        <v>35796</v>
      </c>
      <c r="B5" s="131">
        <v>5.0000000000000001E-4</v>
      </c>
      <c r="C5" s="131">
        <v>8.9999999999999998E-4</v>
      </c>
      <c r="D5" s="3" t="s">
        <v>108</v>
      </c>
      <c r="E5" s="3" t="s">
        <v>112</v>
      </c>
    </row>
    <row r="6" spans="1:5" ht="15" customHeight="1">
      <c r="A6" s="155">
        <v>35431</v>
      </c>
      <c r="B6" s="131">
        <v>2.5000000000000001E-4</v>
      </c>
      <c r="C6" s="131">
        <v>4.4999999999999999E-4</v>
      </c>
      <c r="D6" s="3" t="s">
        <v>108</v>
      </c>
      <c r="E6" s="3" t="s">
        <v>109</v>
      </c>
    </row>
    <row r="8" spans="1:5" ht="15" customHeight="1">
      <c r="B8" s="199" t="s">
        <v>270</v>
      </c>
    </row>
    <row r="9" spans="1:5" ht="15" customHeight="1">
      <c r="B9" s="86" t="s">
        <v>492</v>
      </c>
    </row>
    <row r="11" spans="1:5" ht="15" customHeight="1">
      <c r="B11" s="86" t="s">
        <v>493</v>
      </c>
    </row>
  </sheetData>
  <phoneticPr fontId="1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1.42578125" defaultRowHeight="15" customHeight="1"/>
  <cols>
    <col min="1" max="1" width="11.42578125" style="2" customWidth="1"/>
    <col min="2" max="2" width="14.42578125" style="2" customWidth="1"/>
    <col min="3" max="3" width="11.42578125" style="2" customWidth="1"/>
    <col min="4" max="4" width="172.28515625" style="2" customWidth="1"/>
    <col min="5" max="16384" width="11.42578125" style="2"/>
  </cols>
  <sheetData>
    <row r="1" spans="1:4" ht="15" customHeight="1">
      <c r="A1" s="74" t="s">
        <v>0</v>
      </c>
      <c r="B1" s="74" t="s">
        <v>44</v>
      </c>
      <c r="C1" s="74" t="s">
        <v>1</v>
      </c>
      <c r="D1" s="74" t="s">
        <v>30</v>
      </c>
    </row>
    <row r="2" spans="1:4" ht="15" customHeight="1">
      <c r="A2" s="135">
        <v>29037</v>
      </c>
      <c r="B2" s="136">
        <v>1.4999999999999999E-2</v>
      </c>
      <c r="C2" s="3"/>
      <c r="D2" s="3" t="s">
        <v>97</v>
      </c>
    </row>
    <row r="3" spans="1:4" ht="15" customHeight="1">
      <c r="A3" s="135">
        <v>27760</v>
      </c>
      <c r="B3" s="136">
        <v>1.4999999999999999E-2</v>
      </c>
      <c r="C3" s="3"/>
      <c r="D3" s="3" t="s">
        <v>96</v>
      </c>
    </row>
    <row r="5" spans="1:4" ht="15" customHeight="1">
      <c r="B5" s="86" t="s">
        <v>546</v>
      </c>
    </row>
  </sheetData>
  <phoneticPr fontId="1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57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11.42578125" defaultRowHeight="15"/>
  <cols>
    <col min="1" max="2" width="11.28515625" customWidth="1"/>
    <col min="3" max="3" width="35.42578125" customWidth="1"/>
    <col min="4" max="4" width="15.140625" customWidth="1"/>
    <col min="7" max="7" width="27.7109375" customWidth="1"/>
    <col min="8" max="8" width="16.85546875" customWidth="1"/>
  </cols>
  <sheetData>
    <row r="1" spans="1:9" ht="15" customHeight="1">
      <c r="A1" s="275" t="s">
        <v>257</v>
      </c>
      <c r="B1" s="276" t="s">
        <v>583</v>
      </c>
      <c r="C1" s="276" t="s">
        <v>253</v>
      </c>
      <c r="D1" s="274" t="s">
        <v>584</v>
      </c>
      <c r="E1" s="277"/>
      <c r="F1" s="277"/>
      <c r="G1" s="277"/>
      <c r="H1" s="277"/>
      <c r="I1" s="277"/>
    </row>
    <row r="2" spans="1:9" ht="15" customHeight="1">
      <c r="A2" s="308">
        <v>40909</v>
      </c>
      <c r="B2" s="285">
        <v>8.3900000000000002E-2</v>
      </c>
      <c r="C2" s="279" t="s">
        <v>624</v>
      </c>
      <c r="D2" s="301">
        <v>40492</v>
      </c>
      <c r="E2" s="283"/>
      <c r="F2" s="283"/>
      <c r="G2" s="283"/>
      <c r="H2" s="283"/>
      <c r="I2" s="283"/>
    </row>
    <row r="3" spans="1:9" ht="15" customHeight="1">
      <c r="A3" s="308">
        <v>40544</v>
      </c>
      <c r="B3" s="285">
        <v>8.1199999999999994E-2</v>
      </c>
      <c r="C3" s="279" t="s">
        <v>624</v>
      </c>
      <c r="D3" s="301">
        <v>40492</v>
      </c>
      <c r="E3" s="283"/>
      <c r="F3" s="283"/>
      <c r="G3" s="283"/>
      <c r="H3" s="283"/>
      <c r="I3" s="283"/>
    </row>
    <row r="4" spans="1:9">
      <c r="A4" s="281">
        <v>33270</v>
      </c>
      <c r="B4" s="285">
        <v>7.85E-2</v>
      </c>
      <c r="C4" s="279" t="s">
        <v>582</v>
      </c>
      <c r="D4" s="218"/>
      <c r="E4" s="217"/>
      <c r="F4" s="217"/>
      <c r="G4" s="219"/>
      <c r="H4" s="217"/>
      <c r="I4" s="217"/>
    </row>
    <row r="5" spans="1:9">
      <c r="A5" s="281">
        <v>32509</v>
      </c>
      <c r="B5" s="285">
        <v>8.8999999999999996E-2</v>
      </c>
      <c r="C5" s="279" t="s">
        <v>581</v>
      </c>
      <c r="D5" s="218"/>
      <c r="E5" s="222"/>
      <c r="F5" s="222"/>
      <c r="G5" s="219"/>
      <c r="H5" s="217"/>
      <c r="I5" s="217"/>
    </row>
    <row r="6" spans="1:9">
      <c r="A6" s="281">
        <v>31959</v>
      </c>
      <c r="B6" s="285">
        <v>7.9000000000000001E-2</v>
      </c>
      <c r="C6" s="279" t="s">
        <v>697</v>
      </c>
      <c r="D6" s="295">
        <v>31970</v>
      </c>
      <c r="E6" s="222"/>
      <c r="F6" s="222"/>
      <c r="G6" s="219"/>
      <c r="H6" s="217"/>
      <c r="I6" s="217"/>
    </row>
    <row r="7" spans="1:9">
      <c r="A7" s="281">
        <v>31625</v>
      </c>
      <c r="B7" s="285">
        <v>7.6999999999999999E-2</v>
      </c>
      <c r="C7" s="279" t="s">
        <v>579</v>
      </c>
      <c r="D7" s="218"/>
      <c r="E7" s="222"/>
      <c r="F7" s="222"/>
      <c r="G7" s="219"/>
      <c r="H7" s="217"/>
      <c r="I7" s="217"/>
    </row>
    <row r="8" spans="1:9">
      <c r="A8" s="281">
        <v>30682</v>
      </c>
      <c r="B8" s="285">
        <v>7.0000000000000007E-2</v>
      </c>
      <c r="C8" s="279" t="s">
        <v>578</v>
      </c>
      <c r="D8" s="218"/>
      <c r="E8" s="222"/>
      <c r="F8" s="222"/>
      <c r="G8" s="219"/>
      <c r="H8" s="217"/>
      <c r="I8" s="217"/>
    </row>
    <row r="9" spans="1:9">
      <c r="A9" s="280">
        <v>9133</v>
      </c>
      <c r="B9" s="284">
        <v>0.06</v>
      </c>
      <c r="C9" s="278" t="s">
        <v>580</v>
      </c>
      <c r="D9" s="217"/>
      <c r="E9" s="222"/>
      <c r="F9" s="222"/>
      <c r="G9" s="219"/>
      <c r="H9" s="217"/>
      <c r="I9" s="217"/>
    </row>
    <row r="10" spans="1:9">
      <c r="A10" s="282"/>
      <c r="B10" s="218"/>
      <c r="C10" s="218"/>
      <c r="D10" s="218"/>
      <c r="E10" s="222"/>
      <c r="F10" s="222"/>
      <c r="G10" s="219"/>
      <c r="H10" s="217"/>
      <c r="I10" s="217"/>
    </row>
    <row r="11" spans="1:9">
      <c r="A11" s="282"/>
      <c r="B11" s="304" t="s">
        <v>625</v>
      </c>
      <c r="C11" s="218"/>
      <c r="D11" s="218"/>
      <c r="E11" s="222"/>
      <c r="F11" s="222"/>
      <c r="G11" s="219"/>
      <c r="H11" s="217"/>
      <c r="I11" s="217"/>
    </row>
    <row r="12" spans="1:9">
      <c r="A12" s="282"/>
      <c r="B12" s="303" t="s">
        <v>626</v>
      </c>
      <c r="C12" s="218"/>
      <c r="D12" s="218"/>
      <c r="E12" s="222"/>
      <c r="F12" s="222"/>
      <c r="G12" s="219"/>
      <c r="H12" s="217"/>
      <c r="I12" s="217"/>
    </row>
    <row r="13" spans="1:9">
      <c r="A13" s="282"/>
      <c r="B13" s="218"/>
      <c r="C13" s="218"/>
      <c r="D13" s="218"/>
      <c r="E13" s="222"/>
      <c r="F13" s="222"/>
      <c r="G13" s="219"/>
      <c r="H13" s="217"/>
      <c r="I13" s="217"/>
    </row>
    <row r="14" spans="1:9">
      <c r="A14" s="282"/>
      <c r="B14" s="218"/>
      <c r="C14" s="218"/>
      <c r="D14" s="218"/>
      <c r="E14" s="222"/>
      <c r="F14" s="222"/>
      <c r="G14" s="219"/>
      <c r="H14" s="217"/>
      <c r="I14" s="217"/>
    </row>
    <row r="15" spans="1:9">
      <c r="A15" s="282"/>
      <c r="B15" s="218"/>
      <c r="C15" s="218"/>
      <c r="D15" s="218"/>
      <c r="E15" s="228"/>
      <c r="F15" s="228"/>
      <c r="G15" s="219"/>
      <c r="H15" s="217"/>
      <c r="I15" s="217"/>
    </row>
    <row r="16" spans="1:9">
      <c r="A16" s="282"/>
      <c r="B16" s="218"/>
      <c r="C16" s="218"/>
      <c r="D16" s="218"/>
      <c r="E16" s="223"/>
      <c r="F16" s="223"/>
      <c r="G16" s="219"/>
      <c r="H16" s="220"/>
      <c r="I16" s="217"/>
    </row>
    <row r="17" spans="1:9">
      <c r="A17" s="282"/>
      <c r="B17" s="218"/>
      <c r="C17" s="218"/>
      <c r="D17" s="218"/>
      <c r="E17" s="223"/>
      <c r="F17" s="223"/>
      <c r="G17" s="219"/>
      <c r="H17" s="220"/>
      <c r="I17" s="217"/>
    </row>
    <row r="18" spans="1:9">
      <c r="A18" s="282"/>
      <c r="B18" s="218"/>
      <c r="C18" s="218"/>
      <c r="D18" s="218"/>
      <c r="E18" s="223"/>
      <c r="F18" s="223"/>
      <c r="G18" s="219"/>
      <c r="H18" s="220"/>
      <c r="I18" s="217"/>
    </row>
    <row r="19" spans="1:9">
      <c r="A19" s="282"/>
      <c r="B19" s="218"/>
      <c r="C19" s="218"/>
      <c r="D19" s="218"/>
      <c r="E19" s="223"/>
      <c r="F19" s="223"/>
      <c r="G19" s="219"/>
      <c r="H19" s="220"/>
      <c r="I19" s="217"/>
    </row>
    <row r="20" spans="1:9">
      <c r="A20" s="282"/>
      <c r="B20" s="218"/>
      <c r="C20" s="218"/>
      <c r="D20" s="218"/>
      <c r="E20" s="223"/>
      <c r="F20" s="223"/>
      <c r="G20" s="219"/>
      <c r="H20" s="220"/>
      <c r="I20" s="217"/>
    </row>
    <row r="21" spans="1:9">
      <c r="A21" s="282"/>
      <c r="B21" s="218"/>
      <c r="C21" s="218"/>
      <c r="D21" s="218"/>
      <c r="E21" s="223"/>
      <c r="F21" s="223"/>
      <c r="G21" s="219"/>
      <c r="H21" s="220"/>
      <c r="I21" s="217"/>
    </row>
    <row r="22" spans="1:9">
      <c r="A22" s="282"/>
      <c r="B22" s="218"/>
      <c r="C22" s="218"/>
      <c r="D22" s="218"/>
      <c r="E22" s="223"/>
      <c r="F22" s="223"/>
      <c r="G22" s="219"/>
      <c r="H22" s="220"/>
      <c r="I22" s="217"/>
    </row>
    <row r="23" spans="1:9">
      <c r="A23" s="282"/>
      <c r="B23" s="218"/>
      <c r="C23" s="218"/>
      <c r="D23" s="218"/>
      <c r="E23" s="223"/>
      <c r="F23" s="223"/>
      <c r="G23" s="219"/>
      <c r="H23" s="220"/>
      <c r="I23" s="217"/>
    </row>
    <row r="24" spans="1:9">
      <c r="A24" s="282"/>
      <c r="B24" s="218"/>
      <c r="C24" s="218"/>
      <c r="D24" s="218"/>
      <c r="E24" s="223"/>
      <c r="F24" s="223"/>
      <c r="G24" s="219"/>
      <c r="H24" s="220"/>
      <c r="I24" s="217"/>
    </row>
    <row r="25" spans="1:9">
      <c r="A25" s="282"/>
      <c r="B25" s="218"/>
      <c r="C25" s="218"/>
      <c r="D25" s="218"/>
      <c r="E25" s="223"/>
      <c r="F25" s="223"/>
      <c r="G25" s="219"/>
      <c r="H25" s="220"/>
      <c r="I25" s="217"/>
    </row>
    <row r="26" spans="1:9">
      <c r="A26" s="282"/>
      <c r="B26" s="218"/>
      <c r="C26" s="218"/>
      <c r="D26" s="218"/>
      <c r="E26" s="223"/>
      <c r="F26" s="223"/>
      <c r="G26" s="219"/>
      <c r="H26" s="220"/>
      <c r="I26" s="217"/>
    </row>
    <row r="27" spans="1:9">
      <c r="A27" s="282"/>
      <c r="I27" s="217"/>
    </row>
    <row r="28" spans="1:9">
      <c r="A28" s="282"/>
      <c r="B28" s="92"/>
      <c r="G28" s="219"/>
    </row>
    <row r="29" spans="1:9">
      <c r="A29" s="282"/>
    </row>
    <row r="30" spans="1:9">
      <c r="A30" s="282"/>
    </row>
    <row r="31" spans="1:9">
      <c r="A31" s="282"/>
    </row>
    <row r="32" spans="1:9">
      <c r="A32" s="282"/>
    </row>
    <row r="33" spans="1:1">
      <c r="A33" s="282"/>
    </row>
    <row r="34" spans="1:1">
      <c r="A34" s="282"/>
    </row>
    <row r="35" spans="1:1">
      <c r="A35" s="282"/>
    </row>
    <row r="36" spans="1:1">
      <c r="A36" s="282"/>
    </row>
    <row r="37" spans="1:1">
      <c r="A37" s="282"/>
    </row>
    <row r="38" spans="1:1">
      <c r="A38" s="282"/>
    </row>
    <row r="39" spans="1:1">
      <c r="A39" s="282"/>
    </row>
    <row r="40" spans="1:1">
      <c r="A40" s="283"/>
    </row>
    <row r="41" spans="1:1">
      <c r="A41" s="283"/>
    </row>
    <row r="42" spans="1:1">
      <c r="A42" s="283"/>
    </row>
    <row r="43" spans="1:1">
      <c r="A43" s="283"/>
    </row>
    <row r="44" spans="1:1">
      <c r="A44" s="283"/>
    </row>
    <row r="45" spans="1:1">
      <c r="A45" s="283"/>
    </row>
    <row r="46" spans="1:1">
      <c r="A46" s="283"/>
    </row>
    <row r="47" spans="1:1">
      <c r="A47" s="283"/>
    </row>
    <row r="48" spans="1:1">
      <c r="A48" s="283"/>
    </row>
    <row r="49" spans="1:1">
      <c r="A49" s="283"/>
    </row>
    <row r="50" spans="1:1">
      <c r="A50" s="283"/>
    </row>
    <row r="51" spans="1:1">
      <c r="A51" s="283"/>
    </row>
    <row r="52" spans="1:1">
      <c r="A52" s="283"/>
    </row>
    <row r="53" spans="1:1">
      <c r="A53" s="283"/>
    </row>
    <row r="54" spans="1:1">
      <c r="A54" s="283"/>
    </row>
    <row r="55" spans="1:1">
      <c r="A55" s="283"/>
    </row>
    <row r="56" spans="1:1">
      <c r="A56" s="283"/>
    </row>
    <row r="57" spans="1:1">
      <c r="A57" s="283"/>
    </row>
    <row r="58" spans="1:1">
      <c r="A58" s="283"/>
    </row>
    <row r="59" spans="1:1">
      <c r="A59" s="283"/>
    </row>
    <row r="60" spans="1:1">
      <c r="A60" s="283"/>
    </row>
    <row r="61" spans="1:1">
      <c r="A61" s="283"/>
    </row>
    <row r="62" spans="1:1">
      <c r="A62" s="283"/>
    </row>
    <row r="63" spans="1:1">
      <c r="A63" s="283"/>
    </row>
    <row r="64" spans="1:1">
      <c r="A64" s="283"/>
    </row>
    <row r="65" spans="1:1">
      <c r="A65" s="283"/>
    </row>
    <row r="66" spans="1:1">
      <c r="A66" s="283"/>
    </row>
    <row r="67" spans="1:1">
      <c r="A67" s="283"/>
    </row>
    <row r="68" spans="1:1">
      <c r="A68" s="283"/>
    </row>
    <row r="69" spans="1:1">
      <c r="A69" s="283"/>
    </row>
    <row r="70" spans="1:1">
      <c r="A70" s="283"/>
    </row>
    <row r="71" spans="1:1">
      <c r="A71" s="283"/>
    </row>
    <row r="72" spans="1:1">
      <c r="A72" s="283"/>
    </row>
    <row r="73" spans="1:1">
      <c r="A73" s="283"/>
    </row>
    <row r="74" spans="1:1">
      <c r="A74" s="283"/>
    </row>
    <row r="75" spans="1:1">
      <c r="A75" s="283"/>
    </row>
    <row r="76" spans="1:1">
      <c r="A76" s="283"/>
    </row>
    <row r="77" spans="1:1">
      <c r="A77" s="283"/>
    </row>
    <row r="78" spans="1:1">
      <c r="A78" s="283"/>
    </row>
    <row r="79" spans="1:1">
      <c r="A79" s="283"/>
    </row>
    <row r="80" spans="1:1">
      <c r="A80" s="283"/>
    </row>
    <row r="81" spans="1:1">
      <c r="A81" s="283"/>
    </row>
    <row r="82" spans="1:1">
      <c r="A82" s="283"/>
    </row>
    <row r="83" spans="1:1">
      <c r="A83" s="283"/>
    </row>
    <row r="84" spans="1:1">
      <c r="A84" s="283"/>
    </row>
    <row r="85" spans="1:1">
      <c r="A85" s="283"/>
    </row>
    <row r="86" spans="1:1">
      <c r="A86" s="283"/>
    </row>
    <row r="87" spans="1:1">
      <c r="A87" s="283"/>
    </row>
    <row r="88" spans="1:1">
      <c r="A88" s="283"/>
    </row>
    <row r="89" spans="1:1">
      <c r="A89" s="283"/>
    </row>
    <row r="90" spans="1:1">
      <c r="A90" s="283"/>
    </row>
    <row r="91" spans="1:1">
      <c r="A91" s="283"/>
    </row>
    <row r="92" spans="1:1">
      <c r="A92" s="283"/>
    </row>
    <row r="93" spans="1:1">
      <c r="A93" s="283"/>
    </row>
    <row r="94" spans="1:1">
      <c r="A94" s="283"/>
    </row>
    <row r="95" spans="1:1">
      <c r="A95" s="283"/>
    </row>
    <row r="96" spans="1:1">
      <c r="A96" s="283"/>
    </row>
    <row r="97" spans="1:1">
      <c r="A97" s="283"/>
    </row>
    <row r="98" spans="1:1">
      <c r="A98" s="283"/>
    </row>
    <row r="99" spans="1:1">
      <c r="A99" s="283"/>
    </row>
    <row r="100" spans="1:1">
      <c r="A100" s="283"/>
    </row>
    <row r="101" spans="1:1">
      <c r="A101" s="283"/>
    </row>
    <row r="102" spans="1:1">
      <c r="A102" s="283"/>
    </row>
    <row r="103" spans="1:1">
      <c r="A103" s="283"/>
    </row>
    <row r="104" spans="1:1">
      <c r="A104" s="283"/>
    </row>
    <row r="105" spans="1:1">
      <c r="A105" s="283"/>
    </row>
    <row r="106" spans="1:1">
      <c r="A106" s="283"/>
    </row>
    <row r="107" spans="1:1">
      <c r="A107" s="283"/>
    </row>
    <row r="108" spans="1:1">
      <c r="A108" s="283"/>
    </row>
    <row r="109" spans="1:1">
      <c r="A109" s="283"/>
    </row>
    <row r="110" spans="1:1">
      <c r="A110" s="283"/>
    </row>
    <row r="111" spans="1:1">
      <c r="A111" s="283"/>
    </row>
    <row r="112" spans="1:1">
      <c r="A112" s="283"/>
    </row>
    <row r="113" spans="1:1">
      <c r="A113" s="283"/>
    </row>
    <row r="114" spans="1:1">
      <c r="A114" s="283"/>
    </row>
    <row r="115" spans="1:1">
      <c r="A115" s="283"/>
    </row>
    <row r="116" spans="1:1">
      <c r="A116" s="283"/>
    </row>
    <row r="117" spans="1:1">
      <c r="A117" s="283"/>
    </row>
    <row r="118" spans="1:1">
      <c r="A118" s="283"/>
    </row>
    <row r="119" spans="1:1">
      <c r="A119" s="283"/>
    </row>
    <row r="120" spans="1:1">
      <c r="A120" s="283"/>
    </row>
    <row r="121" spans="1:1">
      <c r="A121" s="283"/>
    </row>
    <row r="122" spans="1:1">
      <c r="A122" s="283"/>
    </row>
    <row r="123" spans="1:1">
      <c r="A123" s="283"/>
    </row>
    <row r="124" spans="1:1">
      <c r="A124" s="283"/>
    </row>
    <row r="125" spans="1:1">
      <c r="A125" s="283"/>
    </row>
    <row r="126" spans="1:1">
      <c r="A126" s="283"/>
    </row>
    <row r="127" spans="1:1">
      <c r="A127" s="283"/>
    </row>
    <row r="128" spans="1:1">
      <c r="A128" s="283"/>
    </row>
    <row r="129" spans="1:1">
      <c r="A129" s="283"/>
    </row>
    <row r="130" spans="1:1">
      <c r="A130" s="283"/>
    </row>
    <row r="131" spans="1:1">
      <c r="A131" s="283"/>
    </row>
    <row r="132" spans="1:1">
      <c r="A132" s="283"/>
    </row>
    <row r="133" spans="1:1">
      <c r="A133" s="283"/>
    </row>
    <row r="134" spans="1:1">
      <c r="A134" s="283"/>
    </row>
    <row r="135" spans="1:1">
      <c r="A135" s="283"/>
    </row>
    <row r="136" spans="1:1">
      <c r="A136" s="283"/>
    </row>
    <row r="137" spans="1:1">
      <c r="A137" s="283"/>
    </row>
    <row r="138" spans="1:1">
      <c r="A138" s="283"/>
    </row>
    <row r="139" spans="1:1">
      <c r="A139" s="283"/>
    </row>
    <row r="140" spans="1:1">
      <c r="A140" s="283"/>
    </row>
    <row r="141" spans="1:1">
      <c r="A141" s="283"/>
    </row>
    <row r="142" spans="1:1">
      <c r="A142" s="283"/>
    </row>
    <row r="143" spans="1:1">
      <c r="A143" s="283"/>
    </row>
    <row r="144" spans="1:1">
      <c r="A144" s="283"/>
    </row>
    <row r="145" spans="1:1">
      <c r="A145" s="283"/>
    </row>
    <row r="146" spans="1:1">
      <c r="A146" s="283"/>
    </row>
    <row r="147" spans="1:1">
      <c r="A147" s="283"/>
    </row>
    <row r="148" spans="1:1">
      <c r="A148" s="283"/>
    </row>
    <row r="149" spans="1:1">
      <c r="A149" s="283"/>
    </row>
    <row r="150" spans="1:1">
      <c r="A150" s="283"/>
    </row>
    <row r="151" spans="1:1">
      <c r="A151" s="283"/>
    </row>
    <row r="152" spans="1:1">
      <c r="A152" s="283"/>
    </row>
    <row r="153" spans="1:1">
      <c r="A153" s="283"/>
    </row>
    <row r="154" spans="1:1">
      <c r="A154" s="283"/>
    </row>
    <row r="155" spans="1:1">
      <c r="A155" s="283"/>
    </row>
    <row r="156" spans="1:1">
      <c r="A156" s="283"/>
    </row>
    <row r="157" spans="1:1">
      <c r="A157" s="283"/>
    </row>
    <row r="158" spans="1:1">
      <c r="A158" s="283"/>
    </row>
    <row r="159" spans="1:1">
      <c r="A159" s="283"/>
    </row>
    <row r="160" spans="1:1">
      <c r="A160" s="283"/>
    </row>
    <row r="161" spans="1:1">
      <c r="A161" s="283"/>
    </row>
    <row r="162" spans="1:1">
      <c r="A162" s="283"/>
    </row>
    <row r="163" spans="1:1">
      <c r="A163" s="283"/>
    </row>
    <row r="164" spans="1:1">
      <c r="A164" s="283"/>
    </row>
    <row r="165" spans="1:1">
      <c r="A165" s="283"/>
    </row>
    <row r="166" spans="1:1">
      <c r="A166" s="283"/>
    </row>
    <row r="167" spans="1:1">
      <c r="A167" s="283"/>
    </row>
    <row r="168" spans="1:1">
      <c r="A168" s="283"/>
    </row>
    <row r="169" spans="1:1">
      <c r="A169" s="283"/>
    </row>
    <row r="170" spans="1:1">
      <c r="A170" s="283"/>
    </row>
    <row r="171" spans="1:1">
      <c r="A171" s="283"/>
    </row>
    <row r="172" spans="1:1">
      <c r="A172" s="283"/>
    </row>
    <row r="173" spans="1:1">
      <c r="A173" s="283"/>
    </row>
    <row r="174" spans="1:1">
      <c r="A174" s="283"/>
    </row>
    <row r="175" spans="1:1">
      <c r="A175" s="283"/>
    </row>
    <row r="176" spans="1:1">
      <c r="A176" s="283"/>
    </row>
    <row r="177" spans="1:1">
      <c r="A177" s="283"/>
    </row>
    <row r="178" spans="1:1">
      <c r="A178" s="283"/>
    </row>
    <row r="179" spans="1:1">
      <c r="A179" s="283"/>
    </row>
    <row r="180" spans="1:1">
      <c r="A180" s="283"/>
    </row>
    <row r="181" spans="1:1">
      <c r="A181" s="283"/>
    </row>
    <row r="182" spans="1:1">
      <c r="A182" s="283"/>
    </row>
    <row r="183" spans="1:1">
      <c r="A183" s="283"/>
    </row>
    <row r="184" spans="1:1">
      <c r="A184" s="283"/>
    </row>
    <row r="185" spans="1:1">
      <c r="A185" s="283"/>
    </row>
    <row r="186" spans="1:1">
      <c r="A186" s="283"/>
    </row>
    <row r="187" spans="1:1">
      <c r="A187" s="283"/>
    </row>
    <row r="188" spans="1:1">
      <c r="A188" s="283"/>
    </row>
    <row r="189" spans="1:1">
      <c r="A189" s="283"/>
    </row>
    <row r="190" spans="1:1">
      <c r="A190" s="283"/>
    </row>
    <row r="191" spans="1:1">
      <c r="A191" s="283"/>
    </row>
    <row r="192" spans="1:1">
      <c r="A192" s="283"/>
    </row>
    <row r="193" spans="1:1">
      <c r="A193" s="283"/>
    </row>
    <row r="194" spans="1:1">
      <c r="A194" s="283"/>
    </row>
    <row r="195" spans="1:1">
      <c r="A195" s="283"/>
    </row>
    <row r="196" spans="1:1">
      <c r="A196" s="283"/>
    </row>
    <row r="197" spans="1:1">
      <c r="A197" s="283"/>
    </row>
    <row r="198" spans="1:1">
      <c r="A198" s="283"/>
    </row>
    <row r="199" spans="1:1">
      <c r="A199" s="283"/>
    </row>
    <row r="200" spans="1:1">
      <c r="A200" s="283"/>
    </row>
    <row r="201" spans="1:1">
      <c r="A201" s="283"/>
    </row>
    <row r="202" spans="1:1">
      <c r="A202" s="283"/>
    </row>
    <row r="203" spans="1:1">
      <c r="A203" s="283"/>
    </row>
    <row r="204" spans="1:1">
      <c r="A204" s="283"/>
    </row>
    <row r="205" spans="1:1">
      <c r="A205" s="283"/>
    </row>
    <row r="206" spans="1:1">
      <c r="A206" s="283"/>
    </row>
    <row r="207" spans="1:1">
      <c r="A207" s="283"/>
    </row>
    <row r="208" spans="1:1">
      <c r="A208" s="283"/>
    </row>
    <row r="209" spans="1:1">
      <c r="A209" s="283"/>
    </row>
    <row r="210" spans="1:1">
      <c r="A210" s="283"/>
    </row>
    <row r="211" spans="1:1">
      <c r="A211" s="283"/>
    </row>
    <row r="212" spans="1:1">
      <c r="A212" s="283"/>
    </row>
    <row r="213" spans="1:1">
      <c r="A213" s="283"/>
    </row>
    <row r="214" spans="1:1">
      <c r="A214" s="283"/>
    </row>
    <row r="215" spans="1:1">
      <c r="A215" s="283"/>
    </row>
    <row r="216" spans="1:1">
      <c r="A216" s="283"/>
    </row>
    <row r="217" spans="1:1">
      <c r="A217" s="283"/>
    </row>
    <row r="218" spans="1:1">
      <c r="A218" s="283"/>
    </row>
    <row r="219" spans="1:1">
      <c r="A219" s="283"/>
    </row>
    <row r="220" spans="1:1">
      <c r="A220" s="283"/>
    </row>
    <row r="221" spans="1:1">
      <c r="A221" s="283"/>
    </row>
    <row r="222" spans="1:1">
      <c r="A222" s="283"/>
    </row>
    <row r="223" spans="1:1">
      <c r="A223" s="283"/>
    </row>
    <row r="224" spans="1:1">
      <c r="A224" s="283"/>
    </row>
    <row r="225" spans="1:1">
      <c r="A225" s="283"/>
    </row>
    <row r="226" spans="1:1">
      <c r="A226" s="283"/>
    </row>
    <row r="227" spans="1:1">
      <c r="A227" s="283"/>
    </row>
    <row r="228" spans="1:1">
      <c r="A228" s="283"/>
    </row>
    <row r="229" spans="1:1">
      <c r="A229" s="283"/>
    </row>
    <row r="230" spans="1:1">
      <c r="A230" s="283"/>
    </row>
    <row r="231" spans="1:1">
      <c r="A231" s="283"/>
    </row>
    <row r="232" spans="1:1">
      <c r="A232" s="283"/>
    </row>
    <row r="233" spans="1:1">
      <c r="A233" s="283"/>
    </row>
    <row r="234" spans="1:1">
      <c r="A234" s="283"/>
    </row>
    <row r="235" spans="1:1">
      <c r="A235" s="283"/>
    </row>
    <row r="236" spans="1:1">
      <c r="A236" s="283"/>
    </row>
    <row r="237" spans="1:1">
      <c r="A237" s="283"/>
    </row>
    <row r="238" spans="1:1">
      <c r="A238" s="283"/>
    </row>
    <row r="239" spans="1:1">
      <c r="A239" s="283"/>
    </row>
    <row r="240" spans="1:1">
      <c r="A240" s="283"/>
    </row>
    <row r="241" spans="1:1">
      <c r="A241" s="283"/>
    </row>
    <row r="242" spans="1:1">
      <c r="A242" s="283"/>
    </row>
    <row r="243" spans="1:1">
      <c r="A243" s="283"/>
    </row>
    <row r="244" spans="1:1">
      <c r="A244" s="283"/>
    </row>
    <row r="245" spans="1:1">
      <c r="A245" s="283"/>
    </row>
    <row r="246" spans="1:1">
      <c r="A246" s="283"/>
    </row>
    <row r="247" spans="1:1">
      <c r="A247" s="283"/>
    </row>
    <row r="248" spans="1:1">
      <c r="A248" s="283"/>
    </row>
    <row r="249" spans="1:1">
      <c r="A249" s="283"/>
    </row>
    <row r="250" spans="1:1">
      <c r="A250" s="283"/>
    </row>
    <row r="251" spans="1:1">
      <c r="A251" s="283"/>
    </row>
    <row r="252" spans="1:1">
      <c r="A252" s="283"/>
    </row>
    <row r="253" spans="1:1">
      <c r="A253" s="283"/>
    </row>
    <row r="254" spans="1:1">
      <c r="A254" s="283"/>
    </row>
    <row r="255" spans="1:1">
      <c r="A255" s="283"/>
    </row>
    <row r="256" spans="1:1">
      <c r="A256" s="283"/>
    </row>
    <row r="257" spans="1:1">
      <c r="A257" s="283"/>
    </row>
    <row r="258" spans="1:1">
      <c r="A258" s="283"/>
    </row>
    <row r="259" spans="1:1">
      <c r="A259" s="283"/>
    </row>
    <row r="260" spans="1:1">
      <c r="A260" s="283"/>
    </row>
    <row r="261" spans="1:1">
      <c r="A261" s="283"/>
    </row>
    <row r="262" spans="1:1">
      <c r="A262" s="283"/>
    </row>
    <row r="263" spans="1:1">
      <c r="A263" s="283"/>
    </row>
    <row r="264" spans="1:1">
      <c r="A264" s="283"/>
    </row>
    <row r="265" spans="1:1">
      <c r="A265" s="283"/>
    </row>
    <row r="266" spans="1:1">
      <c r="A266" s="283"/>
    </row>
    <row r="267" spans="1:1">
      <c r="A267" s="283"/>
    </row>
    <row r="268" spans="1:1">
      <c r="A268" s="283"/>
    </row>
    <row r="269" spans="1:1">
      <c r="A269" s="283"/>
    </row>
    <row r="270" spans="1:1">
      <c r="A270" s="283"/>
    </row>
    <row r="271" spans="1:1">
      <c r="A271" s="283"/>
    </row>
    <row r="272" spans="1:1">
      <c r="A272" s="283"/>
    </row>
    <row r="273" spans="1:1">
      <c r="A273" s="283"/>
    </row>
    <row r="274" spans="1:1">
      <c r="A274" s="283"/>
    </row>
    <row r="275" spans="1:1">
      <c r="A275" s="283"/>
    </row>
    <row r="276" spans="1:1">
      <c r="A276" s="283"/>
    </row>
    <row r="277" spans="1:1">
      <c r="A277" s="283"/>
    </row>
    <row r="278" spans="1:1">
      <c r="A278" s="283"/>
    </row>
    <row r="279" spans="1:1">
      <c r="A279" s="283"/>
    </row>
    <row r="280" spans="1:1">
      <c r="A280" s="283"/>
    </row>
    <row r="281" spans="1:1">
      <c r="A281" s="283"/>
    </row>
    <row r="282" spans="1:1">
      <c r="A282" s="283"/>
    </row>
    <row r="283" spans="1:1">
      <c r="A283" s="283"/>
    </row>
    <row r="284" spans="1:1">
      <c r="A284" s="283"/>
    </row>
    <row r="285" spans="1:1">
      <c r="A285" s="283"/>
    </row>
    <row r="286" spans="1:1">
      <c r="A286" s="283"/>
    </row>
    <row r="287" spans="1:1">
      <c r="A287" s="283"/>
    </row>
    <row r="288" spans="1:1">
      <c r="A288" s="283"/>
    </row>
    <row r="289" spans="1:1">
      <c r="A289" s="283"/>
    </row>
    <row r="290" spans="1:1">
      <c r="A290" s="283"/>
    </row>
    <row r="291" spans="1:1">
      <c r="A291" s="283"/>
    </row>
    <row r="292" spans="1:1">
      <c r="A292" s="283"/>
    </row>
    <row r="293" spans="1:1">
      <c r="A293" s="283"/>
    </row>
    <row r="294" spans="1:1">
      <c r="A294" s="283"/>
    </row>
    <row r="295" spans="1:1">
      <c r="A295" s="283"/>
    </row>
    <row r="296" spans="1:1">
      <c r="A296" s="283"/>
    </row>
    <row r="297" spans="1:1">
      <c r="A297" s="283"/>
    </row>
    <row r="298" spans="1:1">
      <c r="A298" s="283"/>
    </row>
    <row r="299" spans="1:1">
      <c r="A299" s="283"/>
    </row>
    <row r="300" spans="1:1">
      <c r="A300" s="283"/>
    </row>
    <row r="301" spans="1:1">
      <c r="A301" s="283"/>
    </row>
    <row r="302" spans="1:1">
      <c r="A302" s="283"/>
    </row>
    <row r="303" spans="1:1">
      <c r="A303" s="283"/>
    </row>
    <row r="304" spans="1:1">
      <c r="A304" s="283"/>
    </row>
    <row r="305" spans="1:1">
      <c r="A305" s="283"/>
    </row>
    <row r="306" spans="1:1">
      <c r="A306" s="283"/>
    </row>
    <row r="307" spans="1:1">
      <c r="A307" s="283"/>
    </row>
    <row r="308" spans="1:1">
      <c r="A308" s="283"/>
    </row>
    <row r="309" spans="1:1">
      <c r="A309" s="283"/>
    </row>
    <row r="310" spans="1:1">
      <c r="A310" s="283"/>
    </row>
    <row r="311" spans="1:1">
      <c r="A311" s="283"/>
    </row>
    <row r="312" spans="1:1">
      <c r="A312" s="283"/>
    </row>
    <row r="313" spans="1:1">
      <c r="A313" s="283"/>
    </row>
    <row r="314" spans="1:1">
      <c r="A314" s="283"/>
    </row>
    <row r="315" spans="1:1">
      <c r="A315" s="283"/>
    </row>
    <row r="316" spans="1:1">
      <c r="A316" s="283"/>
    </row>
    <row r="317" spans="1:1">
      <c r="A317" s="283"/>
    </row>
    <row r="318" spans="1:1">
      <c r="A318" s="283"/>
    </row>
    <row r="319" spans="1:1">
      <c r="A319" s="283"/>
    </row>
    <row r="320" spans="1:1">
      <c r="A320" s="283"/>
    </row>
    <row r="321" spans="1:1">
      <c r="A321" s="283"/>
    </row>
    <row r="322" spans="1:1">
      <c r="A322" s="283"/>
    </row>
    <row r="323" spans="1:1">
      <c r="A323" s="283"/>
    </row>
    <row r="324" spans="1:1">
      <c r="A324" s="283"/>
    </row>
    <row r="325" spans="1:1">
      <c r="A325" s="283"/>
    </row>
    <row r="326" spans="1:1">
      <c r="A326" s="283"/>
    </row>
    <row r="327" spans="1:1">
      <c r="A327" s="283"/>
    </row>
    <row r="328" spans="1:1">
      <c r="A328" s="283"/>
    </row>
    <row r="329" spans="1:1">
      <c r="A329" s="283"/>
    </row>
    <row r="330" spans="1:1">
      <c r="A330" s="283"/>
    </row>
    <row r="331" spans="1:1">
      <c r="A331" s="283"/>
    </row>
    <row r="332" spans="1:1">
      <c r="A332" s="283"/>
    </row>
    <row r="333" spans="1:1">
      <c r="A333" s="283"/>
    </row>
    <row r="334" spans="1:1">
      <c r="A334" s="283"/>
    </row>
    <row r="335" spans="1:1">
      <c r="A335" s="283"/>
    </row>
    <row r="336" spans="1:1">
      <c r="A336" s="283"/>
    </row>
    <row r="337" spans="1:1">
      <c r="A337" s="283"/>
    </row>
    <row r="338" spans="1:1">
      <c r="A338" s="283"/>
    </row>
    <row r="339" spans="1:1">
      <c r="A339" s="283"/>
    </row>
    <row r="340" spans="1:1">
      <c r="A340" s="283"/>
    </row>
    <row r="341" spans="1:1">
      <c r="A341" s="283"/>
    </row>
    <row r="342" spans="1:1">
      <c r="A342" s="283"/>
    </row>
    <row r="343" spans="1:1">
      <c r="A343" s="283"/>
    </row>
    <row r="344" spans="1:1">
      <c r="A344" s="283"/>
    </row>
    <row r="345" spans="1:1">
      <c r="A345" s="283"/>
    </row>
    <row r="346" spans="1:1">
      <c r="A346" s="283"/>
    </row>
    <row r="347" spans="1:1">
      <c r="A347" s="283"/>
    </row>
    <row r="348" spans="1:1">
      <c r="A348" s="283"/>
    </row>
    <row r="349" spans="1:1">
      <c r="A349" s="283"/>
    </row>
    <row r="350" spans="1:1">
      <c r="A350" s="283"/>
    </row>
    <row r="351" spans="1:1">
      <c r="A351" s="283"/>
    </row>
    <row r="352" spans="1:1">
      <c r="A352" s="283"/>
    </row>
    <row r="353" spans="1:1">
      <c r="A353" s="283"/>
    </row>
    <row r="354" spans="1:1">
      <c r="A354" s="283"/>
    </row>
    <row r="355" spans="1:1">
      <c r="A355" s="283"/>
    </row>
    <row r="356" spans="1:1">
      <c r="A356" s="283"/>
    </row>
    <row r="357" spans="1:1">
      <c r="A357" s="283"/>
    </row>
    <row r="358" spans="1:1">
      <c r="A358" s="283"/>
    </row>
    <row r="359" spans="1:1">
      <c r="A359" s="283"/>
    </row>
    <row r="360" spans="1:1">
      <c r="A360" s="283"/>
    </row>
    <row r="361" spans="1:1">
      <c r="A361" s="283"/>
    </row>
    <row r="362" spans="1:1">
      <c r="A362" s="283"/>
    </row>
    <row r="363" spans="1:1">
      <c r="A363" s="283"/>
    </row>
    <row r="364" spans="1:1">
      <c r="A364" s="283"/>
    </row>
    <row r="365" spans="1:1">
      <c r="A365" s="283"/>
    </row>
    <row r="366" spans="1:1">
      <c r="A366" s="283"/>
    </row>
    <row r="367" spans="1:1">
      <c r="A367" s="283"/>
    </row>
    <row r="368" spans="1:1">
      <c r="A368" s="283"/>
    </row>
    <row r="369" spans="1:1">
      <c r="A369" s="283"/>
    </row>
    <row r="370" spans="1:1">
      <c r="A370" s="283"/>
    </row>
    <row r="371" spans="1:1">
      <c r="A371" s="283"/>
    </row>
    <row r="372" spans="1:1">
      <c r="A372" s="283"/>
    </row>
    <row r="373" spans="1:1">
      <c r="A373" s="283"/>
    </row>
    <row r="374" spans="1:1">
      <c r="A374" s="283"/>
    </row>
    <row r="375" spans="1:1">
      <c r="A375" s="283"/>
    </row>
    <row r="376" spans="1:1">
      <c r="A376" s="283"/>
    </row>
    <row r="377" spans="1:1">
      <c r="A377" s="283"/>
    </row>
    <row r="378" spans="1:1">
      <c r="A378" s="283"/>
    </row>
    <row r="379" spans="1:1">
      <c r="A379" s="283"/>
    </row>
    <row r="380" spans="1:1">
      <c r="A380" s="283"/>
    </row>
    <row r="381" spans="1:1">
      <c r="A381" s="283"/>
    </row>
    <row r="382" spans="1:1">
      <c r="A382" s="283"/>
    </row>
    <row r="383" spans="1:1">
      <c r="A383" s="283"/>
    </row>
    <row r="384" spans="1:1">
      <c r="A384" s="283"/>
    </row>
    <row r="385" spans="1:1">
      <c r="A385" s="283"/>
    </row>
    <row r="386" spans="1:1">
      <c r="A386" s="283"/>
    </row>
    <row r="387" spans="1:1">
      <c r="A387" s="283"/>
    </row>
    <row r="388" spans="1:1">
      <c r="A388" s="283"/>
    </row>
    <row r="389" spans="1:1">
      <c r="A389" s="283"/>
    </row>
    <row r="390" spans="1:1">
      <c r="A390" s="283"/>
    </row>
    <row r="391" spans="1:1">
      <c r="A391" s="283"/>
    </row>
    <row r="392" spans="1:1">
      <c r="A392" s="283"/>
    </row>
    <row r="393" spans="1:1">
      <c r="A393" s="283"/>
    </row>
    <row r="394" spans="1:1">
      <c r="A394" s="283"/>
    </row>
    <row r="395" spans="1:1">
      <c r="A395" s="283"/>
    </row>
    <row r="396" spans="1:1">
      <c r="A396" s="283"/>
    </row>
    <row r="397" spans="1:1">
      <c r="A397" s="283"/>
    </row>
    <row r="398" spans="1:1">
      <c r="A398" s="283"/>
    </row>
    <row r="399" spans="1:1">
      <c r="A399" s="283"/>
    </row>
    <row r="400" spans="1:1">
      <c r="A400" s="283"/>
    </row>
    <row r="401" spans="1:1">
      <c r="A401" s="283"/>
    </row>
    <row r="402" spans="1:1">
      <c r="A402" s="283"/>
    </row>
    <row r="403" spans="1:1">
      <c r="A403" s="283"/>
    </row>
    <row r="404" spans="1:1">
      <c r="A404" s="283"/>
    </row>
    <row r="405" spans="1:1">
      <c r="A405" s="283"/>
    </row>
    <row r="406" spans="1:1">
      <c r="A406" s="283"/>
    </row>
    <row r="407" spans="1:1">
      <c r="A407" s="283"/>
    </row>
    <row r="408" spans="1:1">
      <c r="A408" s="283"/>
    </row>
    <row r="409" spans="1:1">
      <c r="A409" s="283"/>
    </row>
    <row r="410" spans="1:1">
      <c r="A410" s="283"/>
    </row>
    <row r="411" spans="1:1">
      <c r="A411" s="283"/>
    </row>
    <row r="412" spans="1:1">
      <c r="A412" s="283"/>
    </row>
    <row r="413" spans="1:1">
      <c r="A413" s="283"/>
    </row>
    <row r="414" spans="1:1">
      <c r="A414" s="283"/>
    </row>
    <row r="415" spans="1:1">
      <c r="A415" s="283"/>
    </row>
    <row r="416" spans="1:1">
      <c r="A416" s="283"/>
    </row>
    <row r="417" spans="1:1">
      <c r="A417" s="283"/>
    </row>
    <row r="418" spans="1:1">
      <c r="A418" s="283"/>
    </row>
    <row r="419" spans="1:1">
      <c r="A419" s="283"/>
    </row>
    <row r="420" spans="1:1">
      <c r="A420" s="283"/>
    </row>
    <row r="421" spans="1:1">
      <c r="A421" s="283"/>
    </row>
    <row r="422" spans="1:1">
      <c r="A422" s="283"/>
    </row>
    <row r="423" spans="1:1">
      <c r="A423" s="283"/>
    </row>
    <row r="424" spans="1:1">
      <c r="A424" s="283"/>
    </row>
    <row r="425" spans="1:1">
      <c r="A425" s="283"/>
    </row>
    <row r="426" spans="1:1">
      <c r="A426" s="283"/>
    </row>
    <row r="427" spans="1:1">
      <c r="A427" s="283"/>
    </row>
    <row r="428" spans="1:1">
      <c r="A428" s="283"/>
    </row>
    <row r="429" spans="1:1">
      <c r="A429" s="283"/>
    </row>
    <row r="430" spans="1:1">
      <c r="A430" s="283"/>
    </row>
    <row r="431" spans="1:1">
      <c r="A431" s="283"/>
    </row>
    <row r="432" spans="1:1">
      <c r="A432" s="283"/>
    </row>
    <row r="433" spans="1:1">
      <c r="A433" s="283"/>
    </row>
    <row r="434" spans="1:1">
      <c r="A434" s="283"/>
    </row>
    <row r="435" spans="1:1">
      <c r="A435" s="283"/>
    </row>
    <row r="436" spans="1:1">
      <c r="A436" s="283"/>
    </row>
    <row r="437" spans="1:1">
      <c r="A437" s="283"/>
    </row>
    <row r="438" spans="1:1">
      <c r="A438" s="283"/>
    </row>
    <row r="439" spans="1:1">
      <c r="A439" s="283"/>
    </row>
    <row r="440" spans="1:1">
      <c r="A440" s="283"/>
    </row>
    <row r="441" spans="1:1">
      <c r="A441" s="283"/>
    </row>
    <row r="442" spans="1:1">
      <c r="A442" s="283"/>
    </row>
    <row r="443" spans="1:1">
      <c r="A443" s="283"/>
    </row>
    <row r="444" spans="1:1">
      <c r="A444" s="283"/>
    </row>
    <row r="445" spans="1:1">
      <c r="A445" s="283"/>
    </row>
    <row r="446" spans="1:1">
      <c r="A446" s="283"/>
    </row>
    <row r="447" spans="1:1">
      <c r="A447" s="283"/>
    </row>
    <row r="448" spans="1:1">
      <c r="A448" s="283"/>
    </row>
    <row r="449" spans="1:1">
      <c r="A449" s="283"/>
    </row>
    <row r="450" spans="1:1">
      <c r="A450" s="283"/>
    </row>
    <row r="451" spans="1:1">
      <c r="A451" s="283"/>
    </row>
    <row r="452" spans="1:1">
      <c r="A452" s="283"/>
    </row>
    <row r="453" spans="1:1">
      <c r="A453" s="283"/>
    </row>
    <row r="454" spans="1:1">
      <c r="A454" s="283"/>
    </row>
    <row r="455" spans="1:1">
      <c r="A455" s="283"/>
    </row>
    <row r="456" spans="1:1">
      <c r="A456" s="283"/>
    </row>
    <row r="457" spans="1:1">
      <c r="A457" s="283"/>
    </row>
    <row r="458" spans="1:1">
      <c r="A458" s="283"/>
    </row>
    <row r="459" spans="1:1">
      <c r="A459" s="283"/>
    </row>
    <row r="460" spans="1:1">
      <c r="A460" s="283"/>
    </row>
    <row r="461" spans="1:1">
      <c r="A461" s="283"/>
    </row>
    <row r="462" spans="1:1">
      <c r="A462" s="283"/>
    </row>
    <row r="463" spans="1:1">
      <c r="A463" s="283"/>
    </row>
    <row r="464" spans="1:1">
      <c r="A464" s="283"/>
    </row>
    <row r="465" spans="1:1">
      <c r="A465" s="283"/>
    </row>
    <row r="466" spans="1:1">
      <c r="A466" s="283"/>
    </row>
    <row r="467" spans="1:1">
      <c r="A467" s="283"/>
    </row>
    <row r="468" spans="1:1">
      <c r="A468" s="283"/>
    </row>
    <row r="469" spans="1:1">
      <c r="A469" s="283"/>
    </row>
    <row r="470" spans="1:1">
      <c r="A470" s="283"/>
    </row>
    <row r="471" spans="1:1">
      <c r="A471" s="283"/>
    </row>
    <row r="472" spans="1:1">
      <c r="A472" s="283"/>
    </row>
    <row r="473" spans="1:1">
      <c r="A473" s="283"/>
    </row>
    <row r="474" spans="1:1">
      <c r="A474" s="283"/>
    </row>
    <row r="475" spans="1:1">
      <c r="A475" s="283"/>
    </row>
    <row r="476" spans="1:1">
      <c r="A476" s="283"/>
    </row>
    <row r="477" spans="1:1">
      <c r="A477" s="283"/>
    </row>
    <row r="478" spans="1:1">
      <c r="A478" s="283"/>
    </row>
    <row r="479" spans="1:1">
      <c r="A479" s="283"/>
    </row>
    <row r="480" spans="1:1">
      <c r="A480" s="283"/>
    </row>
    <row r="481" spans="1:1">
      <c r="A481" s="283"/>
    </row>
    <row r="482" spans="1:1">
      <c r="A482" s="283"/>
    </row>
    <row r="483" spans="1:1">
      <c r="A483" s="283"/>
    </row>
    <row r="484" spans="1:1">
      <c r="A484" s="283"/>
    </row>
    <row r="485" spans="1:1">
      <c r="A485" s="283"/>
    </row>
    <row r="486" spans="1:1">
      <c r="A486" s="283"/>
    </row>
    <row r="487" spans="1:1">
      <c r="A487" s="283"/>
    </row>
    <row r="488" spans="1:1">
      <c r="A488" s="283"/>
    </row>
    <row r="489" spans="1:1">
      <c r="A489" s="283"/>
    </row>
    <row r="490" spans="1:1">
      <c r="A490" s="283"/>
    </row>
    <row r="491" spans="1:1">
      <c r="A491" s="283"/>
    </row>
    <row r="492" spans="1:1">
      <c r="A492" s="283"/>
    </row>
    <row r="493" spans="1:1">
      <c r="A493" s="283"/>
    </row>
    <row r="494" spans="1:1">
      <c r="A494" s="283"/>
    </row>
    <row r="495" spans="1:1">
      <c r="A495" s="283"/>
    </row>
    <row r="496" spans="1:1">
      <c r="A496" s="283"/>
    </row>
    <row r="497" spans="1:1">
      <c r="A497" s="283"/>
    </row>
    <row r="498" spans="1:1">
      <c r="A498" s="283"/>
    </row>
    <row r="499" spans="1:1">
      <c r="A499" s="283"/>
    </row>
    <row r="500" spans="1:1">
      <c r="A500" s="283"/>
    </row>
    <row r="501" spans="1:1">
      <c r="A501" s="283"/>
    </row>
    <row r="502" spans="1:1">
      <c r="A502" s="283"/>
    </row>
    <row r="503" spans="1:1">
      <c r="A503" s="283"/>
    </row>
    <row r="504" spans="1:1">
      <c r="A504" s="283"/>
    </row>
    <row r="505" spans="1:1">
      <c r="A505" s="283"/>
    </row>
    <row r="506" spans="1:1">
      <c r="A506" s="283"/>
    </row>
    <row r="507" spans="1:1">
      <c r="A507" s="283"/>
    </row>
    <row r="508" spans="1:1">
      <c r="A508" s="283"/>
    </row>
    <row r="509" spans="1:1">
      <c r="A509" s="283"/>
    </row>
    <row r="510" spans="1:1">
      <c r="A510" s="283"/>
    </row>
    <row r="511" spans="1:1">
      <c r="A511" s="283"/>
    </row>
    <row r="512" spans="1:1">
      <c r="A512" s="283"/>
    </row>
    <row r="513" spans="1:1">
      <c r="A513" s="283"/>
    </row>
    <row r="514" spans="1:1">
      <c r="A514" s="283"/>
    </row>
    <row r="515" spans="1:1">
      <c r="A515" s="283"/>
    </row>
    <row r="516" spans="1:1">
      <c r="A516" s="283"/>
    </row>
    <row r="517" spans="1:1">
      <c r="A517" s="283"/>
    </row>
    <row r="518" spans="1:1">
      <c r="A518" s="283"/>
    </row>
    <row r="519" spans="1:1">
      <c r="A519" s="283"/>
    </row>
    <row r="520" spans="1:1">
      <c r="A520" s="283"/>
    </row>
    <row r="521" spans="1:1">
      <c r="A521" s="283"/>
    </row>
    <row r="522" spans="1:1">
      <c r="A522" s="283"/>
    </row>
    <row r="523" spans="1:1">
      <c r="A523" s="283"/>
    </row>
    <row r="524" spans="1:1">
      <c r="A524" s="283"/>
    </row>
    <row r="525" spans="1:1">
      <c r="A525" s="283"/>
    </row>
    <row r="526" spans="1:1">
      <c r="A526" s="283"/>
    </row>
    <row r="527" spans="1:1">
      <c r="A527" s="283"/>
    </row>
    <row r="528" spans="1:1">
      <c r="A528" s="283"/>
    </row>
    <row r="529" spans="1:1">
      <c r="A529" s="283"/>
    </row>
    <row r="530" spans="1:1">
      <c r="A530" s="283"/>
    </row>
    <row r="531" spans="1:1">
      <c r="A531" s="283"/>
    </row>
    <row r="532" spans="1:1">
      <c r="A532" s="283"/>
    </row>
    <row r="533" spans="1:1">
      <c r="A533" s="283"/>
    </row>
    <row r="534" spans="1:1">
      <c r="A534" s="283"/>
    </row>
    <row r="535" spans="1:1">
      <c r="A535" s="283"/>
    </row>
    <row r="536" spans="1:1">
      <c r="A536" s="283"/>
    </row>
    <row r="537" spans="1:1">
      <c r="A537" s="283"/>
    </row>
    <row r="538" spans="1:1">
      <c r="A538" s="283"/>
    </row>
    <row r="539" spans="1:1">
      <c r="A539" s="283"/>
    </row>
    <row r="540" spans="1:1">
      <c r="A540" s="283"/>
    </row>
    <row r="541" spans="1:1">
      <c r="A541" s="283"/>
    </row>
    <row r="542" spans="1:1">
      <c r="A542" s="283"/>
    </row>
    <row r="543" spans="1:1">
      <c r="A543" s="283"/>
    </row>
    <row r="544" spans="1:1">
      <c r="A544" s="283"/>
    </row>
    <row r="545" spans="1:1">
      <c r="A545" s="283"/>
    </row>
    <row r="546" spans="1:1">
      <c r="A546" s="283"/>
    </row>
    <row r="547" spans="1:1">
      <c r="A547" s="283"/>
    </row>
    <row r="548" spans="1:1">
      <c r="A548" s="283"/>
    </row>
    <row r="549" spans="1:1">
      <c r="A549" s="283"/>
    </row>
    <row r="550" spans="1:1">
      <c r="A550" s="283"/>
    </row>
    <row r="551" spans="1:1">
      <c r="A551" s="283"/>
    </row>
    <row r="552" spans="1:1">
      <c r="A552" s="283"/>
    </row>
    <row r="553" spans="1:1">
      <c r="A553" s="283"/>
    </row>
    <row r="554" spans="1:1">
      <c r="A554" s="283"/>
    </row>
    <row r="555" spans="1:1">
      <c r="A555" s="283"/>
    </row>
    <row r="556" spans="1:1">
      <c r="A556" s="283"/>
    </row>
    <row r="557" spans="1:1">
      <c r="A557" s="283"/>
    </row>
    <row r="558" spans="1:1">
      <c r="A558" s="283"/>
    </row>
    <row r="559" spans="1:1">
      <c r="A559" s="283"/>
    </row>
    <row r="560" spans="1:1">
      <c r="A560" s="283"/>
    </row>
    <row r="561" spans="1:1">
      <c r="A561" s="283"/>
    </row>
    <row r="562" spans="1:1">
      <c r="A562" s="283"/>
    </row>
    <row r="563" spans="1:1">
      <c r="A563" s="283"/>
    </row>
    <row r="564" spans="1:1">
      <c r="A564" s="283"/>
    </row>
    <row r="565" spans="1:1">
      <c r="A565" s="283"/>
    </row>
    <row r="566" spans="1:1">
      <c r="A566" s="283"/>
    </row>
    <row r="567" spans="1:1">
      <c r="A567" s="283"/>
    </row>
    <row r="568" spans="1:1">
      <c r="A568" s="283"/>
    </row>
    <row r="569" spans="1:1">
      <c r="A569" s="283"/>
    </row>
    <row r="570" spans="1:1">
      <c r="A570" s="283"/>
    </row>
    <row r="571" spans="1:1">
      <c r="A571" s="283"/>
    </row>
    <row r="572" spans="1:1">
      <c r="A572" s="28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ColWidth="11.42578125" defaultRowHeight="15"/>
  <cols>
    <col min="3" max="3" width="13.85546875" bestFit="1" customWidth="1"/>
    <col min="4" max="4" width="15.42578125" bestFit="1" customWidth="1"/>
    <col min="5" max="5" width="18" bestFit="1" customWidth="1"/>
    <col min="6" max="6" width="30.5703125" customWidth="1"/>
  </cols>
  <sheetData>
    <row r="1" spans="1:7">
      <c r="A1" s="275" t="s">
        <v>257</v>
      </c>
      <c r="B1" s="436" t="s">
        <v>632</v>
      </c>
      <c r="C1" s="472" t="s">
        <v>643</v>
      </c>
      <c r="D1" s="472"/>
      <c r="E1" s="472"/>
      <c r="F1" s="291" t="s">
        <v>631</v>
      </c>
      <c r="G1" s="436" t="s">
        <v>269</v>
      </c>
    </row>
    <row r="2" spans="1:7">
      <c r="A2" s="275"/>
      <c r="B2" s="436"/>
      <c r="C2" s="291" t="s">
        <v>633</v>
      </c>
      <c r="D2" s="291" t="s">
        <v>651</v>
      </c>
      <c r="E2" s="291" t="s">
        <v>634</v>
      </c>
      <c r="F2" s="291"/>
      <c r="G2" s="436"/>
    </row>
    <row r="3" spans="1:7">
      <c r="A3" s="308">
        <v>40909</v>
      </c>
      <c r="B3" s="285"/>
      <c r="C3" s="279"/>
      <c r="D3" s="301"/>
    </row>
    <row r="4" spans="1:7">
      <c r="A4" s="308">
        <v>40544</v>
      </c>
      <c r="B4" s="285"/>
      <c r="C4" s="285">
        <v>0.65390000000000004</v>
      </c>
      <c r="D4" s="285">
        <v>3.3E-3</v>
      </c>
      <c r="E4" s="285">
        <v>1.1414</v>
      </c>
      <c r="F4" t="s">
        <v>639</v>
      </c>
      <c r="G4" s="289">
        <v>40548</v>
      </c>
    </row>
    <row r="5" spans="1:7">
      <c r="A5" s="308">
        <v>40179</v>
      </c>
      <c r="B5" s="285"/>
      <c r="C5" s="285">
        <v>0.62139999999999995</v>
      </c>
      <c r="D5" s="285">
        <v>3.3E-3</v>
      </c>
      <c r="E5" s="285">
        <v>1.0863</v>
      </c>
      <c r="F5" t="s">
        <v>636</v>
      </c>
      <c r="G5" s="289">
        <v>40194</v>
      </c>
    </row>
    <row r="6" spans="1:7">
      <c r="A6" s="308">
        <v>40148</v>
      </c>
      <c r="B6" s="285"/>
      <c r="C6" s="285">
        <v>0.40139999999999998</v>
      </c>
      <c r="D6" s="285">
        <v>3.2000000000000002E-3</v>
      </c>
      <c r="E6" s="285">
        <v>1.0839000000000001</v>
      </c>
      <c r="F6" t="s">
        <v>640</v>
      </c>
      <c r="G6" s="289">
        <v>40167</v>
      </c>
    </row>
    <row r="7" spans="1:7">
      <c r="A7" s="308">
        <v>39814</v>
      </c>
      <c r="B7" s="285"/>
      <c r="C7" s="285">
        <v>0.60140000000000005</v>
      </c>
      <c r="D7" s="285">
        <v>3.2000000000000002E-3</v>
      </c>
      <c r="E7" s="285">
        <v>1.0839000000000001</v>
      </c>
      <c r="F7" t="s">
        <v>635</v>
      </c>
      <c r="G7" s="289">
        <v>39813</v>
      </c>
    </row>
    <row r="8" spans="1:7">
      <c r="A8" s="308">
        <v>39448</v>
      </c>
      <c r="B8" s="285"/>
      <c r="C8" s="285">
        <v>0.55710000000000004</v>
      </c>
      <c r="D8" s="285">
        <v>3.0999999999999999E-3</v>
      </c>
      <c r="E8" s="285">
        <v>1.0349999999999999</v>
      </c>
      <c r="F8" t="s">
        <v>638</v>
      </c>
      <c r="G8" s="289">
        <v>39464</v>
      </c>
    </row>
    <row r="9" spans="1:7">
      <c r="A9" s="308">
        <v>39083</v>
      </c>
      <c r="B9" s="285"/>
      <c r="C9" s="285">
        <v>0.50739999999999996</v>
      </c>
      <c r="D9" s="285">
        <v>3.0999999999999999E-3</v>
      </c>
      <c r="E9" s="285">
        <v>1.0105</v>
      </c>
      <c r="F9" t="s">
        <v>641</v>
      </c>
      <c r="G9" s="289">
        <v>39082</v>
      </c>
    </row>
    <row r="10" spans="1:7">
      <c r="A10" s="308">
        <v>38718</v>
      </c>
      <c r="B10" s="285"/>
      <c r="C10" s="285">
        <v>0.499</v>
      </c>
      <c r="D10" s="285">
        <v>3.0000000000000001E-3</v>
      </c>
      <c r="E10" s="285">
        <v>1</v>
      </c>
      <c r="F10" t="s">
        <v>642</v>
      </c>
      <c r="G10" s="289">
        <v>38725</v>
      </c>
    </row>
    <row r="11" spans="1:7">
      <c r="A11" s="308">
        <v>38353</v>
      </c>
      <c r="B11" s="285">
        <v>0.59399999999999997</v>
      </c>
      <c r="C11" s="278"/>
      <c r="D11" s="217"/>
    </row>
    <row r="12" spans="1:7">
      <c r="A12" s="308">
        <v>37987</v>
      </c>
      <c r="B12" s="285">
        <v>0.56799999999999995</v>
      </c>
      <c r="C12" s="218"/>
      <c r="D12" s="218"/>
    </row>
    <row r="13" spans="1:7">
      <c r="A13" s="308">
        <v>37622</v>
      </c>
      <c r="B13" s="285">
        <v>0.52700000000000002</v>
      </c>
      <c r="C13" s="218"/>
      <c r="D13" s="218"/>
    </row>
    <row r="14" spans="1:7">
      <c r="A14" s="308">
        <v>37257</v>
      </c>
      <c r="B14" s="285">
        <v>0.52300000000000002</v>
      </c>
      <c r="C14" s="218"/>
      <c r="D14" s="218"/>
    </row>
    <row r="15" spans="1:7">
      <c r="A15" s="308">
        <v>36892</v>
      </c>
      <c r="B15" s="285">
        <v>0.48699999999999999</v>
      </c>
    </row>
    <row r="16" spans="1:7">
      <c r="A16" s="308">
        <v>36526</v>
      </c>
      <c r="B16" s="285">
        <v>0.49199999999999999</v>
      </c>
    </row>
    <row r="17" spans="1:2">
      <c r="A17" s="308">
        <v>36161</v>
      </c>
      <c r="B17" s="285">
        <v>0.48599999999999999</v>
      </c>
    </row>
    <row r="18" spans="1:2">
      <c r="A18" s="308">
        <v>35796</v>
      </c>
      <c r="B18" s="285">
        <v>0.47399999999999998</v>
      </c>
    </row>
    <row r="19" spans="1:2">
      <c r="A19" s="308">
        <v>35431</v>
      </c>
      <c r="B19" s="285">
        <v>0.47399999999999998</v>
      </c>
    </row>
    <row r="20" spans="1:2">
      <c r="A20" s="308">
        <v>35065</v>
      </c>
      <c r="B20" s="285">
        <v>0.46200000000000002</v>
      </c>
    </row>
    <row r="21" spans="1:2">
      <c r="A21" s="308">
        <v>34700</v>
      </c>
      <c r="B21" s="285">
        <v>0.48599999999999999</v>
      </c>
    </row>
    <row r="23" spans="1:2">
      <c r="B23" s="92" t="s">
        <v>272</v>
      </c>
    </row>
    <row r="24" spans="1:2">
      <c r="B24" t="s">
        <v>637</v>
      </c>
    </row>
  </sheetData>
  <mergeCells count="3">
    <mergeCell ref="B1:B2"/>
    <mergeCell ref="C1:E1"/>
    <mergeCell ref="G1: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11.42578125" defaultRowHeight="15"/>
  <cols>
    <col min="2" max="2" width="14.140625" customWidth="1"/>
    <col min="3" max="3" width="17" customWidth="1"/>
    <col min="4" max="4" width="29.140625" customWidth="1"/>
  </cols>
  <sheetData>
    <row r="1" spans="1:5" ht="45">
      <c r="A1" s="275" t="s">
        <v>257</v>
      </c>
      <c r="B1" s="276" t="s">
        <v>589</v>
      </c>
      <c r="C1" s="288" t="s">
        <v>619</v>
      </c>
      <c r="D1" s="276" t="s">
        <v>253</v>
      </c>
      <c r="E1" s="274" t="s">
        <v>584</v>
      </c>
    </row>
    <row r="2" spans="1:5">
      <c r="A2" s="298"/>
      <c r="B2" s="296"/>
      <c r="C2" s="297"/>
      <c r="D2" s="296"/>
      <c r="E2" s="297"/>
    </row>
    <row r="3" spans="1:5">
      <c r="A3" s="299">
        <v>40544</v>
      </c>
      <c r="B3" s="285">
        <v>0.01</v>
      </c>
      <c r="C3" s="300">
        <v>1365.93</v>
      </c>
      <c r="D3" s="305" t="s">
        <v>622</v>
      </c>
      <c r="E3" s="301">
        <v>40557</v>
      </c>
    </row>
    <row r="4" spans="1:5">
      <c r="A4" s="299">
        <v>40360</v>
      </c>
      <c r="B4" s="285">
        <v>0.01</v>
      </c>
      <c r="C4" s="300">
        <v>1352.04</v>
      </c>
      <c r="D4" s="305" t="s">
        <v>621</v>
      </c>
      <c r="E4" s="301">
        <v>40367</v>
      </c>
    </row>
    <row r="5" spans="1:5">
      <c r="A5" s="299">
        <v>40087</v>
      </c>
      <c r="B5" s="285">
        <v>0.01</v>
      </c>
      <c r="C5" s="300">
        <v>1345.31</v>
      </c>
      <c r="D5" s="305" t="s">
        <v>623</v>
      </c>
      <c r="E5" s="297"/>
    </row>
    <row r="6" spans="1:5">
      <c r="A6" s="299">
        <v>39995</v>
      </c>
      <c r="B6" s="285">
        <v>0.01</v>
      </c>
      <c r="C6" s="300">
        <v>1341.29</v>
      </c>
      <c r="D6" s="296"/>
      <c r="E6" s="297"/>
    </row>
    <row r="7" spans="1:5">
      <c r="A7" s="299">
        <v>39722</v>
      </c>
      <c r="B7" s="285">
        <v>0.01</v>
      </c>
      <c r="C7" s="300">
        <v>1325.48</v>
      </c>
      <c r="D7" s="296"/>
      <c r="E7" s="297"/>
    </row>
    <row r="8" spans="1:5">
      <c r="A8" s="299">
        <v>39630</v>
      </c>
      <c r="B8" s="285">
        <v>0.01</v>
      </c>
      <c r="C8" s="300">
        <v>1321.51</v>
      </c>
      <c r="D8" s="296"/>
      <c r="E8" s="297"/>
    </row>
    <row r="9" spans="1:5">
      <c r="A9" s="299">
        <v>39508</v>
      </c>
      <c r="B9" s="285">
        <v>0.01</v>
      </c>
      <c r="C9" s="300">
        <v>1316.95</v>
      </c>
      <c r="D9" s="296"/>
      <c r="E9" s="297"/>
    </row>
    <row r="10" spans="1:5">
      <c r="A10" s="298"/>
      <c r="B10" s="285"/>
      <c r="C10" s="297"/>
      <c r="D10" s="296"/>
      <c r="E10" s="297"/>
    </row>
    <row r="11" spans="1:5">
      <c r="A11" s="298"/>
      <c r="B11" s="285"/>
      <c r="C11" s="297"/>
      <c r="D11" s="296"/>
      <c r="E11" s="297"/>
    </row>
    <row r="12" spans="1:5">
      <c r="A12" s="281">
        <v>30256</v>
      </c>
      <c r="B12" s="285">
        <v>0.01</v>
      </c>
      <c r="C12" s="285"/>
      <c r="D12" s="294" t="s">
        <v>617</v>
      </c>
      <c r="E12" s="295">
        <v>30260</v>
      </c>
    </row>
    <row r="13" spans="1:5">
      <c r="A13" s="292"/>
      <c r="B13" s="285"/>
      <c r="C13" s="285"/>
      <c r="D13" s="279"/>
      <c r="E13" s="218"/>
    </row>
    <row r="14" spans="1:5">
      <c r="A14" s="292"/>
      <c r="B14" s="285"/>
      <c r="C14" s="285"/>
      <c r="D14" s="279"/>
      <c r="E14" s="218"/>
    </row>
    <row r="15" spans="1:5">
      <c r="A15" s="292"/>
      <c r="B15" s="304" t="s">
        <v>611</v>
      </c>
      <c r="C15" s="285"/>
      <c r="D15" s="279"/>
      <c r="E15" s="218"/>
    </row>
    <row r="16" spans="1:5">
      <c r="A16" s="292"/>
      <c r="B16" s="303" t="s">
        <v>620</v>
      </c>
      <c r="C16" s="285"/>
      <c r="D16" s="279"/>
      <c r="E16" s="218"/>
    </row>
    <row r="17" spans="1:5">
      <c r="A17" s="293"/>
      <c r="B17" s="284"/>
      <c r="C17" s="284"/>
      <c r="D17" s="278"/>
      <c r="E17" s="217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9" sqref="B9"/>
    </sheetView>
  </sheetViews>
  <sheetFormatPr defaultColWidth="11.42578125" defaultRowHeight="15"/>
  <cols>
    <col min="2" max="2" width="20" customWidth="1"/>
    <col min="3" max="3" width="12.85546875" customWidth="1"/>
    <col min="7" max="7" width="14.140625" customWidth="1"/>
  </cols>
  <sheetData>
    <row r="1" spans="1:10" ht="15" customHeight="1">
      <c r="A1" s="275" t="s">
        <v>257</v>
      </c>
      <c r="B1" s="436" t="s">
        <v>645</v>
      </c>
      <c r="C1" s="436" t="s">
        <v>646</v>
      </c>
      <c r="D1" s="436" t="s">
        <v>648</v>
      </c>
      <c r="E1" s="436"/>
      <c r="F1" s="436" t="s">
        <v>650</v>
      </c>
      <c r="G1" s="436" t="s">
        <v>652</v>
      </c>
      <c r="H1" s="306"/>
      <c r="I1" s="291" t="s">
        <v>631</v>
      </c>
      <c r="J1" s="436" t="s">
        <v>269</v>
      </c>
    </row>
    <row r="2" spans="1:10">
      <c r="A2" s="275"/>
      <c r="B2" s="436"/>
      <c r="C2" s="436"/>
      <c r="D2" s="436"/>
      <c r="E2" s="436"/>
      <c r="F2" s="436"/>
      <c r="G2" s="436"/>
      <c r="H2" s="306"/>
      <c r="I2" s="291"/>
      <c r="J2" s="436"/>
    </row>
    <row r="3" spans="1:10">
      <c r="A3" s="275"/>
      <c r="B3" s="306"/>
      <c r="C3" s="306" t="s">
        <v>647</v>
      </c>
      <c r="D3" s="307" t="s">
        <v>647</v>
      </c>
      <c r="E3" s="307" t="s">
        <v>649</v>
      </c>
      <c r="F3" s="307"/>
      <c r="G3" s="307"/>
      <c r="H3" s="307"/>
      <c r="I3" s="307"/>
      <c r="J3" s="306"/>
    </row>
    <row r="4" spans="1:10">
      <c r="A4" s="299">
        <v>40909</v>
      </c>
      <c r="B4" s="285"/>
      <c r="C4" s="279"/>
      <c r="D4" s="301"/>
      <c r="G4" s="335" t="s">
        <v>653</v>
      </c>
    </row>
    <row r="5" spans="1:10">
      <c r="A5" s="299">
        <v>40544</v>
      </c>
      <c r="B5" s="285">
        <v>9.7000000000000003E-2</v>
      </c>
      <c r="C5" s="285">
        <v>1E-3</v>
      </c>
      <c r="D5" s="285">
        <v>4.0000000000000001E-3</v>
      </c>
      <c r="E5" s="285">
        <v>5.0000000000000001E-3</v>
      </c>
      <c r="F5" s="285"/>
      <c r="G5" s="285"/>
      <c r="H5" s="285"/>
      <c r="J5" s="289"/>
    </row>
    <row r="6" spans="1:10">
      <c r="A6" s="299">
        <v>40179</v>
      </c>
      <c r="B6" s="285"/>
      <c r="C6" s="285"/>
      <c r="D6" s="285"/>
      <c r="E6" s="285"/>
      <c r="F6" s="285"/>
      <c r="G6" s="285"/>
      <c r="H6" s="285"/>
      <c r="J6" s="289"/>
    </row>
    <row r="7" spans="1:10">
      <c r="A7" s="299">
        <v>40148</v>
      </c>
      <c r="B7" s="285"/>
      <c r="C7" s="285"/>
      <c r="D7" s="285"/>
      <c r="E7" s="285"/>
      <c r="F7" s="285"/>
      <c r="G7" s="285"/>
      <c r="H7" s="285"/>
      <c r="J7" s="289"/>
    </row>
    <row r="8" spans="1:10">
      <c r="A8" s="299">
        <v>39814</v>
      </c>
      <c r="B8" s="285"/>
      <c r="C8" s="285"/>
      <c r="D8" s="285"/>
      <c r="E8" s="285"/>
      <c r="F8" s="285"/>
      <c r="G8" s="285"/>
      <c r="H8" s="285"/>
      <c r="J8" s="289"/>
    </row>
    <row r="9" spans="1:10">
      <c r="A9" s="299">
        <v>39448</v>
      </c>
      <c r="B9" s="285"/>
      <c r="C9" s="285"/>
      <c r="D9" s="285"/>
      <c r="E9" s="285"/>
      <c r="F9" s="285"/>
      <c r="G9" s="285"/>
      <c r="H9" s="285"/>
      <c r="J9" s="289"/>
    </row>
    <row r="10" spans="1:10">
      <c r="A10" s="299">
        <v>39083</v>
      </c>
      <c r="B10" s="285"/>
      <c r="C10" s="285"/>
      <c r="D10" s="285"/>
      <c r="E10" s="285"/>
      <c r="F10" s="285"/>
      <c r="G10" s="285"/>
      <c r="H10" s="285"/>
      <c r="J10" s="289"/>
    </row>
    <row r="11" spans="1:10">
      <c r="A11" s="299">
        <v>38718</v>
      </c>
      <c r="B11" s="285"/>
      <c r="C11" s="285"/>
      <c r="D11" s="285"/>
      <c r="E11" s="285"/>
      <c r="F11" s="285"/>
      <c r="G11" s="285"/>
      <c r="H11" s="285"/>
      <c r="J11" s="289"/>
    </row>
    <row r="12" spans="1:10">
      <c r="A12" s="299">
        <v>38353</v>
      </c>
      <c r="B12" s="285"/>
      <c r="C12" s="278"/>
      <c r="D12" s="217"/>
    </row>
    <row r="13" spans="1:10">
      <c r="A13" s="299">
        <v>37987</v>
      </c>
      <c r="B13" s="285"/>
      <c r="C13" s="218"/>
      <c r="D13" s="218"/>
    </row>
    <row r="14" spans="1:10">
      <c r="A14" s="299">
        <v>37622</v>
      </c>
      <c r="B14" s="285"/>
      <c r="C14" s="218"/>
      <c r="D14" s="218"/>
    </row>
    <row r="15" spans="1:10">
      <c r="A15" s="299">
        <v>37257</v>
      </c>
      <c r="B15" s="285"/>
      <c r="C15" s="218"/>
      <c r="D15" s="218"/>
    </row>
    <row r="16" spans="1:10">
      <c r="A16" s="299">
        <v>36892</v>
      </c>
      <c r="B16" s="285"/>
    </row>
    <row r="17" spans="1:2">
      <c r="A17" s="299">
        <v>36526</v>
      </c>
      <c r="B17" s="285"/>
    </row>
    <row r="18" spans="1:2">
      <c r="A18" s="299">
        <v>36161</v>
      </c>
      <c r="B18" s="285"/>
    </row>
    <row r="19" spans="1:2">
      <c r="A19" s="299">
        <v>35796</v>
      </c>
      <c r="B19" s="285"/>
    </row>
    <row r="20" spans="1:2">
      <c r="A20" s="299">
        <v>35431</v>
      </c>
      <c r="B20" s="285"/>
    </row>
    <row r="21" spans="1:2">
      <c r="A21" s="299">
        <v>35065</v>
      </c>
      <c r="B21" s="285"/>
    </row>
    <row r="22" spans="1:2">
      <c r="A22" s="299">
        <v>34700</v>
      </c>
      <c r="B22" s="285"/>
    </row>
    <row r="24" spans="1:2">
      <c r="B24" s="92"/>
    </row>
  </sheetData>
  <mergeCells count="6">
    <mergeCell ref="B1:B2"/>
    <mergeCell ref="J1:J2"/>
    <mergeCell ref="C1:C2"/>
    <mergeCell ref="D1:E2"/>
    <mergeCell ref="F1:F2"/>
    <mergeCell ref="G1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1" sqref="C11"/>
    </sheetView>
  </sheetViews>
  <sheetFormatPr defaultColWidth="11.42578125" defaultRowHeight="15"/>
  <cols>
    <col min="2" max="4" width="20" customWidth="1"/>
    <col min="5" max="5" width="12.85546875" customWidth="1"/>
    <col min="9" max="9" width="14.140625" customWidth="1"/>
  </cols>
  <sheetData>
    <row r="1" spans="1:12" ht="15" customHeight="1">
      <c r="A1" s="275" t="s">
        <v>257</v>
      </c>
      <c r="B1" s="436" t="s">
        <v>645</v>
      </c>
      <c r="C1" s="436" t="s">
        <v>656</v>
      </c>
      <c r="D1" s="436" t="s">
        <v>650</v>
      </c>
      <c r="E1" s="436" t="s">
        <v>646</v>
      </c>
      <c r="F1" s="436" t="s">
        <v>648</v>
      </c>
      <c r="G1" s="436"/>
      <c r="H1" s="436"/>
      <c r="I1" s="436" t="s">
        <v>652</v>
      </c>
      <c r="J1" s="306"/>
      <c r="K1" s="307" t="s">
        <v>631</v>
      </c>
      <c r="L1" s="436" t="s">
        <v>269</v>
      </c>
    </row>
    <row r="2" spans="1:12">
      <c r="A2" s="275"/>
      <c r="B2" s="436"/>
      <c r="C2" s="436"/>
      <c r="D2" s="436"/>
      <c r="E2" s="436"/>
      <c r="F2" s="436"/>
      <c r="G2" s="436"/>
      <c r="H2" s="436"/>
      <c r="I2" s="436"/>
      <c r="J2" s="306"/>
      <c r="K2" s="307"/>
      <c r="L2" s="436"/>
    </row>
    <row r="3" spans="1:12">
      <c r="A3" s="275"/>
      <c r="B3" s="306"/>
      <c r="C3" s="306"/>
      <c r="D3" s="307"/>
      <c r="E3" s="306" t="s">
        <v>647</v>
      </c>
      <c r="F3" s="307" t="s">
        <v>647</v>
      </c>
      <c r="G3" s="307" t="s">
        <v>649</v>
      </c>
      <c r="H3" s="307"/>
      <c r="I3" s="307"/>
      <c r="J3" s="307"/>
      <c r="K3" s="307"/>
      <c r="L3" s="306"/>
    </row>
    <row r="4" spans="1:12">
      <c r="A4" s="299">
        <v>40909</v>
      </c>
      <c r="B4" s="285"/>
      <c r="C4" s="285"/>
      <c r="E4" s="279"/>
      <c r="F4" s="301"/>
      <c r="I4" s="335" t="s">
        <v>653</v>
      </c>
    </row>
    <row r="5" spans="1:12">
      <c r="A5" s="299">
        <v>40544</v>
      </c>
      <c r="B5" s="285">
        <v>0.115</v>
      </c>
      <c r="C5" s="285">
        <v>3.0000000000000001E-3</v>
      </c>
      <c r="D5" s="285">
        <v>5.3999999999999999E-2</v>
      </c>
      <c r="E5" s="285">
        <v>1E-3</v>
      </c>
      <c r="F5" s="285">
        <v>4.0000000000000001E-3</v>
      </c>
      <c r="G5" s="285">
        <v>5.0000000000000001E-3</v>
      </c>
      <c r="H5" s="285"/>
      <c r="I5" s="285"/>
      <c r="J5" s="285"/>
      <c r="L5" s="289"/>
    </row>
    <row r="6" spans="1:12">
      <c r="A6" s="299">
        <v>40179</v>
      </c>
      <c r="B6" s="285"/>
      <c r="C6" s="285"/>
      <c r="D6" s="285"/>
      <c r="E6" s="285"/>
      <c r="F6" s="285"/>
      <c r="G6" s="285"/>
      <c r="H6" s="285"/>
      <c r="I6" s="285"/>
      <c r="J6" s="285"/>
      <c r="L6" s="289"/>
    </row>
    <row r="7" spans="1:12">
      <c r="A7" s="299">
        <v>40148</v>
      </c>
      <c r="B7" s="285"/>
      <c r="C7" s="285"/>
      <c r="D7" s="285"/>
      <c r="E7" s="285"/>
      <c r="F7" s="285"/>
      <c r="G7" s="285"/>
      <c r="H7" s="285"/>
      <c r="I7" s="285"/>
      <c r="J7" s="285"/>
      <c r="L7" s="289"/>
    </row>
    <row r="8" spans="1:12">
      <c r="A8" s="299">
        <v>39814</v>
      </c>
      <c r="B8" s="285"/>
      <c r="C8" s="285"/>
      <c r="D8" s="285"/>
      <c r="E8" s="285"/>
      <c r="F8" s="285"/>
      <c r="G8" s="285"/>
      <c r="H8" s="285"/>
      <c r="I8" s="285"/>
      <c r="J8" s="285"/>
      <c r="L8" s="289"/>
    </row>
    <row r="9" spans="1:12">
      <c r="A9" s="299">
        <v>39448</v>
      </c>
      <c r="B9" s="285"/>
      <c r="C9" s="285"/>
      <c r="D9" s="285"/>
      <c r="E9" s="285"/>
      <c r="F9" s="285"/>
      <c r="G9" s="285"/>
      <c r="H9" s="285"/>
      <c r="I9" s="285"/>
      <c r="J9" s="285"/>
      <c r="L9" s="289"/>
    </row>
    <row r="10" spans="1:12">
      <c r="A10" s="299">
        <v>39083</v>
      </c>
      <c r="B10" s="285"/>
      <c r="C10" s="285"/>
      <c r="D10" s="285"/>
      <c r="E10" s="285"/>
      <c r="F10" s="285"/>
      <c r="G10" s="285"/>
      <c r="H10" s="285"/>
      <c r="I10" s="285"/>
      <c r="J10" s="285"/>
      <c r="L10" s="289"/>
    </row>
    <row r="11" spans="1:12">
      <c r="A11" s="299">
        <v>38718</v>
      </c>
      <c r="B11" s="285"/>
      <c r="C11" s="285"/>
      <c r="D11" s="285"/>
      <c r="E11" s="285"/>
      <c r="F11" s="285"/>
      <c r="G11" s="285"/>
      <c r="H11" s="285"/>
      <c r="I11" s="285"/>
      <c r="J11" s="285"/>
      <c r="L11" s="289"/>
    </row>
    <row r="12" spans="1:12">
      <c r="A12" s="299">
        <v>38353</v>
      </c>
      <c r="B12" s="285"/>
      <c r="C12" s="285"/>
      <c r="D12" s="285"/>
      <c r="E12" s="278"/>
      <c r="F12" s="217"/>
    </row>
    <row r="13" spans="1:12">
      <c r="A13" s="299">
        <v>37987</v>
      </c>
      <c r="B13" s="285"/>
      <c r="C13" s="285"/>
      <c r="D13" s="285"/>
      <c r="E13" s="218"/>
      <c r="F13" s="218"/>
    </row>
    <row r="14" spans="1:12">
      <c r="A14" s="299">
        <v>37622</v>
      </c>
      <c r="B14" s="285"/>
      <c r="C14" s="285"/>
      <c r="D14" s="285"/>
      <c r="E14" s="218"/>
      <c r="F14" s="218"/>
    </row>
    <row r="15" spans="1:12">
      <c r="A15" s="299">
        <v>37257</v>
      </c>
      <c r="B15" s="285"/>
      <c r="C15" s="285"/>
      <c r="D15" s="285"/>
      <c r="E15" s="218"/>
      <c r="F15" s="218"/>
    </row>
    <row r="16" spans="1:12">
      <c r="A16" s="299">
        <v>36892</v>
      </c>
      <c r="B16" s="285"/>
      <c r="C16" s="285"/>
      <c r="D16" s="285"/>
    </row>
    <row r="17" spans="1:4">
      <c r="A17" s="299">
        <v>36526</v>
      </c>
      <c r="B17" s="285"/>
      <c r="C17" s="285"/>
      <c r="D17" s="285"/>
    </row>
    <row r="18" spans="1:4">
      <c r="A18" s="299">
        <v>36161</v>
      </c>
      <c r="B18" s="285"/>
      <c r="C18" s="285"/>
      <c r="D18" s="285"/>
    </row>
    <row r="19" spans="1:4">
      <c r="A19" s="299">
        <v>35796</v>
      </c>
      <c r="B19" s="285"/>
      <c r="C19" s="285"/>
      <c r="D19" s="285"/>
    </row>
    <row r="20" spans="1:4">
      <c r="A20" s="299">
        <v>35431</v>
      </c>
      <c r="B20" s="285"/>
      <c r="C20" s="285"/>
      <c r="D20" s="285"/>
    </row>
    <row r="21" spans="1:4">
      <c r="A21" s="299">
        <v>35065</v>
      </c>
      <c r="B21" s="285"/>
      <c r="C21" s="285"/>
      <c r="D21" s="285"/>
    </row>
    <row r="22" spans="1:4">
      <c r="A22" s="299">
        <v>34700</v>
      </c>
      <c r="B22" s="285"/>
      <c r="C22" s="285"/>
      <c r="D22" s="285"/>
    </row>
    <row r="24" spans="1:4">
      <c r="B24" s="92"/>
      <c r="C24" s="92"/>
      <c r="D24" s="92"/>
    </row>
  </sheetData>
  <mergeCells count="8">
    <mergeCell ref="L1:L2"/>
    <mergeCell ref="C1:C2"/>
    <mergeCell ref="D1:D2"/>
    <mergeCell ref="B1:B2"/>
    <mergeCell ref="E1:E2"/>
    <mergeCell ref="F1:G2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18.7109375" defaultRowHeight="15"/>
  <cols>
    <col min="1" max="1" width="11" style="340" customWidth="1"/>
    <col min="2" max="2" width="14" style="340" customWidth="1"/>
    <col min="3" max="3" width="14.5703125" style="340" customWidth="1"/>
    <col min="4" max="7" width="16.140625" style="340" customWidth="1"/>
    <col min="8" max="8" width="58.7109375" style="340" customWidth="1"/>
    <col min="9" max="9" width="57.42578125" style="340" customWidth="1"/>
    <col min="10" max="10" width="14.140625" style="340" customWidth="1"/>
    <col min="11" max="11" width="21.85546875" style="340" customWidth="1"/>
    <col min="12" max="16384" width="18.7109375" style="340"/>
  </cols>
  <sheetData>
    <row r="1" spans="1:10" ht="30" customHeight="1">
      <c r="A1" s="345" t="s">
        <v>0</v>
      </c>
      <c r="B1" s="438" t="s">
        <v>139</v>
      </c>
      <c r="C1" s="438"/>
      <c r="D1" s="438"/>
      <c r="E1" s="438" t="s">
        <v>140</v>
      </c>
      <c r="F1" s="438"/>
      <c r="G1" s="438"/>
      <c r="H1" s="438" t="s">
        <v>702</v>
      </c>
      <c r="I1" s="437" t="s">
        <v>253</v>
      </c>
      <c r="J1" s="436" t="s">
        <v>269</v>
      </c>
    </row>
    <row r="2" spans="1:10" ht="30">
      <c r="A2" s="345"/>
      <c r="B2" s="346" t="s">
        <v>136</v>
      </c>
      <c r="C2" s="332" t="s">
        <v>700</v>
      </c>
      <c r="D2" s="333" t="s">
        <v>137</v>
      </c>
      <c r="E2" s="346" t="s">
        <v>136</v>
      </c>
      <c r="F2" s="332" t="s">
        <v>700</v>
      </c>
      <c r="G2" s="333" t="s">
        <v>137</v>
      </c>
      <c r="H2" s="438"/>
      <c r="I2" s="437"/>
      <c r="J2" s="436"/>
    </row>
    <row r="3" spans="1:10">
      <c r="A3" s="338">
        <v>40909</v>
      </c>
      <c r="B3" s="349">
        <v>7.4999999999999997E-2</v>
      </c>
      <c r="C3" s="349">
        <v>5.0999999999999997E-2</v>
      </c>
      <c r="D3" s="349">
        <v>5.0000000000000001E-3</v>
      </c>
      <c r="E3" s="349">
        <v>6.2E-2</v>
      </c>
      <c r="F3" s="349">
        <v>3.7999999999999999E-2</v>
      </c>
      <c r="G3" s="349">
        <v>5.0000000000000001E-3</v>
      </c>
      <c r="H3" s="347" t="s">
        <v>186</v>
      </c>
      <c r="I3" s="350" t="s">
        <v>187</v>
      </c>
    </row>
    <row r="4" spans="1:10">
      <c r="A4" s="338">
        <v>40544</v>
      </c>
      <c r="B4" s="349">
        <v>7.4999999999999997E-2</v>
      </c>
      <c r="C4" s="349">
        <v>5.0999999999999997E-2</v>
      </c>
      <c r="D4" s="349">
        <v>5.0000000000000001E-3</v>
      </c>
      <c r="E4" s="349">
        <v>6.2E-2</v>
      </c>
      <c r="F4" s="349">
        <v>3.7999999999999999E-2</v>
      </c>
      <c r="G4" s="349">
        <v>5.0000000000000001E-3</v>
      </c>
      <c r="H4" s="347" t="s">
        <v>147</v>
      </c>
      <c r="I4" s="350" t="s">
        <v>706</v>
      </c>
      <c r="J4" s="373" t="s">
        <v>707</v>
      </c>
    </row>
    <row r="5" spans="1:10">
      <c r="A5" s="355">
        <v>38353</v>
      </c>
      <c r="B5" s="349">
        <v>7.4999999999999997E-2</v>
      </c>
      <c r="C5" s="349">
        <v>5.0999999999999997E-2</v>
      </c>
      <c r="D5" s="349">
        <v>5.0000000000000001E-3</v>
      </c>
      <c r="E5" s="349">
        <v>6.2E-2</v>
      </c>
      <c r="F5" s="349">
        <v>3.7999999999999999E-2</v>
      </c>
      <c r="G5" s="349">
        <v>5.0000000000000001E-3</v>
      </c>
      <c r="H5" s="347" t="s">
        <v>156</v>
      </c>
      <c r="I5" s="340" t="s">
        <v>708</v>
      </c>
      <c r="J5" s="344" t="s">
        <v>709</v>
      </c>
    </row>
    <row r="6" spans="1:10">
      <c r="A6" s="355">
        <v>35796</v>
      </c>
      <c r="B6" s="349">
        <v>7.4999999999999997E-2</v>
      </c>
      <c r="C6" s="349">
        <v>5.0999999999999997E-2</v>
      </c>
      <c r="D6" s="349">
        <v>5.0000000000000001E-3</v>
      </c>
      <c r="E6" s="349">
        <v>6.2E-2</v>
      </c>
      <c r="F6" s="349">
        <v>3.7999999999999999E-2</v>
      </c>
      <c r="G6" s="349">
        <v>5.0000000000000001E-3</v>
      </c>
      <c r="H6" s="340" t="s">
        <v>149</v>
      </c>
      <c r="I6" s="294" t="s">
        <v>710</v>
      </c>
      <c r="J6" s="374">
        <v>35787</v>
      </c>
    </row>
    <row r="7" spans="1:10">
      <c r="A7" s="355">
        <v>35431</v>
      </c>
      <c r="B7" s="349">
        <v>3.4000000000000002E-2</v>
      </c>
      <c r="C7" s="349">
        <v>0.01</v>
      </c>
      <c r="D7" s="349">
        <v>5.0000000000000001E-3</v>
      </c>
      <c r="E7" s="352">
        <v>3.4000000000000002E-2</v>
      </c>
      <c r="F7" s="349">
        <v>3.7999999999999999E-2</v>
      </c>
      <c r="G7" s="349">
        <v>5.0000000000000001E-3</v>
      </c>
      <c r="H7" s="340" t="s">
        <v>149</v>
      </c>
      <c r="I7" s="294" t="s">
        <v>711</v>
      </c>
      <c r="J7" s="374">
        <v>35428</v>
      </c>
    </row>
    <row r="8" spans="1:10">
      <c r="A8" s="355">
        <v>35096</v>
      </c>
      <c r="B8" s="349">
        <v>2.4E-2</v>
      </c>
      <c r="C8" s="347"/>
      <c r="D8" s="349">
        <v>5.0000000000000001E-3</v>
      </c>
      <c r="H8" s="340" t="s">
        <v>149</v>
      </c>
      <c r="I8" s="356" t="s">
        <v>712</v>
      </c>
      <c r="J8" s="374">
        <v>35089</v>
      </c>
    </row>
    <row r="9" spans="1:10">
      <c r="A9" s="357">
        <v>34151</v>
      </c>
      <c r="B9" s="349">
        <v>2.4E-2</v>
      </c>
      <c r="C9" s="347"/>
      <c r="D9" s="347"/>
      <c r="H9" s="340" t="s">
        <v>149</v>
      </c>
      <c r="I9" s="358" t="s">
        <v>41</v>
      </c>
    </row>
    <row r="10" spans="1:10">
      <c r="A10" s="357">
        <v>33270</v>
      </c>
      <c r="B10" s="349">
        <v>1.0999999999999999E-2</v>
      </c>
      <c r="C10" s="347"/>
      <c r="D10" s="347"/>
      <c r="H10" s="340" t="s">
        <v>149</v>
      </c>
      <c r="I10" s="358" t="s">
        <v>713</v>
      </c>
      <c r="J10" s="374">
        <v>33237</v>
      </c>
    </row>
    <row r="11" spans="1:10">
      <c r="A11" s="363"/>
      <c r="B11" s="347"/>
      <c r="C11" s="347"/>
      <c r="D11" s="347"/>
      <c r="E11" s="347"/>
      <c r="F11" s="347"/>
      <c r="G11" s="347"/>
      <c r="H11" s="347"/>
      <c r="I11" s="351"/>
    </row>
    <row r="12" spans="1:10">
      <c r="A12" s="359"/>
      <c r="B12" s="92" t="s">
        <v>163</v>
      </c>
      <c r="E12" s="347"/>
      <c r="F12" s="347"/>
      <c r="G12" s="347"/>
      <c r="H12" s="347"/>
      <c r="I12" s="351"/>
    </row>
    <row r="13" spans="1:10">
      <c r="A13" s="359"/>
      <c r="B13" s="340" t="s">
        <v>717</v>
      </c>
      <c r="C13" s="340" t="s">
        <v>718</v>
      </c>
      <c r="E13" s="354"/>
      <c r="F13" s="354"/>
      <c r="G13" s="354"/>
      <c r="H13" s="354"/>
      <c r="I13" s="350"/>
    </row>
    <row r="14" spans="1:10">
      <c r="A14" s="360"/>
      <c r="C14" s="340" t="s">
        <v>719</v>
      </c>
      <c r="E14" s="347"/>
      <c r="F14" s="347"/>
      <c r="G14" s="347"/>
      <c r="H14" s="347"/>
    </row>
    <row r="15" spans="1:10">
      <c r="A15" s="360"/>
      <c r="E15" s="347"/>
      <c r="F15" s="347"/>
      <c r="G15" s="347"/>
      <c r="H15" s="347"/>
      <c r="I15" s="351"/>
    </row>
    <row r="16" spans="1:10">
      <c r="A16" s="360"/>
      <c r="E16" s="347"/>
      <c r="F16" s="347"/>
      <c r="G16" s="347"/>
      <c r="H16" s="347"/>
      <c r="I16" s="351"/>
    </row>
    <row r="17" spans="1:9">
      <c r="A17" s="360"/>
      <c r="E17" s="347"/>
      <c r="F17" s="347"/>
      <c r="G17" s="347"/>
      <c r="H17" s="347"/>
    </row>
    <row r="18" spans="1:9">
      <c r="A18" s="360"/>
      <c r="B18" s="347"/>
      <c r="C18" s="347"/>
      <c r="E18" s="347"/>
      <c r="F18" s="347"/>
      <c r="G18" s="347"/>
      <c r="H18" s="347"/>
      <c r="I18" s="351"/>
    </row>
    <row r="19" spans="1:9">
      <c r="A19" s="359"/>
      <c r="B19" s="353"/>
      <c r="C19" s="353"/>
      <c r="D19" s="353"/>
      <c r="E19" s="353"/>
      <c r="F19" s="353"/>
      <c r="G19" s="353"/>
      <c r="H19" s="353"/>
      <c r="I19" s="351"/>
    </row>
    <row r="20" spans="1:9">
      <c r="A20" s="360"/>
      <c r="B20" s="347"/>
      <c r="C20" s="347"/>
      <c r="D20" s="347"/>
      <c r="E20" s="347"/>
      <c r="F20" s="347"/>
      <c r="G20" s="347"/>
      <c r="H20" s="347"/>
    </row>
    <row r="21" spans="1:9">
      <c r="A21" s="360"/>
      <c r="B21" s="347"/>
      <c r="C21" s="347"/>
      <c r="D21" s="347"/>
      <c r="E21" s="347"/>
      <c r="F21" s="347"/>
      <c r="G21" s="347"/>
      <c r="H21" s="347"/>
    </row>
    <row r="22" spans="1:9">
      <c r="A22" s="360"/>
      <c r="B22" s="347"/>
      <c r="C22" s="347"/>
      <c r="D22" s="347"/>
      <c r="E22" s="347"/>
      <c r="F22" s="347"/>
      <c r="G22" s="347"/>
      <c r="H22" s="347"/>
    </row>
    <row r="23" spans="1:9">
      <c r="A23" s="360"/>
      <c r="B23" s="347"/>
      <c r="C23" s="347"/>
      <c r="D23" s="347"/>
      <c r="E23" s="347"/>
      <c r="F23" s="347"/>
      <c r="G23" s="347"/>
      <c r="H23" s="347"/>
    </row>
    <row r="24" spans="1:9">
      <c r="A24" s="360"/>
      <c r="B24" s="347"/>
      <c r="C24" s="347"/>
      <c r="D24" s="347"/>
      <c r="E24" s="347"/>
      <c r="F24" s="347"/>
      <c r="G24" s="347"/>
      <c r="H24" s="347"/>
    </row>
    <row r="25" spans="1:9">
      <c r="A25" s="361"/>
    </row>
    <row r="26" spans="1:9">
      <c r="A26" s="360"/>
      <c r="B26" s="347"/>
      <c r="C26" s="347"/>
      <c r="D26" s="347"/>
      <c r="E26" s="347"/>
      <c r="F26" s="347"/>
      <c r="G26" s="347"/>
      <c r="H26" s="347"/>
    </row>
    <row r="27" spans="1:9">
      <c r="A27" s="361"/>
      <c r="B27" s="347"/>
      <c r="C27" s="347"/>
      <c r="D27" s="347"/>
      <c r="E27" s="347"/>
      <c r="F27" s="347"/>
      <c r="G27" s="347"/>
      <c r="H27" s="347"/>
    </row>
    <row r="28" spans="1:9">
      <c r="A28" s="361"/>
      <c r="B28" s="347"/>
      <c r="C28" s="347"/>
      <c r="D28" s="347"/>
      <c r="E28" s="347"/>
      <c r="F28" s="347"/>
      <c r="G28" s="347"/>
      <c r="H28" s="347"/>
    </row>
    <row r="29" spans="1:9">
      <c r="A29" s="361"/>
      <c r="B29" s="347"/>
      <c r="C29" s="347"/>
      <c r="D29" s="347"/>
      <c r="E29" s="347"/>
      <c r="F29" s="347"/>
      <c r="G29" s="347"/>
      <c r="H29" s="347"/>
    </row>
    <row r="30" spans="1:9">
      <c r="A30" s="361"/>
      <c r="B30" s="347"/>
      <c r="C30" s="347"/>
      <c r="D30" s="347"/>
      <c r="E30" s="347"/>
      <c r="F30" s="347"/>
      <c r="G30" s="347"/>
      <c r="H30" s="347"/>
    </row>
    <row r="31" spans="1:9">
      <c r="A31" s="361"/>
    </row>
    <row r="32" spans="1:9">
      <c r="A32" s="360"/>
      <c r="B32" s="347"/>
      <c r="C32" s="347"/>
      <c r="D32" s="347"/>
      <c r="E32" s="347"/>
      <c r="F32" s="347"/>
      <c r="G32" s="347"/>
      <c r="H32" s="347"/>
    </row>
    <row r="33" spans="1:8">
      <c r="A33" s="361"/>
      <c r="B33" s="347"/>
      <c r="C33" s="347"/>
      <c r="D33" s="347"/>
      <c r="E33" s="347"/>
      <c r="F33" s="347"/>
      <c r="G33" s="347"/>
      <c r="H33" s="347"/>
    </row>
    <row r="34" spans="1:8">
      <c r="A34" s="361"/>
      <c r="B34" s="347"/>
      <c r="C34" s="347"/>
      <c r="D34" s="347"/>
      <c r="E34" s="347"/>
      <c r="F34" s="347"/>
      <c r="G34" s="347"/>
      <c r="H34" s="347"/>
    </row>
    <row r="35" spans="1:8">
      <c r="A35" s="361"/>
      <c r="B35" s="347"/>
      <c r="C35" s="347"/>
      <c r="D35" s="347"/>
      <c r="E35" s="347"/>
      <c r="F35" s="347"/>
      <c r="G35" s="347"/>
      <c r="H35" s="347"/>
    </row>
    <row r="36" spans="1:8">
      <c r="A36" s="361"/>
      <c r="B36" s="347"/>
      <c r="C36" s="347"/>
      <c r="D36" s="347"/>
      <c r="E36" s="347"/>
      <c r="F36" s="347"/>
      <c r="G36" s="347"/>
      <c r="H36" s="347"/>
    </row>
    <row r="37" spans="1:8">
      <c r="A37" s="361"/>
      <c r="B37" s="347"/>
      <c r="C37" s="347"/>
      <c r="D37" s="347"/>
      <c r="E37" s="347"/>
      <c r="F37" s="347"/>
      <c r="G37" s="347"/>
      <c r="H37" s="347"/>
    </row>
    <row r="38" spans="1:8">
      <c r="A38" s="360"/>
      <c r="B38" s="347"/>
      <c r="C38" s="347"/>
      <c r="D38" s="347"/>
      <c r="E38" s="347"/>
      <c r="F38" s="347"/>
      <c r="G38" s="347"/>
      <c r="H38" s="347"/>
    </row>
    <row r="39" spans="1:8">
      <c r="A39" s="361"/>
    </row>
    <row r="40" spans="1:8">
      <c r="A40" s="362"/>
      <c r="B40" s="347"/>
      <c r="C40" s="347"/>
      <c r="D40" s="347"/>
      <c r="E40" s="347"/>
      <c r="F40" s="347"/>
      <c r="G40" s="347"/>
      <c r="H40" s="347"/>
    </row>
    <row r="41" spans="1:8">
      <c r="A41" s="361"/>
    </row>
    <row r="42" spans="1:8">
      <c r="A42" s="362"/>
    </row>
    <row r="44" spans="1:8">
      <c r="B44" s="92"/>
      <c r="C44" s="92"/>
      <c r="D44" s="92"/>
      <c r="E44" s="92"/>
      <c r="F44" s="92"/>
      <c r="G44" s="92"/>
      <c r="H44" s="92"/>
    </row>
  </sheetData>
  <mergeCells count="5">
    <mergeCell ref="J1:J2"/>
    <mergeCell ref="I1:I2"/>
    <mergeCell ref="B1:D1"/>
    <mergeCell ref="E1:G1"/>
    <mergeCell ref="H1:H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11.42578125" defaultRowHeight="15"/>
  <cols>
    <col min="4" max="4" width="29.28515625" customWidth="1"/>
  </cols>
  <sheetData>
    <row r="1" spans="1:5">
      <c r="A1" s="277"/>
      <c r="B1" s="473" t="s">
        <v>627</v>
      </c>
      <c r="C1" s="473"/>
      <c r="D1" s="436" t="s">
        <v>253</v>
      </c>
      <c r="E1" s="436" t="s">
        <v>584</v>
      </c>
    </row>
    <row r="2" spans="1:5" ht="30" customHeight="1">
      <c r="A2" s="275" t="s">
        <v>257</v>
      </c>
      <c r="B2" s="291" t="s">
        <v>591</v>
      </c>
      <c r="C2" s="290" t="s">
        <v>628</v>
      </c>
      <c r="D2" s="436"/>
      <c r="E2" s="436"/>
    </row>
    <row r="3" spans="1:5">
      <c r="A3" s="299">
        <v>38353</v>
      </c>
      <c r="B3" s="285">
        <v>0.05</v>
      </c>
      <c r="C3" s="285">
        <v>0.05</v>
      </c>
      <c r="D3" s="305" t="s">
        <v>629</v>
      </c>
      <c r="E3" s="301"/>
    </row>
    <row r="4" spans="1:5">
      <c r="A4" s="292"/>
      <c r="B4" s="285"/>
      <c r="C4" s="285"/>
      <c r="D4" s="279"/>
      <c r="E4" s="218"/>
    </row>
    <row r="5" spans="1:5">
      <c r="A5" s="292"/>
      <c r="B5" s="304" t="s">
        <v>611</v>
      </c>
      <c r="C5" s="285"/>
      <c r="D5" s="279"/>
      <c r="E5" s="218"/>
    </row>
    <row r="6" spans="1:5">
      <c r="A6" s="292"/>
      <c r="B6" s="303" t="s">
        <v>630</v>
      </c>
      <c r="C6" s="285"/>
      <c r="D6" s="279"/>
      <c r="E6" s="218"/>
    </row>
    <row r="7" spans="1:5">
      <c r="A7" s="293"/>
      <c r="B7" s="284"/>
      <c r="C7" s="284"/>
      <c r="D7" s="278"/>
      <c r="E7" s="217"/>
    </row>
    <row r="8" spans="1:5">
      <c r="B8" s="302"/>
    </row>
  </sheetData>
  <mergeCells count="3">
    <mergeCell ref="B1:C1"/>
    <mergeCell ref="D1:D2"/>
    <mergeCell ref="E1:E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pane xSplit="1" ySplit="3" topLeftCell="B13" activePane="bottomRight" state="frozen"/>
      <selection pane="topRight" activeCell="B1" sqref="B1"/>
      <selection pane="bottomLeft" activeCell="A3" sqref="A3"/>
      <selection pane="bottomRight" activeCell="F37" sqref="F37"/>
    </sheetView>
  </sheetViews>
  <sheetFormatPr defaultColWidth="11.42578125" defaultRowHeight="15"/>
  <cols>
    <col min="5" max="5" width="10.42578125" customWidth="1"/>
    <col min="7" max="7" width="10.28515625" customWidth="1"/>
    <col min="8" max="8" width="30.42578125" customWidth="1"/>
    <col min="9" max="9" width="25.28515625" customWidth="1"/>
    <col min="10" max="10" width="27.28515625" customWidth="1"/>
  </cols>
  <sheetData>
    <row r="1" spans="1:10">
      <c r="A1" s="277"/>
      <c r="B1" s="473" t="s">
        <v>661</v>
      </c>
      <c r="C1" s="473"/>
      <c r="D1" s="473"/>
      <c r="E1" s="277"/>
      <c r="F1" s="277"/>
      <c r="G1" s="277"/>
      <c r="H1" s="277"/>
      <c r="I1" s="277"/>
      <c r="J1" s="277"/>
    </row>
    <row r="2" spans="1:10">
      <c r="A2" s="307" t="s">
        <v>257</v>
      </c>
      <c r="B2" s="472" t="s">
        <v>275</v>
      </c>
      <c r="C2" s="472"/>
      <c r="D2" s="307" t="s">
        <v>276</v>
      </c>
      <c r="E2" s="307" t="s">
        <v>662</v>
      </c>
      <c r="F2" s="307" t="s">
        <v>663</v>
      </c>
      <c r="G2" s="307" t="s">
        <v>664</v>
      </c>
      <c r="H2" s="307" t="s">
        <v>253</v>
      </c>
      <c r="I2" s="307" t="s">
        <v>253</v>
      </c>
      <c r="J2" s="307" t="s">
        <v>253</v>
      </c>
    </row>
    <row r="3" spans="1:10">
      <c r="A3" s="307"/>
      <c r="B3" s="307" t="s">
        <v>657</v>
      </c>
      <c r="C3" s="307" t="s">
        <v>658</v>
      </c>
      <c r="D3" s="307"/>
      <c r="E3" s="307" t="s">
        <v>665</v>
      </c>
      <c r="F3" s="307" t="s">
        <v>668</v>
      </c>
      <c r="G3" s="307" t="s">
        <v>669</v>
      </c>
      <c r="H3" s="307" t="s">
        <v>672</v>
      </c>
      <c r="I3" s="307" t="s">
        <v>676</v>
      </c>
      <c r="J3" s="307" t="s">
        <v>673</v>
      </c>
    </row>
    <row r="4" spans="1:10">
      <c r="A4" s="280">
        <v>40595</v>
      </c>
      <c r="B4" s="285">
        <v>8.1199999999999994E-2</v>
      </c>
      <c r="C4" s="285">
        <v>7.85E-2</v>
      </c>
      <c r="D4" s="285">
        <v>0.27300000000000002</v>
      </c>
      <c r="E4" s="284">
        <v>5.0000000000000001E-3</v>
      </c>
      <c r="G4" s="337">
        <v>0.01</v>
      </c>
      <c r="H4" t="s">
        <v>659</v>
      </c>
    </row>
    <row r="5" spans="1:10">
      <c r="A5" s="338">
        <v>38353</v>
      </c>
      <c r="B5" s="284">
        <v>7.85E-2</v>
      </c>
      <c r="C5" s="284">
        <v>7.85E-2</v>
      </c>
      <c r="D5" s="284">
        <v>0.27300000000000002</v>
      </c>
      <c r="E5" s="284">
        <v>5.0000000000000001E-3</v>
      </c>
      <c r="F5" s="284">
        <v>5.0000000000000001E-3</v>
      </c>
      <c r="G5" s="337">
        <v>0.01</v>
      </c>
    </row>
    <row r="6" spans="1:10">
      <c r="A6" s="338">
        <v>37987</v>
      </c>
      <c r="B6" s="284">
        <v>7.85E-2</v>
      </c>
      <c r="C6" s="284">
        <v>7.85E-2</v>
      </c>
      <c r="D6" s="284">
        <v>0.26900000000000002</v>
      </c>
      <c r="E6" s="284">
        <v>5.0000000000000001E-3</v>
      </c>
      <c r="F6" s="284">
        <v>5.0000000000000001E-3</v>
      </c>
      <c r="G6" s="337">
        <v>0.01</v>
      </c>
    </row>
    <row r="7" spans="1:10">
      <c r="A7" s="338">
        <v>37622</v>
      </c>
      <c r="B7" s="284">
        <v>7.85E-2</v>
      </c>
      <c r="C7" s="284">
        <v>7.85E-2</v>
      </c>
      <c r="D7" s="284">
        <v>0.26500000000000001</v>
      </c>
      <c r="E7" s="284">
        <v>5.0000000000000001E-3</v>
      </c>
      <c r="F7" s="284">
        <v>5.0000000000000001E-3</v>
      </c>
      <c r="G7" s="337">
        <v>0.01</v>
      </c>
    </row>
    <row r="8" spans="1:10">
      <c r="A8" s="338">
        <v>37257</v>
      </c>
      <c r="B8" s="284">
        <v>7.85E-2</v>
      </c>
      <c r="C8" s="284">
        <v>7.85E-2</v>
      </c>
      <c r="D8" s="284">
        <v>0.26100000000000001</v>
      </c>
      <c r="E8" s="284">
        <v>5.0000000000000001E-3</v>
      </c>
      <c r="F8" s="284">
        <v>5.0000000000000001E-3</v>
      </c>
      <c r="G8" s="337">
        <v>0.01</v>
      </c>
      <c r="J8" t="s">
        <v>675</v>
      </c>
    </row>
    <row r="9" spans="1:10">
      <c r="A9" s="338">
        <v>36892</v>
      </c>
      <c r="B9" s="284">
        <v>7.85E-2</v>
      </c>
      <c r="C9" s="284">
        <v>7.85E-2</v>
      </c>
      <c r="D9" s="284">
        <v>0.26100000000000001</v>
      </c>
      <c r="E9" s="284">
        <v>5.0000000000000001E-3</v>
      </c>
      <c r="F9" s="284">
        <v>2E-3</v>
      </c>
      <c r="G9" s="284">
        <v>8.0000000000000002E-3</v>
      </c>
    </row>
    <row r="10" spans="1:10">
      <c r="A10" s="338">
        <v>36526</v>
      </c>
      <c r="B10" s="284">
        <v>7.85E-2</v>
      </c>
      <c r="C10" s="284">
        <v>7.85E-2</v>
      </c>
      <c r="D10" s="284">
        <v>0.25600000000000001</v>
      </c>
      <c r="E10" s="284">
        <v>5.0000000000000001E-3</v>
      </c>
      <c r="F10" s="284">
        <v>2E-3</v>
      </c>
      <c r="G10" s="284">
        <v>8.0000000000000002E-3</v>
      </c>
      <c r="J10" t="s">
        <v>674</v>
      </c>
    </row>
    <row r="11" spans="1:10">
      <c r="A11" s="338">
        <v>36161</v>
      </c>
      <c r="B11" s="284">
        <v>7.85E-2</v>
      </c>
      <c r="C11" s="284">
        <v>7.85E-2</v>
      </c>
      <c r="D11" s="284">
        <v>0.251</v>
      </c>
      <c r="E11" s="284">
        <v>5.0000000000000001E-3</v>
      </c>
      <c r="F11" s="284">
        <v>2E-3</v>
      </c>
      <c r="G11" s="284">
        <v>6.7000000000000002E-3</v>
      </c>
      <c r="J11" t="s">
        <v>670</v>
      </c>
    </row>
    <row r="12" spans="1:10">
      <c r="A12" s="338">
        <v>34700</v>
      </c>
      <c r="B12" s="284">
        <v>7.85E-2</v>
      </c>
      <c r="C12" s="284">
        <v>7.85E-2</v>
      </c>
      <c r="D12" s="284">
        <v>0.251</v>
      </c>
      <c r="E12" s="284">
        <v>5.0000000000000001E-3</v>
      </c>
      <c r="F12" s="284">
        <v>2E-3</v>
      </c>
      <c r="G12" s="284">
        <v>4.4999999999999997E-3</v>
      </c>
      <c r="J12" t="s">
        <v>671</v>
      </c>
    </row>
    <row r="13" spans="1:10">
      <c r="A13" s="338">
        <v>33270</v>
      </c>
      <c r="B13" s="284">
        <v>7.85E-2</v>
      </c>
      <c r="C13" s="284">
        <v>7.85E-2</v>
      </c>
      <c r="D13" s="284">
        <v>0.21299999999999999</v>
      </c>
      <c r="E13" s="284">
        <v>5.0000000000000001E-3</v>
      </c>
      <c r="F13" s="284">
        <v>2E-3</v>
      </c>
      <c r="G13" s="335" t="s">
        <v>175</v>
      </c>
      <c r="H13" t="s">
        <v>660</v>
      </c>
    </row>
    <row r="14" spans="1:10">
      <c r="A14" s="338">
        <v>32509</v>
      </c>
      <c r="B14" s="284">
        <v>8.8999999999999996E-2</v>
      </c>
      <c r="C14" s="284">
        <v>8.8999999999999996E-2</v>
      </c>
      <c r="D14" s="284">
        <v>0.19700000000000001</v>
      </c>
      <c r="E14" s="284">
        <v>5.0000000000000001E-3</v>
      </c>
      <c r="F14" s="284">
        <v>2E-3</v>
      </c>
      <c r="G14" s="335" t="s">
        <v>175</v>
      </c>
    </row>
    <row r="15" spans="1:10">
      <c r="A15" s="338">
        <v>32143</v>
      </c>
      <c r="B15" s="284">
        <v>7.9000000000000001E-2</v>
      </c>
      <c r="C15" s="284">
        <v>7.9000000000000001E-2</v>
      </c>
      <c r="D15" s="284">
        <v>0.182</v>
      </c>
      <c r="E15" s="284">
        <v>5.0000000000000001E-3</v>
      </c>
      <c r="F15" s="284">
        <v>2E-3</v>
      </c>
      <c r="G15" s="335" t="s">
        <v>175</v>
      </c>
      <c r="H15" s="287"/>
      <c r="J15" s="336"/>
    </row>
    <row r="16" spans="1:10">
      <c r="A16" s="338">
        <v>31959</v>
      </c>
      <c r="B16" s="284">
        <v>7.9000000000000001E-2</v>
      </c>
      <c r="C16" s="284">
        <v>7.9000000000000001E-2</v>
      </c>
      <c r="D16" s="284">
        <v>0.152</v>
      </c>
      <c r="E16" s="284">
        <v>5.0000000000000001E-3</v>
      </c>
      <c r="F16" s="284">
        <v>2E-3</v>
      </c>
      <c r="G16" s="335" t="s">
        <v>175</v>
      </c>
      <c r="H16" s="287"/>
      <c r="I16" s="287"/>
      <c r="J16" s="336"/>
    </row>
    <row r="17" spans="1:10">
      <c r="A17" s="338">
        <v>31778</v>
      </c>
      <c r="B17" s="284">
        <v>7.6999999999999999E-2</v>
      </c>
      <c r="C17" s="284">
        <v>7.6999999999999999E-2</v>
      </c>
      <c r="D17" s="284">
        <v>0.152</v>
      </c>
      <c r="E17" s="284">
        <v>5.0000000000000001E-3</v>
      </c>
      <c r="F17" s="284">
        <v>2E-3</v>
      </c>
      <c r="G17" s="335" t="s">
        <v>175</v>
      </c>
      <c r="H17" s="287"/>
      <c r="I17" s="287"/>
      <c r="J17" s="336"/>
    </row>
    <row r="18" spans="1:10">
      <c r="A18" s="338">
        <v>31625</v>
      </c>
      <c r="B18" s="284">
        <v>7.6999999999999999E-2</v>
      </c>
      <c r="C18" s="284">
        <v>7.6999999999999999E-2</v>
      </c>
      <c r="D18" s="284">
        <v>0.10199999999999999</v>
      </c>
      <c r="E18" s="284">
        <v>5.0000000000000001E-3</v>
      </c>
      <c r="F18" s="284">
        <v>2E-3</v>
      </c>
      <c r="G18" s="335" t="s">
        <v>175</v>
      </c>
      <c r="H18" s="287"/>
      <c r="I18" s="287"/>
      <c r="J18" s="336"/>
    </row>
    <row r="19" spans="1:10">
      <c r="A19" s="338">
        <v>30682</v>
      </c>
      <c r="B19" s="284">
        <v>7.0000000000000007E-2</v>
      </c>
      <c r="C19" s="284">
        <v>7.0000000000000007E-2</v>
      </c>
      <c r="D19" s="284">
        <v>0.10199999999999999</v>
      </c>
      <c r="E19" s="284">
        <v>5.0000000000000001E-3</v>
      </c>
      <c r="F19" s="284">
        <v>2E-3</v>
      </c>
      <c r="G19" s="335" t="s">
        <v>175</v>
      </c>
      <c r="H19" s="287"/>
      <c r="I19" s="287"/>
      <c r="J19" s="336"/>
    </row>
    <row r="20" spans="1:10">
      <c r="A20" s="338">
        <v>30341</v>
      </c>
      <c r="B20" s="284">
        <v>0.06</v>
      </c>
      <c r="C20" s="284">
        <v>0.06</v>
      </c>
      <c r="D20" s="284">
        <v>0.107</v>
      </c>
      <c r="E20" s="284">
        <v>5.0000000000000001E-3</v>
      </c>
      <c r="F20" s="335" t="s">
        <v>175</v>
      </c>
      <c r="G20" s="335" t="s">
        <v>175</v>
      </c>
      <c r="H20" s="287"/>
      <c r="I20" s="287"/>
      <c r="J20" s="287"/>
    </row>
    <row r="21" spans="1:10">
      <c r="A21" s="338">
        <v>30042</v>
      </c>
      <c r="B21" s="284">
        <v>0.06</v>
      </c>
      <c r="C21" s="284">
        <v>0.06</v>
      </c>
      <c r="D21" s="284">
        <v>0.125</v>
      </c>
      <c r="E21" s="284">
        <v>5.0000000000000001E-3</v>
      </c>
      <c r="F21" s="335" t="s">
        <v>175</v>
      </c>
      <c r="G21" s="335" t="s">
        <v>175</v>
      </c>
      <c r="H21" s="287"/>
      <c r="I21" s="287"/>
      <c r="J21" s="287"/>
    </row>
    <row r="22" spans="1:10">
      <c r="A22" s="338">
        <v>29952</v>
      </c>
      <c r="B22" s="284">
        <v>0.06</v>
      </c>
      <c r="C22" s="284">
        <v>0.06</v>
      </c>
      <c r="D22" s="284">
        <v>0.13</v>
      </c>
      <c r="E22" s="284">
        <v>5.0000000000000001E-3</v>
      </c>
      <c r="F22" s="335" t="s">
        <v>175</v>
      </c>
      <c r="G22" s="335" t="s">
        <v>175</v>
      </c>
      <c r="H22" s="287"/>
      <c r="I22" s="287"/>
      <c r="J22" s="287"/>
    </row>
    <row r="23" spans="1:10">
      <c r="A23" s="338">
        <v>29587</v>
      </c>
      <c r="B23" s="284">
        <v>0.06</v>
      </c>
      <c r="C23" s="284">
        <v>0.06</v>
      </c>
      <c r="D23" s="284">
        <v>0.13</v>
      </c>
      <c r="E23" s="284">
        <v>4.0000000000000001E-3</v>
      </c>
      <c r="F23" s="335" t="s">
        <v>175</v>
      </c>
      <c r="G23" s="335" t="s">
        <v>175</v>
      </c>
      <c r="H23" s="287"/>
      <c r="I23" s="287"/>
      <c r="J23" s="287"/>
    </row>
    <row r="24" spans="1:10">
      <c r="A24" s="338">
        <v>29403</v>
      </c>
      <c r="B24" s="284">
        <v>0.06</v>
      </c>
      <c r="C24" s="284">
        <v>0.06</v>
      </c>
      <c r="D24" s="284">
        <v>0.06</v>
      </c>
      <c r="E24" s="284">
        <v>4.0000000000000001E-3</v>
      </c>
      <c r="F24" s="335" t="s">
        <v>175</v>
      </c>
      <c r="G24" s="335" t="s">
        <v>175</v>
      </c>
      <c r="H24" s="287"/>
      <c r="I24" s="287"/>
    </row>
    <row r="25" spans="1:10">
      <c r="A25" s="338">
        <v>28126</v>
      </c>
      <c r="B25" s="284">
        <v>0.06</v>
      </c>
      <c r="C25" s="284">
        <v>0.06</v>
      </c>
      <c r="D25" s="284">
        <v>0.18</v>
      </c>
      <c r="E25" s="284">
        <v>2E-3</v>
      </c>
      <c r="F25" s="335" t="s">
        <v>175</v>
      </c>
      <c r="G25" s="335" t="s">
        <v>175</v>
      </c>
      <c r="H25" s="287"/>
      <c r="I25" s="287"/>
    </row>
    <row r="26" spans="1:10">
      <c r="A26" s="338">
        <v>27030</v>
      </c>
      <c r="B26" s="284">
        <v>0.06</v>
      </c>
      <c r="C26" s="284">
        <v>0.06</v>
      </c>
      <c r="D26" s="284">
        <v>0.19600000000000001</v>
      </c>
      <c r="E26" s="284">
        <v>2E-3</v>
      </c>
      <c r="F26" s="335" t="s">
        <v>175</v>
      </c>
      <c r="G26" s="335" t="s">
        <v>175</v>
      </c>
      <c r="H26" s="287"/>
      <c r="I26" s="287"/>
    </row>
    <row r="27" spans="1:10">
      <c r="A27" s="338">
        <v>26573</v>
      </c>
      <c r="B27" s="284">
        <v>0.06</v>
      </c>
      <c r="C27" s="284">
        <v>0.06</v>
      </c>
      <c r="D27" s="284">
        <v>0.182</v>
      </c>
      <c r="E27" s="284">
        <v>2E-3</v>
      </c>
      <c r="F27" s="335" t="s">
        <v>175</v>
      </c>
      <c r="G27" s="335" t="s">
        <v>175</v>
      </c>
      <c r="H27" s="287"/>
      <c r="I27" s="287"/>
    </row>
    <row r="28" spans="1:10">
      <c r="A28" s="338">
        <v>25781</v>
      </c>
      <c r="B28" s="284">
        <v>0.06</v>
      </c>
      <c r="C28" s="284">
        <v>0.06</v>
      </c>
      <c r="D28" s="284">
        <v>0.182</v>
      </c>
      <c r="E28" s="284">
        <v>3.0000000000000001E-3</v>
      </c>
      <c r="F28" s="335" t="s">
        <v>175</v>
      </c>
      <c r="G28" s="335" t="s">
        <v>175</v>
      </c>
      <c r="H28" s="287"/>
      <c r="I28" s="287"/>
    </row>
    <row r="29" spans="1:10">
      <c r="A29" s="338">
        <v>24593</v>
      </c>
      <c r="B29" s="284">
        <v>0.06</v>
      </c>
      <c r="C29" s="284">
        <v>0.06</v>
      </c>
      <c r="D29" s="284">
        <v>0.18</v>
      </c>
      <c r="E29" s="284">
        <v>3.0000000000000001E-3</v>
      </c>
      <c r="F29" s="335" t="s">
        <v>175</v>
      </c>
      <c r="G29" s="335" t="s">
        <v>175</v>
      </c>
      <c r="H29" s="287"/>
      <c r="I29" s="287"/>
    </row>
    <row r="30" spans="1:10">
      <c r="A30" s="338">
        <v>23559</v>
      </c>
      <c r="B30" s="284">
        <v>0.06</v>
      </c>
      <c r="C30" s="284">
        <v>0.06</v>
      </c>
      <c r="D30" s="284">
        <v>0.18</v>
      </c>
      <c r="E30" s="284">
        <v>6.0000000000000001E-3</v>
      </c>
      <c r="F30" s="335" t="s">
        <v>175</v>
      </c>
      <c r="G30" s="335" t="s">
        <v>175</v>
      </c>
      <c r="H30" s="287"/>
      <c r="I30" s="287"/>
    </row>
    <row r="31" spans="1:10">
      <c r="A31" s="338">
        <v>22647</v>
      </c>
      <c r="B31" s="284">
        <v>0.06</v>
      </c>
      <c r="C31" s="284">
        <v>0.06</v>
      </c>
      <c r="D31" s="284">
        <v>0.18</v>
      </c>
      <c r="E31" s="335" t="s">
        <v>175</v>
      </c>
      <c r="F31" s="335" t="s">
        <v>175</v>
      </c>
      <c r="G31" s="335" t="s">
        <v>175</v>
      </c>
      <c r="H31" s="287"/>
    </row>
    <row r="32" spans="1:10">
      <c r="A32" s="338">
        <v>22282</v>
      </c>
      <c r="B32" s="284">
        <v>0.06</v>
      </c>
      <c r="C32" s="284">
        <v>0.06</v>
      </c>
      <c r="D32" s="284">
        <v>0.2</v>
      </c>
      <c r="E32" s="335" t="s">
        <v>175</v>
      </c>
      <c r="F32" s="335" t="s">
        <v>175</v>
      </c>
      <c r="G32" s="335" t="s">
        <v>175</v>
      </c>
      <c r="H32" s="287"/>
    </row>
    <row r="33" spans="1:8">
      <c r="A33" s="338">
        <v>20180</v>
      </c>
      <c r="B33" s="284">
        <v>0.06</v>
      </c>
      <c r="C33" s="284">
        <v>0.06</v>
      </c>
      <c r="D33" s="284">
        <v>0.18</v>
      </c>
      <c r="E33" s="335" t="s">
        <v>175</v>
      </c>
      <c r="F33" s="335" t="s">
        <v>175</v>
      </c>
      <c r="G33" s="335" t="s">
        <v>175</v>
      </c>
      <c r="H33" s="287"/>
    </row>
    <row r="34" spans="1:8">
      <c r="A34" s="338">
        <v>19815</v>
      </c>
      <c r="B34" s="284">
        <v>0.06</v>
      </c>
      <c r="C34" s="284">
        <v>0.06</v>
      </c>
      <c r="D34" s="284">
        <v>0.21</v>
      </c>
      <c r="E34" s="335" t="s">
        <v>175</v>
      </c>
      <c r="F34" s="335" t="s">
        <v>175</v>
      </c>
      <c r="G34" s="335" t="s">
        <v>175</v>
      </c>
      <c r="H34" s="287"/>
    </row>
    <row r="35" spans="1:8">
      <c r="A35" s="338">
        <v>18629</v>
      </c>
      <c r="B35" s="284">
        <v>0.06</v>
      </c>
      <c r="C35" s="284">
        <v>0.06</v>
      </c>
      <c r="D35" s="284">
        <v>0.18</v>
      </c>
      <c r="E35" s="335" t="s">
        <v>175</v>
      </c>
      <c r="F35" s="335" t="s">
        <v>175</v>
      </c>
      <c r="G35" s="335" t="s">
        <v>175</v>
      </c>
      <c r="H35" s="287"/>
    </row>
    <row r="36" spans="1:8">
      <c r="A36" s="338">
        <v>17429</v>
      </c>
      <c r="B36" s="284">
        <v>0.06</v>
      </c>
      <c r="C36" s="284">
        <v>0.06</v>
      </c>
      <c r="D36" s="284">
        <v>0.12</v>
      </c>
      <c r="E36" s="335" t="s">
        <v>175</v>
      </c>
      <c r="F36" s="335" t="s">
        <v>175</v>
      </c>
      <c r="G36" s="335" t="s">
        <v>175</v>
      </c>
      <c r="H36" s="287"/>
    </row>
    <row r="37" spans="1:8">
      <c r="C37" s="252"/>
      <c r="D37" s="252"/>
      <c r="E37" s="287"/>
      <c r="F37" s="287"/>
      <c r="G37" s="287"/>
    </row>
    <row r="38" spans="1:8">
      <c r="C38" s="252"/>
      <c r="D38" s="252"/>
      <c r="E38" s="287"/>
      <c r="F38" s="287"/>
      <c r="G38" s="287"/>
    </row>
    <row r="39" spans="1:8">
      <c r="B39" s="339" t="s">
        <v>677</v>
      </c>
      <c r="C39" s="252"/>
      <c r="D39" s="252"/>
      <c r="E39" s="287"/>
      <c r="F39" s="287"/>
      <c r="G39" s="287"/>
    </row>
    <row r="40" spans="1:8">
      <c r="B40" t="s">
        <v>666</v>
      </c>
      <c r="C40" s="252"/>
      <c r="D40" s="252"/>
      <c r="E40" s="287"/>
      <c r="F40" s="287"/>
      <c r="G40" s="287"/>
    </row>
    <row r="41" spans="1:8">
      <c r="B41" t="s">
        <v>667</v>
      </c>
      <c r="C41" s="252"/>
      <c r="D41" s="252"/>
      <c r="E41" s="287"/>
      <c r="F41" s="287"/>
      <c r="G41" s="287"/>
    </row>
    <row r="42" spans="1:8">
      <c r="C42" s="252"/>
      <c r="D42" s="252"/>
      <c r="E42" s="287"/>
      <c r="F42" s="287"/>
    </row>
    <row r="43" spans="1:8">
      <c r="C43" s="252"/>
      <c r="D43" s="252"/>
      <c r="E43" s="287"/>
      <c r="F43" s="287"/>
    </row>
    <row r="44" spans="1:8">
      <c r="C44" s="252"/>
      <c r="D44" s="252"/>
      <c r="E44" s="287"/>
      <c r="F44" s="287"/>
    </row>
    <row r="45" spans="1:8">
      <c r="C45" s="252"/>
      <c r="D45" s="252"/>
      <c r="E45" s="287"/>
      <c r="F45" s="287"/>
    </row>
    <row r="46" spans="1:8">
      <c r="C46" s="252"/>
      <c r="D46" s="252"/>
      <c r="E46" s="287"/>
      <c r="F46" s="287"/>
    </row>
    <row r="47" spans="1:8">
      <c r="C47" s="252"/>
      <c r="D47" s="252"/>
      <c r="E47" s="287"/>
      <c r="F47" s="287"/>
    </row>
  </sheetData>
  <mergeCells count="2">
    <mergeCell ref="B2:C2"/>
    <mergeCell ref="B1:D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ColWidth="11.42578125" defaultRowHeight="15"/>
  <cols>
    <col min="4" max="4" width="12.85546875" customWidth="1"/>
    <col min="6" max="10" width="13.7109375" customWidth="1"/>
    <col min="11" max="11" width="29.140625" customWidth="1"/>
    <col min="13" max="13" width="29.140625" customWidth="1"/>
  </cols>
  <sheetData>
    <row r="1" spans="1:14">
      <c r="A1" s="436" t="s">
        <v>257</v>
      </c>
      <c r="B1" s="441" t="s">
        <v>444</v>
      </c>
      <c r="C1" s="473" t="s">
        <v>593</v>
      </c>
      <c r="D1" s="473"/>
      <c r="E1" s="473"/>
      <c r="F1" s="473"/>
      <c r="G1" s="473" t="s">
        <v>594</v>
      </c>
      <c r="H1" s="473"/>
      <c r="I1" s="473"/>
      <c r="J1" s="473"/>
      <c r="K1" s="436" t="s">
        <v>612</v>
      </c>
      <c r="L1" s="436" t="s">
        <v>584</v>
      </c>
      <c r="M1" s="436" t="s">
        <v>613</v>
      </c>
      <c r="N1" s="436" t="s">
        <v>584</v>
      </c>
    </row>
    <row r="2" spans="1:14" ht="15" customHeight="1">
      <c r="A2" s="436"/>
      <c r="B2" s="441"/>
      <c r="C2" s="472" t="s">
        <v>380</v>
      </c>
      <c r="D2" s="472"/>
      <c r="E2" s="473" t="s">
        <v>381</v>
      </c>
      <c r="F2" s="473"/>
      <c r="G2" s="472" t="s">
        <v>380</v>
      </c>
      <c r="H2" s="472"/>
      <c r="I2" s="473" t="s">
        <v>381</v>
      </c>
      <c r="J2" s="473"/>
      <c r="K2" s="436"/>
      <c r="L2" s="436"/>
      <c r="M2" s="436"/>
      <c r="N2" s="436"/>
    </row>
    <row r="3" spans="1:14" ht="30" customHeight="1">
      <c r="A3" s="436"/>
      <c r="B3" s="441"/>
      <c r="C3" s="276" t="s">
        <v>591</v>
      </c>
      <c r="D3" s="276" t="s">
        <v>592</v>
      </c>
      <c r="E3" s="276" t="s">
        <v>591</v>
      </c>
      <c r="F3" s="276" t="s">
        <v>592</v>
      </c>
      <c r="G3" s="276" t="s">
        <v>591</v>
      </c>
      <c r="H3" s="276" t="s">
        <v>592</v>
      </c>
      <c r="I3" s="276" t="s">
        <v>591</v>
      </c>
      <c r="J3" s="276" t="s">
        <v>592</v>
      </c>
      <c r="K3" s="436"/>
      <c r="L3" s="436"/>
      <c r="M3" s="436"/>
      <c r="N3" s="436"/>
    </row>
    <row r="4" spans="1:14">
      <c r="A4" s="281">
        <v>40909</v>
      </c>
      <c r="B4" s="286">
        <v>1.25</v>
      </c>
      <c r="C4" s="218">
        <v>1.8800000000000001E-2</v>
      </c>
      <c r="D4" s="218">
        <v>2.8199999999999999E-2</v>
      </c>
      <c r="E4" s="218">
        <v>4.8800000000000003E-2</v>
      </c>
      <c r="F4" s="218">
        <v>9.3600000000000003E-2</v>
      </c>
      <c r="G4" s="218">
        <f t="shared" ref="G4:J11" si="0">$B4*C4</f>
        <v>2.35E-2</v>
      </c>
      <c r="H4" s="218">
        <f t="shared" si="0"/>
        <v>3.5249999999999997E-2</v>
      </c>
      <c r="I4" s="218">
        <f t="shared" si="0"/>
        <v>6.1000000000000006E-2</v>
      </c>
      <c r="J4" s="218">
        <f t="shared" si="0"/>
        <v>0.11700000000000001</v>
      </c>
      <c r="M4" t="s">
        <v>616</v>
      </c>
      <c r="N4" s="289">
        <v>39715</v>
      </c>
    </row>
    <row r="5" spans="1:14">
      <c r="A5" s="281">
        <v>40544</v>
      </c>
      <c r="B5" s="286">
        <v>1.25</v>
      </c>
      <c r="C5" s="218">
        <v>1.8200000000000001E-2</v>
      </c>
      <c r="D5" s="218">
        <v>2.7300000000000001E-2</v>
      </c>
      <c r="E5" s="218">
        <v>4.8000000000000001E-2</v>
      </c>
      <c r="F5" s="218">
        <v>9.2799999999999994E-2</v>
      </c>
      <c r="G5" s="218">
        <f t="shared" si="0"/>
        <v>2.2749999999999999E-2</v>
      </c>
      <c r="H5" s="218">
        <f t="shared" si="0"/>
        <v>3.4125000000000003E-2</v>
      </c>
      <c r="I5" s="218">
        <f t="shared" si="0"/>
        <v>0.06</v>
      </c>
      <c r="J5" s="218">
        <f t="shared" si="0"/>
        <v>0.11599999999999999</v>
      </c>
      <c r="M5" t="s">
        <v>616</v>
      </c>
      <c r="N5" s="289">
        <v>39715</v>
      </c>
    </row>
    <row r="6" spans="1:14">
      <c r="A6" s="281">
        <v>33604</v>
      </c>
      <c r="B6" s="286">
        <v>1.25</v>
      </c>
      <c r="C6" s="218">
        <v>1.8000000000000002E-2</v>
      </c>
      <c r="D6" s="218">
        <v>2.7000000000000003E-2</v>
      </c>
      <c r="E6" s="218">
        <v>4.7599999999999996E-2</v>
      </c>
      <c r="F6" s="218">
        <v>9.2399999999999996E-2</v>
      </c>
      <c r="G6" s="218">
        <f t="shared" si="0"/>
        <v>2.2500000000000003E-2</v>
      </c>
      <c r="H6" s="218">
        <f t="shared" si="0"/>
        <v>3.3750000000000002E-2</v>
      </c>
      <c r="I6" s="218">
        <f t="shared" si="0"/>
        <v>5.9499999999999997E-2</v>
      </c>
      <c r="J6" s="218">
        <f t="shared" si="0"/>
        <v>0.11549999999999999</v>
      </c>
      <c r="K6" t="s">
        <v>604</v>
      </c>
      <c r="L6" s="220">
        <v>33606</v>
      </c>
    </row>
    <row r="7" spans="1:14">
      <c r="A7" s="226">
        <v>33329</v>
      </c>
      <c r="B7" s="286">
        <v>1.2</v>
      </c>
      <c r="C7" s="218">
        <v>1.8000000000000002E-2</v>
      </c>
      <c r="D7" s="218">
        <v>2.7000000000000003E-2</v>
      </c>
      <c r="E7" s="218">
        <v>4.7599999999999996E-2</v>
      </c>
      <c r="F7" s="218">
        <v>9.2399999999999996E-2</v>
      </c>
      <c r="G7" s="218">
        <f t="shared" si="0"/>
        <v>2.1600000000000001E-2</v>
      </c>
      <c r="H7" s="218">
        <f t="shared" si="0"/>
        <v>3.2400000000000005E-2</v>
      </c>
      <c r="I7" s="218">
        <f t="shared" si="0"/>
        <v>5.711999999999999E-2</v>
      </c>
      <c r="J7" s="218">
        <f t="shared" si="0"/>
        <v>0.11087999999999999</v>
      </c>
      <c r="K7" t="s">
        <v>605</v>
      </c>
      <c r="L7" s="220">
        <v>33327</v>
      </c>
    </row>
    <row r="8" spans="1:14">
      <c r="A8" s="226">
        <v>32509</v>
      </c>
      <c r="B8" s="286">
        <v>1.0900000000000001</v>
      </c>
      <c r="C8" s="218">
        <v>1.8000000000000002E-2</v>
      </c>
      <c r="D8" s="218">
        <v>2.7000000000000003E-2</v>
      </c>
      <c r="E8" s="218">
        <v>4.7599999999999996E-2</v>
      </c>
      <c r="F8" s="218">
        <v>9.2399999999999996E-2</v>
      </c>
      <c r="G8" s="218">
        <f t="shared" si="0"/>
        <v>1.9620000000000002E-2</v>
      </c>
      <c r="H8" s="218">
        <f t="shared" si="0"/>
        <v>2.9430000000000005E-2</v>
      </c>
      <c r="I8" s="218">
        <f t="shared" si="0"/>
        <v>5.1884E-2</v>
      </c>
      <c r="J8" s="218">
        <f t="shared" si="0"/>
        <v>0.100716</v>
      </c>
      <c r="K8" t="s">
        <v>603</v>
      </c>
      <c r="L8" s="289">
        <v>32511</v>
      </c>
      <c r="M8" t="s">
        <v>615</v>
      </c>
      <c r="N8" s="289">
        <v>32511</v>
      </c>
    </row>
    <row r="9" spans="1:14">
      <c r="A9" s="226">
        <v>32143</v>
      </c>
      <c r="B9" s="286">
        <v>1</v>
      </c>
      <c r="C9" s="218">
        <v>1.4E-2</v>
      </c>
      <c r="D9" s="218">
        <v>2.1000000000000001E-2</v>
      </c>
      <c r="E9" s="218">
        <v>4.2500000000000003E-2</v>
      </c>
      <c r="F9" s="218">
        <v>8.2500000000000004E-2</v>
      </c>
      <c r="G9" s="218">
        <f t="shared" si="0"/>
        <v>1.4E-2</v>
      </c>
      <c r="H9" s="218">
        <f t="shared" si="0"/>
        <v>2.1000000000000001E-2</v>
      </c>
      <c r="I9" s="218">
        <f t="shared" si="0"/>
        <v>4.2500000000000003E-2</v>
      </c>
      <c r="J9" s="218">
        <f t="shared" si="0"/>
        <v>8.2500000000000004E-2</v>
      </c>
      <c r="K9" t="s">
        <v>602</v>
      </c>
      <c r="L9" s="289">
        <v>32139</v>
      </c>
    </row>
    <row r="10" spans="1:14">
      <c r="A10" s="226">
        <v>30317</v>
      </c>
      <c r="B10" s="286">
        <v>0.8</v>
      </c>
      <c r="C10" s="218">
        <v>1.4E-2</v>
      </c>
      <c r="D10" s="218">
        <v>2.1000000000000001E-2</v>
      </c>
      <c r="E10" s="218">
        <v>4.2500000000000003E-2</v>
      </c>
      <c r="F10" s="218">
        <v>8.2500000000000004E-2</v>
      </c>
      <c r="G10" s="218">
        <f t="shared" si="0"/>
        <v>1.1200000000000002E-2</v>
      </c>
      <c r="H10" s="218">
        <f t="shared" si="0"/>
        <v>1.6800000000000002E-2</v>
      </c>
      <c r="I10" s="218">
        <f t="shared" si="0"/>
        <v>3.4000000000000002E-2</v>
      </c>
      <c r="J10" s="218">
        <f t="shared" si="0"/>
        <v>6.6000000000000003E-2</v>
      </c>
      <c r="K10" t="s">
        <v>601</v>
      </c>
      <c r="L10" s="289">
        <v>30314</v>
      </c>
    </row>
    <row r="11" spans="1:14">
      <c r="A11" s="226">
        <v>25934</v>
      </c>
      <c r="B11" s="286">
        <v>0.6</v>
      </c>
      <c r="C11" s="218">
        <v>1.4E-2</v>
      </c>
      <c r="D11" s="218">
        <v>2.1000000000000001E-2</v>
      </c>
      <c r="E11" s="218">
        <v>4.2500000000000003E-2</v>
      </c>
      <c r="F11" s="218">
        <v>8.2500000000000004E-2</v>
      </c>
      <c r="G11" s="218">
        <f t="shared" si="0"/>
        <v>8.3999999999999995E-3</v>
      </c>
      <c r="H11" s="218">
        <f t="shared" si="0"/>
        <v>1.26E-2</v>
      </c>
      <c r="I11" s="218">
        <f t="shared" si="0"/>
        <v>2.5500000000000002E-2</v>
      </c>
      <c r="J11" s="218">
        <f t="shared" si="0"/>
        <v>4.9500000000000002E-2</v>
      </c>
      <c r="K11" t="s">
        <v>600</v>
      </c>
      <c r="L11" s="289">
        <v>25952</v>
      </c>
      <c r="M11" t="s">
        <v>595</v>
      </c>
      <c r="N11" s="289">
        <v>25932</v>
      </c>
    </row>
    <row r="12" spans="1:14">
      <c r="C12" s="287"/>
      <c r="G12" s="218"/>
      <c r="H12" s="218"/>
      <c r="I12" s="218"/>
      <c r="J12" s="218"/>
    </row>
    <row r="13" spans="1:14">
      <c r="B13" s="92" t="s">
        <v>240</v>
      </c>
      <c r="G13" s="218"/>
      <c r="H13" s="218"/>
      <c r="I13" s="218"/>
      <c r="J13" s="218"/>
    </row>
    <row r="14" spans="1:14">
      <c r="B14" t="s">
        <v>606</v>
      </c>
      <c r="G14" s="218"/>
      <c r="H14" s="218"/>
      <c r="I14" s="218"/>
      <c r="J14" s="218"/>
    </row>
    <row r="15" spans="1:14">
      <c r="B15" t="s">
        <v>607</v>
      </c>
      <c r="C15" t="s">
        <v>610</v>
      </c>
    </row>
    <row r="16" spans="1:14">
      <c r="B16" t="s">
        <v>609</v>
      </c>
      <c r="C16" t="s">
        <v>608</v>
      </c>
    </row>
    <row r="17" spans="2:12">
      <c r="C17" t="s">
        <v>596</v>
      </c>
    </row>
    <row r="18" spans="2:12">
      <c r="C18" t="s">
        <v>597</v>
      </c>
    </row>
    <row r="19" spans="2:12">
      <c r="C19" t="s">
        <v>598</v>
      </c>
    </row>
    <row r="21" spans="2:12">
      <c r="B21" s="92" t="s">
        <v>611</v>
      </c>
    </row>
    <row r="22" spans="2:12">
      <c r="C22" t="s">
        <v>599</v>
      </c>
    </row>
    <row r="23" spans="2:12">
      <c r="C23" t="s">
        <v>614</v>
      </c>
      <c r="L23" s="252"/>
    </row>
  </sheetData>
  <mergeCells count="12">
    <mergeCell ref="G2:H2"/>
    <mergeCell ref="I2:J2"/>
    <mergeCell ref="M1:M3"/>
    <mergeCell ref="N1:N3"/>
    <mergeCell ref="K1:K3"/>
    <mergeCell ref="L1:L3"/>
    <mergeCell ref="B1:B3"/>
    <mergeCell ref="A1:A3"/>
    <mergeCell ref="C2:D2"/>
    <mergeCell ref="E2:F2"/>
    <mergeCell ref="C1:F1"/>
    <mergeCell ref="G1:J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ColWidth="11.42578125" defaultRowHeight="15"/>
  <cols>
    <col min="1" max="2" width="11.28515625" customWidth="1"/>
    <col min="7" max="7" width="27.7109375" customWidth="1"/>
    <col min="8" max="8" width="16.85546875" customWidth="1"/>
  </cols>
  <sheetData>
    <row r="1" spans="1:9">
      <c r="A1" s="225" t="s">
        <v>257</v>
      </c>
      <c r="B1" s="224" t="s">
        <v>451</v>
      </c>
      <c r="C1" s="224" t="s">
        <v>454</v>
      </c>
      <c r="D1" s="224" t="s">
        <v>455</v>
      </c>
      <c r="E1" s="224" t="s">
        <v>452</v>
      </c>
      <c r="F1" s="224" t="s">
        <v>453</v>
      </c>
      <c r="G1" s="224" t="s">
        <v>253</v>
      </c>
      <c r="H1" s="224" t="s">
        <v>269</v>
      </c>
      <c r="I1" s="216"/>
    </row>
    <row r="2" spans="1:9">
      <c r="A2" s="226">
        <v>40909</v>
      </c>
      <c r="B2" s="217"/>
      <c r="C2" s="217"/>
      <c r="D2" s="217"/>
      <c r="E2" s="217"/>
      <c r="F2" s="217"/>
      <c r="G2" s="219"/>
      <c r="H2" s="217"/>
      <c r="I2" s="217"/>
    </row>
    <row r="3" spans="1:9">
      <c r="A3" s="226">
        <v>40544</v>
      </c>
      <c r="B3" s="218">
        <v>4.2500000000000003E-2</v>
      </c>
      <c r="C3" s="218">
        <v>4.2500000000000003E-2</v>
      </c>
      <c r="D3" s="218">
        <v>9.35E-2</v>
      </c>
      <c r="E3" s="222">
        <v>7604</v>
      </c>
      <c r="F3" s="222">
        <v>15185</v>
      </c>
      <c r="G3" s="219"/>
      <c r="H3" s="217"/>
      <c r="I3" s="217"/>
    </row>
    <row r="4" spans="1:9">
      <c r="A4" s="226">
        <v>40179</v>
      </c>
      <c r="B4" s="218">
        <v>4.2500000000000003E-2</v>
      </c>
      <c r="C4" s="218">
        <v>4.2500000000000003E-2</v>
      </c>
      <c r="D4" s="218">
        <v>9.35E-2</v>
      </c>
      <c r="E4" s="222">
        <v>7491</v>
      </c>
      <c r="F4" s="222">
        <v>14960</v>
      </c>
      <c r="G4" s="219"/>
      <c r="H4" s="217"/>
      <c r="I4" s="217"/>
    </row>
    <row r="5" spans="1:9">
      <c r="A5" s="226">
        <v>39814</v>
      </c>
      <c r="B5" s="218">
        <v>4.2500000000000003E-2</v>
      </c>
      <c r="C5" s="218">
        <v>4.2500000000000003E-2</v>
      </c>
      <c r="D5" s="218">
        <v>9.35E-2</v>
      </c>
      <c r="E5" s="222">
        <v>7461</v>
      </c>
      <c r="F5" s="222">
        <v>14902</v>
      </c>
      <c r="G5" s="219"/>
      <c r="H5" s="217"/>
      <c r="I5" s="217"/>
    </row>
    <row r="6" spans="1:9">
      <c r="A6" s="226">
        <v>39448</v>
      </c>
      <c r="B6" s="218">
        <v>4.2500000000000003E-2</v>
      </c>
      <c r="C6" s="218">
        <v>4.2500000000000003E-2</v>
      </c>
      <c r="D6" s="218">
        <v>9.35E-2</v>
      </c>
      <c r="E6" s="222">
        <v>7250</v>
      </c>
      <c r="F6" s="222">
        <v>14481</v>
      </c>
      <c r="G6" s="219"/>
      <c r="H6" s="217"/>
      <c r="I6" s="217"/>
    </row>
    <row r="7" spans="1:9">
      <c r="A7" s="226">
        <v>39083</v>
      </c>
      <c r="B7" s="218">
        <v>4.2500000000000003E-2</v>
      </c>
      <c r="C7" s="218">
        <v>4.2500000000000003E-2</v>
      </c>
      <c r="D7" s="218">
        <v>9.35E-2</v>
      </c>
      <c r="E7" s="222">
        <v>7156</v>
      </c>
      <c r="F7" s="222">
        <v>14295</v>
      </c>
      <c r="G7" s="219"/>
      <c r="H7" s="217"/>
      <c r="I7" s="217"/>
    </row>
    <row r="8" spans="1:9">
      <c r="A8" s="226">
        <v>38718</v>
      </c>
      <c r="B8" s="218">
        <v>4.2500000000000003E-2</v>
      </c>
      <c r="C8" s="218">
        <v>4.2500000000000003E-2</v>
      </c>
      <c r="D8" s="218">
        <v>9.35E-2</v>
      </c>
      <c r="E8" s="222">
        <v>7029</v>
      </c>
      <c r="F8" s="222">
        <v>14042</v>
      </c>
      <c r="G8" s="219"/>
      <c r="H8" s="217"/>
      <c r="I8" s="217"/>
    </row>
    <row r="9" spans="1:9">
      <c r="A9" s="226">
        <v>38353</v>
      </c>
      <c r="B9" s="218">
        <v>4.2500000000000003E-2</v>
      </c>
      <c r="C9" s="218">
        <v>4.2500000000000003E-2</v>
      </c>
      <c r="D9" s="218">
        <v>9.35E-2</v>
      </c>
      <c r="E9" s="222">
        <v>6904</v>
      </c>
      <c r="F9" s="222">
        <v>13793</v>
      </c>
      <c r="G9" s="219"/>
      <c r="H9" s="217"/>
      <c r="I9" s="217"/>
    </row>
    <row r="10" spans="1:9">
      <c r="A10" s="226">
        <v>37987</v>
      </c>
      <c r="B10" s="218">
        <v>4.2500000000000003E-2</v>
      </c>
      <c r="C10" s="218">
        <v>4.2500000000000003E-2</v>
      </c>
      <c r="D10" s="218">
        <v>9.35E-2</v>
      </c>
      <c r="E10" s="222">
        <v>6789</v>
      </c>
      <c r="F10" s="222">
        <v>13563</v>
      </c>
      <c r="G10" s="219"/>
      <c r="H10" s="217"/>
      <c r="I10" s="217"/>
    </row>
    <row r="11" spans="1:9">
      <c r="A11" s="226">
        <v>37622</v>
      </c>
      <c r="B11" s="218">
        <v>4.2500000000000003E-2</v>
      </c>
      <c r="C11" s="218">
        <v>4.2500000000000003E-2</v>
      </c>
      <c r="D11" s="218">
        <v>9.35E-2</v>
      </c>
      <c r="E11" s="222">
        <v>6675</v>
      </c>
      <c r="F11" s="222">
        <v>13337</v>
      </c>
      <c r="G11" s="219"/>
      <c r="H11" s="217"/>
      <c r="I11" s="217"/>
    </row>
    <row r="12" spans="1:9">
      <c r="A12" s="226">
        <v>37257</v>
      </c>
      <c r="B12" s="218">
        <v>4.2500000000000003E-2</v>
      </c>
      <c r="C12" s="218">
        <v>4.2500000000000003E-2</v>
      </c>
      <c r="D12" s="218">
        <v>9.35E-2</v>
      </c>
      <c r="E12" s="222">
        <v>6563</v>
      </c>
      <c r="F12" s="222">
        <v>13113</v>
      </c>
      <c r="G12" s="219"/>
      <c r="H12" s="217"/>
      <c r="I12" s="217"/>
    </row>
    <row r="13" spans="1:9">
      <c r="A13" s="226">
        <v>36892</v>
      </c>
      <c r="B13" s="218">
        <v>4.2500000000000003E-2</v>
      </c>
      <c r="C13" s="218">
        <v>4.2500000000000003E-2</v>
      </c>
      <c r="D13" s="218">
        <v>9.35E-2</v>
      </c>
      <c r="E13" s="228">
        <v>6459.26</v>
      </c>
      <c r="F13" s="228">
        <v>12906.33</v>
      </c>
      <c r="G13" s="219"/>
      <c r="H13" s="217"/>
      <c r="I13" s="217"/>
    </row>
    <row r="14" spans="1:9">
      <c r="A14" s="226">
        <v>36526</v>
      </c>
      <c r="B14" s="218">
        <v>4.2500000000000003E-2</v>
      </c>
      <c r="C14" s="218">
        <v>4.2500000000000003E-2</v>
      </c>
      <c r="D14" s="218">
        <v>9.35E-2</v>
      </c>
      <c r="E14" s="223">
        <v>41781</v>
      </c>
      <c r="F14" s="223">
        <v>83480</v>
      </c>
      <c r="G14" s="219" t="s">
        <v>460</v>
      </c>
      <c r="H14" s="220">
        <v>36525</v>
      </c>
      <c r="I14" s="217"/>
    </row>
    <row r="15" spans="1:9">
      <c r="A15" s="226">
        <v>36161</v>
      </c>
      <c r="B15" s="218">
        <v>4.2500000000000003E-2</v>
      </c>
      <c r="C15" s="218">
        <v>4.2500000000000003E-2</v>
      </c>
      <c r="D15" s="218">
        <v>9.35E-2</v>
      </c>
      <c r="E15" s="223">
        <v>41570</v>
      </c>
      <c r="F15" s="223">
        <v>83060</v>
      </c>
      <c r="G15" s="219" t="s">
        <v>459</v>
      </c>
      <c r="H15" s="220">
        <v>36160</v>
      </c>
      <c r="I15" s="217"/>
    </row>
    <row r="16" spans="1:9">
      <c r="A16" s="226">
        <v>35796</v>
      </c>
      <c r="B16" s="218">
        <v>4.2500000000000003E-2</v>
      </c>
      <c r="C16" s="218">
        <v>4.2500000000000003E-2</v>
      </c>
      <c r="D16" s="218">
        <v>9.35E-2</v>
      </c>
      <c r="E16" s="223">
        <v>41231</v>
      </c>
      <c r="F16" s="223">
        <v>82390</v>
      </c>
      <c r="G16" s="219" t="s">
        <v>458</v>
      </c>
      <c r="H16" s="220">
        <v>35795</v>
      </c>
      <c r="I16" s="217"/>
    </row>
    <row r="17" spans="1:9">
      <c r="A17" s="226">
        <v>35431</v>
      </c>
      <c r="B17" s="218">
        <v>4.2500000000000003E-2</v>
      </c>
      <c r="C17" s="218">
        <v>4.2500000000000003E-2</v>
      </c>
      <c r="D17" s="218">
        <v>9.35E-2</v>
      </c>
      <c r="E17" s="223">
        <v>40780</v>
      </c>
      <c r="F17" s="223">
        <v>81490</v>
      </c>
      <c r="G17" s="219" t="s">
        <v>457</v>
      </c>
      <c r="H17" s="220">
        <v>35241</v>
      </c>
      <c r="I17" s="217"/>
    </row>
    <row r="18" spans="1:9">
      <c r="A18" s="226">
        <v>35065</v>
      </c>
      <c r="B18" s="218">
        <v>4.2500000000000003E-2</v>
      </c>
      <c r="C18" s="218">
        <v>4.2500000000000003E-2</v>
      </c>
      <c r="D18" s="218">
        <v>9.35E-2</v>
      </c>
      <c r="E18" s="223">
        <v>40010</v>
      </c>
      <c r="F18" s="223">
        <v>79970</v>
      </c>
      <c r="G18" s="219"/>
      <c r="H18" s="220"/>
      <c r="I18" s="217"/>
    </row>
    <row r="19" spans="1:9">
      <c r="A19" s="226">
        <v>34700</v>
      </c>
      <c r="B19" s="218">
        <v>4.2500000000000003E-2</v>
      </c>
      <c r="C19" s="218">
        <v>4.2500000000000003E-2</v>
      </c>
      <c r="D19" s="218">
        <v>9.35E-2</v>
      </c>
      <c r="E19" s="223"/>
      <c r="F19" s="223"/>
      <c r="G19" s="219"/>
      <c r="H19" s="220"/>
      <c r="I19" s="217"/>
    </row>
    <row r="20" spans="1:9">
      <c r="A20" s="226">
        <v>34335</v>
      </c>
      <c r="B20" s="218">
        <v>4.2500000000000003E-2</v>
      </c>
      <c r="C20" s="218">
        <v>4.2500000000000003E-2</v>
      </c>
      <c r="D20" s="218">
        <v>9.35E-2</v>
      </c>
      <c r="E20" s="223">
        <v>38750</v>
      </c>
      <c r="F20" s="223">
        <v>77450</v>
      </c>
      <c r="G20" s="219"/>
      <c r="H20" s="220"/>
      <c r="I20" s="217"/>
    </row>
    <row r="21" spans="1:9">
      <c r="A21" s="226">
        <v>33970</v>
      </c>
      <c r="B21" s="218">
        <v>4.2500000000000003E-2</v>
      </c>
      <c r="C21" s="218">
        <v>4.2500000000000003E-2</v>
      </c>
      <c r="D21" s="218">
        <v>9.35E-2</v>
      </c>
      <c r="E21" s="223">
        <v>38020</v>
      </c>
      <c r="F21" s="223">
        <v>76000</v>
      </c>
      <c r="G21" s="219"/>
      <c r="H21" s="220"/>
      <c r="I21" s="217"/>
    </row>
    <row r="22" spans="1:9">
      <c r="A22" s="226">
        <v>33604</v>
      </c>
      <c r="B22" s="218">
        <v>4.2500000000000003E-2</v>
      </c>
      <c r="C22" s="218">
        <v>4.2500000000000003E-2</v>
      </c>
      <c r="D22" s="218">
        <v>9.35E-2</v>
      </c>
      <c r="E22" s="223">
        <v>36980</v>
      </c>
      <c r="F22" s="223">
        <v>73930</v>
      </c>
      <c r="G22" s="219"/>
      <c r="H22" s="220"/>
      <c r="I22" s="217"/>
    </row>
    <row r="23" spans="1:9">
      <c r="A23" s="226">
        <v>33239</v>
      </c>
      <c r="B23" s="218">
        <v>4.2500000000000003E-2</v>
      </c>
      <c r="C23" s="218">
        <v>4.2500000000000003E-2</v>
      </c>
      <c r="D23" s="218">
        <v>9.35E-2</v>
      </c>
      <c r="E23" s="223">
        <v>35900</v>
      </c>
      <c r="F23" s="223">
        <v>71770</v>
      </c>
      <c r="G23" s="219"/>
      <c r="H23" s="220"/>
      <c r="I23" s="217"/>
    </row>
    <row r="24" spans="1:9">
      <c r="A24" s="226">
        <v>32874</v>
      </c>
      <c r="B24" s="218">
        <v>4.2500000000000003E-2</v>
      </c>
      <c r="C24" s="218">
        <v>4.2500000000000003E-2</v>
      </c>
      <c r="D24" s="218">
        <v>9.35E-2</v>
      </c>
      <c r="E24" s="223"/>
      <c r="F24" s="223"/>
      <c r="G24" s="219"/>
      <c r="H24" s="220"/>
      <c r="I24" s="217"/>
    </row>
    <row r="25" spans="1:9">
      <c r="A25" s="226">
        <v>32509</v>
      </c>
      <c r="B25" s="218">
        <v>4.2500000000000003E-2</v>
      </c>
      <c r="C25" s="218">
        <v>4.2500000000000003E-2</v>
      </c>
      <c r="D25" s="218">
        <v>9.35E-2</v>
      </c>
      <c r="E25" s="223">
        <v>33660</v>
      </c>
      <c r="F25" s="223">
        <v>67310</v>
      </c>
      <c r="G25" s="219"/>
      <c r="H25" s="220"/>
      <c r="I25" s="217"/>
    </row>
    <row r="26" spans="1:9">
      <c r="A26" s="226">
        <v>28856</v>
      </c>
      <c r="B26" s="218">
        <v>4.2500000000000003E-2</v>
      </c>
      <c r="C26" s="218">
        <v>4.2500000000000003E-2</v>
      </c>
      <c r="D26" s="218">
        <v>9.35E-2</v>
      </c>
      <c r="E26" s="223">
        <v>32800</v>
      </c>
      <c r="F26" s="223">
        <v>65600</v>
      </c>
      <c r="G26" s="219" t="s">
        <v>461</v>
      </c>
      <c r="H26" s="220">
        <v>28854</v>
      </c>
      <c r="I26" s="217"/>
    </row>
    <row r="27" spans="1:9">
      <c r="A27" s="226">
        <v>25143</v>
      </c>
      <c r="B27" s="218">
        <v>4.2500000000000003E-2</v>
      </c>
      <c r="C27" s="218">
        <v>4.2500000000000003E-2</v>
      </c>
      <c r="D27" s="218">
        <v>9.35E-2</v>
      </c>
      <c r="E27" s="223">
        <v>30000</v>
      </c>
      <c r="F27" s="223">
        <v>60000</v>
      </c>
      <c r="G27" s="219" t="s">
        <v>456</v>
      </c>
      <c r="H27" s="220">
        <v>25121</v>
      </c>
      <c r="I27" s="217"/>
    </row>
    <row r="28" spans="1:9">
      <c r="I28" s="217"/>
    </row>
    <row r="29" spans="1:9">
      <c r="B29" s="92" t="s">
        <v>240</v>
      </c>
      <c r="G29" s="219"/>
    </row>
    <row r="30" spans="1:9">
      <c r="B30" t="s">
        <v>462</v>
      </c>
    </row>
    <row r="31" spans="1:9">
      <c r="B31" t="s">
        <v>463</v>
      </c>
    </row>
    <row r="32" spans="1:9">
      <c r="B32" t="s">
        <v>466</v>
      </c>
    </row>
    <row r="33" spans="2:2">
      <c r="B33" t="s">
        <v>465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11.42578125" defaultRowHeight="15" customHeight="1"/>
  <cols>
    <col min="1" max="2" width="11.42578125" style="2" customWidth="1"/>
    <col min="3" max="3" width="98" style="2" customWidth="1"/>
    <col min="4" max="4" width="16.85546875" style="2" customWidth="1"/>
    <col min="5" max="16384" width="11.42578125" style="2"/>
  </cols>
  <sheetData>
    <row r="1" spans="1:5" ht="15" customHeight="1">
      <c r="A1" s="73" t="s">
        <v>0</v>
      </c>
      <c r="B1" s="73" t="s">
        <v>2</v>
      </c>
      <c r="C1" s="111" t="s">
        <v>253</v>
      </c>
      <c r="D1" s="227" t="s">
        <v>269</v>
      </c>
      <c r="E1" s="111" t="s">
        <v>30</v>
      </c>
    </row>
    <row r="2" spans="1:5" ht="15" customHeight="1">
      <c r="A2" s="132">
        <v>33604</v>
      </c>
      <c r="B2" s="128">
        <v>4.4999999999999997E-3</v>
      </c>
      <c r="C2" s="197" t="s">
        <v>510</v>
      </c>
      <c r="D2" s="237" t="s">
        <v>498</v>
      </c>
      <c r="E2" s="3"/>
    </row>
    <row r="3" spans="1:5" ht="15" customHeight="1">
      <c r="A3" s="75">
        <v>33239</v>
      </c>
      <c r="B3" s="128">
        <v>5.4999999999999997E-3</v>
      </c>
      <c r="C3" s="197" t="s">
        <v>509</v>
      </c>
      <c r="D3" s="238" t="s">
        <v>500</v>
      </c>
      <c r="E3" s="3"/>
    </row>
    <row r="4" spans="1:5" ht="15" customHeight="1">
      <c r="A4" s="75">
        <v>32509</v>
      </c>
      <c r="B4" s="128">
        <v>6.4999999999999997E-3</v>
      </c>
      <c r="C4" s="197" t="s">
        <v>496</v>
      </c>
      <c r="D4" s="238" t="s">
        <v>499</v>
      </c>
      <c r="E4" s="3"/>
    </row>
    <row r="5" spans="1:5" ht="15" customHeight="1">
      <c r="A5" s="75">
        <v>32143</v>
      </c>
      <c r="B5" s="128">
        <v>7.1999999999999998E-3</v>
      </c>
      <c r="C5" s="197" t="s">
        <v>508</v>
      </c>
      <c r="D5" s="202">
        <v>32143</v>
      </c>
      <c r="E5" s="3"/>
    </row>
    <row r="6" spans="1:5" ht="15" customHeight="1">
      <c r="A6" s="75">
        <v>31413</v>
      </c>
      <c r="B6" s="128">
        <v>7.7000000000000002E-3</v>
      </c>
      <c r="C6" s="197" t="s">
        <v>497</v>
      </c>
      <c r="D6" s="238" t="s">
        <v>501</v>
      </c>
      <c r="E6" s="3"/>
    </row>
    <row r="7" spans="1:5" ht="15" customHeight="1">
      <c r="A7" s="75">
        <v>28491</v>
      </c>
      <c r="B7" s="128">
        <v>8.9999999999999993E-3</v>
      </c>
      <c r="C7" s="236" t="s">
        <v>507</v>
      </c>
      <c r="D7" s="238" t="s">
        <v>502</v>
      </c>
      <c r="E7" s="3"/>
    </row>
    <row r="8" spans="1:5" ht="15" customHeight="1">
      <c r="A8" s="52">
        <v>19603</v>
      </c>
      <c r="B8" s="128">
        <v>0.01</v>
      </c>
      <c r="C8" s="240" t="s">
        <v>505</v>
      </c>
      <c r="D8" s="202"/>
    </row>
    <row r="9" spans="1:5" ht="15" customHeight="1">
      <c r="B9" s="3"/>
      <c r="D9" s="3"/>
    </row>
    <row r="10" spans="1:5" ht="15" customHeight="1">
      <c r="B10" s="199" t="s">
        <v>240</v>
      </c>
    </row>
    <row r="11" spans="1:5" ht="15" customHeight="1">
      <c r="B11" s="197" t="s">
        <v>503</v>
      </c>
    </row>
    <row r="12" spans="1:5" ht="15" customHeight="1">
      <c r="B12" s="239" t="s">
        <v>504</v>
      </c>
    </row>
    <row r="15" spans="1:5" ht="15" customHeight="1">
      <c r="B15" s="86" t="s">
        <v>506</v>
      </c>
    </row>
    <row r="16" spans="1:5" ht="15" customHeight="1">
      <c r="B16" s="236" t="s">
        <v>495</v>
      </c>
    </row>
    <row r="18" spans="3:3" ht="15" customHeight="1">
      <c r="C18" s="86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9.140625" defaultRowHeight="15" customHeight="1"/>
  <cols>
    <col min="1" max="3" width="15.7109375" style="1" customWidth="1"/>
    <col min="4" max="4" width="140.140625" style="1" customWidth="1"/>
    <col min="5" max="5" width="68.28515625" style="1" customWidth="1"/>
    <col min="6" max="16384" width="9.140625" style="1"/>
  </cols>
  <sheetData>
    <row r="1" spans="1:5" ht="15" customHeight="1">
      <c r="A1" s="73" t="s">
        <v>0</v>
      </c>
      <c r="B1" s="73" t="s">
        <v>38</v>
      </c>
      <c r="C1" s="73" t="s">
        <v>39</v>
      </c>
      <c r="D1" s="73" t="s">
        <v>1</v>
      </c>
      <c r="E1" s="7" t="s">
        <v>30</v>
      </c>
    </row>
    <row r="2" spans="1:5" ht="15" customHeight="1">
      <c r="A2" s="75">
        <v>33420</v>
      </c>
      <c r="B2" s="78">
        <v>1E-3</v>
      </c>
      <c r="C2" s="78">
        <v>4.0000000000000001E-3</v>
      </c>
      <c r="D2" s="80" t="s">
        <v>68</v>
      </c>
      <c r="E2" s="14"/>
    </row>
    <row r="3" spans="1:5" ht="15" customHeight="1">
      <c r="A3" s="75">
        <v>32509</v>
      </c>
      <c r="B3" s="78">
        <v>1E-3</v>
      </c>
      <c r="C3" s="133">
        <v>2E-3</v>
      </c>
      <c r="D3" s="80" t="s">
        <v>63</v>
      </c>
      <c r="E3" s="14"/>
    </row>
    <row r="4" spans="1:5" ht="15" customHeight="1">
      <c r="A4" s="75">
        <v>31413</v>
      </c>
      <c r="B4" s="78">
        <v>1E-3</v>
      </c>
      <c r="C4" s="133">
        <v>1.2999999999999999E-3</v>
      </c>
      <c r="D4" s="80" t="s">
        <v>119</v>
      </c>
      <c r="E4" s="14" t="s">
        <v>62</v>
      </c>
    </row>
    <row r="5" spans="1:5" ht="15" customHeight="1">
      <c r="A5" s="52">
        <v>28126</v>
      </c>
      <c r="B5" s="78">
        <v>1E-3</v>
      </c>
      <c r="C5" s="241" t="s">
        <v>175</v>
      </c>
      <c r="D5" s="97" t="s">
        <v>513</v>
      </c>
      <c r="E5" s="14" t="s">
        <v>27</v>
      </c>
    </row>
    <row r="6" spans="1:5" ht="15" customHeight="1">
      <c r="D6" s="242" t="s">
        <v>512</v>
      </c>
    </row>
    <row r="7" spans="1:5" ht="15" customHeight="1">
      <c r="B7" s="97" t="s">
        <v>511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defaultColWidth="9.140625" defaultRowHeight="15" customHeight="1"/>
  <cols>
    <col min="1" max="3" width="15.7109375" style="2" customWidth="1"/>
    <col min="4" max="4" width="46.5703125" style="2" customWidth="1"/>
    <col min="5" max="5" width="73" style="2" customWidth="1"/>
    <col min="6" max="16384" width="9.140625" style="2"/>
  </cols>
  <sheetData>
    <row r="1" spans="1:5" ht="15" customHeight="1">
      <c r="A1" s="115" t="s">
        <v>0</v>
      </c>
      <c r="B1" s="115" t="s">
        <v>13</v>
      </c>
      <c r="C1" s="115" t="s">
        <v>12</v>
      </c>
      <c r="D1" s="115" t="s">
        <v>1</v>
      </c>
      <c r="E1" s="115" t="s">
        <v>30</v>
      </c>
    </row>
    <row r="2" spans="1:5" ht="15" customHeight="1">
      <c r="A2" s="52">
        <v>33970</v>
      </c>
      <c r="B2" s="16">
        <v>0</v>
      </c>
      <c r="C2" s="16">
        <v>0.01</v>
      </c>
      <c r="D2" s="17"/>
      <c r="E2" s="17"/>
    </row>
    <row r="3" spans="1:5" ht="15" customHeight="1">
      <c r="A3" s="52">
        <v>33604</v>
      </c>
      <c r="B3" s="16">
        <v>0</v>
      </c>
      <c r="C3" s="16">
        <v>1.2E-2</v>
      </c>
      <c r="D3" s="17"/>
      <c r="E3" s="17"/>
    </row>
    <row r="4" spans="1:5" ht="15" customHeight="1">
      <c r="A4" s="52">
        <v>33239</v>
      </c>
      <c r="B4" s="16">
        <v>0</v>
      </c>
      <c r="C4" s="16">
        <v>1.3000000000000001E-2</v>
      </c>
      <c r="D4" s="17"/>
      <c r="E4" s="18" t="s">
        <v>69</v>
      </c>
    </row>
    <row r="5" spans="1:5" ht="15" customHeight="1">
      <c r="A5" s="52">
        <v>32509</v>
      </c>
      <c r="B5" s="16">
        <v>1.7000000000000001E-2</v>
      </c>
      <c r="C5" s="16">
        <v>0</v>
      </c>
      <c r="D5" s="17"/>
      <c r="E5" s="17"/>
    </row>
    <row r="6" spans="1:5" ht="15" customHeight="1">
      <c r="A6" s="52">
        <v>31413</v>
      </c>
      <c r="B6" s="16">
        <v>1.8000000000000002E-2</v>
      </c>
      <c r="C6" s="16">
        <v>0</v>
      </c>
      <c r="D6" s="17"/>
      <c r="E6" s="17"/>
    </row>
    <row r="7" spans="1:5" ht="15" customHeight="1">
      <c r="A7" s="52">
        <v>31048</v>
      </c>
      <c r="B7" s="16">
        <v>1.7000000000000001E-2</v>
      </c>
      <c r="C7" s="16">
        <v>0</v>
      </c>
      <c r="D7" s="17"/>
      <c r="E7" s="17"/>
    </row>
    <row r="8" spans="1:5" ht="15" customHeight="1">
      <c r="A8" s="52">
        <v>30682</v>
      </c>
      <c r="B8" s="16">
        <v>1.8000000000000002E-2</v>
      </c>
      <c r="C8" s="16">
        <v>0</v>
      </c>
      <c r="D8" s="17"/>
      <c r="E8" s="17"/>
    </row>
    <row r="9" spans="1:5" ht="15" customHeight="1">
      <c r="A9" s="52">
        <v>30317</v>
      </c>
      <c r="B9" s="16">
        <v>1.7000000000000001E-2</v>
      </c>
      <c r="C9" s="16">
        <v>0</v>
      </c>
      <c r="D9" s="17"/>
      <c r="E9" s="17"/>
    </row>
    <row r="10" spans="1:5" ht="15" customHeight="1">
      <c r="A10" s="52">
        <v>28856</v>
      </c>
      <c r="B10" s="16">
        <v>1.8000000000000002E-2</v>
      </c>
      <c r="C10" s="16">
        <v>0</v>
      </c>
      <c r="D10" s="17"/>
      <c r="E10" s="17"/>
    </row>
    <row r="11" spans="1:5" ht="15" customHeight="1">
      <c r="A11" s="52">
        <v>28126</v>
      </c>
      <c r="B11" s="16">
        <v>1.7000000000000001E-2</v>
      </c>
      <c r="C11" s="16">
        <v>0</v>
      </c>
      <c r="D11" s="17"/>
      <c r="E11" s="17"/>
    </row>
    <row r="12" spans="1:5" ht="15" customHeight="1">
      <c r="A12" s="52">
        <v>27760</v>
      </c>
      <c r="B12" s="16">
        <v>1.7000000000000001E-2</v>
      </c>
      <c r="C12" s="16">
        <v>0</v>
      </c>
      <c r="D12" s="17"/>
      <c r="E12" s="19" t="s">
        <v>128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 customHeight="1"/>
  <cols>
    <col min="1" max="4" width="15.7109375" style="2" customWidth="1"/>
    <col min="5" max="5" width="29.5703125" style="2" customWidth="1"/>
    <col min="6" max="6" width="18.28515625" style="2" customWidth="1"/>
    <col min="7" max="7" width="147" style="2" customWidth="1"/>
    <col min="8" max="16384" width="9.140625" style="2"/>
  </cols>
  <sheetData>
    <row r="1" spans="1:7" ht="15" customHeight="1">
      <c r="A1" s="115" t="s">
        <v>0</v>
      </c>
      <c r="B1" s="115" t="s">
        <v>45</v>
      </c>
      <c r="C1" s="115" t="s">
        <v>522</v>
      </c>
      <c r="D1" s="243" t="s">
        <v>523</v>
      </c>
      <c r="E1" s="115" t="s">
        <v>253</v>
      </c>
      <c r="F1" s="243" t="s">
        <v>269</v>
      </c>
      <c r="G1" s="115" t="s">
        <v>30</v>
      </c>
    </row>
    <row r="2" spans="1:7" ht="15" customHeight="1">
      <c r="A2" s="249">
        <v>38718</v>
      </c>
      <c r="B2" s="248">
        <v>5.4999999999999997E-3</v>
      </c>
      <c r="C2" s="248">
        <v>1.0500000000000001E-2</v>
      </c>
      <c r="D2" s="248">
        <v>1.6E-2</v>
      </c>
      <c r="E2" s="250" t="s">
        <v>525</v>
      </c>
      <c r="F2" s="251">
        <v>38567</v>
      </c>
      <c r="G2" s="247"/>
    </row>
    <row r="3" spans="1:7" ht="15" customHeight="1">
      <c r="A3" s="52">
        <v>38353</v>
      </c>
      <c r="B3" s="248">
        <v>5.4999999999999997E-3</v>
      </c>
      <c r="C3" s="248">
        <v>1.6E-2</v>
      </c>
      <c r="D3" s="248">
        <v>1.6E-2</v>
      </c>
      <c r="E3" s="116" t="s">
        <v>526</v>
      </c>
      <c r="F3" s="247"/>
      <c r="G3" s="247"/>
    </row>
    <row r="4" spans="1:7" ht="15" customHeight="1">
      <c r="A4" s="52">
        <v>37987</v>
      </c>
      <c r="B4" s="248">
        <v>4.0000000000000001E-3</v>
      </c>
      <c r="C4" s="248">
        <v>1.6E-2</v>
      </c>
      <c r="D4" s="248">
        <v>1.6E-2</v>
      </c>
      <c r="E4" s="247"/>
      <c r="F4" s="247"/>
      <c r="G4" s="247"/>
    </row>
    <row r="5" spans="1:7" ht="15" customHeight="1">
      <c r="A5" s="52">
        <v>33970</v>
      </c>
      <c r="B5" s="120">
        <v>1.5E-3</v>
      </c>
      <c r="C5" s="120">
        <v>1.4999999999999999E-2</v>
      </c>
      <c r="D5" s="120">
        <v>1.4999999999999999E-2</v>
      </c>
      <c r="E5" s="197" t="s">
        <v>517</v>
      </c>
      <c r="F5" s="245">
        <v>33999</v>
      </c>
      <c r="G5" s="3" t="s">
        <v>77</v>
      </c>
    </row>
    <row r="6" spans="1:7" ht="15" customHeight="1">
      <c r="A6" s="52">
        <v>33604</v>
      </c>
      <c r="B6" s="120">
        <v>1.5E-3</v>
      </c>
      <c r="C6" s="120">
        <v>1.3999999999999999E-2</v>
      </c>
      <c r="D6" s="120">
        <v>1.3999999999999999E-2</v>
      </c>
      <c r="E6" s="197" t="s">
        <v>518</v>
      </c>
      <c r="F6" s="245">
        <v>33607</v>
      </c>
      <c r="G6" s="3" t="s">
        <v>73</v>
      </c>
    </row>
    <row r="7" spans="1:7" ht="15" customHeight="1">
      <c r="A7" s="52">
        <v>31778</v>
      </c>
      <c r="B7" s="134" t="s">
        <v>175</v>
      </c>
      <c r="C7" s="120">
        <v>1.2E-2</v>
      </c>
      <c r="D7" s="120">
        <v>1.2E-2</v>
      </c>
      <c r="E7" s="197" t="s">
        <v>519</v>
      </c>
      <c r="F7" s="245">
        <v>31989</v>
      </c>
      <c r="G7" s="3" t="s">
        <v>57</v>
      </c>
    </row>
    <row r="8" spans="1:7" ht="15" customHeight="1">
      <c r="A8" s="52">
        <v>28491</v>
      </c>
      <c r="B8" s="134" t="s">
        <v>175</v>
      </c>
      <c r="C8" s="120">
        <v>1.0999999999999999E-2</v>
      </c>
      <c r="D8" s="120">
        <v>1.0999999999999999E-2</v>
      </c>
      <c r="E8" s="197" t="s">
        <v>507</v>
      </c>
      <c r="F8" s="245">
        <v>28664</v>
      </c>
      <c r="G8" s="3" t="s">
        <v>94</v>
      </c>
    </row>
    <row r="9" spans="1:7" ht="15" customHeight="1">
      <c r="A9" s="52">
        <v>27760</v>
      </c>
      <c r="B9" s="134" t="s">
        <v>175</v>
      </c>
      <c r="C9" s="120">
        <v>0.01</v>
      </c>
      <c r="D9" s="120">
        <v>0.01</v>
      </c>
      <c r="E9" s="197" t="s">
        <v>520</v>
      </c>
      <c r="F9" s="245">
        <v>27759</v>
      </c>
    </row>
    <row r="10" spans="1:7" ht="15" customHeight="1">
      <c r="A10" s="155">
        <v>26299</v>
      </c>
      <c r="B10" s="238" t="s">
        <v>175</v>
      </c>
      <c r="C10" s="120">
        <v>8.0000000000000002E-3</v>
      </c>
      <c r="D10" s="120">
        <v>8.0000000000000002E-3</v>
      </c>
      <c r="E10" s="86" t="s">
        <v>521</v>
      </c>
      <c r="F10" s="246">
        <v>26131</v>
      </c>
    </row>
    <row r="12" spans="1:7" ht="15" customHeight="1">
      <c r="B12" s="244" t="s">
        <v>516</v>
      </c>
      <c r="C12" s="244"/>
    </row>
    <row r="13" spans="1:7" ht="15" customHeight="1">
      <c r="B13" s="86" t="s">
        <v>528</v>
      </c>
      <c r="C13" s="86"/>
    </row>
    <row r="14" spans="1:7" ht="15" customHeight="1">
      <c r="B14" s="86"/>
      <c r="C14" s="86"/>
    </row>
    <row r="15" spans="1:7" ht="15" customHeight="1">
      <c r="B15" s="199" t="s">
        <v>270</v>
      </c>
      <c r="C15" s="15"/>
    </row>
    <row r="16" spans="1:7" ht="15" customHeight="1">
      <c r="B16" s="86" t="s">
        <v>524</v>
      </c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defaultColWidth="9.140625" defaultRowHeight="15" customHeight="1"/>
  <cols>
    <col min="1" max="2" width="15.7109375" style="2" customWidth="1"/>
    <col min="3" max="5" width="22.85546875" style="2" customWidth="1"/>
    <col min="6" max="6" width="19.85546875" style="2" customWidth="1"/>
    <col min="7" max="7" width="98.85546875" style="2" customWidth="1"/>
    <col min="8" max="16384" width="9.140625" style="2"/>
  </cols>
  <sheetData>
    <row r="1" spans="1:7" ht="15" customHeight="1">
      <c r="A1" s="115" t="s">
        <v>0</v>
      </c>
      <c r="B1" s="115" t="s">
        <v>11</v>
      </c>
      <c r="C1" s="115" t="s">
        <v>126</v>
      </c>
      <c r="D1" s="115" t="s">
        <v>127</v>
      </c>
      <c r="E1" s="115" t="s">
        <v>1</v>
      </c>
      <c r="F1" s="259" t="s">
        <v>269</v>
      </c>
      <c r="G1" s="74" t="s">
        <v>30</v>
      </c>
    </row>
    <row r="2" spans="1:7" s="5" customFormat="1" ht="15" customHeight="1">
      <c r="A2" s="52">
        <v>33970</v>
      </c>
      <c r="B2" s="120">
        <v>5.0000000000000001E-3</v>
      </c>
      <c r="C2" s="120">
        <v>4.0000000000000001E-3</v>
      </c>
      <c r="D2" s="120">
        <v>1E-3</v>
      </c>
      <c r="E2" s="197" t="s">
        <v>562</v>
      </c>
      <c r="F2" s="230">
        <v>33999</v>
      </c>
      <c r="G2" s="3" t="s">
        <v>76</v>
      </c>
    </row>
    <row r="3" spans="1:7" ht="15" customHeight="1">
      <c r="A3" s="52">
        <v>31778</v>
      </c>
      <c r="B3" s="120">
        <v>6.0000000000000001E-3</v>
      </c>
      <c r="C3" s="120">
        <v>3.0000000000000001E-3</v>
      </c>
      <c r="D3" s="134" t="s">
        <v>175</v>
      </c>
      <c r="E3" s="3"/>
      <c r="G3" s="3" t="s">
        <v>99</v>
      </c>
    </row>
    <row r="4" spans="1:7" ht="15" customHeight="1">
      <c r="A4" s="52">
        <v>28491</v>
      </c>
      <c r="B4" s="120">
        <v>6.0000000000000001E-3</v>
      </c>
      <c r="C4" s="120">
        <v>2E-3</v>
      </c>
      <c r="D4" s="134" t="s">
        <v>175</v>
      </c>
      <c r="E4" s="3"/>
      <c r="G4" s="3" t="s">
        <v>95</v>
      </c>
    </row>
    <row r="5" spans="1:7" ht="15" customHeight="1">
      <c r="A5" s="76">
        <v>28126</v>
      </c>
      <c r="B5" s="134">
        <v>6.0000000000000001E-3</v>
      </c>
      <c r="C5" s="134" t="s">
        <v>175</v>
      </c>
      <c r="D5" s="134" t="s">
        <v>175</v>
      </c>
      <c r="E5" s="197" t="s">
        <v>561</v>
      </c>
      <c r="F5" s="202">
        <v>28312</v>
      </c>
      <c r="G5" s="3" t="s">
        <v>52</v>
      </c>
    </row>
    <row r="6" spans="1:7" ht="15" customHeight="1">
      <c r="A6" s="52">
        <v>26299</v>
      </c>
      <c r="B6" s="120">
        <v>5.0000000000000001E-3</v>
      </c>
      <c r="C6" s="134" t="s">
        <v>175</v>
      </c>
      <c r="D6" s="134" t="s">
        <v>175</v>
      </c>
      <c r="E6" s="197" t="s">
        <v>560</v>
      </c>
      <c r="F6" s="202">
        <v>26131</v>
      </c>
      <c r="G6" s="3" t="s">
        <v>51</v>
      </c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H13" sqref="H13"/>
    </sheetView>
  </sheetViews>
  <sheetFormatPr defaultColWidth="11.42578125" defaultRowHeight="15" customHeight="1"/>
  <cols>
    <col min="2" max="2" width="23.42578125" customWidth="1"/>
  </cols>
  <sheetData>
    <row r="1" spans="1:7" ht="15" customHeight="1">
      <c r="A1" t="s">
        <v>28</v>
      </c>
    </row>
    <row r="2" spans="1:7" ht="15" customHeight="1">
      <c r="A2" t="s">
        <v>29</v>
      </c>
    </row>
    <row r="3" spans="1:7" ht="15" customHeight="1">
      <c r="C3" s="217">
        <v>2011</v>
      </c>
      <c r="D3" s="217">
        <v>2008</v>
      </c>
      <c r="E3" s="217">
        <v>1996</v>
      </c>
      <c r="F3" s="217">
        <v>1985</v>
      </c>
    </row>
    <row r="4" spans="1:7" ht="15" customHeight="1">
      <c r="B4" t="s">
        <v>541</v>
      </c>
      <c r="C4" s="218">
        <v>2.5999999999999999E-2</v>
      </c>
      <c r="D4" s="218">
        <v>2.5000000000000001E-2</v>
      </c>
      <c r="E4" s="218">
        <v>2.5000000000000001E-2</v>
      </c>
      <c r="F4" s="218">
        <v>0.02</v>
      </c>
    </row>
    <row r="5" spans="1:7" ht="15" customHeight="1">
      <c r="B5" t="s">
        <v>540</v>
      </c>
      <c r="C5" s="218">
        <v>2.5999999999999999E-2</v>
      </c>
      <c r="D5" s="218"/>
      <c r="E5" s="218"/>
      <c r="F5" s="218"/>
    </row>
    <row r="6" spans="1:7" ht="15" customHeight="1">
      <c r="B6" t="s">
        <v>542</v>
      </c>
      <c r="C6" s="218">
        <v>1.7000000000000001E-2</v>
      </c>
      <c r="D6" s="218"/>
      <c r="E6" s="218"/>
      <c r="F6" s="218"/>
    </row>
    <row r="7" spans="1:7" ht="15" customHeight="1">
      <c r="B7" t="s">
        <v>543</v>
      </c>
      <c r="C7" s="218">
        <v>1.7000000000000001E-2</v>
      </c>
      <c r="D7" s="218"/>
      <c r="E7" s="218"/>
      <c r="F7" s="218"/>
    </row>
    <row r="8" spans="1:7" ht="15" customHeight="1">
      <c r="B8" t="s">
        <v>544</v>
      </c>
      <c r="C8" s="218">
        <v>1.4E-2</v>
      </c>
      <c r="D8" s="218"/>
      <c r="E8" s="218"/>
      <c r="F8" s="218"/>
    </row>
    <row r="9" spans="1:7" ht="15" customHeight="1">
      <c r="B9" t="s">
        <v>530</v>
      </c>
      <c r="C9" s="218">
        <v>1.7500000000000002E-2</v>
      </c>
      <c r="D9" s="218">
        <v>1.7500000000000002E-2</v>
      </c>
      <c r="E9" s="218">
        <v>1.6299999999999999E-2</v>
      </c>
      <c r="F9" s="218">
        <v>1.4999999999999999E-2</v>
      </c>
    </row>
    <row r="10" spans="1:7" ht="15" customHeight="1">
      <c r="B10" t="s">
        <v>531</v>
      </c>
      <c r="C10" s="218">
        <v>1.7999999999999999E-2</v>
      </c>
      <c r="D10" s="218">
        <v>1.7999999999999999E-2</v>
      </c>
      <c r="E10" s="218">
        <v>1.7500000000000002E-2</v>
      </c>
      <c r="F10" s="218">
        <v>0.01</v>
      </c>
    </row>
    <row r="11" spans="1:7" ht="15" customHeight="1">
      <c r="B11" t="s">
        <v>532</v>
      </c>
      <c r="C11" s="218">
        <v>1.7999999999999999E-2</v>
      </c>
      <c r="D11" s="218">
        <v>1.7999999999999999E-2</v>
      </c>
      <c r="E11" s="218">
        <v>1.7500000000000002E-2</v>
      </c>
      <c r="F11" s="218">
        <v>1.4999999999999999E-2</v>
      </c>
    </row>
    <row r="12" spans="1:7" ht="15" customHeight="1">
      <c r="B12" t="s">
        <v>533</v>
      </c>
      <c r="C12" s="218">
        <v>6.0000000000000001E-3</v>
      </c>
      <c r="D12" s="218">
        <v>6.0000000000000001E-3</v>
      </c>
      <c r="E12" s="218">
        <v>5.0000000000000001E-3</v>
      </c>
      <c r="F12" s="218">
        <v>5.0000000000000001E-3</v>
      </c>
    </row>
    <row r="16" spans="1:7" ht="15" customHeight="1">
      <c r="G16" t="s">
        <v>269</v>
      </c>
    </row>
    <row r="17" spans="1:7" ht="15" customHeight="1">
      <c r="A17" s="252">
        <v>34060</v>
      </c>
      <c r="B17" t="s">
        <v>537</v>
      </c>
      <c r="E17" t="s">
        <v>538</v>
      </c>
      <c r="G17" s="252">
        <v>33969</v>
      </c>
    </row>
    <row r="18" spans="1:7" ht="15" customHeight="1">
      <c r="E18" t="s">
        <v>536</v>
      </c>
      <c r="G18" s="252">
        <v>30168</v>
      </c>
    </row>
    <row r="19" spans="1:7" ht="15" customHeight="1">
      <c r="E19" t="s">
        <v>535</v>
      </c>
    </row>
    <row r="20" spans="1:7" ht="15" customHeight="1">
      <c r="B20" t="s">
        <v>545</v>
      </c>
      <c r="E20" t="s">
        <v>534</v>
      </c>
    </row>
    <row r="23" spans="1:7" ht="15" customHeight="1">
      <c r="A23" s="252">
        <v>35096</v>
      </c>
      <c r="B23" t="s">
        <v>529</v>
      </c>
      <c r="C23" s="218">
        <v>2.5000000000000001E-2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ColWidth="18.7109375" defaultRowHeight="15"/>
  <cols>
    <col min="1" max="1" width="11" style="340" customWidth="1"/>
    <col min="2" max="3" width="16.140625" style="340" customWidth="1"/>
    <col min="4" max="4" width="14.42578125" style="340" customWidth="1"/>
    <col min="5" max="5" width="10" style="340" customWidth="1"/>
    <col min="6" max="6" width="12.28515625" style="340" customWidth="1"/>
    <col min="7" max="8" width="16.140625" style="340" customWidth="1"/>
    <col min="9" max="9" width="12.7109375" style="340" customWidth="1"/>
    <col min="10" max="10" width="16.140625" style="340" customWidth="1"/>
    <col min="11" max="11" width="20.140625" style="340" customWidth="1"/>
    <col min="12" max="12" width="14.140625" style="340" customWidth="1"/>
    <col min="13" max="13" width="87.42578125" style="340" customWidth="1"/>
    <col min="14" max="14" width="66.42578125" style="340" customWidth="1"/>
    <col min="15" max="15" width="21.85546875" style="340" customWidth="1"/>
    <col min="16" max="16384" width="18.7109375" style="340"/>
  </cols>
  <sheetData>
    <row r="1" spans="1:14">
      <c r="A1" s="345" t="s">
        <v>0</v>
      </c>
      <c r="B1" s="438" t="s">
        <v>141</v>
      </c>
      <c r="C1" s="438"/>
      <c r="D1" s="438"/>
      <c r="E1" s="438"/>
      <c r="F1" s="438" t="s">
        <v>143</v>
      </c>
      <c r="G1" s="438"/>
      <c r="H1" s="438"/>
      <c r="I1" s="438"/>
      <c r="J1" s="438" t="s">
        <v>161</v>
      </c>
      <c r="K1" s="438"/>
      <c r="L1" s="438"/>
      <c r="M1" s="348" t="s">
        <v>241</v>
      </c>
    </row>
    <row r="2" spans="1:14" ht="30">
      <c r="A2" s="345"/>
      <c r="B2" s="346" t="s">
        <v>136</v>
      </c>
      <c r="C2" s="332" t="s">
        <v>700</v>
      </c>
      <c r="D2" s="332" t="s">
        <v>701</v>
      </c>
      <c r="E2" s="333" t="s">
        <v>137</v>
      </c>
      <c r="F2" s="346" t="s">
        <v>136</v>
      </c>
      <c r="G2" s="332" t="s">
        <v>700</v>
      </c>
      <c r="H2" s="332" t="s">
        <v>701</v>
      </c>
      <c r="I2" s="333" t="s">
        <v>137</v>
      </c>
      <c r="J2" s="346" t="s">
        <v>136</v>
      </c>
      <c r="K2" s="332" t="s">
        <v>700</v>
      </c>
      <c r="L2" s="333" t="s">
        <v>137</v>
      </c>
      <c r="M2" s="348"/>
    </row>
    <row r="3" spans="1:14">
      <c r="A3" s="338">
        <v>40909</v>
      </c>
      <c r="B3" s="352">
        <v>6.6000000000000003E-2</v>
      </c>
      <c r="C3" s="349">
        <v>4.2000000000000003E-2</v>
      </c>
      <c r="D3" s="218">
        <v>3.7999999999999999E-2</v>
      </c>
      <c r="E3" s="349">
        <v>5.0000000000000001E-3</v>
      </c>
      <c r="F3" s="352">
        <v>7.4999999999999997E-2</v>
      </c>
      <c r="G3" s="349">
        <v>4.2000000000000003E-2</v>
      </c>
      <c r="H3" s="218">
        <v>3.7999999999999999E-2</v>
      </c>
      <c r="I3" s="349">
        <v>5.0000000000000001E-3</v>
      </c>
      <c r="J3" s="349">
        <v>6.2E-2</v>
      </c>
      <c r="K3" s="349">
        <v>3.7999999999999999E-2</v>
      </c>
      <c r="L3" s="349">
        <v>5.0000000000000001E-3</v>
      </c>
      <c r="M3" s="350" t="s">
        <v>187</v>
      </c>
    </row>
    <row r="4" spans="1:14">
      <c r="A4" s="338">
        <v>40544</v>
      </c>
      <c r="B4" s="352">
        <v>6.6000000000000003E-2</v>
      </c>
      <c r="C4" s="349">
        <v>4.2000000000000003E-2</v>
      </c>
      <c r="D4" s="218">
        <v>3.7999999999999999E-2</v>
      </c>
      <c r="E4" s="349">
        <v>5.0000000000000001E-3</v>
      </c>
      <c r="F4" s="352">
        <v>7.4999999999999997E-2</v>
      </c>
      <c r="G4" s="349">
        <v>4.2000000000000003E-2</v>
      </c>
      <c r="H4" s="218">
        <v>3.7999999999999999E-2</v>
      </c>
      <c r="I4" s="349">
        <v>5.0000000000000001E-3</v>
      </c>
      <c r="J4" s="349">
        <v>6.2E-2</v>
      </c>
      <c r="K4" s="349">
        <v>3.7999999999999999E-2</v>
      </c>
      <c r="L4" s="349">
        <v>5.0000000000000001E-3</v>
      </c>
      <c r="M4" s="350" t="s">
        <v>158</v>
      </c>
    </row>
    <row r="5" spans="1:14">
      <c r="A5" s="355">
        <v>39448</v>
      </c>
      <c r="B5" s="352">
        <v>6.6000000000000003E-2</v>
      </c>
      <c r="C5" s="349">
        <v>4.2000000000000003E-2</v>
      </c>
      <c r="D5" s="218">
        <v>3.7999999999999999E-2</v>
      </c>
      <c r="E5" s="349">
        <v>5.0000000000000001E-3</v>
      </c>
      <c r="F5" s="352">
        <v>7.4999999999999997E-2</v>
      </c>
      <c r="G5" s="349">
        <v>4.2000000000000003E-2</v>
      </c>
      <c r="H5" s="218">
        <v>3.7999999999999999E-2</v>
      </c>
      <c r="I5" s="349">
        <v>5.0000000000000001E-3</v>
      </c>
      <c r="J5" s="349">
        <v>6.2E-2</v>
      </c>
      <c r="K5" s="349">
        <v>3.7999999999999999E-2</v>
      </c>
      <c r="L5" s="349">
        <v>5.0000000000000001E-3</v>
      </c>
      <c r="M5" s="350" t="s">
        <v>155</v>
      </c>
      <c r="N5" s="350" t="s">
        <v>159</v>
      </c>
    </row>
    <row r="6" spans="1:14">
      <c r="A6" s="355">
        <v>38353</v>
      </c>
      <c r="B6" s="352">
        <v>6.6000000000000003E-2</v>
      </c>
      <c r="C6" s="349">
        <v>4.2000000000000003E-2</v>
      </c>
      <c r="D6" s="218">
        <v>3.7999999999999999E-2</v>
      </c>
      <c r="E6" s="349">
        <v>5.0000000000000001E-3</v>
      </c>
      <c r="F6" s="349">
        <v>6.6000000000000003E-2</v>
      </c>
      <c r="G6" s="349">
        <v>4.2000000000000003E-2</v>
      </c>
      <c r="I6" s="349">
        <v>5.0000000000000001E-3</v>
      </c>
      <c r="J6" s="349">
        <v>6.2E-2</v>
      </c>
      <c r="K6" s="349">
        <v>3.7999999999999999E-2</v>
      </c>
      <c r="L6" s="349">
        <v>5.0000000000000001E-3</v>
      </c>
      <c r="M6" s="340" t="s">
        <v>152</v>
      </c>
    </row>
    <row r="7" spans="1:14">
      <c r="A7" s="355">
        <v>35796</v>
      </c>
      <c r="B7" s="352">
        <v>6.2E-2</v>
      </c>
      <c r="C7" s="218">
        <v>3.7999999999999999E-2</v>
      </c>
      <c r="D7" s="349">
        <v>3.7999999999999999E-2</v>
      </c>
      <c r="E7" s="349">
        <v>5.0000000000000001E-3</v>
      </c>
      <c r="F7" s="349">
        <v>6.2E-2</v>
      </c>
      <c r="G7" s="349">
        <v>3.7999999999999999E-2</v>
      </c>
      <c r="I7" s="349">
        <v>5.0000000000000001E-3</v>
      </c>
      <c r="J7" s="349">
        <v>6.2E-2</v>
      </c>
      <c r="K7" s="349">
        <v>3.7999999999999999E-2</v>
      </c>
      <c r="L7" s="349">
        <v>5.0000000000000001E-3</v>
      </c>
      <c r="M7" s="294" t="s">
        <v>146</v>
      </c>
      <c r="N7" s="340" t="s">
        <v>151</v>
      </c>
    </row>
    <row r="8" spans="1:14">
      <c r="A8" s="355">
        <v>35431</v>
      </c>
      <c r="B8" s="352">
        <v>3.4000000000000002E-2</v>
      </c>
      <c r="C8" s="349">
        <v>4.2000000000000003E-2</v>
      </c>
      <c r="D8" s="218">
        <v>0.01</v>
      </c>
      <c r="E8" s="349">
        <v>5.0000000000000001E-3</v>
      </c>
      <c r="F8" s="352">
        <v>3.4000000000000002E-2</v>
      </c>
      <c r="G8" s="349">
        <v>4.2000000000000003E-2</v>
      </c>
      <c r="I8" s="349">
        <v>5.0000000000000001E-3</v>
      </c>
      <c r="J8" s="352">
        <v>3.4000000000000002E-2</v>
      </c>
      <c r="K8" s="349">
        <v>3.7999999999999999E-2</v>
      </c>
      <c r="L8" s="349">
        <v>5.0000000000000001E-3</v>
      </c>
      <c r="M8" s="294" t="s">
        <v>148</v>
      </c>
    </row>
    <row r="9" spans="1:14">
      <c r="A9" s="355">
        <v>35096</v>
      </c>
      <c r="B9" s="349">
        <v>2.4E-2</v>
      </c>
      <c r="E9" s="349">
        <v>5.0000000000000001E-3</v>
      </c>
      <c r="F9" s="347"/>
      <c r="G9" s="347"/>
      <c r="H9" s="347"/>
      <c r="I9" s="349">
        <v>5.0000000000000001E-3</v>
      </c>
      <c r="J9" s="347"/>
      <c r="K9" s="347"/>
      <c r="L9" s="349">
        <v>5.0000000000000001E-3</v>
      </c>
      <c r="M9" s="356" t="s">
        <v>134</v>
      </c>
    </row>
    <row r="10" spans="1:14">
      <c r="A10" s="357">
        <v>34151</v>
      </c>
      <c r="B10" s="349">
        <v>2.4E-2</v>
      </c>
      <c r="F10" s="347"/>
      <c r="G10" s="347"/>
      <c r="H10" s="347"/>
      <c r="I10" s="347"/>
      <c r="J10" s="347"/>
      <c r="K10" s="347"/>
      <c r="L10" s="347"/>
      <c r="M10" s="358" t="s">
        <v>41</v>
      </c>
    </row>
    <row r="11" spans="1:14">
      <c r="A11" s="357">
        <v>33270</v>
      </c>
      <c r="B11" s="349">
        <v>1.0999999999999999E-2</v>
      </c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58" t="s">
        <v>40</v>
      </c>
    </row>
    <row r="12" spans="1:14">
      <c r="A12" s="363"/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51"/>
    </row>
    <row r="13" spans="1:14">
      <c r="A13" s="359"/>
      <c r="B13" s="92" t="s">
        <v>163</v>
      </c>
      <c r="D13" s="347"/>
      <c r="E13" s="347"/>
      <c r="F13" s="347"/>
      <c r="G13" s="347"/>
      <c r="H13" s="347"/>
      <c r="I13" s="347"/>
      <c r="J13" s="347"/>
      <c r="K13" s="347"/>
      <c r="L13" s="347"/>
      <c r="M13" s="351"/>
    </row>
    <row r="14" spans="1:14">
      <c r="A14" s="359"/>
      <c r="B14" s="340" t="s">
        <v>714</v>
      </c>
      <c r="D14" s="340" t="s">
        <v>715</v>
      </c>
      <c r="E14" s="354"/>
      <c r="F14" s="354"/>
      <c r="G14" s="354"/>
      <c r="H14" s="354"/>
      <c r="I14" s="354"/>
      <c r="J14" s="354"/>
      <c r="K14" s="354"/>
      <c r="L14" s="354"/>
      <c r="M14" s="350"/>
    </row>
    <row r="15" spans="1:14">
      <c r="A15" s="360"/>
      <c r="D15" s="340" t="s">
        <v>716</v>
      </c>
      <c r="E15" s="347"/>
      <c r="F15" s="347"/>
      <c r="G15" s="347"/>
      <c r="H15" s="347"/>
      <c r="I15" s="347"/>
      <c r="J15" s="347"/>
      <c r="K15" s="347"/>
      <c r="L15" s="347"/>
    </row>
    <row r="16" spans="1:14">
      <c r="A16" s="360"/>
      <c r="B16" s="340" t="s">
        <v>166</v>
      </c>
      <c r="D16" s="340" t="s">
        <v>168</v>
      </c>
      <c r="E16" s="347"/>
      <c r="F16" s="347"/>
      <c r="G16" s="347"/>
      <c r="H16" s="347"/>
      <c r="I16" s="347"/>
      <c r="J16" s="347"/>
      <c r="K16" s="347"/>
      <c r="L16" s="347"/>
      <c r="M16" s="351"/>
    </row>
    <row r="17" spans="1:13">
      <c r="A17" s="360"/>
      <c r="D17" s="340" t="s">
        <v>165</v>
      </c>
      <c r="E17" s="347"/>
      <c r="F17" s="347"/>
      <c r="G17" s="347"/>
      <c r="H17" s="347"/>
      <c r="I17" s="347"/>
      <c r="J17" s="347"/>
      <c r="K17" s="347"/>
      <c r="L17" s="347"/>
      <c r="M17" s="351"/>
    </row>
    <row r="18" spans="1:13">
      <c r="A18" s="360"/>
      <c r="D18" s="340" t="s">
        <v>164</v>
      </c>
      <c r="E18" s="347"/>
      <c r="F18" s="347"/>
      <c r="G18" s="347"/>
      <c r="H18" s="347"/>
      <c r="I18" s="347"/>
      <c r="J18" s="347"/>
      <c r="K18" s="347"/>
      <c r="L18" s="347"/>
    </row>
    <row r="19" spans="1:13">
      <c r="A19" s="360"/>
      <c r="B19" s="340" t="s">
        <v>167</v>
      </c>
      <c r="D19" s="340" t="s">
        <v>162</v>
      </c>
      <c r="E19" s="347"/>
      <c r="F19" s="347"/>
      <c r="G19" s="347"/>
      <c r="H19" s="347"/>
      <c r="I19" s="347"/>
      <c r="J19" s="347"/>
      <c r="K19" s="347"/>
      <c r="L19" s="347"/>
      <c r="M19" s="351"/>
    </row>
    <row r="20" spans="1:13">
      <c r="A20" s="359"/>
      <c r="D20" s="340" t="s">
        <v>169</v>
      </c>
      <c r="E20" s="353"/>
      <c r="F20" s="353"/>
      <c r="G20" s="353"/>
      <c r="H20" s="353"/>
      <c r="I20" s="353"/>
      <c r="J20" s="353"/>
      <c r="K20" s="353"/>
      <c r="L20" s="353"/>
      <c r="M20" s="351"/>
    </row>
    <row r="21" spans="1:13">
      <c r="A21" s="360"/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</row>
    <row r="22" spans="1:13">
      <c r="A22" s="360"/>
      <c r="B22" s="347"/>
      <c r="C22" s="347"/>
      <c r="D22" s="347"/>
      <c r="E22" s="347"/>
      <c r="F22" s="347"/>
      <c r="G22" s="347"/>
      <c r="H22" s="347"/>
      <c r="I22" s="347"/>
      <c r="J22" s="347"/>
      <c r="K22" s="347"/>
      <c r="L22" s="347"/>
    </row>
    <row r="23" spans="1:13">
      <c r="A23" s="360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</row>
    <row r="24" spans="1:13">
      <c r="A24" s="360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</row>
    <row r="25" spans="1:13">
      <c r="A25" s="360"/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</row>
    <row r="26" spans="1:13">
      <c r="A26" s="361"/>
    </row>
    <row r="27" spans="1:13">
      <c r="A27" s="360"/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</row>
    <row r="28" spans="1:13">
      <c r="A28" s="361"/>
      <c r="B28" s="347"/>
      <c r="C28" s="347"/>
      <c r="D28" s="347"/>
      <c r="E28" s="347"/>
      <c r="F28" s="347"/>
      <c r="G28" s="347"/>
      <c r="H28" s="347"/>
      <c r="I28" s="347"/>
      <c r="J28" s="347"/>
      <c r="K28" s="347"/>
      <c r="L28" s="347"/>
    </row>
    <row r="29" spans="1:13">
      <c r="A29" s="361"/>
      <c r="B29" s="347"/>
      <c r="C29" s="347"/>
      <c r="D29" s="347"/>
      <c r="E29" s="347"/>
      <c r="F29" s="347"/>
      <c r="G29" s="347"/>
      <c r="H29" s="347"/>
      <c r="I29" s="347"/>
      <c r="J29" s="347"/>
      <c r="K29" s="347"/>
      <c r="L29" s="347"/>
    </row>
    <row r="30" spans="1:13">
      <c r="A30" s="361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</row>
    <row r="31" spans="1:13">
      <c r="A31" s="361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</row>
    <row r="32" spans="1:13">
      <c r="A32" s="361"/>
    </row>
    <row r="33" spans="1:12">
      <c r="A33" s="360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</row>
    <row r="34" spans="1:12">
      <c r="A34" s="361"/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</row>
    <row r="35" spans="1:12">
      <c r="A35" s="361"/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</row>
    <row r="36" spans="1:12">
      <c r="A36" s="361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</row>
    <row r="37" spans="1:12">
      <c r="A37" s="361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</row>
    <row r="38" spans="1:12">
      <c r="A38" s="361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</row>
    <row r="39" spans="1:12">
      <c r="A39" s="360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</row>
    <row r="40" spans="1:12">
      <c r="A40" s="361"/>
    </row>
    <row r="41" spans="1:12">
      <c r="A41" s="362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</row>
    <row r="42" spans="1:12">
      <c r="A42" s="361"/>
    </row>
    <row r="43" spans="1:12">
      <c r="A43" s="362"/>
    </row>
    <row r="45" spans="1:12"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</row>
  </sheetData>
  <mergeCells count="3">
    <mergeCell ref="B1:E1"/>
    <mergeCell ref="F1:I1"/>
    <mergeCell ref="J1:L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ColWidth="11.42578125" defaultRowHeight="15" customHeight="1"/>
  <cols>
    <col min="1" max="1" width="14.85546875" style="2" customWidth="1"/>
    <col min="2" max="2" width="11.42578125" style="2" customWidth="1"/>
    <col min="3" max="3" width="66.42578125" style="2" customWidth="1"/>
    <col min="4" max="4" width="156.5703125" style="2" customWidth="1"/>
    <col min="5" max="16384" width="11.42578125" style="2"/>
  </cols>
  <sheetData>
    <row r="1" spans="1:4" ht="15" customHeight="1">
      <c r="A1" s="74" t="s">
        <v>47</v>
      </c>
      <c r="B1" s="74" t="s">
        <v>48</v>
      </c>
      <c r="C1" s="74" t="s">
        <v>1</v>
      </c>
      <c r="D1" s="74" t="s">
        <v>30</v>
      </c>
    </row>
    <row r="2" spans="1:4" ht="15" customHeight="1">
      <c r="A2" s="255">
        <v>40544</v>
      </c>
      <c r="B2" s="256">
        <v>0.08</v>
      </c>
      <c r="C2" s="254" t="s">
        <v>551</v>
      </c>
      <c r="D2" s="257" t="s">
        <v>552</v>
      </c>
    </row>
    <row r="3" spans="1:4" ht="15" customHeight="1">
      <c r="A3" s="155">
        <v>35796</v>
      </c>
      <c r="B3" s="256">
        <v>0.08</v>
      </c>
      <c r="C3" s="81" t="s">
        <v>87</v>
      </c>
      <c r="D3" s="81" t="s">
        <v>88</v>
      </c>
    </row>
    <row r="4" spans="1:4" ht="15" customHeight="1">
      <c r="A4" s="155">
        <v>35065</v>
      </c>
      <c r="B4" s="256">
        <v>0.06</v>
      </c>
      <c r="C4" s="137" t="s">
        <v>49</v>
      </c>
      <c r="D4" s="197" t="s">
        <v>550</v>
      </c>
    </row>
    <row r="5" spans="1:4" ht="15" customHeight="1">
      <c r="A5" s="253"/>
      <c r="B5" s="137"/>
      <c r="C5" s="3"/>
      <c r="D5" s="3"/>
    </row>
    <row r="6" spans="1:4" ht="15" customHeight="1">
      <c r="B6" s="199" t="s">
        <v>548</v>
      </c>
    </row>
    <row r="7" spans="1:4" ht="15" customHeight="1">
      <c r="B7" s="86" t="s">
        <v>549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E11" sqref="E11"/>
    </sheetView>
  </sheetViews>
  <sheetFormatPr defaultColWidth="9.140625" defaultRowHeight="15" customHeight="1"/>
  <cols>
    <col min="1" max="2" width="15.7109375" style="4" customWidth="1"/>
    <col min="3" max="16384" width="9.140625" style="4"/>
  </cols>
  <sheetData>
    <row r="1" spans="1:2" ht="15" customHeight="1">
      <c r="A1" s="140" t="s">
        <v>0</v>
      </c>
      <c r="B1" s="140" t="s">
        <v>18</v>
      </c>
    </row>
    <row r="2" spans="1:2" ht="15" customHeight="1">
      <c r="A2" s="138">
        <v>34432</v>
      </c>
      <c r="B2" s="141" t="s">
        <v>21</v>
      </c>
    </row>
    <row r="3" spans="1:2" ht="15" customHeight="1">
      <c r="A3" s="139">
        <v>33970</v>
      </c>
      <c r="B3" s="141" t="s">
        <v>20</v>
      </c>
    </row>
    <row r="4" spans="1:2" ht="15" customHeight="1">
      <c r="A4" s="139">
        <v>27760</v>
      </c>
      <c r="B4" s="142" t="s">
        <v>19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15" sqref="A15"/>
    </sheetView>
  </sheetViews>
  <sheetFormatPr defaultColWidth="9.140625" defaultRowHeight="15" customHeight="1"/>
  <cols>
    <col min="1" max="2" width="15.7109375" style="4" customWidth="1"/>
    <col min="3" max="16384" width="9.140625" style="4"/>
  </cols>
  <sheetData>
    <row r="1" spans="1:2" ht="15" customHeight="1">
      <c r="A1" s="140" t="s">
        <v>0</v>
      </c>
      <c r="B1" s="140" t="s">
        <v>22</v>
      </c>
    </row>
    <row r="2" spans="1:2" ht="15" customHeight="1">
      <c r="A2" s="139">
        <v>35339</v>
      </c>
      <c r="B2" s="141" t="s">
        <v>26</v>
      </c>
    </row>
    <row r="3" spans="1:2" ht="15" customHeight="1">
      <c r="A3" s="139">
        <v>34943</v>
      </c>
      <c r="B3" s="141" t="s">
        <v>25</v>
      </c>
    </row>
    <row r="4" spans="1:2" ht="15" customHeight="1">
      <c r="A4" s="139">
        <v>34700</v>
      </c>
      <c r="B4" s="141" t="s">
        <v>24</v>
      </c>
    </row>
    <row r="5" spans="1:2" ht="15" customHeight="1">
      <c r="A5" s="139">
        <v>34151</v>
      </c>
      <c r="B5" s="141" t="s">
        <v>23</v>
      </c>
    </row>
    <row r="6" spans="1:2" ht="15" customHeight="1">
      <c r="A6" s="139">
        <v>27760</v>
      </c>
      <c r="B6" s="142" t="s">
        <v>19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53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42" sqref="C42"/>
    </sheetView>
  </sheetViews>
  <sheetFormatPr defaultColWidth="11.42578125" defaultRowHeight="15"/>
  <cols>
    <col min="2" max="2" width="15.42578125" customWidth="1"/>
    <col min="3" max="3" width="28.140625" customWidth="1"/>
    <col min="4" max="4" width="13.140625" customWidth="1"/>
    <col min="5" max="10" width="14.5703125" customWidth="1"/>
    <col min="11" max="11" width="12.140625" customWidth="1"/>
    <col min="12" max="12" width="15.85546875" customWidth="1"/>
    <col min="13" max="13" width="13.7109375" customWidth="1"/>
    <col min="20" max="20" width="25.5703125" customWidth="1"/>
  </cols>
  <sheetData>
    <row r="1" spans="1:22" ht="45.75" customHeight="1">
      <c r="A1" s="277" t="s">
        <v>742</v>
      </c>
      <c r="B1" s="436" t="s">
        <v>736</v>
      </c>
      <c r="C1" s="442" t="s">
        <v>737</v>
      </c>
      <c r="D1" s="439" t="s">
        <v>733</v>
      </c>
      <c r="E1" s="440"/>
      <c r="F1" s="440"/>
      <c r="G1" s="440"/>
      <c r="H1" s="440"/>
      <c r="I1" s="440"/>
      <c r="J1" s="440"/>
      <c r="K1" s="441"/>
      <c r="L1" s="439" t="s">
        <v>738</v>
      </c>
      <c r="M1" s="440"/>
      <c r="N1" s="440"/>
      <c r="O1" s="440"/>
      <c r="P1" s="441"/>
      <c r="Q1" s="439" t="s">
        <v>746</v>
      </c>
      <c r="R1" s="436"/>
      <c r="S1" s="436"/>
      <c r="T1" s="378" t="s">
        <v>253</v>
      </c>
      <c r="U1" s="377" t="s">
        <v>269</v>
      </c>
      <c r="V1" s="378" t="s">
        <v>30</v>
      </c>
    </row>
    <row r="2" spans="1:22" ht="77.25" customHeight="1">
      <c r="A2" s="382" t="s">
        <v>743</v>
      </c>
      <c r="B2" s="436"/>
      <c r="C2" s="442"/>
      <c r="D2" s="384" t="s">
        <v>727</v>
      </c>
      <c r="E2" s="383" t="s">
        <v>728</v>
      </c>
      <c r="F2" s="383" t="s">
        <v>730</v>
      </c>
      <c r="G2" s="383" t="s">
        <v>731</v>
      </c>
      <c r="H2" s="383" t="s">
        <v>732</v>
      </c>
      <c r="I2" s="383" t="s">
        <v>750</v>
      </c>
      <c r="J2" s="383" t="s">
        <v>751</v>
      </c>
      <c r="K2" s="385" t="s">
        <v>729</v>
      </c>
      <c r="L2" s="384" t="s">
        <v>739</v>
      </c>
      <c r="M2" s="383" t="s">
        <v>740</v>
      </c>
      <c r="N2" s="383" t="s">
        <v>741</v>
      </c>
      <c r="O2" s="383" t="s">
        <v>744</v>
      </c>
      <c r="P2" s="385" t="s">
        <v>745</v>
      </c>
      <c r="Q2" s="386" t="s">
        <v>747</v>
      </c>
      <c r="R2" s="386" t="s">
        <v>748</v>
      </c>
      <c r="S2" s="386" t="s">
        <v>749</v>
      </c>
      <c r="T2" s="277"/>
      <c r="U2" s="277"/>
      <c r="V2" s="277"/>
    </row>
    <row r="3" spans="1:22">
      <c r="A3" s="280">
        <v>40909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1"/>
      <c r="N3" s="341"/>
      <c r="O3" s="341"/>
      <c r="P3" s="341"/>
      <c r="Q3" s="285"/>
      <c r="R3" s="285"/>
      <c r="S3" s="285"/>
    </row>
    <row r="4" spans="1:22">
      <c r="A4" s="280">
        <v>40544</v>
      </c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1"/>
      <c r="N4" s="341"/>
      <c r="O4" s="341"/>
      <c r="P4" s="341"/>
      <c r="Q4" s="285"/>
      <c r="R4" s="285"/>
      <c r="S4" s="285"/>
    </row>
    <row r="5" spans="1:22">
      <c r="A5" s="280">
        <v>40179</v>
      </c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1"/>
      <c r="N5" s="341"/>
      <c r="O5" s="341"/>
      <c r="P5" s="341"/>
      <c r="Q5" s="285"/>
      <c r="R5" s="285"/>
      <c r="S5" s="285"/>
    </row>
    <row r="6" spans="1:22">
      <c r="A6" s="280">
        <v>39814</v>
      </c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1"/>
      <c r="N6" s="341"/>
      <c r="O6" s="341"/>
      <c r="P6" s="341"/>
      <c r="Q6" s="285"/>
      <c r="R6" s="285"/>
      <c r="S6" s="285"/>
    </row>
    <row r="7" spans="1:22">
      <c r="A7" s="280">
        <v>39448</v>
      </c>
      <c r="B7" s="349">
        <v>0.18</v>
      </c>
      <c r="C7" s="349">
        <v>0.18</v>
      </c>
      <c r="D7" s="349"/>
      <c r="E7" s="349"/>
      <c r="F7" s="349"/>
      <c r="G7" s="349"/>
      <c r="H7" s="349"/>
      <c r="I7" s="349"/>
      <c r="J7" s="349"/>
      <c r="K7" s="349"/>
      <c r="L7" s="349"/>
      <c r="M7" s="341"/>
      <c r="N7" s="341"/>
      <c r="O7" s="341"/>
      <c r="P7" s="341"/>
      <c r="Q7" s="285"/>
      <c r="R7" s="285"/>
      <c r="S7" s="285"/>
    </row>
    <row r="8" spans="1:22">
      <c r="A8" s="280">
        <v>39083</v>
      </c>
      <c r="B8" s="349">
        <v>0.16</v>
      </c>
      <c r="C8" s="349">
        <v>0.16</v>
      </c>
      <c r="D8" s="349"/>
      <c r="E8" s="349"/>
      <c r="F8" s="349"/>
      <c r="G8" s="349"/>
      <c r="H8" s="349"/>
      <c r="I8" s="349"/>
      <c r="J8" s="349"/>
      <c r="K8" s="349"/>
      <c r="L8" s="349"/>
      <c r="M8" s="341"/>
      <c r="N8" s="341"/>
      <c r="O8" s="341"/>
      <c r="P8" s="341"/>
      <c r="Q8" s="285"/>
      <c r="R8" s="285"/>
      <c r="S8" s="285"/>
    </row>
    <row r="9" spans="1:22">
      <c r="A9" s="280">
        <v>38718</v>
      </c>
      <c r="B9" s="349">
        <v>0.16</v>
      </c>
      <c r="C9" s="349">
        <v>0.16</v>
      </c>
      <c r="D9" s="349"/>
      <c r="E9" s="349"/>
      <c r="F9" s="349"/>
      <c r="G9" s="349"/>
      <c r="H9" s="349"/>
      <c r="I9" s="349"/>
      <c r="J9" s="349"/>
      <c r="K9" s="349"/>
      <c r="L9" s="349"/>
      <c r="M9" s="341"/>
      <c r="N9" s="341"/>
      <c r="O9" s="341"/>
      <c r="P9" s="341"/>
      <c r="Q9" s="285"/>
      <c r="R9" s="285"/>
      <c r="S9" s="285"/>
    </row>
    <row r="10" spans="1:22">
      <c r="A10" s="280">
        <v>38353</v>
      </c>
      <c r="B10" s="349">
        <v>0.16</v>
      </c>
      <c r="C10" s="349">
        <v>0.16</v>
      </c>
      <c r="D10" s="349"/>
      <c r="E10" s="349"/>
      <c r="F10" s="349"/>
      <c r="G10" s="349"/>
      <c r="H10" s="349"/>
      <c r="I10" s="349"/>
      <c r="J10" s="349"/>
      <c r="K10" s="349"/>
      <c r="L10" s="349"/>
      <c r="M10" s="341"/>
      <c r="N10" s="341"/>
      <c r="O10" s="341"/>
      <c r="P10" s="341"/>
      <c r="Q10" s="285"/>
      <c r="R10" s="285"/>
      <c r="S10" s="285"/>
    </row>
    <row r="11" spans="1:22">
      <c r="A11" s="280">
        <v>37987</v>
      </c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1"/>
      <c r="N11" s="341"/>
      <c r="O11" s="341"/>
      <c r="P11" s="341"/>
      <c r="Q11" s="285"/>
      <c r="R11" s="285"/>
      <c r="S11" s="285"/>
    </row>
    <row r="12" spans="1:22">
      <c r="A12" s="280">
        <v>37622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1"/>
      <c r="N12" s="341"/>
      <c r="O12" s="341"/>
      <c r="P12" s="341"/>
      <c r="Q12" s="285"/>
      <c r="R12" s="285"/>
      <c r="S12" s="285"/>
    </row>
    <row r="13" spans="1:22">
      <c r="A13" s="280">
        <v>37257</v>
      </c>
      <c r="B13" s="349">
        <v>0.15</v>
      </c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1"/>
      <c r="N13" s="341"/>
      <c r="O13" s="341"/>
      <c r="P13" s="341"/>
      <c r="Q13" s="285"/>
      <c r="R13" s="285"/>
      <c r="S13" s="285"/>
    </row>
    <row r="14" spans="1:22">
      <c r="A14" s="280">
        <v>36892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41"/>
      <c r="N14" s="341"/>
      <c r="O14" s="341"/>
      <c r="P14" s="341"/>
      <c r="Q14" s="285"/>
      <c r="R14" s="285"/>
      <c r="S14" s="285"/>
    </row>
    <row r="15" spans="1:22">
      <c r="A15" s="280">
        <v>36526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41"/>
      <c r="N15" s="341"/>
      <c r="O15" s="341"/>
      <c r="P15" s="341"/>
      <c r="Q15" s="285"/>
      <c r="R15" s="285"/>
      <c r="S15" s="285"/>
    </row>
    <row r="16" spans="1:22">
      <c r="A16" s="280">
        <v>36161</v>
      </c>
      <c r="B16" s="349">
        <v>0.15</v>
      </c>
      <c r="C16" s="349">
        <v>0.15</v>
      </c>
      <c r="D16" s="349">
        <v>0.33300000000000002</v>
      </c>
      <c r="E16" s="349">
        <v>0.4</v>
      </c>
      <c r="F16" s="349">
        <v>0.38</v>
      </c>
      <c r="G16" s="349">
        <v>0.42</v>
      </c>
      <c r="H16" s="349">
        <v>0.45</v>
      </c>
      <c r="I16" s="349">
        <v>0.35</v>
      </c>
      <c r="J16" s="349">
        <v>0.15</v>
      </c>
      <c r="K16" s="349">
        <v>0.5</v>
      </c>
      <c r="L16" s="349">
        <v>0.4</v>
      </c>
      <c r="M16" s="349">
        <v>0.38</v>
      </c>
      <c r="N16" s="349">
        <v>0.45</v>
      </c>
      <c r="O16" s="349">
        <v>0.35</v>
      </c>
      <c r="P16" s="349">
        <v>0.15</v>
      </c>
      <c r="Q16" s="285">
        <v>0.35</v>
      </c>
      <c r="R16" s="285">
        <v>0.15</v>
      </c>
      <c r="S16" s="285">
        <v>0</v>
      </c>
    </row>
    <row r="17" spans="1:21">
      <c r="A17" s="280">
        <v>35796</v>
      </c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285"/>
      <c r="R17" s="285"/>
      <c r="S17" s="285"/>
    </row>
    <row r="18" spans="1:21">
      <c r="A18" s="280">
        <v>35431</v>
      </c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1"/>
      <c r="N18" s="341"/>
      <c r="O18" s="341"/>
      <c r="P18" s="341"/>
      <c r="Q18" s="285"/>
      <c r="R18" s="285"/>
      <c r="S18" s="285"/>
    </row>
    <row r="19" spans="1:21">
      <c r="A19" s="280">
        <v>35065</v>
      </c>
      <c r="B19" s="349">
        <v>0.15</v>
      </c>
      <c r="C19" s="349">
        <v>0.15</v>
      </c>
      <c r="D19" s="349">
        <v>0.33300000000000002</v>
      </c>
      <c r="E19" s="349">
        <v>0.4</v>
      </c>
      <c r="F19" s="349">
        <v>0.38</v>
      </c>
      <c r="G19" s="349">
        <v>0.42</v>
      </c>
      <c r="H19" s="349">
        <v>0.45</v>
      </c>
      <c r="I19" s="349">
        <v>0.35</v>
      </c>
      <c r="J19" s="349">
        <v>0.15</v>
      </c>
      <c r="K19" s="349">
        <v>0.5</v>
      </c>
      <c r="L19" s="349">
        <v>0.4</v>
      </c>
      <c r="M19" s="349">
        <v>0.38</v>
      </c>
      <c r="N19" s="349">
        <v>0.45</v>
      </c>
      <c r="O19" s="349">
        <v>0.35</v>
      </c>
      <c r="P19" s="349">
        <v>0.15</v>
      </c>
      <c r="Q19" s="285">
        <v>0.35</v>
      </c>
      <c r="R19" s="285">
        <v>0.15</v>
      </c>
      <c r="S19" s="285">
        <v>0</v>
      </c>
    </row>
    <row r="20" spans="1:21">
      <c r="A20" s="280">
        <v>34700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285"/>
      <c r="R20" s="285"/>
      <c r="S20" s="285"/>
    </row>
    <row r="21" spans="1:21">
      <c r="A21" s="280">
        <v>34335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1"/>
      <c r="N21" s="341"/>
      <c r="O21" s="341"/>
      <c r="P21" s="341"/>
      <c r="Q21" s="285"/>
      <c r="R21" s="285"/>
      <c r="S21" s="285"/>
    </row>
    <row r="22" spans="1:21">
      <c r="A22" s="280">
        <v>33970</v>
      </c>
      <c r="B22" s="349">
        <v>0.15</v>
      </c>
      <c r="C22" s="349">
        <v>0.15</v>
      </c>
      <c r="D22" s="349">
        <v>0.33300000000000002</v>
      </c>
      <c r="E22" s="349">
        <v>0.4</v>
      </c>
      <c r="F22" s="349">
        <v>0.38</v>
      </c>
      <c r="G22" s="349">
        <v>0.42</v>
      </c>
      <c r="H22" s="349">
        <v>0.45</v>
      </c>
      <c r="I22" s="349">
        <v>0.35</v>
      </c>
      <c r="J22" s="349"/>
      <c r="K22" s="349">
        <v>0.5</v>
      </c>
      <c r="L22" s="349">
        <v>0.4</v>
      </c>
      <c r="M22" s="349">
        <v>0.38</v>
      </c>
      <c r="N22" s="349">
        <v>0.45</v>
      </c>
      <c r="O22" s="349">
        <v>0.35</v>
      </c>
      <c r="P22" s="349"/>
      <c r="Q22" s="285"/>
      <c r="R22" s="285"/>
      <c r="S22" s="285"/>
    </row>
    <row r="23" spans="1:21">
      <c r="A23" s="280">
        <v>33604</v>
      </c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1"/>
      <c r="N23" s="341"/>
      <c r="O23" s="341"/>
      <c r="P23" s="341"/>
      <c r="Q23" s="285"/>
      <c r="R23" s="285"/>
      <c r="S23" s="285"/>
    </row>
    <row r="24" spans="1:21">
      <c r="A24" s="280">
        <v>33239</v>
      </c>
      <c r="B24" s="349">
        <v>0.15</v>
      </c>
      <c r="C24" s="349">
        <v>0.15</v>
      </c>
      <c r="D24" s="349">
        <v>0.33300000000000002</v>
      </c>
      <c r="E24" s="349">
        <v>0.4</v>
      </c>
      <c r="F24" s="349">
        <v>0.38</v>
      </c>
      <c r="G24" s="349">
        <v>0.42</v>
      </c>
      <c r="H24" s="349">
        <v>0.45</v>
      </c>
      <c r="I24" s="349">
        <v>0.35</v>
      </c>
      <c r="J24" s="349"/>
      <c r="K24" s="349">
        <v>0.5</v>
      </c>
      <c r="L24" s="349">
        <v>0.4</v>
      </c>
      <c r="M24" s="349">
        <v>0.38</v>
      </c>
      <c r="N24" s="349">
        <v>0.45</v>
      </c>
      <c r="O24" s="349">
        <v>0.35</v>
      </c>
      <c r="P24" s="349"/>
      <c r="Q24" s="285"/>
      <c r="R24" s="285"/>
      <c r="S24" s="285"/>
    </row>
    <row r="25" spans="1:21">
      <c r="A25" s="280">
        <v>32874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1"/>
      <c r="N25" s="341"/>
      <c r="O25" s="341"/>
      <c r="P25" s="341"/>
      <c r="Q25" s="285"/>
      <c r="R25" s="285"/>
      <c r="S25" s="285"/>
    </row>
    <row r="26" spans="1:21">
      <c r="A26" s="280">
        <v>32509</v>
      </c>
      <c r="B26" s="349">
        <v>0.25</v>
      </c>
      <c r="C26" s="349">
        <v>0.32</v>
      </c>
      <c r="D26" s="349">
        <v>0.33300000000000002</v>
      </c>
      <c r="E26" s="349">
        <v>0.4</v>
      </c>
      <c r="F26" s="349">
        <v>0.38</v>
      </c>
      <c r="G26" s="349">
        <v>0.42</v>
      </c>
      <c r="H26" s="349">
        <v>0.45</v>
      </c>
      <c r="I26" s="349">
        <v>0.35</v>
      </c>
      <c r="J26" s="349"/>
      <c r="K26" s="349">
        <v>0.5</v>
      </c>
      <c r="L26" s="349">
        <v>0.4</v>
      </c>
      <c r="M26" s="349">
        <v>0.38</v>
      </c>
      <c r="N26" s="349">
        <v>0.45</v>
      </c>
      <c r="O26" s="349"/>
      <c r="P26" s="349"/>
      <c r="Q26" s="285"/>
      <c r="R26" s="285"/>
      <c r="S26" s="285"/>
    </row>
    <row r="27" spans="1:21">
      <c r="A27" s="280">
        <v>32143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285"/>
      <c r="R27" s="285"/>
      <c r="S27" s="285"/>
    </row>
    <row r="28" spans="1:21">
      <c r="A28" s="280">
        <v>31778</v>
      </c>
      <c r="B28" s="349"/>
      <c r="C28" s="349"/>
      <c r="D28" s="349"/>
      <c r="E28" s="349"/>
      <c r="F28" s="349"/>
      <c r="G28" s="349"/>
      <c r="H28" s="349"/>
      <c r="I28" s="349"/>
      <c r="J28" s="349"/>
      <c r="K28" s="349"/>
      <c r="L28" s="349"/>
      <c r="M28" s="349"/>
      <c r="N28" s="349"/>
      <c r="O28" s="349"/>
      <c r="P28" s="349"/>
      <c r="Q28" s="285"/>
      <c r="R28" s="285"/>
      <c r="S28" s="285"/>
    </row>
    <row r="29" spans="1:21">
      <c r="A29" s="280">
        <v>31413</v>
      </c>
      <c r="B29" s="349"/>
      <c r="C29" s="349"/>
      <c r="D29" s="349"/>
      <c r="E29" s="349"/>
      <c r="F29" s="349"/>
      <c r="G29" s="349"/>
      <c r="H29" s="349"/>
      <c r="I29" s="349"/>
      <c r="J29" s="349"/>
      <c r="K29" s="349"/>
      <c r="L29" s="349"/>
      <c r="M29" s="341"/>
      <c r="N29" s="341"/>
      <c r="O29" s="341"/>
      <c r="P29" s="341"/>
      <c r="Q29" s="285"/>
      <c r="R29" s="285"/>
      <c r="S29" s="285"/>
    </row>
    <row r="30" spans="1:21">
      <c r="A30" s="280">
        <v>31048</v>
      </c>
      <c r="B30" s="349">
        <v>0.25</v>
      </c>
      <c r="C30" s="349">
        <v>0.32</v>
      </c>
      <c r="D30" s="349">
        <v>0.33300000000000002</v>
      </c>
      <c r="E30" s="349">
        <v>0.4</v>
      </c>
      <c r="F30" s="349">
        <v>0.38</v>
      </c>
      <c r="G30" s="349">
        <v>0.42</v>
      </c>
      <c r="H30" s="349">
        <v>0.45</v>
      </c>
      <c r="I30" s="349">
        <v>0.35</v>
      </c>
      <c r="J30" s="349"/>
      <c r="K30" s="349">
        <v>0.5</v>
      </c>
      <c r="L30" s="349">
        <v>0.4</v>
      </c>
      <c r="M30" s="349">
        <v>0.38</v>
      </c>
      <c r="N30" s="349">
        <v>0.45</v>
      </c>
      <c r="O30" s="349"/>
      <c r="P30" s="349"/>
      <c r="Q30" s="285"/>
      <c r="R30" s="285"/>
      <c r="U30" s="289"/>
    </row>
    <row r="31" spans="1:21">
      <c r="A31" s="280">
        <v>30682</v>
      </c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49"/>
      <c r="Q31" s="285"/>
      <c r="R31" s="285"/>
      <c r="U31" s="289"/>
    </row>
    <row r="32" spans="1:21">
      <c r="A32" s="280">
        <v>30317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285"/>
      <c r="R32" s="285"/>
      <c r="U32" s="289"/>
    </row>
    <row r="33" spans="1:21">
      <c r="A33" s="280">
        <v>29952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285"/>
      <c r="R33" s="285"/>
      <c r="U33" s="289"/>
    </row>
    <row r="34" spans="1:21">
      <c r="A34" s="280">
        <v>29587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285"/>
      <c r="R34" s="285"/>
      <c r="U34" s="289"/>
    </row>
    <row r="35" spans="1:21">
      <c r="A35" s="280">
        <v>29221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285"/>
      <c r="R35" s="285"/>
      <c r="U35" s="289"/>
    </row>
    <row r="36" spans="1:21">
      <c r="A36" s="280">
        <v>28856</v>
      </c>
      <c r="B36" s="349">
        <v>0.25</v>
      </c>
      <c r="C36" s="349">
        <v>0.4</v>
      </c>
      <c r="D36" s="349">
        <v>0.33300000000000002</v>
      </c>
      <c r="E36" s="349">
        <v>0.4</v>
      </c>
      <c r="F36" s="349"/>
      <c r="G36" s="349"/>
      <c r="H36" s="349"/>
      <c r="I36" s="349"/>
      <c r="J36" s="349"/>
      <c r="K36" s="349"/>
      <c r="L36" s="349">
        <v>0.4</v>
      </c>
      <c r="M36" s="285"/>
      <c r="N36" s="285"/>
      <c r="O36" s="285"/>
      <c r="P36" s="341"/>
      <c r="Q36" s="285"/>
    </row>
    <row r="37" spans="1:21">
      <c r="A37" s="299">
        <v>28491</v>
      </c>
      <c r="B37" s="349">
        <v>0.25</v>
      </c>
      <c r="C37" s="349">
        <v>0.33300000000000002</v>
      </c>
      <c r="D37" s="349">
        <v>0.33300000000000002</v>
      </c>
      <c r="E37" s="349"/>
      <c r="F37" s="349"/>
      <c r="G37" s="349"/>
      <c r="H37" s="349"/>
      <c r="I37" s="349"/>
      <c r="J37" s="349"/>
      <c r="K37" s="349"/>
      <c r="L37" s="349">
        <v>0.33300000000000002</v>
      </c>
      <c r="M37" s="285"/>
      <c r="N37" s="285"/>
      <c r="O37" s="285"/>
      <c r="P37" s="341"/>
      <c r="Q37" s="285"/>
    </row>
    <row r="38" spans="1:21">
      <c r="A38" s="375">
        <v>23743</v>
      </c>
      <c r="B38" s="349">
        <v>0.25</v>
      </c>
      <c r="C38" s="349"/>
      <c r="D38" s="349"/>
      <c r="E38" s="349"/>
      <c r="F38" s="349"/>
      <c r="G38" s="349"/>
      <c r="H38" s="349"/>
      <c r="I38" s="349"/>
      <c r="J38" s="349"/>
      <c r="K38" s="349"/>
      <c r="L38" s="341"/>
      <c r="M38" s="285"/>
      <c r="N38" s="285"/>
      <c r="O38" s="285"/>
      <c r="P38" s="341"/>
      <c r="Q38" s="285"/>
    </row>
    <row r="39" spans="1:21">
      <c r="A39" s="375"/>
      <c r="B39" s="381" t="s">
        <v>726</v>
      </c>
      <c r="C39" s="381"/>
      <c r="D39" s="381"/>
      <c r="E39" s="381"/>
      <c r="F39" s="381"/>
      <c r="G39" s="381"/>
      <c r="H39" s="381"/>
      <c r="I39" s="381"/>
      <c r="J39" s="381"/>
      <c r="K39" s="349"/>
      <c r="L39" s="341"/>
      <c r="M39" s="285"/>
      <c r="N39" s="285"/>
      <c r="O39" s="285"/>
      <c r="P39" s="341"/>
      <c r="Q39" s="285"/>
      <c r="T39" t="s">
        <v>734</v>
      </c>
      <c r="U39" s="289">
        <v>24076</v>
      </c>
    </row>
    <row r="41" spans="1:21">
      <c r="B41" s="92" t="s">
        <v>240</v>
      </c>
      <c r="C41" s="92"/>
      <c r="D41" s="92"/>
      <c r="E41" s="92"/>
      <c r="F41" s="92"/>
      <c r="G41" s="92"/>
      <c r="H41" s="92"/>
      <c r="I41" s="92"/>
      <c r="J41" s="92"/>
      <c r="K41" s="92"/>
    </row>
    <row r="42" spans="1:21">
      <c r="B42" t="s">
        <v>735</v>
      </c>
    </row>
    <row r="47" spans="1:21">
      <c r="B47" s="283"/>
      <c r="C47" s="283"/>
      <c r="D47" s="283"/>
      <c r="E47" s="283"/>
      <c r="F47" s="283"/>
      <c r="G47" s="283"/>
      <c r="H47" s="283"/>
      <c r="I47" s="283"/>
      <c r="J47" s="283"/>
      <c r="K47" s="283"/>
    </row>
    <row r="50" spans="17:17">
      <c r="Q50" s="340"/>
    </row>
    <row r="53" spans="17:17">
      <c r="Q53" s="143"/>
    </row>
  </sheetData>
  <mergeCells count="5">
    <mergeCell ref="Q1:S1"/>
    <mergeCell ref="D1:K1"/>
    <mergeCell ref="B1:B2"/>
    <mergeCell ref="C1:C2"/>
    <mergeCell ref="L1:P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11.42578125" defaultRowHeight="15"/>
  <cols>
    <col min="2" max="2" width="13.140625" customWidth="1"/>
    <col min="3" max="7" width="14.5703125" customWidth="1"/>
    <col min="8" max="8" width="16.140625" customWidth="1"/>
    <col min="9" max="9" width="25.5703125" customWidth="1"/>
  </cols>
  <sheetData>
    <row r="1" spans="1:11" ht="49.5" customHeight="1">
      <c r="A1" s="277"/>
      <c r="B1" s="439" t="s">
        <v>752</v>
      </c>
      <c r="C1" s="440"/>
      <c r="D1" s="440"/>
      <c r="E1" s="440"/>
      <c r="F1" s="440"/>
      <c r="G1" s="440"/>
      <c r="H1" s="441"/>
      <c r="I1" s="380"/>
      <c r="J1" s="379"/>
      <c r="K1" s="380"/>
    </row>
    <row r="2" spans="1:11" ht="24.75" customHeight="1">
      <c r="A2" s="277" t="s">
        <v>742</v>
      </c>
      <c r="B2" s="439" t="s">
        <v>753</v>
      </c>
      <c r="C2" s="440"/>
      <c r="D2" s="440"/>
      <c r="E2" s="440"/>
      <c r="F2" s="439" t="s">
        <v>758</v>
      </c>
      <c r="G2" s="440"/>
      <c r="H2" s="440"/>
      <c r="I2" s="380" t="s">
        <v>253</v>
      </c>
      <c r="J2" s="379" t="s">
        <v>269</v>
      </c>
      <c r="K2" s="380" t="s">
        <v>30</v>
      </c>
    </row>
    <row r="3" spans="1:11" ht="54" customHeight="1">
      <c r="A3" s="382" t="s">
        <v>743</v>
      </c>
      <c r="B3" s="384" t="s">
        <v>754</v>
      </c>
      <c r="C3" s="384" t="s">
        <v>755</v>
      </c>
      <c r="D3" s="384" t="s">
        <v>756</v>
      </c>
      <c r="E3" s="384" t="s">
        <v>757</v>
      </c>
      <c r="F3" s="384" t="s">
        <v>759</v>
      </c>
      <c r="G3" s="384" t="s">
        <v>761</v>
      </c>
      <c r="H3" s="384" t="s">
        <v>760</v>
      </c>
      <c r="I3" s="277"/>
      <c r="J3" s="277"/>
      <c r="K3" s="277"/>
    </row>
    <row r="4" spans="1:11" ht="36" customHeight="1">
      <c r="A4" s="280"/>
      <c r="B4" s="349"/>
      <c r="C4" s="349"/>
      <c r="D4" s="349"/>
      <c r="E4" s="349"/>
      <c r="F4" s="349"/>
      <c r="G4" s="349"/>
      <c r="H4" s="349"/>
    </row>
    <row r="5" spans="1:11">
      <c r="A5" s="280"/>
      <c r="B5" s="349"/>
      <c r="C5" s="349"/>
      <c r="D5" s="349"/>
      <c r="E5" s="349"/>
      <c r="F5" s="349"/>
      <c r="G5" s="349"/>
      <c r="H5" s="349"/>
    </row>
    <row r="6" spans="1:11">
      <c r="A6" s="280"/>
      <c r="B6" s="349"/>
      <c r="C6" s="349"/>
      <c r="D6" s="349"/>
      <c r="E6" s="349"/>
      <c r="F6" s="349"/>
      <c r="G6" s="349"/>
      <c r="H6" s="349"/>
    </row>
    <row r="7" spans="1:11">
      <c r="A7" s="280"/>
      <c r="B7" s="349"/>
      <c r="C7" s="349"/>
      <c r="D7" s="349"/>
      <c r="E7" s="349"/>
      <c r="F7" s="349"/>
      <c r="G7" s="349"/>
      <c r="H7" s="349"/>
    </row>
    <row r="8" spans="1:11">
      <c r="A8" s="280">
        <v>35065</v>
      </c>
      <c r="B8" s="349">
        <v>0.45</v>
      </c>
      <c r="C8" s="349">
        <v>0.25</v>
      </c>
      <c r="D8" s="349">
        <v>0.15</v>
      </c>
      <c r="E8" s="349">
        <v>0</v>
      </c>
      <c r="F8" s="349">
        <v>0.35</v>
      </c>
      <c r="G8" s="349">
        <v>0.15</v>
      </c>
      <c r="H8" s="349">
        <v>0</v>
      </c>
    </row>
    <row r="9" spans="1:11">
      <c r="A9" s="280"/>
      <c r="B9" s="349"/>
      <c r="C9" s="349"/>
      <c r="D9" s="349"/>
      <c r="E9" s="349"/>
      <c r="F9" s="349"/>
      <c r="G9" s="349"/>
      <c r="H9" s="349"/>
    </row>
    <row r="10" spans="1:11">
      <c r="A10" s="280"/>
      <c r="B10" s="349"/>
      <c r="C10" s="349"/>
      <c r="D10" s="349"/>
      <c r="E10" s="349"/>
      <c r="F10" s="349"/>
      <c r="G10" s="349"/>
      <c r="H10" s="349"/>
    </row>
    <row r="11" spans="1:11">
      <c r="A11" s="280"/>
      <c r="B11" s="349"/>
      <c r="C11" s="349"/>
      <c r="D11" s="349"/>
      <c r="E11" s="349"/>
      <c r="F11" s="349"/>
      <c r="G11" s="349"/>
      <c r="H11" s="349"/>
    </row>
    <row r="12" spans="1:11">
      <c r="A12" s="280"/>
      <c r="B12" s="349"/>
      <c r="C12" s="349"/>
      <c r="D12" s="349"/>
      <c r="E12" s="349"/>
      <c r="F12" s="349"/>
      <c r="G12" s="349"/>
      <c r="H12" s="349"/>
    </row>
    <row r="13" spans="1:11">
      <c r="A13" s="280"/>
      <c r="B13" s="349"/>
      <c r="C13" s="349"/>
      <c r="D13" s="349"/>
      <c r="E13" s="349"/>
      <c r="F13" s="349"/>
      <c r="G13" s="349"/>
      <c r="H13" s="349"/>
    </row>
    <row r="14" spans="1:11">
      <c r="A14" s="280"/>
      <c r="B14" s="349"/>
      <c r="C14" s="349"/>
      <c r="D14" s="349"/>
      <c r="E14" s="349"/>
      <c r="F14" s="349"/>
      <c r="G14" s="349"/>
      <c r="H14" s="349"/>
      <c r="J14" s="289"/>
    </row>
    <row r="15" spans="1:11">
      <c r="A15" s="280"/>
      <c r="B15" s="349"/>
      <c r="C15" s="349"/>
      <c r="D15" s="349"/>
      <c r="E15" s="349"/>
      <c r="F15" s="349"/>
      <c r="G15" s="349"/>
      <c r="H15" s="349"/>
    </row>
    <row r="16" spans="1:11">
      <c r="A16" s="280"/>
      <c r="B16" s="349"/>
      <c r="C16" s="349"/>
      <c r="D16" s="349"/>
      <c r="E16" s="349"/>
      <c r="F16" s="349"/>
      <c r="G16" s="349"/>
      <c r="H16" s="349"/>
    </row>
    <row r="17" spans="1:10">
      <c r="A17" s="299"/>
      <c r="B17" s="349"/>
      <c r="C17" s="349"/>
      <c r="D17" s="349"/>
      <c r="E17" s="349"/>
      <c r="F17" s="349"/>
      <c r="G17" s="349"/>
      <c r="H17" s="349"/>
    </row>
    <row r="18" spans="1:10">
      <c r="A18" s="375"/>
      <c r="B18" s="349"/>
      <c r="C18" s="349"/>
      <c r="D18" s="349"/>
      <c r="E18" s="349"/>
      <c r="F18" s="349"/>
      <c r="G18" s="349"/>
      <c r="H18" s="349"/>
    </row>
    <row r="19" spans="1:10">
      <c r="A19" s="375"/>
      <c r="B19" s="381"/>
      <c r="C19" s="381"/>
      <c r="D19" s="381"/>
      <c r="E19" s="381"/>
      <c r="F19" s="381"/>
      <c r="G19" s="381"/>
      <c r="H19" s="349"/>
      <c r="J19" s="289"/>
    </row>
    <row r="21" spans="1:10">
      <c r="B21" s="92"/>
      <c r="C21" s="92"/>
      <c r="D21" s="92"/>
      <c r="E21" s="92"/>
      <c r="F21" s="92"/>
      <c r="G21" s="92"/>
      <c r="H21" s="92"/>
    </row>
    <row r="27" spans="1:10">
      <c r="B27" s="283"/>
      <c r="C27" s="283"/>
      <c r="D27" s="283"/>
      <c r="E27" s="283"/>
      <c r="F27" s="283"/>
      <c r="G27" s="283"/>
      <c r="H27" s="283"/>
    </row>
  </sheetData>
  <mergeCells count="3">
    <mergeCell ref="B1:H1"/>
    <mergeCell ref="B2:E2"/>
    <mergeCell ref="F2:H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11.42578125" defaultRowHeight="15"/>
  <cols>
    <col min="5" max="7" width="16.28515625" customWidth="1"/>
    <col min="8" max="8" width="16" customWidth="1"/>
    <col min="11" max="11" width="49.7109375" customWidth="1"/>
    <col min="12" max="12" width="13.85546875" customWidth="1"/>
    <col min="13" max="13" width="48.42578125" customWidth="1"/>
  </cols>
  <sheetData>
    <row r="1" spans="1:13" ht="60">
      <c r="A1" s="277"/>
      <c r="B1" s="333" t="s">
        <v>136</v>
      </c>
      <c r="C1" s="333" t="s">
        <v>724</v>
      </c>
      <c r="D1" s="334" t="s">
        <v>720</v>
      </c>
      <c r="E1" s="342" t="s">
        <v>695</v>
      </c>
      <c r="F1" s="333" t="s">
        <v>696</v>
      </c>
      <c r="G1" s="333" t="s">
        <v>694</v>
      </c>
      <c r="H1" s="333" t="s">
        <v>683</v>
      </c>
      <c r="I1" s="334" t="s">
        <v>684</v>
      </c>
      <c r="J1" s="334" t="s">
        <v>687</v>
      </c>
      <c r="K1" s="334" t="s">
        <v>253</v>
      </c>
      <c r="L1" s="333" t="s">
        <v>269</v>
      </c>
      <c r="M1" s="334" t="s">
        <v>30</v>
      </c>
    </row>
    <row r="2" spans="1:13">
      <c r="A2" s="280">
        <v>40817</v>
      </c>
      <c r="B2" s="349">
        <v>8.2000000000000003E-2</v>
      </c>
      <c r="C2" s="349">
        <v>5.8000000000000003E-2</v>
      </c>
      <c r="D2" s="349">
        <v>5.0000000000000001E-3</v>
      </c>
      <c r="E2" s="341"/>
      <c r="F2" s="341"/>
      <c r="G2" s="341"/>
      <c r="H2" s="285">
        <v>3.4000000000000002E-2</v>
      </c>
      <c r="I2" s="285">
        <v>3.0000000000000001E-3</v>
      </c>
      <c r="J2" s="285">
        <v>1.0999999999999999E-2</v>
      </c>
      <c r="K2" t="s">
        <v>723</v>
      </c>
    </row>
    <row r="3" spans="1:13">
      <c r="A3" s="280">
        <v>40544</v>
      </c>
      <c r="B3" s="349">
        <v>8.2000000000000003E-2</v>
      </c>
      <c r="C3" s="349">
        <v>5.8000000000000003E-2</v>
      </c>
      <c r="D3" s="349">
        <v>5.0000000000000001E-3</v>
      </c>
      <c r="E3" s="341"/>
      <c r="F3" s="341"/>
      <c r="G3" s="341"/>
      <c r="H3" s="285">
        <v>2.1999999999999999E-2</v>
      </c>
      <c r="I3" s="285">
        <v>3.0000000000000001E-3</v>
      </c>
      <c r="J3" s="285">
        <v>1.0999999999999999E-2</v>
      </c>
      <c r="K3" t="s">
        <v>722</v>
      </c>
    </row>
    <row r="4" spans="1:13">
      <c r="A4" s="280">
        <v>39814</v>
      </c>
      <c r="B4" s="349">
        <v>8.2000000000000003E-2</v>
      </c>
      <c r="C4" s="349">
        <v>5.8000000000000003E-2</v>
      </c>
      <c r="D4" s="349">
        <v>5.0000000000000001E-3</v>
      </c>
      <c r="E4" s="341"/>
      <c r="F4" s="341"/>
      <c r="G4" s="341"/>
      <c r="H4" s="285">
        <v>0.02</v>
      </c>
      <c r="I4" s="285">
        <v>3.0000000000000001E-3</v>
      </c>
      <c r="J4" s="285">
        <v>1.0999999999999999E-2</v>
      </c>
      <c r="K4" t="s">
        <v>688</v>
      </c>
    </row>
    <row r="5" spans="1:13">
      <c r="A5" s="280">
        <v>38353</v>
      </c>
      <c r="B5" s="349">
        <v>8.2000000000000003E-2</v>
      </c>
      <c r="C5" s="349">
        <v>5.8000000000000003E-2</v>
      </c>
      <c r="D5" s="349">
        <v>5.0000000000000001E-3</v>
      </c>
      <c r="E5" s="341"/>
      <c r="F5" s="341"/>
      <c r="G5" s="341"/>
      <c r="H5" s="285">
        <v>0.02</v>
      </c>
      <c r="I5" s="285">
        <v>3.0000000000000001E-3</v>
      </c>
      <c r="J5" s="285"/>
    </row>
    <row r="6" spans="1:13">
      <c r="A6" s="280">
        <v>38169</v>
      </c>
      <c r="B6" s="349">
        <v>7.4999999999999997E-2</v>
      </c>
      <c r="C6" s="341"/>
      <c r="D6" s="349">
        <v>5.0000000000000001E-3</v>
      </c>
      <c r="E6" s="341"/>
      <c r="F6" s="341"/>
      <c r="G6" s="341"/>
      <c r="H6" s="285">
        <v>0.02</v>
      </c>
      <c r="I6" s="285">
        <v>3.0000000000000001E-3</v>
      </c>
      <c r="K6" t="s">
        <v>699</v>
      </c>
      <c r="L6" s="289">
        <v>38169</v>
      </c>
    </row>
    <row r="7" spans="1:13">
      <c r="A7" s="280">
        <v>35796</v>
      </c>
      <c r="B7" s="349">
        <v>7.4999999999999997E-2</v>
      </c>
      <c r="C7" s="349"/>
      <c r="D7" s="349">
        <v>5.0000000000000001E-3</v>
      </c>
      <c r="E7" s="341"/>
      <c r="F7" s="341"/>
      <c r="G7" s="341"/>
      <c r="H7" s="285">
        <v>0.02</v>
      </c>
      <c r="K7" t="s">
        <v>693</v>
      </c>
    </row>
    <row r="8" spans="1:13">
      <c r="A8" s="280">
        <v>35431</v>
      </c>
      <c r="B8" s="349">
        <v>3.4000000000000002E-2</v>
      </c>
      <c r="C8" s="349"/>
      <c r="D8" s="349">
        <v>5.0000000000000001E-3</v>
      </c>
      <c r="E8" s="285">
        <v>0.01</v>
      </c>
      <c r="F8" s="285">
        <v>0.01</v>
      </c>
      <c r="G8" s="341"/>
      <c r="H8" s="285"/>
    </row>
    <row r="9" spans="1:13">
      <c r="A9" s="299">
        <v>35096</v>
      </c>
      <c r="B9" s="349">
        <v>2.4E-2</v>
      </c>
      <c r="C9" s="349"/>
      <c r="D9" s="349">
        <v>5.0000000000000001E-3</v>
      </c>
      <c r="E9" s="285">
        <v>0.01</v>
      </c>
      <c r="F9" s="285">
        <v>0.01</v>
      </c>
      <c r="G9" s="341"/>
      <c r="H9" s="285"/>
    </row>
    <row r="10" spans="1:13">
      <c r="A10" s="375">
        <v>34151</v>
      </c>
      <c r="B10" s="349">
        <v>2.4E-2</v>
      </c>
      <c r="C10" s="349"/>
      <c r="D10" s="341"/>
      <c r="E10" s="285">
        <v>0.01</v>
      </c>
      <c r="F10" s="285">
        <v>0.01</v>
      </c>
      <c r="G10" s="341"/>
      <c r="H10" s="285"/>
    </row>
    <row r="11" spans="1:13">
      <c r="A11" s="375">
        <v>33270</v>
      </c>
      <c r="B11" s="349">
        <v>1.0999999999999999E-2</v>
      </c>
      <c r="C11" s="349"/>
      <c r="D11" s="341"/>
      <c r="E11" s="285">
        <v>0.01</v>
      </c>
      <c r="F11" s="285">
        <v>0.01</v>
      </c>
      <c r="G11" s="341"/>
      <c r="H11" s="285"/>
    </row>
    <row r="12" spans="1:13">
      <c r="A12" s="280">
        <v>32143</v>
      </c>
      <c r="B12" s="341"/>
      <c r="C12" s="341"/>
      <c r="D12" s="341"/>
      <c r="E12" s="285">
        <v>0.01</v>
      </c>
      <c r="F12" s="285">
        <v>0.01</v>
      </c>
      <c r="G12" s="285"/>
      <c r="K12" t="s">
        <v>725</v>
      </c>
    </row>
    <row r="13" spans="1:13">
      <c r="A13" s="376"/>
      <c r="B13" s="341"/>
      <c r="C13" s="341"/>
      <c r="D13" s="341"/>
      <c r="E13" s="343"/>
      <c r="F13" s="343"/>
      <c r="G13" s="285"/>
    </row>
    <row r="14" spans="1:13">
      <c r="A14" s="280">
        <v>31048</v>
      </c>
      <c r="B14" s="341"/>
      <c r="C14" s="341"/>
      <c r="D14" s="341"/>
      <c r="E14" s="285"/>
      <c r="F14" s="285">
        <v>0.01</v>
      </c>
      <c r="G14" s="285">
        <v>4.0000000000000001E-3</v>
      </c>
      <c r="K14" t="s">
        <v>690</v>
      </c>
      <c r="M14" t="s">
        <v>689</v>
      </c>
    </row>
    <row r="15" spans="1:13">
      <c r="A15" s="280">
        <v>30682</v>
      </c>
      <c r="B15" s="341"/>
      <c r="C15" s="341"/>
      <c r="D15" s="341"/>
      <c r="E15" s="285"/>
      <c r="F15" s="285">
        <v>0.01</v>
      </c>
      <c r="G15" s="285"/>
      <c r="K15" t="s">
        <v>691</v>
      </c>
      <c r="M15" t="s">
        <v>692</v>
      </c>
    </row>
    <row r="17" spans="2:8">
      <c r="B17" s="92" t="s">
        <v>240</v>
      </c>
      <c r="C17" s="92"/>
    </row>
    <row r="18" spans="2:8">
      <c r="B18" t="s">
        <v>721</v>
      </c>
    </row>
    <row r="21" spans="2:8">
      <c r="B21" t="s">
        <v>685</v>
      </c>
    </row>
    <row r="22" spans="2:8">
      <c r="B22" t="s">
        <v>682</v>
      </c>
    </row>
    <row r="23" spans="2:8">
      <c r="B23" s="283" t="s">
        <v>686</v>
      </c>
      <c r="C23" s="283"/>
    </row>
    <row r="25" spans="2:8">
      <c r="B25" t="s">
        <v>698</v>
      </c>
    </row>
    <row r="26" spans="2:8">
      <c r="H26" s="340"/>
    </row>
    <row r="29" spans="2:8">
      <c r="H29" s="14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ColWidth="18.7109375" defaultRowHeight="15"/>
  <cols>
    <col min="1" max="1" width="11" customWidth="1"/>
    <col min="2" max="2" width="27" customWidth="1"/>
    <col min="3" max="3" width="12.140625" customWidth="1"/>
    <col min="4" max="4" width="12.28515625" customWidth="1"/>
    <col min="5" max="5" width="12.42578125" customWidth="1"/>
    <col min="6" max="6" width="10" customWidth="1"/>
    <col min="7" max="7" width="56.140625" customWidth="1"/>
    <col min="8" max="8" width="87.42578125" customWidth="1"/>
    <col min="9" max="9" width="66.42578125" customWidth="1"/>
    <col min="10" max="10" width="21.85546875" customWidth="1"/>
  </cols>
  <sheetData>
    <row r="1" spans="1:8" ht="25.5">
      <c r="A1" s="20" t="s">
        <v>0</v>
      </c>
      <c r="B1" s="21" t="s">
        <v>135</v>
      </c>
      <c r="C1" s="21" t="s">
        <v>136</v>
      </c>
      <c r="D1" s="21" t="s">
        <v>145</v>
      </c>
      <c r="E1" s="21" t="s">
        <v>160</v>
      </c>
      <c r="F1" s="21" t="s">
        <v>137</v>
      </c>
      <c r="G1" s="22" t="s">
        <v>138</v>
      </c>
      <c r="H1" s="46" t="s">
        <v>241</v>
      </c>
    </row>
    <row r="2" spans="1:8">
      <c r="A2" s="33">
        <v>40909</v>
      </c>
      <c r="B2" s="23" t="s">
        <v>139</v>
      </c>
      <c r="C2" s="25">
        <v>7.4999999999999997E-2</v>
      </c>
      <c r="D2" s="25"/>
      <c r="E2" s="25">
        <v>5.0999999999999997E-2</v>
      </c>
      <c r="F2" s="25">
        <v>5.0000000000000001E-3</v>
      </c>
      <c r="G2" s="23" t="s">
        <v>186</v>
      </c>
      <c r="H2" s="34" t="s">
        <v>187</v>
      </c>
    </row>
    <row r="3" spans="1:8">
      <c r="A3" s="35"/>
      <c r="B3" s="23" t="s">
        <v>140</v>
      </c>
      <c r="C3" s="25">
        <v>6.2E-2</v>
      </c>
      <c r="D3" s="25"/>
      <c r="E3" s="25">
        <v>3.7999999999999999E-2</v>
      </c>
      <c r="F3" s="25">
        <v>5.0000000000000001E-3</v>
      </c>
      <c r="G3" s="23" t="s">
        <v>186</v>
      </c>
      <c r="H3" s="36"/>
    </row>
    <row r="4" spans="1:8">
      <c r="A4" s="35"/>
      <c r="B4" s="23" t="s">
        <v>141</v>
      </c>
      <c r="C4" s="26">
        <v>6.6000000000000003E-2</v>
      </c>
      <c r="D4" s="37">
        <v>3.7999999999999999E-2</v>
      </c>
      <c r="E4" s="25">
        <v>4.2000000000000003E-2</v>
      </c>
      <c r="F4" s="25">
        <v>5.0000000000000001E-3</v>
      </c>
      <c r="G4" s="23" t="s">
        <v>142</v>
      </c>
      <c r="H4" s="36"/>
    </row>
    <row r="5" spans="1:8">
      <c r="A5" s="35"/>
      <c r="B5" s="23" t="s">
        <v>143</v>
      </c>
      <c r="C5" s="26">
        <v>7.4999999999999997E-2</v>
      </c>
      <c r="D5" s="37">
        <v>3.7999999999999999E-2</v>
      </c>
      <c r="E5" s="25">
        <v>4.2000000000000003E-2</v>
      </c>
      <c r="F5" s="25">
        <v>5.0000000000000001E-3</v>
      </c>
      <c r="G5" s="23" t="s">
        <v>154</v>
      </c>
      <c r="H5" s="36"/>
    </row>
    <row r="6" spans="1:8">
      <c r="A6" s="35"/>
      <c r="B6" s="23" t="s">
        <v>161</v>
      </c>
      <c r="C6" s="25">
        <v>6.2E-2</v>
      </c>
      <c r="D6" s="25"/>
      <c r="E6" s="25">
        <v>3.7999999999999999E-2</v>
      </c>
      <c r="F6" s="25">
        <v>5.0000000000000001E-3</v>
      </c>
      <c r="G6" s="23" t="s">
        <v>144</v>
      </c>
      <c r="H6" s="36"/>
    </row>
    <row r="7" spans="1:8">
      <c r="A7" s="30"/>
      <c r="B7" s="31"/>
      <c r="C7" s="31"/>
      <c r="D7" s="31"/>
      <c r="E7" s="31"/>
      <c r="F7" s="31"/>
      <c r="G7" s="32"/>
      <c r="H7" s="53"/>
    </row>
    <row r="8" spans="1:8">
      <c r="A8" s="33">
        <v>40544</v>
      </c>
      <c r="B8" s="23" t="s">
        <v>139</v>
      </c>
      <c r="C8" s="25">
        <v>7.4999999999999997E-2</v>
      </c>
      <c r="D8" s="25"/>
      <c r="E8" s="25">
        <v>5.0999999999999997E-2</v>
      </c>
      <c r="F8" s="25">
        <v>5.0000000000000001E-3</v>
      </c>
      <c r="G8" s="23" t="s">
        <v>147</v>
      </c>
      <c r="H8" s="34" t="s">
        <v>158</v>
      </c>
    </row>
    <row r="9" spans="1:8">
      <c r="A9" s="35"/>
      <c r="B9" s="23" t="s">
        <v>140</v>
      </c>
      <c r="C9" s="25">
        <v>6.2E-2</v>
      </c>
      <c r="D9" s="25"/>
      <c r="E9" s="25">
        <v>3.7999999999999999E-2</v>
      </c>
      <c r="F9" s="25">
        <v>5.0000000000000001E-3</v>
      </c>
      <c r="G9" s="23" t="s">
        <v>147</v>
      </c>
      <c r="H9" s="36"/>
    </row>
    <row r="10" spans="1:8">
      <c r="A10" s="35"/>
      <c r="B10" s="23" t="s">
        <v>141</v>
      </c>
      <c r="C10" s="26">
        <v>6.6000000000000003E-2</v>
      </c>
      <c r="D10" s="37">
        <v>3.7999999999999999E-2</v>
      </c>
      <c r="E10" s="25">
        <v>4.2000000000000003E-2</v>
      </c>
      <c r="F10" s="25">
        <v>5.0000000000000001E-3</v>
      </c>
      <c r="G10" s="23" t="s">
        <v>142</v>
      </c>
      <c r="H10" s="36"/>
    </row>
    <row r="11" spans="1:8">
      <c r="A11" s="35"/>
      <c r="B11" s="23" t="s">
        <v>143</v>
      </c>
      <c r="C11" s="26">
        <v>7.4999999999999997E-2</v>
      </c>
      <c r="D11" s="37">
        <v>3.7999999999999999E-2</v>
      </c>
      <c r="E11" s="25">
        <v>4.2000000000000003E-2</v>
      </c>
      <c r="F11" s="25">
        <v>5.0000000000000001E-3</v>
      </c>
      <c r="G11" s="23" t="s">
        <v>154</v>
      </c>
      <c r="H11" s="36"/>
    </row>
    <row r="12" spans="1:8">
      <c r="A12" s="35"/>
      <c r="B12" s="23" t="s">
        <v>161</v>
      </c>
      <c r="C12" s="25">
        <v>6.2E-2</v>
      </c>
      <c r="D12" s="25"/>
      <c r="E12" s="25">
        <v>3.7999999999999999E-2</v>
      </c>
      <c r="F12" s="25">
        <v>5.0000000000000001E-3</v>
      </c>
      <c r="G12" s="23" t="s">
        <v>144</v>
      </c>
      <c r="H12" s="36"/>
    </row>
    <row r="13" spans="1:8">
      <c r="A13" s="35"/>
      <c r="B13" s="38"/>
      <c r="C13" s="38"/>
      <c r="D13" s="23"/>
      <c r="E13" s="38"/>
      <c r="F13" s="38"/>
      <c r="G13" s="39"/>
      <c r="H13" s="34"/>
    </row>
    <row r="14" spans="1:8">
      <c r="A14" s="27">
        <v>39448</v>
      </c>
      <c r="B14" s="23" t="s">
        <v>139</v>
      </c>
      <c r="C14" s="25">
        <v>7.4999999999999997E-2</v>
      </c>
      <c r="D14" s="25"/>
      <c r="E14" s="25">
        <v>5.0999999999999997E-2</v>
      </c>
      <c r="F14" s="25">
        <v>5.0000000000000001E-3</v>
      </c>
      <c r="G14" s="23" t="s">
        <v>156</v>
      </c>
      <c r="H14" s="34" t="s">
        <v>155</v>
      </c>
    </row>
    <row r="15" spans="1:8">
      <c r="A15" s="27"/>
      <c r="B15" s="23" t="s">
        <v>140</v>
      </c>
      <c r="C15" s="25">
        <v>6.2E-2</v>
      </c>
      <c r="D15" s="25"/>
      <c r="E15" s="25">
        <v>3.7999999999999999E-2</v>
      </c>
      <c r="F15" s="25">
        <v>5.0000000000000001E-3</v>
      </c>
      <c r="G15" s="23" t="s">
        <v>156</v>
      </c>
      <c r="H15" s="36"/>
    </row>
    <row r="16" spans="1:8">
      <c r="A16" s="27"/>
      <c r="B16" s="23" t="s">
        <v>141</v>
      </c>
      <c r="C16" s="26">
        <v>6.6000000000000003E-2</v>
      </c>
      <c r="D16" s="37">
        <v>3.7999999999999999E-2</v>
      </c>
      <c r="E16" s="25">
        <v>4.2000000000000003E-2</v>
      </c>
      <c r="F16" s="25">
        <v>5.0000000000000001E-3</v>
      </c>
      <c r="G16" s="23" t="s">
        <v>142</v>
      </c>
      <c r="H16" s="36"/>
    </row>
    <row r="17" spans="1:8">
      <c r="A17" s="27"/>
      <c r="B17" s="23" t="s">
        <v>143</v>
      </c>
      <c r="C17" s="26">
        <v>7.4999999999999997E-2</v>
      </c>
      <c r="D17" s="37">
        <v>3.7999999999999999E-2</v>
      </c>
      <c r="E17" s="25">
        <v>4.2000000000000003E-2</v>
      </c>
      <c r="F17" s="25">
        <v>5.0000000000000001E-3</v>
      </c>
      <c r="G17" s="23" t="s">
        <v>154</v>
      </c>
      <c r="H17" s="34" t="s">
        <v>159</v>
      </c>
    </row>
    <row r="18" spans="1:8">
      <c r="A18" s="27"/>
      <c r="B18" s="23" t="s">
        <v>161</v>
      </c>
      <c r="C18" s="25">
        <v>6.2E-2</v>
      </c>
      <c r="D18" s="25"/>
      <c r="E18" s="25">
        <v>3.7999999999999999E-2</v>
      </c>
      <c r="F18" s="25">
        <v>5.0000000000000001E-3</v>
      </c>
      <c r="G18" s="23" t="s">
        <v>144</v>
      </c>
      <c r="H18" s="36"/>
    </row>
    <row r="19" spans="1:8">
      <c r="A19" s="35"/>
      <c r="B19" s="40"/>
      <c r="C19" s="40"/>
      <c r="D19" s="40"/>
      <c r="E19" s="40"/>
      <c r="F19" s="40"/>
      <c r="G19" s="41"/>
      <c r="H19" s="36"/>
    </row>
    <row r="20" spans="1:8">
      <c r="A20" s="27">
        <v>38353</v>
      </c>
      <c r="B20" s="23" t="s">
        <v>139</v>
      </c>
      <c r="C20" s="25">
        <v>7.4999999999999997E-2</v>
      </c>
      <c r="D20" s="25"/>
      <c r="E20" s="25">
        <v>5.0999999999999997E-2</v>
      </c>
      <c r="F20" s="25">
        <v>5.0000000000000001E-3</v>
      </c>
      <c r="G20" s="23" t="s">
        <v>157</v>
      </c>
      <c r="H20" s="24" t="s">
        <v>152</v>
      </c>
    </row>
    <row r="21" spans="1:8">
      <c r="A21" s="27"/>
      <c r="B21" s="23" t="s">
        <v>140</v>
      </c>
      <c r="C21" s="25">
        <v>6.2E-2</v>
      </c>
      <c r="D21" s="25"/>
      <c r="E21" s="25">
        <v>3.7999999999999999E-2</v>
      </c>
      <c r="F21" s="25">
        <v>5.0000000000000001E-3</v>
      </c>
      <c r="G21" s="23" t="s">
        <v>157</v>
      </c>
      <c r="H21" s="24"/>
    </row>
    <row r="22" spans="1:8">
      <c r="A22" s="27"/>
      <c r="B22" s="23" t="s">
        <v>141</v>
      </c>
      <c r="C22" s="26">
        <v>6.6000000000000003E-2</v>
      </c>
      <c r="D22" s="37">
        <v>3.7999999999999999E-2</v>
      </c>
      <c r="E22" s="25">
        <v>4.2000000000000003E-2</v>
      </c>
      <c r="F22" s="25">
        <v>5.0000000000000001E-3</v>
      </c>
      <c r="G22" s="23" t="s">
        <v>142</v>
      </c>
      <c r="H22" s="24"/>
    </row>
    <row r="23" spans="1:8">
      <c r="A23" s="27"/>
      <c r="B23" s="23" t="s">
        <v>143</v>
      </c>
      <c r="C23" s="25">
        <v>6.6000000000000003E-2</v>
      </c>
      <c r="D23" s="25"/>
      <c r="E23" s="25">
        <v>4.2000000000000003E-2</v>
      </c>
      <c r="F23" s="25">
        <v>5.0000000000000001E-3</v>
      </c>
      <c r="G23" s="23" t="s">
        <v>154</v>
      </c>
      <c r="H23" s="24"/>
    </row>
    <row r="24" spans="1:8">
      <c r="A24" s="27"/>
      <c r="B24" s="23" t="s">
        <v>161</v>
      </c>
      <c r="C24" s="25">
        <v>6.2E-2</v>
      </c>
      <c r="D24" s="25"/>
      <c r="E24" s="25">
        <v>3.7999999999999999E-2</v>
      </c>
      <c r="F24" s="25">
        <v>5.0000000000000001E-3</v>
      </c>
      <c r="G24" s="23" t="s">
        <v>144</v>
      </c>
      <c r="H24" s="24"/>
    </row>
    <row r="25" spans="1:8">
      <c r="A25" s="28"/>
      <c r="B25" s="24"/>
      <c r="C25" s="24"/>
      <c r="D25" s="24"/>
      <c r="E25" s="24"/>
      <c r="F25" s="24"/>
      <c r="G25" s="24"/>
      <c r="H25" s="24"/>
    </row>
    <row r="26" spans="1:8">
      <c r="A26" s="27">
        <v>35796</v>
      </c>
      <c r="B26" s="23" t="s">
        <v>139</v>
      </c>
      <c r="C26" s="25">
        <v>7.4999999999999997E-2</v>
      </c>
      <c r="D26" s="25"/>
      <c r="E26" s="25">
        <v>5.0999999999999997E-2</v>
      </c>
      <c r="F26" s="25">
        <v>5.0000000000000001E-3</v>
      </c>
      <c r="G26" s="24" t="s">
        <v>149</v>
      </c>
      <c r="H26" s="42" t="s">
        <v>146</v>
      </c>
    </row>
    <row r="27" spans="1:8">
      <c r="A27" s="28"/>
      <c r="B27" s="23" t="s">
        <v>140</v>
      </c>
      <c r="C27" s="25">
        <v>6.2E-2</v>
      </c>
      <c r="D27" s="25"/>
      <c r="E27" s="25">
        <v>3.7999999999999999E-2</v>
      </c>
      <c r="F27" s="25">
        <v>5.0000000000000001E-3</v>
      </c>
      <c r="G27" s="24" t="s">
        <v>149</v>
      </c>
      <c r="H27" s="24"/>
    </row>
    <row r="28" spans="1:8">
      <c r="A28" s="28"/>
      <c r="B28" s="23" t="s">
        <v>141</v>
      </c>
      <c r="C28" s="26">
        <v>6.2E-2</v>
      </c>
      <c r="D28" s="37">
        <v>3.7999999999999999E-2</v>
      </c>
      <c r="E28" s="25">
        <v>3.7999999999999999E-2</v>
      </c>
      <c r="F28" s="25">
        <v>5.0000000000000001E-3</v>
      </c>
      <c r="G28" s="23" t="s">
        <v>142</v>
      </c>
      <c r="H28" s="24"/>
    </row>
    <row r="29" spans="1:8">
      <c r="A29" s="28"/>
      <c r="B29" s="23" t="s">
        <v>143</v>
      </c>
      <c r="C29" s="25">
        <v>6.2E-2</v>
      </c>
      <c r="D29" s="25"/>
      <c r="E29" s="25">
        <v>3.7999999999999999E-2</v>
      </c>
      <c r="F29" s="25">
        <v>5.0000000000000001E-3</v>
      </c>
      <c r="G29" s="23" t="s">
        <v>154</v>
      </c>
      <c r="H29" s="24"/>
    </row>
    <row r="30" spans="1:8">
      <c r="A30" s="28"/>
      <c r="B30" s="23" t="s">
        <v>161</v>
      </c>
      <c r="C30" s="25">
        <v>6.2E-2</v>
      </c>
      <c r="D30" s="25"/>
      <c r="E30" s="25">
        <v>3.7999999999999999E-2</v>
      </c>
      <c r="F30" s="25">
        <v>5.0000000000000001E-3</v>
      </c>
      <c r="G30" s="23" t="s">
        <v>144</v>
      </c>
      <c r="H30" s="24"/>
    </row>
    <row r="31" spans="1:8">
      <c r="A31" s="28"/>
      <c r="B31" s="24"/>
      <c r="C31" s="24"/>
      <c r="D31" s="24"/>
      <c r="E31" s="24"/>
      <c r="F31" s="24"/>
      <c r="G31" s="24"/>
      <c r="H31" s="24"/>
    </row>
    <row r="32" spans="1:8">
      <c r="A32" s="27">
        <v>35431</v>
      </c>
      <c r="B32" s="23" t="s">
        <v>139</v>
      </c>
      <c r="C32" s="25">
        <v>3.4000000000000002E-2</v>
      </c>
      <c r="D32" s="25"/>
      <c r="E32" s="25">
        <v>0.01</v>
      </c>
      <c r="F32" s="25">
        <v>5.0000000000000001E-3</v>
      </c>
      <c r="G32" s="24" t="s">
        <v>149</v>
      </c>
      <c r="H32" s="42" t="s">
        <v>148</v>
      </c>
    </row>
    <row r="33" spans="1:8">
      <c r="A33" s="28"/>
      <c r="B33" s="23" t="s">
        <v>140</v>
      </c>
      <c r="C33" s="26">
        <v>3.4000000000000002E-2</v>
      </c>
      <c r="D33" s="25"/>
      <c r="E33" s="25">
        <v>3.7999999999999999E-2</v>
      </c>
      <c r="F33" s="25">
        <v>5.0000000000000001E-3</v>
      </c>
      <c r="G33" s="24" t="s">
        <v>149</v>
      </c>
      <c r="H33" s="24" t="s">
        <v>151</v>
      </c>
    </row>
    <row r="34" spans="1:8">
      <c r="A34" s="28"/>
      <c r="B34" s="23" t="s">
        <v>141</v>
      </c>
      <c r="C34" s="26">
        <v>3.4000000000000002E-2</v>
      </c>
      <c r="D34" s="37">
        <v>0.01</v>
      </c>
      <c r="E34" s="25">
        <v>4.2000000000000003E-2</v>
      </c>
      <c r="F34" s="25">
        <v>5.0000000000000001E-3</v>
      </c>
      <c r="G34" s="23" t="s">
        <v>142</v>
      </c>
      <c r="H34" s="24"/>
    </row>
    <row r="35" spans="1:8">
      <c r="A35" s="28"/>
      <c r="B35" s="23" t="s">
        <v>143</v>
      </c>
      <c r="C35" s="26">
        <v>3.4000000000000002E-2</v>
      </c>
      <c r="D35" s="25"/>
      <c r="E35" s="25">
        <v>4.2000000000000003E-2</v>
      </c>
      <c r="F35" s="25">
        <v>5.0000000000000001E-3</v>
      </c>
      <c r="G35" s="23" t="s">
        <v>154</v>
      </c>
      <c r="H35" s="24"/>
    </row>
    <row r="36" spans="1:8">
      <c r="A36" s="28"/>
      <c r="B36" s="23" t="s">
        <v>161</v>
      </c>
      <c r="C36" s="26">
        <v>3.4000000000000002E-2</v>
      </c>
      <c r="D36" s="25"/>
      <c r="E36" s="25">
        <v>3.7999999999999999E-2</v>
      </c>
      <c r="F36" s="25">
        <v>5.0000000000000001E-3</v>
      </c>
      <c r="G36" s="23" t="s">
        <v>144</v>
      </c>
      <c r="H36" s="24"/>
    </row>
    <row r="37" spans="1:8">
      <c r="A37" s="28"/>
      <c r="B37" s="23"/>
      <c r="C37" s="26"/>
      <c r="D37" s="25"/>
      <c r="E37" s="25"/>
      <c r="F37" s="25"/>
      <c r="G37" s="23"/>
      <c r="H37" s="24"/>
    </row>
    <row r="38" spans="1:8">
      <c r="A38" s="27">
        <v>35096</v>
      </c>
      <c r="B38" s="23" t="s">
        <v>153</v>
      </c>
      <c r="C38" s="26">
        <v>2.4E-2</v>
      </c>
      <c r="D38" s="25"/>
      <c r="E38" s="25"/>
      <c r="F38" s="25">
        <v>5.0000000000000001E-3</v>
      </c>
      <c r="G38" s="23"/>
      <c r="H38" s="43" t="s">
        <v>134</v>
      </c>
    </row>
    <row r="39" spans="1:8">
      <c r="A39" s="28"/>
      <c r="B39" s="24"/>
      <c r="C39" s="24"/>
      <c r="D39" s="24"/>
      <c r="E39" s="24"/>
      <c r="F39" s="24"/>
      <c r="G39" s="24"/>
      <c r="H39" s="24"/>
    </row>
    <row r="40" spans="1:8">
      <c r="A40" s="29">
        <v>34151</v>
      </c>
      <c r="B40" s="23" t="s">
        <v>150</v>
      </c>
      <c r="C40" s="44">
        <v>2.4E-2</v>
      </c>
      <c r="D40" s="24"/>
      <c r="E40" s="24"/>
      <c r="F40" s="24"/>
      <c r="G40" s="24" t="s">
        <v>149</v>
      </c>
      <c r="H40" s="45" t="s">
        <v>41</v>
      </c>
    </row>
    <row r="41" spans="1:8">
      <c r="A41" s="28"/>
      <c r="B41" s="24"/>
      <c r="C41" s="24"/>
      <c r="D41" s="24"/>
      <c r="E41" s="24"/>
      <c r="F41" s="24"/>
      <c r="G41" s="24"/>
      <c r="H41" s="24"/>
    </row>
    <row r="42" spans="1:8">
      <c r="A42" s="29">
        <v>33270</v>
      </c>
      <c r="B42" s="24" t="s">
        <v>150</v>
      </c>
      <c r="C42" s="44">
        <v>1.0999999999999999E-2</v>
      </c>
      <c r="D42" s="24"/>
      <c r="E42" s="24"/>
      <c r="F42" s="24"/>
      <c r="G42" s="24"/>
      <c r="H42" s="45" t="s">
        <v>40</v>
      </c>
    </row>
    <row r="44" spans="1:8">
      <c r="B44" s="47" t="s">
        <v>163</v>
      </c>
    </row>
    <row r="45" spans="1:8">
      <c r="B45" s="24" t="s">
        <v>166</v>
      </c>
      <c r="C45" s="24" t="s">
        <v>168</v>
      </c>
    </row>
    <row r="46" spans="1:8">
      <c r="C46" s="24" t="s">
        <v>165</v>
      </c>
    </row>
    <row r="47" spans="1:8">
      <c r="C47" s="24" t="s">
        <v>164</v>
      </c>
    </row>
    <row r="48" spans="1:8">
      <c r="B48" s="24" t="s">
        <v>167</v>
      </c>
      <c r="C48" s="24" t="s">
        <v>162</v>
      </c>
    </row>
    <row r="49" spans="2:3">
      <c r="C49" s="24" t="s">
        <v>169</v>
      </c>
    </row>
    <row r="50" spans="2:3">
      <c r="C50" s="24" t="s">
        <v>170</v>
      </c>
    </row>
    <row r="52" spans="2:3">
      <c r="B52" s="144" t="s">
        <v>435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defaultColWidth="11.42578125" defaultRowHeight="15"/>
  <cols>
    <col min="6" max="6" width="42.28515625" customWidth="1"/>
    <col min="7" max="7" width="13.5703125" customWidth="1"/>
  </cols>
  <sheetData>
    <row r="1" spans="1:7">
      <c r="A1" s="443" t="s">
        <v>257</v>
      </c>
      <c r="B1" s="445" t="s">
        <v>258</v>
      </c>
      <c r="C1" s="445"/>
      <c r="D1" s="445" t="s">
        <v>259</v>
      </c>
      <c r="E1" s="445"/>
      <c r="F1" s="447" t="s">
        <v>253</v>
      </c>
      <c r="G1" s="440" t="s">
        <v>269</v>
      </c>
    </row>
    <row r="2" spans="1:7" ht="30">
      <c r="A2" s="443"/>
      <c r="B2" s="365" t="s">
        <v>260</v>
      </c>
      <c r="C2" s="365" t="s">
        <v>261</v>
      </c>
      <c r="D2" s="445"/>
      <c r="E2" s="445"/>
      <c r="F2" s="447"/>
      <c r="G2" s="440"/>
    </row>
    <row r="3" spans="1:7">
      <c r="A3" s="366">
        <v>24351</v>
      </c>
      <c r="B3" s="371">
        <v>0.06</v>
      </c>
      <c r="C3" s="372">
        <v>0.02</v>
      </c>
      <c r="D3" s="446">
        <v>0.15</v>
      </c>
      <c r="E3" s="446"/>
      <c r="F3" s="326" t="s">
        <v>262</v>
      </c>
      <c r="G3" s="367">
        <v>24336</v>
      </c>
    </row>
    <row r="4" spans="1:7">
      <c r="A4" s="368">
        <v>22647</v>
      </c>
      <c r="B4" s="369">
        <v>0.06</v>
      </c>
      <c r="C4" s="370">
        <v>0.02</v>
      </c>
      <c r="D4" s="444">
        <v>0.14249999999999999</v>
      </c>
      <c r="E4" s="444"/>
      <c r="F4" s="326" t="s">
        <v>360</v>
      </c>
      <c r="G4" s="367">
        <v>22646</v>
      </c>
    </row>
    <row r="5" spans="1:7">
      <c r="A5" s="368">
        <v>22282</v>
      </c>
      <c r="B5" s="369">
        <v>0.06</v>
      </c>
      <c r="C5" s="370">
        <v>0.02</v>
      </c>
      <c r="D5" s="444">
        <v>0.13500000000000001</v>
      </c>
      <c r="E5" s="444"/>
      <c r="F5" s="326" t="s">
        <v>361</v>
      </c>
      <c r="G5" s="367">
        <v>22281</v>
      </c>
    </row>
    <row r="6" spans="1:7">
      <c r="A6" s="368">
        <v>21551</v>
      </c>
      <c r="B6" s="369">
        <v>0.06</v>
      </c>
      <c r="C6" s="370">
        <v>0.02</v>
      </c>
      <c r="D6" s="444">
        <v>0.125</v>
      </c>
      <c r="E6" s="444"/>
      <c r="F6" s="326" t="s">
        <v>362</v>
      </c>
      <c r="G6" s="367">
        <v>21550</v>
      </c>
    </row>
    <row r="7" spans="1:7">
      <c r="A7" s="368">
        <v>17715</v>
      </c>
      <c r="B7" s="369">
        <v>0.06</v>
      </c>
      <c r="C7" s="370">
        <v>0.02</v>
      </c>
      <c r="D7" s="444">
        <v>0.1</v>
      </c>
      <c r="E7" s="444"/>
      <c r="F7" s="326" t="s">
        <v>363</v>
      </c>
      <c r="G7" s="367">
        <v>17769</v>
      </c>
    </row>
    <row r="8" spans="1:7">
      <c r="A8" s="368">
        <v>17168</v>
      </c>
      <c r="B8" s="369">
        <v>0.06</v>
      </c>
      <c r="C8" s="370">
        <v>0.06</v>
      </c>
      <c r="D8" s="444">
        <v>0.1</v>
      </c>
      <c r="E8" s="444"/>
      <c r="F8" s="326" t="s">
        <v>263</v>
      </c>
      <c r="G8" s="367"/>
    </row>
    <row r="9" spans="1:7">
      <c r="A9" s="368">
        <v>16438</v>
      </c>
      <c r="B9" s="369">
        <v>0.06</v>
      </c>
      <c r="C9" s="370">
        <v>0.06</v>
      </c>
      <c r="D9" s="444">
        <v>0.06</v>
      </c>
      <c r="E9" s="444"/>
      <c r="F9" s="326" t="s">
        <v>264</v>
      </c>
      <c r="G9" s="367"/>
    </row>
    <row r="10" spans="1:7">
      <c r="A10" s="368">
        <v>13516</v>
      </c>
      <c r="B10" s="369">
        <v>0.04</v>
      </c>
      <c r="C10" s="370">
        <v>0.04</v>
      </c>
      <c r="D10" s="444">
        <v>0.04</v>
      </c>
      <c r="E10" s="444"/>
      <c r="F10" s="326" t="s">
        <v>265</v>
      </c>
      <c r="G10" s="367"/>
    </row>
    <row r="11" spans="1:7">
      <c r="A11" s="368">
        <v>13150</v>
      </c>
      <c r="B11" s="369">
        <v>3.5000000000000003E-2</v>
      </c>
      <c r="C11" s="370">
        <v>3.5000000000000003E-2</v>
      </c>
      <c r="D11" s="444">
        <v>3.5000000000000003E-2</v>
      </c>
      <c r="E11" s="444"/>
      <c r="F11" s="326" t="s">
        <v>266</v>
      </c>
      <c r="G11" s="367"/>
    </row>
    <row r="12" spans="1:7">
      <c r="A12" s="328" t="s">
        <v>267</v>
      </c>
      <c r="B12" s="369">
        <v>4.4400000000000002E-2</v>
      </c>
      <c r="C12" s="370">
        <v>4.4400000000000002E-2</v>
      </c>
      <c r="D12" s="444">
        <v>4.4400000000000002E-2</v>
      </c>
      <c r="E12" s="444"/>
      <c r="F12" s="326" t="s">
        <v>268</v>
      </c>
      <c r="G12" s="367"/>
    </row>
    <row r="13" spans="1:7">
      <c r="A13" s="328" t="s">
        <v>267</v>
      </c>
      <c r="B13" s="369">
        <v>0.04</v>
      </c>
      <c r="C13" s="370">
        <v>0.04</v>
      </c>
      <c r="D13" s="444">
        <v>0.04</v>
      </c>
      <c r="E13" s="444"/>
      <c r="F13" s="326" t="s">
        <v>268</v>
      </c>
      <c r="G13" s="367"/>
    </row>
    <row r="14" spans="1:7">
      <c r="A14" s="340"/>
      <c r="B14" s="340"/>
      <c r="C14" s="340"/>
      <c r="D14" s="340"/>
      <c r="E14" s="340"/>
      <c r="F14" s="340"/>
      <c r="G14" s="364"/>
    </row>
    <row r="15" spans="1:7">
      <c r="A15" s="340"/>
      <c r="B15" s="92" t="s">
        <v>272</v>
      </c>
      <c r="C15" s="340"/>
      <c r="D15" s="340"/>
      <c r="E15" s="340"/>
      <c r="F15" s="340"/>
      <c r="G15" s="340"/>
    </row>
    <row r="16" spans="1:7">
      <c r="A16" s="340"/>
      <c r="B16" s="340" t="s">
        <v>436</v>
      </c>
      <c r="C16" s="340"/>
      <c r="D16" s="340"/>
      <c r="E16" s="340"/>
      <c r="F16" s="340"/>
      <c r="G16" s="340"/>
    </row>
    <row r="17" spans="1:7">
      <c r="A17" s="340"/>
      <c r="B17" s="340"/>
      <c r="C17" s="340"/>
      <c r="D17" s="340"/>
      <c r="E17" s="340"/>
      <c r="F17" s="340"/>
      <c r="G17" s="340"/>
    </row>
    <row r="18" spans="1:7">
      <c r="A18" s="340"/>
      <c r="B18" s="92" t="s">
        <v>270</v>
      </c>
      <c r="C18" s="340"/>
      <c r="D18" s="340"/>
      <c r="E18" s="340"/>
      <c r="F18" s="340"/>
      <c r="G18" s="340"/>
    </row>
    <row r="19" spans="1:7">
      <c r="A19" s="340"/>
      <c r="B19" s="340" t="s">
        <v>271</v>
      </c>
      <c r="C19" s="340"/>
      <c r="D19" s="340"/>
      <c r="E19" s="340"/>
      <c r="F19" s="340"/>
      <c r="G19" s="340"/>
    </row>
    <row r="20" spans="1:7">
      <c r="A20" s="340"/>
      <c r="B20" s="340" t="s">
        <v>438</v>
      </c>
      <c r="C20" s="340"/>
      <c r="D20" s="340"/>
      <c r="E20" s="340"/>
      <c r="F20" s="340"/>
      <c r="G20" s="340"/>
    </row>
    <row r="21" spans="1:7">
      <c r="A21" s="340"/>
      <c r="B21" s="340"/>
      <c r="C21" s="340"/>
      <c r="D21" s="340"/>
      <c r="E21" s="340"/>
      <c r="F21" s="340"/>
      <c r="G21" s="340"/>
    </row>
    <row r="22" spans="1:7">
      <c r="A22" s="340"/>
      <c r="B22" s="340"/>
      <c r="C22" s="340"/>
      <c r="D22" s="340"/>
      <c r="E22" s="340"/>
      <c r="F22" s="340"/>
      <c r="G22" s="340"/>
    </row>
  </sheetData>
  <mergeCells count="17">
    <mergeCell ref="D5:E5"/>
    <mergeCell ref="D12:E12"/>
    <mergeCell ref="D13:E13"/>
    <mergeCell ref="F1:F2"/>
    <mergeCell ref="G1:G2"/>
    <mergeCell ref="D10:E10"/>
    <mergeCell ref="D11:E11"/>
    <mergeCell ref="A1:A2"/>
    <mergeCell ref="D6:E6"/>
    <mergeCell ref="D7:E7"/>
    <mergeCell ref="D8:E8"/>
    <mergeCell ref="D9:E9"/>
    <mergeCell ref="B1:C1"/>
    <mergeCell ref="D1:E1"/>
    <mergeCell ref="D2:E2"/>
    <mergeCell ref="D3:E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Sommaire</vt:lpstr>
      <vt:lpstr>PSS</vt:lpstr>
      <vt:lpstr>CSG-1</vt:lpstr>
      <vt:lpstr>CSG-2</vt:lpstr>
      <vt:lpstr>PFL</vt:lpstr>
      <vt:lpstr>PFL-AV</vt:lpstr>
      <vt:lpstr>CSG-3</vt:lpstr>
      <vt:lpstr>CSG</vt:lpstr>
      <vt:lpstr>SS</vt:lpstr>
      <vt:lpstr>MMID</vt:lpstr>
      <vt:lpstr>MMID-AM</vt:lpstr>
      <vt:lpstr>CNAV</vt:lpstr>
      <vt:lpstr>VEUVAGE</vt:lpstr>
      <vt:lpstr>CSA</vt:lpstr>
      <vt:lpstr>FAMILLE</vt:lpstr>
      <vt:lpstr>Journalistes etc</vt:lpstr>
      <vt:lpstr>CHOMAGE</vt:lpstr>
      <vt:lpstr>AGS</vt:lpstr>
      <vt:lpstr>AGFF</vt:lpstr>
      <vt:lpstr>ARRCO</vt:lpstr>
      <vt:lpstr>AGIRC</vt:lpstr>
      <vt:lpstr>APEC</vt:lpstr>
      <vt:lpstr>CET</vt:lpstr>
      <vt:lpstr>DECES_CADRES</vt:lpstr>
      <vt:lpstr>RP</vt:lpstr>
      <vt:lpstr>CI</vt:lpstr>
      <vt:lpstr>FDS</vt:lpstr>
      <vt:lpstr>CSS-Etat</vt:lpstr>
      <vt:lpstr>CSS-CL</vt:lpstr>
      <vt:lpstr>RAFP</vt:lpstr>
      <vt:lpstr>CNRACL</vt:lpstr>
      <vt:lpstr>IRCANTEC</vt:lpstr>
      <vt:lpstr>TAXSAL</vt:lpstr>
      <vt:lpstr>CONSTRUCTION</vt:lpstr>
      <vt:lpstr>FNAL</vt:lpstr>
      <vt:lpstr>ACCIDENTS</vt:lpstr>
      <vt:lpstr>FORMATION</vt:lpstr>
      <vt:lpstr>APPRENTISSAGE</vt:lpstr>
      <vt:lpstr>VT</vt:lpstr>
      <vt:lpstr>PREVOYANCE</vt:lpstr>
      <vt:lpstr>ALLEG_TP</vt:lpstr>
      <vt:lpstr>ALLEG_GEN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2013-03-25T11:02:51Z</dcterms:modified>
</cp:coreProperties>
</file>