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https://ubcca.sharepoint.com/teams/ubccl-gr-BMEG-372-101-2021W1-Team3/Shared Documents/Team 3/"/>
    </mc:Choice>
  </mc:AlternateContent>
  <xr:revisionPtr revIDLastSave="1698" documentId="13_ncr:40009_{549DC8B0-4ABA-F944-BEAF-1C44570DCDB2}" xr6:coauthVersionLast="47" xr6:coauthVersionMax="47" xr10:uidLastSave="{23358589-2ECA-D24A-A87A-4AEE8DAEE545}"/>
  <bookViews>
    <workbookView xWindow="160" yWindow="620" windowWidth="28800" windowHeight="15880" firstSheet="1" activeTab="15" xr2:uid="{00000000-000D-0000-FFFF-FFFF00000000}"/>
  </bookViews>
  <sheets>
    <sheet name="Total Opioid Overdoses by Year" sheetId="14" r:id="rId1"/>
    <sheet name="Race and Age Data 2016-2019" sheetId="12" r:id="rId2"/>
    <sheet name="County Populations 2016-2019" sheetId="15" r:id="rId3"/>
    <sheet name="Change Calculations" sheetId="3" state="hidden" r:id="rId4"/>
    <sheet name="2010 data" sheetId="2" state="hidden" r:id="rId5"/>
    <sheet name="2019 CDC Opioid Overdose Data" sheetId="10" state="hidden" r:id="rId6"/>
    <sheet name="Sheet4" sheetId="13" state="hidden" r:id="rId7"/>
    <sheet name="Drug Overdose Mortality Rate" sheetId="5" r:id="rId8"/>
    <sheet name="Programs" sheetId="7" r:id="rId9"/>
    <sheet name="Race and Hispanic Data (raw)" sheetId="9" state="hidden" r:id="rId10"/>
    <sheet name="2020 Demographic Data" sheetId="1" r:id="rId11"/>
    <sheet name="Sheet1" sheetId="8" state="hidden" r:id="rId12"/>
    <sheet name="Sheet2" sheetId="11" state="hidden" r:id="rId13"/>
    <sheet name="Sources" sheetId="6" r:id="rId14"/>
    <sheet name="Sheet3" sheetId="16" r:id="rId15"/>
    <sheet name="Sheet5" sheetId="17" r:id="rId16"/>
  </sheets>
  <definedNames>
    <definedName name="_xlnm._FilterDatabase" localSheetId="10" hidden="1">'2020 Demographic Data'!$A$2:$Y$96</definedName>
    <definedName name="_xlnm._FilterDatabase" localSheetId="1" hidden="1">'Race and Age Data 2016-2019'!$A$1:$I$96</definedName>
    <definedName name="_xlnm._FilterDatabase" localSheetId="9" hidden="1">'Race and Hispanic Data (raw)'!$A$1:$K$150</definedName>
    <definedName name="_xlnm._FilterDatabase" localSheetId="11" hidden="1">Sheet1!$A$1:$G$92</definedName>
    <definedName name="_xlnm._FilterDatabase" localSheetId="0" hidden="1">'Total Opioid Overdoses by Year'!$A$2:$K$95</definedName>
    <definedName name="Multiple_Cause_of_Death__1999_2019" localSheetId="9">'Race and Hispanic Data (raw)'!$A$1:$K$150</definedName>
    <definedName name="Multiple_Cause_of_Death__1999_2019_1" localSheetId="5">'2019 CDC Opioid Overdose Data'!$A$1:$H$118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2" i="1" l="1"/>
  <c r="G22" i="14" a="1"/>
  <c r="G22" i="14" s="1"/>
  <c r="H22" i="14" a="1"/>
  <c r="H22" i="14" s="1"/>
  <c r="I22" i="14" a="1"/>
  <c r="I22" i="14" s="1"/>
  <c r="J22" i="14" a="1"/>
  <c r="J22" i="14"/>
  <c r="G23" i="14" a="1"/>
  <c r="G23" i="14" s="1"/>
  <c r="H23" i="14" a="1"/>
  <c r="H23" i="14" s="1"/>
  <c r="I23" i="14" a="1"/>
  <c r="I23" i="14" s="1"/>
  <c r="J23" i="14" a="1"/>
  <c r="J23" i="14"/>
  <c r="G24" i="14" a="1"/>
  <c r="G24" i="14" s="1"/>
  <c r="H24" i="14" a="1"/>
  <c r="H24" i="14" s="1"/>
  <c r="I24" i="14" a="1"/>
  <c r="I24" i="14" s="1"/>
  <c r="J24" i="14" a="1"/>
  <c r="J24" i="14" s="1"/>
  <c r="G25" i="14" a="1"/>
  <c r="G25" i="14" s="1"/>
  <c r="H25" i="14" a="1"/>
  <c r="H25" i="14" s="1"/>
  <c r="I25" i="14" a="1"/>
  <c r="I25" i="14" s="1"/>
  <c r="J25" i="14" a="1"/>
  <c r="J25" i="14"/>
  <c r="G26" i="14" a="1"/>
  <c r="G26" i="14" s="1"/>
  <c r="H26" i="14" a="1"/>
  <c r="H26" i="14" s="1"/>
  <c r="I26" i="14" a="1"/>
  <c r="I26" i="14" s="1"/>
  <c r="J26" i="14" a="1"/>
  <c r="J26" i="14" s="1"/>
  <c r="G27" i="14" a="1"/>
  <c r="G27" i="14" s="1"/>
  <c r="H27" i="14" a="1"/>
  <c r="H27" i="14" s="1"/>
  <c r="I27" i="14" a="1"/>
  <c r="I27" i="14" s="1"/>
  <c r="J27" i="14" a="1"/>
  <c r="J27" i="14"/>
  <c r="G28" i="14" a="1"/>
  <c r="G28" i="14" s="1"/>
  <c r="H28" i="14" a="1"/>
  <c r="H28" i="14" s="1"/>
  <c r="I28" i="14" a="1"/>
  <c r="I28" i="14" s="1"/>
  <c r="J28" i="14" a="1"/>
  <c r="J28" i="14" s="1"/>
  <c r="G29" i="14" a="1"/>
  <c r="G29" i="14" s="1"/>
  <c r="H29" i="14" a="1"/>
  <c r="H29" i="14" s="1"/>
  <c r="I29" i="14" a="1"/>
  <c r="I29" i="14" s="1"/>
  <c r="J29" i="14" a="1"/>
  <c r="J29" i="14"/>
  <c r="G30" i="14" a="1"/>
  <c r="G30" i="14" s="1"/>
  <c r="H30" i="14" a="1"/>
  <c r="H30" i="14" s="1"/>
  <c r="I30" i="14" a="1"/>
  <c r="I30" i="14" s="1"/>
  <c r="J30" i="14" a="1"/>
  <c r="J30" i="14" s="1"/>
  <c r="G31" i="14" a="1"/>
  <c r="G31" i="14" s="1"/>
  <c r="H31" i="14" a="1"/>
  <c r="H31" i="14" s="1"/>
  <c r="I31" i="14" a="1"/>
  <c r="I31" i="14" s="1"/>
  <c r="J31" i="14" a="1"/>
  <c r="J31" i="14"/>
  <c r="G32" i="14" a="1"/>
  <c r="G32" i="14" s="1"/>
  <c r="H32" i="14" a="1"/>
  <c r="H32" i="14" s="1"/>
  <c r="I32" i="14" a="1"/>
  <c r="I32" i="14" s="1"/>
  <c r="J32" i="14" a="1"/>
  <c r="J32" i="14" s="1"/>
  <c r="G33" i="14" a="1"/>
  <c r="G33" i="14" s="1"/>
  <c r="H33" i="14" a="1"/>
  <c r="H33" i="14" s="1"/>
  <c r="I33" i="14" a="1"/>
  <c r="I33" i="14" s="1"/>
  <c r="J33" i="14" a="1"/>
  <c r="J33" i="14"/>
  <c r="G34" i="14" a="1"/>
  <c r="G34" i="14" s="1"/>
  <c r="H34" i="14" a="1"/>
  <c r="H34" i="14" s="1"/>
  <c r="I34" i="14" a="1"/>
  <c r="I34" i="14" s="1"/>
  <c r="J34" i="14" a="1"/>
  <c r="J34" i="14" s="1"/>
  <c r="G35" i="14" a="1"/>
  <c r="G35" i="14" s="1"/>
  <c r="H35" i="14" a="1"/>
  <c r="H35" i="14" s="1"/>
  <c r="I35" i="14" a="1"/>
  <c r="I35" i="14" s="1"/>
  <c r="J35" i="14" a="1"/>
  <c r="J35" i="14"/>
  <c r="G36" i="14" a="1"/>
  <c r="G36" i="14" s="1"/>
  <c r="H36" i="14" a="1"/>
  <c r="H36" i="14" s="1"/>
  <c r="I36" i="14" a="1"/>
  <c r="I36" i="14" s="1"/>
  <c r="J36" i="14" a="1"/>
  <c r="J36" i="14" s="1"/>
  <c r="G37" i="14" a="1"/>
  <c r="G37" i="14" s="1"/>
  <c r="H37" i="14" a="1"/>
  <c r="H37" i="14" s="1"/>
  <c r="I37" i="14" a="1"/>
  <c r="I37" i="14" s="1"/>
  <c r="J37" i="14" a="1"/>
  <c r="J37" i="14"/>
  <c r="G38" i="14" a="1"/>
  <c r="G38" i="14" s="1"/>
  <c r="H38" i="14" a="1"/>
  <c r="H38" i="14" s="1"/>
  <c r="I38" i="14" a="1"/>
  <c r="I38" i="14" s="1"/>
  <c r="J38" i="14" a="1"/>
  <c r="J38" i="14" s="1"/>
  <c r="G39" i="14" a="1"/>
  <c r="G39" i="14" s="1"/>
  <c r="H39" i="14" a="1"/>
  <c r="H39" i="14" s="1"/>
  <c r="I39" i="14" a="1"/>
  <c r="I39" i="14" s="1"/>
  <c r="J39" i="14" a="1"/>
  <c r="J39" i="14"/>
  <c r="G40" i="14" a="1"/>
  <c r="G40" i="14" s="1"/>
  <c r="H40" i="14" a="1"/>
  <c r="H40" i="14" s="1"/>
  <c r="I40" i="14" a="1"/>
  <c r="I40" i="14" s="1"/>
  <c r="J40" i="14" a="1"/>
  <c r="J40" i="14" s="1"/>
  <c r="G41" i="14" a="1"/>
  <c r="G41" i="14" s="1"/>
  <c r="H41" i="14" a="1"/>
  <c r="H41" i="14" s="1"/>
  <c r="I41" i="14" a="1"/>
  <c r="I41" i="14" s="1"/>
  <c r="J41" i="14" a="1"/>
  <c r="J41" i="14"/>
  <c r="G42" i="14" a="1"/>
  <c r="G42" i="14" s="1"/>
  <c r="H42" i="14" a="1"/>
  <c r="H42" i="14" s="1"/>
  <c r="I42" i="14" a="1"/>
  <c r="I42" i="14" s="1"/>
  <c r="J42" i="14" a="1"/>
  <c r="J42" i="14" s="1"/>
  <c r="G43" i="14" a="1"/>
  <c r="G43" i="14" s="1"/>
  <c r="H43" i="14" a="1"/>
  <c r="H43" i="14" s="1"/>
  <c r="I43" i="14" a="1"/>
  <c r="I43" i="14" s="1"/>
  <c r="J43" i="14" a="1"/>
  <c r="J43" i="14"/>
  <c r="G44" i="14" a="1"/>
  <c r="G44" i="14" s="1"/>
  <c r="H44" i="14" a="1"/>
  <c r="H44" i="14" s="1"/>
  <c r="I44" i="14" a="1"/>
  <c r="I44" i="14" s="1"/>
  <c r="J44" i="14" a="1"/>
  <c r="J44" i="14" s="1"/>
  <c r="G45" i="14" a="1"/>
  <c r="G45" i="14" s="1"/>
  <c r="H45" i="14" a="1"/>
  <c r="H45" i="14" s="1"/>
  <c r="I45" i="14" a="1"/>
  <c r="I45" i="14" s="1"/>
  <c r="J45" i="14" a="1"/>
  <c r="J45" i="14"/>
  <c r="G46" i="14" a="1"/>
  <c r="G46" i="14" s="1"/>
  <c r="H46" i="14" a="1"/>
  <c r="H46" i="14" s="1"/>
  <c r="I46" i="14" a="1"/>
  <c r="I46" i="14" s="1"/>
  <c r="J46" i="14" a="1"/>
  <c r="J46" i="14" s="1"/>
  <c r="G47" i="14" a="1"/>
  <c r="G47" i="14" s="1"/>
  <c r="H47" i="14" a="1"/>
  <c r="H47" i="14" s="1"/>
  <c r="I47" i="14" a="1"/>
  <c r="I47" i="14" s="1"/>
  <c r="J47" i="14" a="1"/>
  <c r="J47" i="14"/>
  <c r="G48" i="14" a="1"/>
  <c r="G48" i="14" s="1"/>
  <c r="H48" i="14" a="1"/>
  <c r="H48" i="14" s="1"/>
  <c r="I48" i="14" a="1"/>
  <c r="I48" i="14" s="1"/>
  <c r="J48" i="14" a="1"/>
  <c r="J48" i="14" s="1"/>
  <c r="G49" i="14" a="1"/>
  <c r="G49" i="14" s="1"/>
  <c r="H49" i="14" a="1"/>
  <c r="H49" i="14" s="1"/>
  <c r="I49" i="14" a="1"/>
  <c r="I49" i="14" s="1"/>
  <c r="J49" i="14" a="1"/>
  <c r="J49" i="14" s="1"/>
  <c r="G50" i="14" a="1"/>
  <c r="G50" i="14" s="1"/>
  <c r="H50" i="14" a="1"/>
  <c r="H50" i="14" s="1"/>
  <c r="I50" i="14" a="1"/>
  <c r="I50" i="14" s="1"/>
  <c r="J50" i="14" a="1"/>
  <c r="J50" i="14" s="1"/>
  <c r="G51" i="14" a="1"/>
  <c r="G51" i="14" s="1"/>
  <c r="H51" i="14" a="1"/>
  <c r="H51" i="14" s="1"/>
  <c r="I51" i="14" a="1"/>
  <c r="I51" i="14" s="1"/>
  <c r="J51" i="14" a="1"/>
  <c r="J51" i="14"/>
  <c r="G52" i="14" a="1"/>
  <c r="G52" i="14" s="1"/>
  <c r="H52" i="14" a="1"/>
  <c r="H52" i="14" s="1"/>
  <c r="I52" i="14" a="1"/>
  <c r="I52" i="14" s="1"/>
  <c r="J52" i="14" a="1"/>
  <c r="J52" i="14" s="1"/>
  <c r="G53" i="14" a="1"/>
  <c r="G53" i="14" s="1"/>
  <c r="H53" i="14" a="1"/>
  <c r="H53" i="14" s="1"/>
  <c r="I53" i="14" a="1"/>
  <c r="I53" i="14" s="1"/>
  <c r="J53" i="14" a="1"/>
  <c r="J53" i="14" s="1"/>
  <c r="G54" i="14" a="1"/>
  <c r="G54" i="14" s="1"/>
  <c r="H54" i="14" a="1"/>
  <c r="H54" i="14" s="1"/>
  <c r="I54" i="14" a="1"/>
  <c r="I54" i="14" s="1"/>
  <c r="J54" i="14" a="1"/>
  <c r="J54" i="14" s="1"/>
  <c r="G55" i="14" a="1"/>
  <c r="G55" i="14" s="1"/>
  <c r="H55" i="14" a="1"/>
  <c r="H55" i="14" s="1"/>
  <c r="I55" i="14" a="1"/>
  <c r="I55" i="14" s="1"/>
  <c r="J55" i="14" a="1"/>
  <c r="J55" i="14" s="1"/>
  <c r="G56" i="14" a="1"/>
  <c r="G56" i="14" s="1"/>
  <c r="H56" i="14" a="1"/>
  <c r="H56" i="14" s="1"/>
  <c r="I56" i="14" a="1"/>
  <c r="I56" i="14" s="1"/>
  <c r="J56" i="14" a="1"/>
  <c r="J56" i="14" s="1"/>
  <c r="G57" i="14" a="1"/>
  <c r="G57" i="14" s="1"/>
  <c r="H57" i="14" a="1"/>
  <c r="H57" i="14" s="1"/>
  <c r="I57" i="14" a="1"/>
  <c r="I57" i="14" s="1"/>
  <c r="J57" i="14" a="1"/>
  <c r="J57" i="14" s="1"/>
  <c r="G58" i="14" a="1"/>
  <c r="G58" i="14" s="1"/>
  <c r="H58" i="14" a="1"/>
  <c r="H58" i="14" s="1"/>
  <c r="I58" i="14" a="1"/>
  <c r="I58" i="14" s="1"/>
  <c r="J58" i="14" a="1"/>
  <c r="J58" i="14" s="1"/>
  <c r="G59" i="14" a="1"/>
  <c r="G59" i="14" s="1"/>
  <c r="H59" i="14" a="1"/>
  <c r="H59" i="14" s="1"/>
  <c r="I59" i="14" a="1"/>
  <c r="I59" i="14" s="1"/>
  <c r="J59" i="14" a="1"/>
  <c r="J59" i="14" s="1"/>
  <c r="G60" i="14" a="1"/>
  <c r="G60" i="14" s="1"/>
  <c r="H60" i="14" a="1"/>
  <c r="H60" i="14" s="1"/>
  <c r="I60" i="14" a="1"/>
  <c r="I60" i="14" s="1"/>
  <c r="J60" i="14" a="1"/>
  <c r="J60" i="14" s="1"/>
  <c r="G61" i="14" a="1"/>
  <c r="G61" i="14" s="1"/>
  <c r="H61" i="14" a="1"/>
  <c r="H61" i="14" s="1"/>
  <c r="I61" i="14" a="1"/>
  <c r="I61" i="14" s="1"/>
  <c r="J61" i="14" a="1"/>
  <c r="J61" i="14" s="1"/>
  <c r="G62" i="14" a="1"/>
  <c r="G62" i="14" s="1"/>
  <c r="H62" i="14" a="1"/>
  <c r="H62" i="14" s="1"/>
  <c r="I62" i="14" a="1"/>
  <c r="I62" i="14" s="1"/>
  <c r="J62" i="14" a="1"/>
  <c r="J62" i="14" s="1"/>
  <c r="G63" i="14" a="1"/>
  <c r="G63" i="14" s="1"/>
  <c r="H63" i="14" a="1"/>
  <c r="H63" i="14" s="1"/>
  <c r="I63" i="14" a="1"/>
  <c r="I63" i="14" s="1"/>
  <c r="J63" i="14" a="1"/>
  <c r="J63" i="14" s="1"/>
  <c r="G64" i="14" a="1"/>
  <c r="G64" i="14" s="1"/>
  <c r="H64" i="14" a="1"/>
  <c r="H64" i="14" s="1"/>
  <c r="I64" i="14" a="1"/>
  <c r="I64" i="14" s="1"/>
  <c r="J64" i="14" a="1"/>
  <c r="J64" i="14" s="1"/>
  <c r="G65" i="14" a="1"/>
  <c r="G65" i="14" s="1"/>
  <c r="H65" i="14" a="1"/>
  <c r="H65" i="14" s="1"/>
  <c r="I65" i="14" a="1"/>
  <c r="I65" i="14" s="1"/>
  <c r="J65" i="14" a="1"/>
  <c r="J65" i="14" s="1"/>
  <c r="G66" i="14" a="1"/>
  <c r="G66" i="14" s="1"/>
  <c r="H66" i="14" a="1"/>
  <c r="H66" i="14" s="1"/>
  <c r="I66" i="14" a="1"/>
  <c r="I66" i="14" s="1"/>
  <c r="J66" i="14" a="1"/>
  <c r="J66" i="14" s="1"/>
  <c r="G67" i="14" a="1"/>
  <c r="G67" i="14" s="1"/>
  <c r="H67" i="14" a="1"/>
  <c r="H67" i="14" s="1"/>
  <c r="I67" i="14" a="1"/>
  <c r="I67" i="14" s="1"/>
  <c r="J67" i="14" a="1"/>
  <c r="J67" i="14" s="1"/>
  <c r="G68" i="14" a="1"/>
  <c r="G68" i="14" s="1"/>
  <c r="H68" i="14" a="1"/>
  <c r="H68" i="14" s="1"/>
  <c r="I68" i="14" a="1"/>
  <c r="I68" i="14" s="1"/>
  <c r="J68" i="14" a="1"/>
  <c r="J68" i="14" s="1"/>
  <c r="G69" i="14" a="1"/>
  <c r="G69" i="14" s="1"/>
  <c r="H69" i="14" a="1"/>
  <c r="H69" i="14" s="1"/>
  <c r="I69" i="14" a="1"/>
  <c r="I69" i="14" s="1"/>
  <c r="J69" i="14" a="1"/>
  <c r="J69" i="14" s="1"/>
  <c r="G70" i="14" a="1"/>
  <c r="G70" i="14" s="1"/>
  <c r="H70" i="14" a="1"/>
  <c r="H70" i="14" s="1"/>
  <c r="I70" i="14" a="1"/>
  <c r="I70" i="14" s="1"/>
  <c r="J70" i="14" a="1"/>
  <c r="J70" i="14" s="1"/>
  <c r="G71" i="14" a="1"/>
  <c r="G71" i="14" s="1"/>
  <c r="H71" i="14" a="1"/>
  <c r="H71" i="14" s="1"/>
  <c r="I71" i="14" a="1"/>
  <c r="I71" i="14" s="1"/>
  <c r="J71" i="14" a="1"/>
  <c r="J71" i="14" s="1"/>
  <c r="G72" i="14" a="1"/>
  <c r="G72" i="14" s="1"/>
  <c r="H72" i="14" a="1"/>
  <c r="H72" i="14" s="1"/>
  <c r="I72" i="14" a="1"/>
  <c r="I72" i="14" s="1"/>
  <c r="J72" i="14" a="1"/>
  <c r="J72" i="14" s="1"/>
  <c r="G73" i="14" a="1"/>
  <c r="G73" i="14" s="1"/>
  <c r="H73" i="14" a="1"/>
  <c r="H73" i="14" s="1"/>
  <c r="I73" i="14" a="1"/>
  <c r="I73" i="14" s="1"/>
  <c r="J73" i="14" a="1"/>
  <c r="J73" i="14" s="1"/>
  <c r="G74" i="14" a="1"/>
  <c r="G74" i="14" s="1"/>
  <c r="H74" i="14" a="1"/>
  <c r="H74" i="14" s="1"/>
  <c r="I74" i="14" a="1"/>
  <c r="I74" i="14" s="1"/>
  <c r="J74" i="14" a="1"/>
  <c r="J74" i="14" s="1"/>
  <c r="G75" i="14" a="1"/>
  <c r="G75" i="14" s="1"/>
  <c r="H75" i="14" a="1"/>
  <c r="H75" i="14" s="1"/>
  <c r="I75" i="14" a="1"/>
  <c r="I75" i="14" s="1"/>
  <c r="J75" i="14" a="1"/>
  <c r="J75" i="14" s="1"/>
  <c r="G76" i="14" a="1"/>
  <c r="G76" i="14" s="1"/>
  <c r="H76" i="14" a="1"/>
  <c r="H76" i="14" s="1"/>
  <c r="I76" i="14" a="1"/>
  <c r="I76" i="14" s="1"/>
  <c r="J76" i="14" a="1"/>
  <c r="J76" i="14" s="1"/>
  <c r="G77" i="14" a="1"/>
  <c r="G77" i="14" s="1"/>
  <c r="H77" i="14" a="1"/>
  <c r="H77" i="14" s="1"/>
  <c r="I77" i="14" a="1"/>
  <c r="I77" i="14" s="1"/>
  <c r="J77" i="14" a="1"/>
  <c r="J77" i="14" s="1"/>
  <c r="G78" i="14" a="1"/>
  <c r="G78" i="14" s="1"/>
  <c r="H78" i="14" a="1"/>
  <c r="H78" i="14" s="1"/>
  <c r="I78" i="14" a="1"/>
  <c r="I78" i="14" s="1"/>
  <c r="J78" i="14" a="1"/>
  <c r="J78" i="14" s="1"/>
  <c r="G79" i="14" a="1"/>
  <c r="G79" i="14" s="1"/>
  <c r="H79" i="14" a="1"/>
  <c r="H79" i="14" s="1"/>
  <c r="I79" i="14" a="1"/>
  <c r="I79" i="14" s="1"/>
  <c r="J79" i="14" a="1"/>
  <c r="J79" i="14" s="1"/>
  <c r="G80" i="14" a="1"/>
  <c r="G80" i="14" s="1"/>
  <c r="H80" i="14" a="1"/>
  <c r="H80" i="14" s="1"/>
  <c r="I80" i="14" a="1"/>
  <c r="I80" i="14" s="1"/>
  <c r="J80" i="14" a="1"/>
  <c r="J80" i="14" s="1"/>
  <c r="G81" i="14" a="1"/>
  <c r="G81" i="14" s="1"/>
  <c r="H81" i="14" a="1"/>
  <c r="H81" i="14" s="1"/>
  <c r="I81" i="14" a="1"/>
  <c r="I81" i="14" s="1"/>
  <c r="J81" i="14" a="1"/>
  <c r="J81" i="14" s="1"/>
  <c r="G82" i="14" a="1"/>
  <c r="G82" i="14" s="1"/>
  <c r="H82" i="14" a="1"/>
  <c r="H82" i="14" s="1"/>
  <c r="I82" i="14" a="1"/>
  <c r="I82" i="14" s="1"/>
  <c r="J82" i="14" a="1"/>
  <c r="J82" i="14" s="1"/>
  <c r="G83" i="14" a="1"/>
  <c r="G83" i="14" s="1"/>
  <c r="H83" i="14" a="1"/>
  <c r="H83" i="14" s="1"/>
  <c r="I83" i="14" a="1"/>
  <c r="I83" i="14" s="1"/>
  <c r="J83" i="14" a="1"/>
  <c r="J83" i="14" s="1"/>
  <c r="G84" i="14" a="1"/>
  <c r="G84" i="14" s="1"/>
  <c r="H84" i="14" a="1"/>
  <c r="H84" i="14" s="1"/>
  <c r="I84" i="14" a="1"/>
  <c r="I84" i="14" s="1"/>
  <c r="J84" i="14" a="1"/>
  <c r="J84" i="14" s="1"/>
  <c r="G85" i="14" a="1"/>
  <c r="G85" i="14" s="1"/>
  <c r="H85" i="14" a="1"/>
  <c r="H85" i="14" s="1"/>
  <c r="I85" i="14" a="1"/>
  <c r="I85" i="14" s="1"/>
  <c r="J85" i="14" a="1"/>
  <c r="J85" i="14" s="1"/>
  <c r="G86" i="14" a="1"/>
  <c r="G86" i="14" s="1"/>
  <c r="H86" i="14" a="1"/>
  <c r="H86" i="14" s="1"/>
  <c r="I86" i="14" a="1"/>
  <c r="I86" i="14" s="1"/>
  <c r="J86" i="14" a="1"/>
  <c r="J86" i="14" s="1"/>
  <c r="G87" i="14" a="1"/>
  <c r="G87" i="14" s="1"/>
  <c r="H87" i="14" a="1"/>
  <c r="H87" i="14" s="1"/>
  <c r="I87" i="14" a="1"/>
  <c r="I87" i="14" s="1"/>
  <c r="J87" i="14" a="1"/>
  <c r="J87" i="14" s="1"/>
  <c r="G88" i="14" a="1"/>
  <c r="G88" i="14" s="1"/>
  <c r="H88" i="14" a="1"/>
  <c r="H88" i="14" s="1"/>
  <c r="I88" i="14" a="1"/>
  <c r="I88" i="14" s="1"/>
  <c r="J88" i="14" a="1"/>
  <c r="J88" i="14" s="1"/>
  <c r="G89" i="14" a="1"/>
  <c r="G89" i="14" s="1"/>
  <c r="H89" i="14" a="1"/>
  <c r="H89" i="14" s="1"/>
  <c r="I89" i="14" a="1"/>
  <c r="I89" i="14" s="1"/>
  <c r="J89" i="14" a="1"/>
  <c r="J89" i="14" s="1"/>
  <c r="G90" i="14" a="1"/>
  <c r="G90" i="14" s="1"/>
  <c r="H90" i="14" a="1"/>
  <c r="H90" i="14" s="1"/>
  <c r="I90" i="14" a="1"/>
  <c r="I90" i="14" s="1"/>
  <c r="J90" i="14" a="1"/>
  <c r="J90" i="14" s="1"/>
  <c r="G91" i="14" a="1"/>
  <c r="G91" i="14" s="1"/>
  <c r="H91" i="14" a="1"/>
  <c r="H91" i="14" s="1"/>
  <c r="I91" i="14" a="1"/>
  <c r="I91" i="14" s="1"/>
  <c r="J91" i="14" a="1"/>
  <c r="J91" i="14" s="1"/>
  <c r="G92" i="14" a="1"/>
  <c r="G92" i="14" s="1"/>
  <c r="H92" i="14" a="1"/>
  <c r="H92" i="14" s="1"/>
  <c r="I92" i="14" a="1"/>
  <c r="I92" i="14" s="1"/>
  <c r="J92" i="14" a="1"/>
  <c r="J92" i="14" s="1"/>
  <c r="G93" i="14" a="1"/>
  <c r="G93" i="14" s="1"/>
  <c r="H93" i="14" a="1"/>
  <c r="H93" i="14" s="1"/>
  <c r="I93" i="14" a="1"/>
  <c r="I93" i="14" s="1"/>
  <c r="J93" i="14" a="1"/>
  <c r="J93" i="14" s="1"/>
  <c r="G94" i="14" a="1"/>
  <c r="G94" i="14" s="1"/>
  <c r="H94" i="14" a="1"/>
  <c r="H94" i="14" s="1"/>
  <c r="I94" i="14" a="1"/>
  <c r="I94" i="14" s="1"/>
  <c r="J94" i="14" a="1"/>
  <c r="J94" i="14" s="1"/>
  <c r="G95" i="14" a="1"/>
  <c r="G95" i="14" s="1"/>
  <c r="H95" i="14" a="1"/>
  <c r="H95" i="14" s="1"/>
  <c r="I95" i="14" a="1"/>
  <c r="I95" i="14" s="1"/>
  <c r="J95" i="14" a="1"/>
  <c r="J95" i="14" s="1"/>
  <c r="G7" i="14" a="1"/>
  <c r="G7" i="14" s="1"/>
  <c r="H7" i="14" a="1"/>
  <c r="H7" i="14" s="1"/>
  <c r="I7" i="14" a="1"/>
  <c r="I7" i="14" s="1"/>
  <c r="J7" i="14" a="1"/>
  <c r="J7" i="14" s="1"/>
  <c r="G8" i="14" a="1"/>
  <c r="G8" i="14" s="1"/>
  <c r="H8" i="14" a="1"/>
  <c r="H8" i="14" s="1"/>
  <c r="I8" i="14" a="1"/>
  <c r="I8" i="14" s="1"/>
  <c r="J8" i="14" a="1"/>
  <c r="J8" i="14" s="1"/>
  <c r="G9" i="14" a="1"/>
  <c r="G9" i="14" s="1"/>
  <c r="H9" i="14" a="1"/>
  <c r="H9" i="14" s="1"/>
  <c r="I9" i="14" a="1"/>
  <c r="I9" i="14" s="1"/>
  <c r="J9" i="14" a="1"/>
  <c r="J9" i="14" s="1"/>
  <c r="G10" i="14" a="1"/>
  <c r="G10" i="14" s="1"/>
  <c r="H10" i="14" a="1"/>
  <c r="H10" i="14" s="1"/>
  <c r="I10" i="14" a="1"/>
  <c r="I10" i="14" s="1"/>
  <c r="J10" i="14" a="1"/>
  <c r="J10" i="14" s="1"/>
  <c r="G11" i="14" a="1"/>
  <c r="G11" i="14" s="1"/>
  <c r="H11" i="14" a="1"/>
  <c r="H11" i="14" s="1"/>
  <c r="I11" i="14" a="1"/>
  <c r="I11" i="14" s="1"/>
  <c r="J11" i="14" a="1"/>
  <c r="J11" i="14" s="1"/>
  <c r="G12" i="14" a="1"/>
  <c r="G12" i="14" s="1"/>
  <c r="H12" i="14" a="1"/>
  <c r="H12" i="14" s="1"/>
  <c r="I12" i="14" a="1"/>
  <c r="I12" i="14" s="1"/>
  <c r="J12" i="14" a="1"/>
  <c r="J12" i="14" s="1"/>
  <c r="G13" i="14" a="1"/>
  <c r="G13" i="14" s="1"/>
  <c r="H13" i="14" a="1"/>
  <c r="H13" i="14" s="1"/>
  <c r="I13" i="14" a="1"/>
  <c r="I13" i="14" s="1"/>
  <c r="J13" i="14" a="1"/>
  <c r="J13" i="14" s="1"/>
  <c r="G14" i="14" a="1"/>
  <c r="G14" i="14" s="1"/>
  <c r="H14" i="14" a="1"/>
  <c r="H14" i="14" s="1"/>
  <c r="I14" i="14" a="1"/>
  <c r="I14" i="14" s="1"/>
  <c r="J14" i="14" a="1"/>
  <c r="J14" i="14" s="1"/>
  <c r="G15" i="14" a="1"/>
  <c r="G15" i="14" s="1"/>
  <c r="H15" i="14" a="1"/>
  <c r="H15" i="14" s="1"/>
  <c r="I15" i="14" a="1"/>
  <c r="I15" i="14" s="1"/>
  <c r="J15" i="14" a="1"/>
  <c r="J15" i="14" s="1"/>
  <c r="G16" i="14" a="1"/>
  <c r="G16" i="14" s="1"/>
  <c r="H16" i="14" a="1"/>
  <c r="H16" i="14" s="1"/>
  <c r="I16" i="14" a="1"/>
  <c r="I16" i="14" s="1"/>
  <c r="J16" i="14" a="1"/>
  <c r="J16" i="14" s="1"/>
  <c r="G17" i="14" a="1"/>
  <c r="G17" i="14" s="1"/>
  <c r="H17" i="14" a="1"/>
  <c r="H17" i="14" s="1"/>
  <c r="I17" i="14" a="1"/>
  <c r="I17" i="14" s="1"/>
  <c r="J17" i="14" a="1"/>
  <c r="J17" i="14" s="1"/>
  <c r="G18" i="14" a="1"/>
  <c r="G18" i="14" s="1"/>
  <c r="H18" i="14" a="1"/>
  <c r="H18" i="14" s="1"/>
  <c r="I18" i="14" a="1"/>
  <c r="I18" i="14" s="1"/>
  <c r="J18" i="14" a="1"/>
  <c r="J18" i="14" s="1"/>
  <c r="G19" i="14" a="1"/>
  <c r="G19" i="14" s="1"/>
  <c r="H19" i="14" a="1"/>
  <c r="H19" i="14" s="1"/>
  <c r="I19" i="14" a="1"/>
  <c r="I19" i="14" s="1"/>
  <c r="J19" i="14" a="1"/>
  <c r="J19" i="14" s="1"/>
  <c r="G20" i="14" a="1"/>
  <c r="G20" i="14" s="1"/>
  <c r="H20" i="14" a="1"/>
  <c r="H20" i="14" s="1"/>
  <c r="I20" i="14" a="1"/>
  <c r="I20" i="14" s="1"/>
  <c r="J20" i="14" a="1"/>
  <c r="J20" i="14" s="1"/>
  <c r="G21" i="14" a="1"/>
  <c r="G21" i="14" s="1"/>
  <c r="H21" i="14" a="1"/>
  <c r="H21" i="14" s="1"/>
  <c r="I21" i="14" a="1"/>
  <c r="I21" i="14" s="1"/>
  <c r="J21" i="14" a="1"/>
  <c r="J21" i="14" s="1"/>
  <c r="G6" i="14" a="1"/>
  <c r="G6" i="14" s="1"/>
  <c r="H6" i="14" a="1"/>
  <c r="H6" i="14" s="1"/>
  <c r="I6" i="14" a="1"/>
  <c r="I6" i="14" s="1"/>
  <c r="J6" i="14" a="1"/>
  <c r="J6" i="14" s="1"/>
  <c r="J5" i="14" a="1"/>
  <c r="J5" i="14" s="1"/>
  <c r="I5" i="14" a="1"/>
  <c r="I5" i="14" s="1"/>
  <c r="H5" i="14" a="1"/>
  <c r="H5" i="14" s="1"/>
  <c r="G5" i="14" a="1"/>
  <c r="G5" i="14" s="1"/>
  <c r="G4" i="14"/>
  <c r="G28" i="8" l="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2" i="9"/>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4" i="1"/>
  <c r="P4" i="5" l="1"/>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3" i="5"/>
  <c r="K3" i="5"/>
  <c r="C96" i="7" l="1"/>
  <c r="F96" i="7"/>
  <c r="G96" i="7"/>
  <c r="H96" i="7"/>
  <c r="I96" i="7"/>
  <c r="E96" i="7"/>
  <c r="D96"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4" i="7"/>
  <c r="B5" i="7"/>
  <c r="B3" i="7"/>
  <c r="X4" i="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5" i="1"/>
  <c r="X5" i="1" s="1"/>
  <c r="K4" i="5"/>
  <c r="L4" i="5"/>
  <c r="M4" i="5"/>
  <c r="N4" i="5"/>
  <c r="O4" i="5"/>
  <c r="K5" i="5"/>
  <c r="L5" i="5"/>
  <c r="M5" i="5"/>
  <c r="N5" i="5"/>
  <c r="O5" i="5"/>
  <c r="K6" i="5"/>
  <c r="L6" i="5"/>
  <c r="M6" i="5"/>
  <c r="N6" i="5"/>
  <c r="O6" i="5"/>
  <c r="K7" i="5"/>
  <c r="L7" i="5"/>
  <c r="M7" i="5"/>
  <c r="N7" i="5"/>
  <c r="O7" i="5"/>
  <c r="K8" i="5"/>
  <c r="L8" i="5"/>
  <c r="M8" i="5"/>
  <c r="N8" i="5"/>
  <c r="O8" i="5"/>
  <c r="K9" i="5"/>
  <c r="L9" i="5"/>
  <c r="M9" i="5"/>
  <c r="N9" i="5"/>
  <c r="O9" i="5"/>
  <c r="K10" i="5"/>
  <c r="L10" i="5"/>
  <c r="M10" i="5"/>
  <c r="N10" i="5"/>
  <c r="O10" i="5"/>
  <c r="K11" i="5"/>
  <c r="L11" i="5"/>
  <c r="M11" i="5"/>
  <c r="N11" i="5"/>
  <c r="O11" i="5"/>
  <c r="K12" i="5"/>
  <c r="L12" i="5"/>
  <c r="M12" i="5"/>
  <c r="N12" i="5"/>
  <c r="O12" i="5"/>
  <c r="K13" i="5"/>
  <c r="L13" i="5"/>
  <c r="M13" i="5"/>
  <c r="N13" i="5"/>
  <c r="O13" i="5"/>
  <c r="K14" i="5"/>
  <c r="L14" i="5"/>
  <c r="M14" i="5"/>
  <c r="N14" i="5"/>
  <c r="O14" i="5"/>
  <c r="K15" i="5"/>
  <c r="L15" i="5"/>
  <c r="M15" i="5"/>
  <c r="N15" i="5"/>
  <c r="O15" i="5"/>
  <c r="K16" i="5"/>
  <c r="L16" i="5"/>
  <c r="M16" i="5"/>
  <c r="N16" i="5"/>
  <c r="O16" i="5"/>
  <c r="K17" i="5"/>
  <c r="L17" i="5"/>
  <c r="M17" i="5"/>
  <c r="N17" i="5"/>
  <c r="O17" i="5"/>
  <c r="K18" i="5"/>
  <c r="L18" i="5"/>
  <c r="M18" i="5"/>
  <c r="N18" i="5"/>
  <c r="O18" i="5"/>
  <c r="K19" i="5"/>
  <c r="L19" i="5"/>
  <c r="M19" i="5"/>
  <c r="N19" i="5"/>
  <c r="O19" i="5"/>
  <c r="K20" i="5"/>
  <c r="L20" i="5"/>
  <c r="M20" i="5"/>
  <c r="N20" i="5"/>
  <c r="O20" i="5"/>
  <c r="K21" i="5"/>
  <c r="L21" i="5"/>
  <c r="M21" i="5"/>
  <c r="N21" i="5"/>
  <c r="O21" i="5"/>
  <c r="K22" i="5"/>
  <c r="L22" i="5"/>
  <c r="M22" i="5"/>
  <c r="N22" i="5"/>
  <c r="O22" i="5"/>
  <c r="K23" i="5"/>
  <c r="L23" i="5"/>
  <c r="M23" i="5"/>
  <c r="N23" i="5"/>
  <c r="O23" i="5"/>
  <c r="K24" i="5"/>
  <c r="L24" i="5"/>
  <c r="M24" i="5"/>
  <c r="N24" i="5"/>
  <c r="O24" i="5"/>
  <c r="K25" i="5"/>
  <c r="L25" i="5"/>
  <c r="M25" i="5"/>
  <c r="N25" i="5"/>
  <c r="O25" i="5"/>
  <c r="K26" i="5"/>
  <c r="L26" i="5"/>
  <c r="M26" i="5"/>
  <c r="N26" i="5"/>
  <c r="O26" i="5"/>
  <c r="K27" i="5"/>
  <c r="L27" i="5"/>
  <c r="M27" i="5"/>
  <c r="N27" i="5"/>
  <c r="O27" i="5"/>
  <c r="K28" i="5"/>
  <c r="L28" i="5"/>
  <c r="M28" i="5"/>
  <c r="N28" i="5"/>
  <c r="O28" i="5"/>
  <c r="K29" i="5"/>
  <c r="L29" i="5"/>
  <c r="M29" i="5"/>
  <c r="N29" i="5"/>
  <c r="O29" i="5"/>
  <c r="K30" i="5"/>
  <c r="L30" i="5"/>
  <c r="M30" i="5"/>
  <c r="N30" i="5"/>
  <c r="O30" i="5"/>
  <c r="K31" i="5"/>
  <c r="L31" i="5"/>
  <c r="M31" i="5"/>
  <c r="N31" i="5"/>
  <c r="O31" i="5"/>
  <c r="K32" i="5"/>
  <c r="L32" i="5"/>
  <c r="M32" i="5"/>
  <c r="N32" i="5"/>
  <c r="O32" i="5"/>
  <c r="K33" i="5"/>
  <c r="L33" i="5"/>
  <c r="M33" i="5"/>
  <c r="N33" i="5"/>
  <c r="O33" i="5"/>
  <c r="K34" i="5"/>
  <c r="L34" i="5"/>
  <c r="M34" i="5"/>
  <c r="N34" i="5"/>
  <c r="O34" i="5"/>
  <c r="K35" i="5"/>
  <c r="L35" i="5"/>
  <c r="M35" i="5"/>
  <c r="N35" i="5"/>
  <c r="O35" i="5"/>
  <c r="K36" i="5"/>
  <c r="L36" i="5"/>
  <c r="M36" i="5"/>
  <c r="N36" i="5"/>
  <c r="O36" i="5"/>
  <c r="K37" i="5"/>
  <c r="L37" i="5"/>
  <c r="M37" i="5"/>
  <c r="N37" i="5"/>
  <c r="O37" i="5"/>
  <c r="K38" i="5"/>
  <c r="L38" i="5"/>
  <c r="M38" i="5"/>
  <c r="N38" i="5"/>
  <c r="O38" i="5"/>
  <c r="K39" i="5"/>
  <c r="L39" i="5"/>
  <c r="M39" i="5"/>
  <c r="N39" i="5"/>
  <c r="O39" i="5"/>
  <c r="K40" i="5"/>
  <c r="L40" i="5"/>
  <c r="M40" i="5"/>
  <c r="N40" i="5"/>
  <c r="O40" i="5"/>
  <c r="K41" i="5"/>
  <c r="L41" i="5"/>
  <c r="M41" i="5"/>
  <c r="N41" i="5"/>
  <c r="O41" i="5"/>
  <c r="K42" i="5"/>
  <c r="L42" i="5"/>
  <c r="M42" i="5"/>
  <c r="N42" i="5"/>
  <c r="O42" i="5"/>
  <c r="K43" i="5"/>
  <c r="L43" i="5"/>
  <c r="M43" i="5"/>
  <c r="N43" i="5"/>
  <c r="O43" i="5"/>
  <c r="K44" i="5"/>
  <c r="L44" i="5"/>
  <c r="M44" i="5"/>
  <c r="N44" i="5"/>
  <c r="O44" i="5"/>
  <c r="K45" i="5"/>
  <c r="L45" i="5"/>
  <c r="M45" i="5"/>
  <c r="N45" i="5"/>
  <c r="O45" i="5"/>
  <c r="K46" i="5"/>
  <c r="L46" i="5"/>
  <c r="M46" i="5"/>
  <c r="N46" i="5"/>
  <c r="O46" i="5"/>
  <c r="K47" i="5"/>
  <c r="L47" i="5"/>
  <c r="M47" i="5"/>
  <c r="N47" i="5"/>
  <c r="O47" i="5"/>
  <c r="K48" i="5"/>
  <c r="L48" i="5"/>
  <c r="M48" i="5"/>
  <c r="N48" i="5"/>
  <c r="O48" i="5"/>
  <c r="K49" i="5"/>
  <c r="L49" i="5"/>
  <c r="M49" i="5"/>
  <c r="N49" i="5"/>
  <c r="O49" i="5"/>
  <c r="K50" i="5"/>
  <c r="L50" i="5"/>
  <c r="M50" i="5"/>
  <c r="N50" i="5"/>
  <c r="O50" i="5"/>
  <c r="K51" i="5"/>
  <c r="L51" i="5"/>
  <c r="M51" i="5"/>
  <c r="N51" i="5"/>
  <c r="O51" i="5"/>
  <c r="K52" i="5"/>
  <c r="L52" i="5"/>
  <c r="M52" i="5"/>
  <c r="N52" i="5"/>
  <c r="O52" i="5"/>
  <c r="K53" i="5"/>
  <c r="L53" i="5"/>
  <c r="M53" i="5"/>
  <c r="N53" i="5"/>
  <c r="O53" i="5"/>
  <c r="K54" i="5"/>
  <c r="L54" i="5"/>
  <c r="M54" i="5"/>
  <c r="N54" i="5"/>
  <c r="O54" i="5"/>
  <c r="K55" i="5"/>
  <c r="L55" i="5"/>
  <c r="M55" i="5"/>
  <c r="N55" i="5"/>
  <c r="O55" i="5"/>
  <c r="K56" i="5"/>
  <c r="L56" i="5"/>
  <c r="M56" i="5"/>
  <c r="N56" i="5"/>
  <c r="O56" i="5"/>
  <c r="K57" i="5"/>
  <c r="L57" i="5"/>
  <c r="M57" i="5"/>
  <c r="N57" i="5"/>
  <c r="O57" i="5"/>
  <c r="K58" i="5"/>
  <c r="L58" i="5"/>
  <c r="M58" i="5"/>
  <c r="N58" i="5"/>
  <c r="O58" i="5"/>
  <c r="K59" i="5"/>
  <c r="L59" i="5"/>
  <c r="M59" i="5"/>
  <c r="N59" i="5"/>
  <c r="O59" i="5"/>
  <c r="K60" i="5"/>
  <c r="L60" i="5"/>
  <c r="M60" i="5"/>
  <c r="N60" i="5"/>
  <c r="O60" i="5"/>
  <c r="K61" i="5"/>
  <c r="L61" i="5"/>
  <c r="M61" i="5"/>
  <c r="N61" i="5"/>
  <c r="O61" i="5"/>
  <c r="K62" i="5"/>
  <c r="L62" i="5"/>
  <c r="M62" i="5"/>
  <c r="N62" i="5"/>
  <c r="O62" i="5"/>
  <c r="K63" i="5"/>
  <c r="L63" i="5"/>
  <c r="M63" i="5"/>
  <c r="N63" i="5"/>
  <c r="O63" i="5"/>
  <c r="K64" i="5"/>
  <c r="L64" i="5"/>
  <c r="M64" i="5"/>
  <c r="N64" i="5"/>
  <c r="O64" i="5"/>
  <c r="K65" i="5"/>
  <c r="L65" i="5"/>
  <c r="M65" i="5"/>
  <c r="N65" i="5"/>
  <c r="O65" i="5"/>
  <c r="K66" i="5"/>
  <c r="L66" i="5"/>
  <c r="M66" i="5"/>
  <c r="N66" i="5"/>
  <c r="O66" i="5"/>
  <c r="K67" i="5"/>
  <c r="L67" i="5"/>
  <c r="M67" i="5"/>
  <c r="N67" i="5"/>
  <c r="O67" i="5"/>
  <c r="K68" i="5"/>
  <c r="L68" i="5"/>
  <c r="M68" i="5"/>
  <c r="N68" i="5"/>
  <c r="O68" i="5"/>
  <c r="K69" i="5"/>
  <c r="L69" i="5"/>
  <c r="M69" i="5"/>
  <c r="N69" i="5"/>
  <c r="O69" i="5"/>
  <c r="K70" i="5"/>
  <c r="L70" i="5"/>
  <c r="M70" i="5"/>
  <c r="N70" i="5"/>
  <c r="O70" i="5"/>
  <c r="K71" i="5"/>
  <c r="L71" i="5"/>
  <c r="M71" i="5"/>
  <c r="N71" i="5"/>
  <c r="O71" i="5"/>
  <c r="K72" i="5"/>
  <c r="L72" i="5"/>
  <c r="M72" i="5"/>
  <c r="N72" i="5"/>
  <c r="O72" i="5"/>
  <c r="K73" i="5"/>
  <c r="L73" i="5"/>
  <c r="M73" i="5"/>
  <c r="N73" i="5"/>
  <c r="O73" i="5"/>
  <c r="K74" i="5"/>
  <c r="L74" i="5"/>
  <c r="M74" i="5"/>
  <c r="N74" i="5"/>
  <c r="O74" i="5"/>
  <c r="K75" i="5"/>
  <c r="L75" i="5"/>
  <c r="M75" i="5"/>
  <c r="N75" i="5"/>
  <c r="O75" i="5"/>
  <c r="K76" i="5"/>
  <c r="L76" i="5"/>
  <c r="M76" i="5"/>
  <c r="N76" i="5"/>
  <c r="O76" i="5"/>
  <c r="K77" i="5"/>
  <c r="L77" i="5"/>
  <c r="M77" i="5"/>
  <c r="N77" i="5"/>
  <c r="O77" i="5"/>
  <c r="K78" i="5"/>
  <c r="L78" i="5"/>
  <c r="M78" i="5"/>
  <c r="N78" i="5"/>
  <c r="O78" i="5"/>
  <c r="K79" i="5"/>
  <c r="L79" i="5"/>
  <c r="M79" i="5"/>
  <c r="N79" i="5"/>
  <c r="O79" i="5"/>
  <c r="K80" i="5"/>
  <c r="L80" i="5"/>
  <c r="M80" i="5"/>
  <c r="N80" i="5"/>
  <c r="O80" i="5"/>
  <c r="K81" i="5"/>
  <c r="L81" i="5"/>
  <c r="M81" i="5"/>
  <c r="N81" i="5"/>
  <c r="O81" i="5"/>
  <c r="K82" i="5"/>
  <c r="L82" i="5"/>
  <c r="M82" i="5"/>
  <c r="N82" i="5"/>
  <c r="O82" i="5"/>
  <c r="K83" i="5"/>
  <c r="L83" i="5"/>
  <c r="M83" i="5"/>
  <c r="N83" i="5"/>
  <c r="O83" i="5"/>
  <c r="K84" i="5"/>
  <c r="L84" i="5"/>
  <c r="M84" i="5"/>
  <c r="N84" i="5"/>
  <c r="O84" i="5"/>
  <c r="K85" i="5"/>
  <c r="L85" i="5"/>
  <c r="M85" i="5"/>
  <c r="N85" i="5"/>
  <c r="O85" i="5"/>
  <c r="K86" i="5"/>
  <c r="L86" i="5"/>
  <c r="M86" i="5"/>
  <c r="N86" i="5"/>
  <c r="O86" i="5"/>
  <c r="K87" i="5"/>
  <c r="L87" i="5"/>
  <c r="M87" i="5"/>
  <c r="N87" i="5"/>
  <c r="O87" i="5"/>
  <c r="K88" i="5"/>
  <c r="L88" i="5"/>
  <c r="M88" i="5"/>
  <c r="N88" i="5"/>
  <c r="O88" i="5"/>
  <c r="K89" i="5"/>
  <c r="L89" i="5"/>
  <c r="M89" i="5"/>
  <c r="N89" i="5"/>
  <c r="O89" i="5"/>
  <c r="K90" i="5"/>
  <c r="L90" i="5"/>
  <c r="M90" i="5"/>
  <c r="N90" i="5"/>
  <c r="O90" i="5"/>
  <c r="K91" i="5"/>
  <c r="L91" i="5"/>
  <c r="M91" i="5"/>
  <c r="N91" i="5"/>
  <c r="O91" i="5"/>
  <c r="K92" i="5"/>
  <c r="L92" i="5"/>
  <c r="M92" i="5"/>
  <c r="N92" i="5"/>
  <c r="O92" i="5"/>
  <c r="K93" i="5"/>
  <c r="L93" i="5"/>
  <c r="M93" i="5"/>
  <c r="N93" i="5"/>
  <c r="O93" i="5"/>
  <c r="K94" i="5"/>
  <c r="L94" i="5"/>
  <c r="M94" i="5"/>
  <c r="N94" i="5"/>
  <c r="O94" i="5"/>
  <c r="L3" i="5"/>
  <c r="M3" i="5"/>
  <c r="N3" i="5"/>
  <c r="O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1A402B-F980-BA45-B301-9839D2897D04}" name="Multiple Cause of Death, 1999-2019" type="6" refreshedVersion="6" background="1" saveData="1">
    <textPr sourceFile="/Users/jacquelinekho/Downloads/Multiple Cause of Death, 1999-2019.txt">
      <textFields count="10">
        <textField/>
        <textField/>
        <textField/>
        <textField/>
        <textField/>
        <textField/>
        <textField/>
        <textField/>
        <textField/>
        <textField/>
      </textFields>
    </textPr>
  </connection>
  <connection id="2" xr16:uid="{8C6F0132-8325-134D-9799-14ED054465F2}" name="Multiple Cause of Death, 1999-2019(1)" type="6" refreshedVersion="6" background="1" saveData="1">
    <textPr sourceFile="/Users/jacquelinekho/Downloads/Multiple Cause of Death, 1999-2019(1).txt">
      <textFields count="8">
        <textField type="text"/>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<sst xmlns="http://schemas.openxmlformats.org/spreadsheetml/2006/main" count="2302" uniqueCount="490">
  <si>
    <t>Summary Level</t>
  </si>
  <si>
    <t>State FIPS</t>
  </si>
  <si>
    <t>County FIPS</t>
  </si>
  <si>
    <t>Name</t>
  </si>
  <si>
    <t>Total Population, 2010-2020</t>
  </si>
  <si>
    <t>Population 18 and Older, 2010-2020</t>
  </si>
  <si>
    <t>Population Under 18, 2010-2020</t>
  </si>
  <si>
    <t>White Alone, 2010-2020</t>
  </si>
  <si>
    <t>Black Alone, 2010-2020</t>
  </si>
  <si>
    <t>Asian Alone, 2010-2020</t>
  </si>
  <si>
    <t>Other Race Alone, 2010-2020</t>
  </si>
  <si>
    <t>Multi-Race, 2010-2020</t>
  </si>
  <si>
    <t>Hispanic, 2010-2020</t>
  </si>
  <si>
    <t>White Alone, Non-Hispanic, 2010-2020</t>
  </si>
  <si>
    <t>Total Minority Population, 2010-2020</t>
  </si>
  <si>
    <t>Total Housing Units, 2010-2020</t>
  </si>
  <si>
    <t>Occupied Housing Units, 2010-2020</t>
  </si>
  <si>
    <t>Vacant Housing Units, 2010-2020</t>
  </si>
  <si>
    <t>source</t>
  </si>
  <si>
    <t>sumlev</t>
  </si>
  <si>
    <t>statefips</t>
  </si>
  <si>
    <t>countyfips</t>
  </si>
  <si>
    <t>areaname</t>
  </si>
  <si>
    <t># Chg</t>
  </si>
  <si>
    <t>% Chg</t>
  </si>
  <si>
    <t>https://www.stats.indiana.edu/topic/census.asp</t>
  </si>
  <si>
    <t>000</t>
  </si>
  <si>
    <t>Indiana</t>
  </si>
  <si>
    <t>001</t>
  </si>
  <si>
    <t>Adams County</t>
  </si>
  <si>
    <t>003</t>
  </si>
  <si>
    <t>Allen County</t>
  </si>
  <si>
    <t>005</t>
  </si>
  <si>
    <t>Bartholomew County</t>
  </si>
  <si>
    <t>007</t>
  </si>
  <si>
    <t>Benton County</t>
  </si>
  <si>
    <t>009</t>
  </si>
  <si>
    <t>Blackford County</t>
  </si>
  <si>
    <t>011</t>
  </si>
  <si>
    <t>Boone County</t>
  </si>
  <si>
    <t>013</t>
  </si>
  <si>
    <t>Brown County</t>
  </si>
  <si>
    <t>015</t>
  </si>
  <si>
    <t>Carroll County</t>
  </si>
  <si>
    <t>017</t>
  </si>
  <si>
    <t>Cass County</t>
  </si>
  <si>
    <t>019</t>
  </si>
  <si>
    <t>Clark County</t>
  </si>
  <si>
    <t>021</t>
  </si>
  <si>
    <t>Clay County</t>
  </si>
  <si>
    <t>023</t>
  </si>
  <si>
    <t>Clinton County</t>
  </si>
  <si>
    <t>025</t>
  </si>
  <si>
    <t>Crawford County</t>
  </si>
  <si>
    <t>027</t>
  </si>
  <si>
    <t>Daviess County</t>
  </si>
  <si>
    <t>029</t>
  </si>
  <si>
    <t>Dearborn County</t>
  </si>
  <si>
    <t>031</t>
  </si>
  <si>
    <t>Decatur County</t>
  </si>
  <si>
    <t>033</t>
  </si>
  <si>
    <t>DeKalb County</t>
  </si>
  <si>
    <t>035</t>
  </si>
  <si>
    <t>Delaware County</t>
  </si>
  <si>
    <t>037</t>
  </si>
  <si>
    <t>Dubois County</t>
  </si>
  <si>
    <t>039</t>
  </si>
  <si>
    <t>Elkhart County</t>
  </si>
  <si>
    <t>041</t>
  </si>
  <si>
    <t>Fayette County</t>
  </si>
  <si>
    <t>043</t>
  </si>
  <si>
    <t>Floyd County</t>
  </si>
  <si>
    <t>045</t>
  </si>
  <si>
    <t>Fountain County</t>
  </si>
  <si>
    <t>047</t>
  </si>
  <si>
    <t>Franklin County</t>
  </si>
  <si>
    <t>049</t>
  </si>
  <si>
    <t>Fulton County</t>
  </si>
  <si>
    <t>051</t>
  </si>
  <si>
    <t>Gibson County</t>
  </si>
  <si>
    <t>053</t>
  </si>
  <si>
    <t>Grant County</t>
  </si>
  <si>
    <t>055</t>
  </si>
  <si>
    <t>Greene County</t>
  </si>
  <si>
    <t>057</t>
  </si>
  <si>
    <t>Hamilton County</t>
  </si>
  <si>
    <t>059</t>
  </si>
  <si>
    <t>Hancock County</t>
  </si>
  <si>
    <t>061</t>
  </si>
  <si>
    <t>Harrison County</t>
  </si>
  <si>
    <t>063</t>
  </si>
  <si>
    <t>Hendricks County</t>
  </si>
  <si>
    <t>065</t>
  </si>
  <si>
    <t>Henry County</t>
  </si>
  <si>
    <t>067</t>
  </si>
  <si>
    <t>Howard County</t>
  </si>
  <si>
    <t>069</t>
  </si>
  <si>
    <t>Huntington County</t>
  </si>
  <si>
    <t>071</t>
  </si>
  <si>
    <t>Jackson County</t>
  </si>
  <si>
    <t>073</t>
  </si>
  <si>
    <t>Jasper County</t>
  </si>
  <si>
    <t>075</t>
  </si>
  <si>
    <t>Jay County</t>
  </si>
  <si>
    <t>077</t>
  </si>
  <si>
    <t>Jefferson County</t>
  </si>
  <si>
    <t>079</t>
  </si>
  <si>
    <t>Jennings County</t>
  </si>
  <si>
    <t>081</t>
  </si>
  <si>
    <t>Johnson County</t>
  </si>
  <si>
    <t>083</t>
  </si>
  <si>
    <t>Knox County</t>
  </si>
  <si>
    <t>085</t>
  </si>
  <si>
    <t>Kosciusko County</t>
  </si>
  <si>
    <t>087</t>
  </si>
  <si>
    <t>LaGrange County</t>
  </si>
  <si>
    <t>089</t>
  </si>
  <si>
    <t>Lake County</t>
  </si>
  <si>
    <t>091</t>
  </si>
  <si>
    <t>LaPorte County</t>
  </si>
  <si>
    <t>093</t>
  </si>
  <si>
    <t>Lawrence County</t>
  </si>
  <si>
    <t>095</t>
  </si>
  <si>
    <t>Madison County</t>
  </si>
  <si>
    <t>097</t>
  </si>
  <si>
    <t>Marion County</t>
  </si>
  <si>
    <t>099</t>
  </si>
  <si>
    <t>Marshall County</t>
  </si>
  <si>
    <t>101</t>
  </si>
  <si>
    <t>Martin County</t>
  </si>
  <si>
    <t>103</t>
  </si>
  <si>
    <t>Miami County</t>
  </si>
  <si>
    <t>105</t>
  </si>
  <si>
    <t>Monroe County</t>
  </si>
  <si>
    <t>107</t>
  </si>
  <si>
    <t>Montgomery County</t>
  </si>
  <si>
    <t>109</t>
  </si>
  <si>
    <t>Morgan County</t>
  </si>
  <si>
    <t>111</t>
  </si>
  <si>
    <t>Newton County</t>
  </si>
  <si>
    <t>113</t>
  </si>
  <si>
    <t>Noble County</t>
  </si>
  <si>
    <t>115</t>
  </si>
  <si>
    <t>Ohio County</t>
  </si>
  <si>
    <t>117</t>
  </si>
  <si>
    <t>Orange County</t>
  </si>
  <si>
    <t>119</t>
  </si>
  <si>
    <t>Owen County</t>
  </si>
  <si>
    <t>121</t>
  </si>
  <si>
    <t>Parke County</t>
  </si>
  <si>
    <t>123</t>
  </si>
  <si>
    <t>Perry County</t>
  </si>
  <si>
    <t>125</t>
  </si>
  <si>
    <t>Pike County</t>
  </si>
  <si>
    <t>127</t>
  </si>
  <si>
    <t>Porter County</t>
  </si>
  <si>
    <t>129</t>
  </si>
  <si>
    <t>Posey County</t>
  </si>
  <si>
    <t>131</t>
  </si>
  <si>
    <t>Pulaski County</t>
  </si>
  <si>
    <t>133</t>
  </si>
  <si>
    <t>Putnam County</t>
  </si>
  <si>
    <t>135</t>
  </si>
  <si>
    <t>Randolph County</t>
  </si>
  <si>
    <t>137</t>
  </si>
  <si>
    <t>Ripley County</t>
  </si>
  <si>
    <t>139</t>
  </si>
  <si>
    <t>Rush County</t>
  </si>
  <si>
    <t>141</t>
  </si>
  <si>
    <t>St. Joseph County</t>
  </si>
  <si>
    <t>143</t>
  </si>
  <si>
    <t>Scott County</t>
  </si>
  <si>
    <t>145</t>
  </si>
  <si>
    <t>Shelby County</t>
  </si>
  <si>
    <t>147</t>
  </si>
  <si>
    <t>Spencer County</t>
  </si>
  <si>
    <t>149</t>
  </si>
  <si>
    <t>Starke County</t>
  </si>
  <si>
    <t>151</t>
  </si>
  <si>
    <t>Steuben County</t>
  </si>
  <si>
    <t>153</t>
  </si>
  <si>
    <t>Sullivan County</t>
  </si>
  <si>
    <t>155</t>
  </si>
  <si>
    <t>Switzerland County</t>
  </si>
  <si>
    <t>157</t>
  </si>
  <si>
    <t>Tippecanoe County</t>
  </si>
  <si>
    <t>159</t>
  </si>
  <si>
    <t>Tipton County</t>
  </si>
  <si>
    <t>161</t>
  </si>
  <si>
    <t>Union County</t>
  </si>
  <si>
    <t>163</t>
  </si>
  <si>
    <t>Vanderburgh County</t>
  </si>
  <si>
    <t>165</t>
  </si>
  <si>
    <t>Vermillion County</t>
  </si>
  <si>
    <t>167</t>
  </si>
  <si>
    <t>Vigo County</t>
  </si>
  <si>
    <t>169</t>
  </si>
  <si>
    <t>Wabash County</t>
  </si>
  <si>
    <t>171</t>
  </si>
  <si>
    <t>Warren County</t>
  </si>
  <si>
    <t>173</t>
  </si>
  <si>
    <t>Warrick County</t>
  </si>
  <si>
    <t>175</t>
  </si>
  <si>
    <t>Washington County</t>
  </si>
  <si>
    <t>177</t>
  </si>
  <si>
    <t>Wayne County</t>
  </si>
  <si>
    <t>179</t>
  </si>
  <si>
    <t>Wells County</t>
  </si>
  <si>
    <t>181</t>
  </si>
  <si>
    <t>White County</t>
  </si>
  <si>
    <t>183</t>
  </si>
  <si>
    <t>Whitley County</t>
  </si>
  <si>
    <t>Total Population</t>
  </si>
  <si>
    <t>Population 18 and Older</t>
  </si>
  <si>
    <t>Population Under 18</t>
  </si>
  <si>
    <t>White Alone</t>
  </si>
  <si>
    <t>Black Alone</t>
  </si>
  <si>
    <t>Asian Alone</t>
  </si>
  <si>
    <t>Other Race Alone</t>
  </si>
  <si>
    <t>Multi-Race</t>
  </si>
  <si>
    <t>Hispanic</t>
  </si>
  <si>
    <t>White Alone, Non-Hispanic</t>
  </si>
  <si>
    <t>Total Minority Population</t>
  </si>
  <si>
    <t>Total Housing Units</t>
  </si>
  <si>
    <t>Occupied Housing Units</t>
  </si>
  <si>
    <t>Vacant Housing Units</t>
  </si>
  <si>
    <t>totpop</t>
  </si>
  <si>
    <t>pop18plus</t>
  </si>
  <si>
    <t>pop_under18</t>
  </si>
  <si>
    <t>white_alone</t>
  </si>
  <si>
    <t>black_alone</t>
  </si>
  <si>
    <t>asian_alone</t>
  </si>
  <si>
    <t>other_alone</t>
  </si>
  <si>
    <t>multi_race_pop</t>
  </si>
  <si>
    <t>hispanic</t>
  </si>
  <si>
    <t>white_alone_nh</t>
  </si>
  <si>
    <t>minority</t>
  </si>
  <si>
    <t>total_hous_units</t>
  </si>
  <si>
    <t>occupied_hu</t>
  </si>
  <si>
    <t>vacant_hu</t>
  </si>
  <si>
    <t>Age</t>
  </si>
  <si>
    <t>Race/Ethnicity</t>
  </si>
  <si>
    <t>Total</t>
  </si>
  <si>
    <t>Overdose Mortalities (estimated)</t>
  </si>
  <si>
    <t>%Overdose</t>
  </si>
  <si>
    <t>red = in the top 10% of %overdose</t>
  </si>
  <si>
    <t>Drug Overdose Mortality Rate (per 100 000 people): 2017-2019</t>
  </si>
  <si>
    <t>County</t>
  </si>
  <si>
    <t># Drug Overdose Deaths</t>
  </si>
  <si>
    <t>County Value</t>
  </si>
  <si>
    <t>Error Margin</t>
  </si>
  <si>
    <t>Native American/Alaska Natives</t>
  </si>
  <si>
    <t>Asian</t>
  </si>
  <si>
    <t>Black</t>
  </si>
  <si>
    <t>White</t>
  </si>
  <si>
    <t># Drug Overdose Death Rate</t>
  </si>
  <si>
    <t>9-25</t>
  </si>
  <si>
    <t>23-29</t>
  </si>
  <si>
    <t>24-38</t>
  </si>
  <si>
    <t>17-31</t>
  </si>
  <si>
    <t>8-30</t>
  </si>
  <si>
    <t>10-26</t>
  </si>
  <si>
    <t>31-44</t>
  </si>
  <si>
    <t>9-28</t>
  </si>
  <si>
    <t>18-39</t>
  </si>
  <si>
    <t>6-20</t>
  </si>
  <si>
    <t>21-40</t>
  </si>
  <si>
    <t>14-37</t>
  </si>
  <si>
    <t>9-24</t>
  </si>
  <si>
    <t>33-46</t>
  </si>
  <si>
    <t>12-18</t>
  </si>
  <si>
    <t>61-105</t>
  </si>
  <si>
    <t>30-46</t>
  </si>
  <si>
    <t>16-48</t>
  </si>
  <si>
    <t>19-47</t>
  </si>
  <si>
    <t>10-35</t>
  </si>
  <si>
    <t>6-21</t>
  </si>
  <si>
    <t>24-41</t>
  </si>
  <si>
    <t>10-27</t>
  </si>
  <si>
    <t>10-15</t>
  </si>
  <si>
    <t>14-26</t>
  </si>
  <si>
    <t>17-36</t>
  </si>
  <si>
    <t>14-21</t>
  </si>
  <si>
    <t>13-29</t>
  </si>
  <si>
    <t>32-48</t>
  </si>
  <si>
    <t>6-19</t>
  </si>
  <si>
    <t>26-47</t>
  </si>
  <si>
    <t>11-30</t>
  </si>
  <si>
    <t>39-78</t>
  </si>
  <si>
    <t>11-29</t>
  </si>
  <si>
    <t>30-60</t>
  </si>
  <si>
    <t>17-26</t>
  </si>
  <si>
    <t>13-24</t>
  </si>
  <si>
    <t>28-34</t>
  </si>
  <si>
    <t>19-30</t>
  </si>
  <si>
    <t>10-24</t>
  </si>
  <si>
    <t>30-42</t>
  </si>
  <si>
    <t>35-40</t>
  </si>
  <si>
    <t>12-27</t>
  </si>
  <si>
    <t>14-22</t>
  </si>
  <si>
    <t>22-43</t>
  </si>
  <si>
    <t>25-40</t>
  </si>
  <si>
    <t>13-47</t>
  </si>
  <si>
    <t>4-15</t>
  </si>
  <si>
    <t>8-29</t>
  </si>
  <si>
    <t>20-28</t>
  </si>
  <si>
    <t>4-16</t>
  </si>
  <si>
    <t>32-64</t>
  </si>
  <si>
    <t>16-39</t>
  </si>
  <si>
    <t>17-50</t>
  </si>
  <si>
    <t>28-60</t>
  </si>
  <si>
    <t>19-37</t>
  </si>
  <si>
    <t>18-24</t>
  </si>
  <si>
    <t>35-71</t>
  </si>
  <si>
    <t>16-23</t>
  </si>
  <si>
    <t>36-110</t>
  </si>
  <si>
    <t>22-30</t>
  </si>
  <si>
    <t>15-48</t>
  </si>
  <si>
    <t>13-22</t>
  </si>
  <si>
    <t>16-38</t>
  </si>
  <si>
    <t>6-16</t>
  </si>
  <si>
    <t>16-40</t>
  </si>
  <si>
    <t>66-91</t>
  </si>
  <si>
    <t>13-34</t>
  </si>
  <si>
    <t>11-32</t>
  </si>
  <si>
    <t>Population Data</t>
  </si>
  <si>
    <t xml:space="preserve">Drug Overdose Mortality </t>
  </si>
  <si>
    <t>Total Number of Programs</t>
  </si>
  <si>
    <t>Overdose Response Project</t>
  </si>
  <si>
    <t>Overdose Fatality Review Team</t>
  </si>
  <si>
    <t>LHD Naloxone County</t>
  </si>
  <si>
    <t>First Responder Naloxone County</t>
  </si>
  <si>
    <t>Non-Syringe Harm Reduction Program</t>
  </si>
  <si>
    <t>Syringe Exchange</t>
  </si>
  <si>
    <t>IN CAREs ECHO</t>
  </si>
  <si>
    <t>numprograms</t>
  </si>
  <si>
    <t>Number of counties participating</t>
  </si>
  <si>
    <t>Estimated # Deaths 2020</t>
  </si>
  <si>
    <t>Notes</t>
  </si>
  <si>
    <t>County Code</t>
  </si>
  <si>
    <t>Race</t>
  </si>
  <si>
    <t>Race Code</t>
  </si>
  <si>
    <t>Hispanic Origin</t>
  </si>
  <si>
    <t>Hispanic Origin Code</t>
  </si>
  <si>
    <t>Deaths</t>
  </si>
  <si>
    <t>Population</t>
  </si>
  <si>
    <t>Crude Rate</t>
  </si>
  <si>
    <t>Allen County, IN</t>
  </si>
  <si>
    <t>Black or African American</t>
  </si>
  <si>
    <t>Not Hispanic or Latino</t>
  </si>
  <si>
    <t>Unreliable</t>
  </si>
  <si>
    <t>Bartholomew County, IN</t>
  </si>
  <si>
    <t>Boone County, IN</t>
  </si>
  <si>
    <t>Clark County, IN</t>
  </si>
  <si>
    <t>Dearborn County, IN</t>
  </si>
  <si>
    <t>Delaware County, IN</t>
  </si>
  <si>
    <t>Elkhart County, IN</t>
  </si>
  <si>
    <t>Fayette County, IN</t>
  </si>
  <si>
    <t>Floyd County, IN</t>
  </si>
  <si>
    <t>Hamilton County, IN</t>
  </si>
  <si>
    <t>Harrison County, IN</t>
  </si>
  <si>
    <t>Hendricks County, IN</t>
  </si>
  <si>
    <t>Howard County, IN</t>
  </si>
  <si>
    <t>Johnson County, IN</t>
  </si>
  <si>
    <t>Lake County, IN</t>
  </si>
  <si>
    <t>La Porte County, IN</t>
  </si>
  <si>
    <t>Madison County, IN</t>
  </si>
  <si>
    <t>Marion County, IN</t>
  </si>
  <si>
    <t>Monroe County, IN</t>
  </si>
  <si>
    <t>Morgan County, IN</t>
  </si>
  <si>
    <t>Porter County, IN</t>
  </si>
  <si>
    <t>St. Joseph County, IN</t>
  </si>
  <si>
    <t>Tippecanoe County, IN</t>
  </si>
  <si>
    <t>Vanderburgh County, IN</t>
  </si>
  <si>
    <t>Vigo County, IN</t>
  </si>
  <si>
    <t>Wayne County, IN</t>
  </si>
  <si>
    <t>---</t>
  </si>
  <si>
    <t>Dataset: Multiple Cause of Death, 1999-2019</t>
  </si>
  <si>
    <t>Query Parameters:</t>
  </si>
  <si>
    <t>MCD - ICD-10 Codes: T40.0 (Opium); T40.1 (Heroin); T40.2 (Other opioids); T40.3 (Methadone); T40.4 (Other synthetic narcotics);</t>
  </si>
  <si>
    <t>T40.6 (Other and unspecified narcotics)</t>
  </si>
  <si>
    <t>States: Indiana (18)</t>
  </si>
  <si>
    <t>UCD - Drug/Alcohol Induced Causes: Drug poisonings (overdose) Unintentional (X40-X44); Drug poisonings (overdose) Suicide</t>
  </si>
  <si>
    <t>(X60-X64); Drug poisonings (overdose) Homicide (X85); Drug poisonings (overdose) Undetermined (Y10-Y14)</t>
  </si>
  <si>
    <t>Year/Month: 2019</t>
  </si>
  <si>
    <t>Group By: County; Race; Hispanic Origin</t>
  </si>
  <si>
    <t>Show Totals: True</t>
  </si>
  <si>
    <t>Show Zero Values: False</t>
  </si>
  <si>
    <t>Show Suppressed: False</t>
  </si>
  <si>
    <t>Calculate Rates Per: 100,000</t>
  </si>
  <si>
    <t>Rate Options: Default intercensal populations for years 2001-2009 (except Infant Age Groups)</t>
  </si>
  <si>
    <t>Help: See http://wonder.cdc.gov/wonder/help/mcd.html for more information.</t>
  </si>
  <si>
    <t>Query Date: Oct 20, 2021 1:37:19 PM</t>
  </si>
  <si>
    <t>Suggested Citation: Centers for Disease Control and Prevention, National Center for Health Statistics. Multiple Cause of Death</t>
  </si>
  <si>
    <t>1999-2019 on CDC WONDER Online Database, released in 2020. Data are from the Multiple Cause of Death Files, 1999-2019, as</t>
  </si>
  <si>
    <t>compiled from data provided by the 57 vital statistics jurisdictions through the Vital Statistics Cooperative Program. Accessed</t>
  </si>
  <si>
    <t>at http://wonder.cdc.gov/mcd-icd10.html on Oct 20, 2021 1:37:19 PM</t>
  </si>
  <si>
    <t>Messages:</t>
  </si>
  <si>
    <t>1. Rows with suppressed Deaths are hidden, but the Deaths and Population values in those rows are included in the totals. Use</t>
  </si>
  <si>
    <t>Quick Options above to show suppressed rows.</t>
  </si>
  <si>
    <t>Caveats:</t>
  </si>
  <si>
    <t>1. Data are Suppressed when the data meet the criteria for confidentiality constraints. More information:</t>
  </si>
  <si>
    <t>http://wonder.cdc.gov/wonder/help/mcd.html#Assurance of Confidentiality.</t>
  </si>
  <si>
    <t>2. Death rates are flagged as Unreliable when the rate is calculated with a numerator of 20 or less. More information:</t>
  </si>
  <si>
    <t>http://wonder.cdc.gov/wonder/help/mcd.html#Unreliable.</t>
  </si>
  <si>
    <t>3. Deaths of persons with Hispanic origin "Not Stated" are included in "All" counts and rates, but are not distributed among</t>
  </si>
  <si>
    <t>Hispanic Origin groups, so are not included in the Hispanic Origin specific counts and rates. More information:</t>
  </si>
  <si>
    <t>http://wonder.cdc.gov/wonder/help/mcd.html#Not Stated.</t>
  </si>
  <si>
    <t>4. Information included on the death certificate about the race and Hispanic ethnicity of the decedent is reported by the</t>
  </si>
  <si>
    <t>funeral director as provided by an informant, often the surviving next of kin, or, in the absence of an informant, on the basis</t>
  </si>
  <si>
    <t>of observation. Race and ethnicity information from the census is by self-report. To the extent that race and Hispanic origin</t>
  </si>
  <si>
    <t>are inconsistent between these two data sources, death rates will be biased. More information:</t>
  </si>
  <si>
    <t>http://wonder.cdc.gov/wonder/help/mcd.html#Racial Differences.</t>
  </si>
  <si>
    <t>5. The population figures for year 2019 are bridged-race estimates of the July 1 resident population, from the Vintage 2019</t>
  </si>
  <si>
    <t>postcensal series released by NCHS on July 9, 2020. The population figures for year 2018 are bridged-race estimates of the July</t>
  </si>
  <si>
    <t>1 resident population, from the Vintage 2018 postcensal series released by NCHS on June 25, 2019. The population figures for</t>
  </si>
  <si>
    <t>year 2017 are bridged-race estimates of the July 1 resident population, from the Vintage 2017 postcensal series released by NCHS</t>
  </si>
  <si>
    <t>on June 27, 2018. The population figures for year 2016 are bridged-race estimates of the July 1 resident population, from the</t>
  </si>
  <si>
    <t>Vintage 2016 postcensal series released by NCHS on June 26, 2017. The population figures for year 2015 are bridged-race</t>
  </si>
  <si>
    <t>estimates of the July 1 resident population, from the Vintage 2015 postcensal series released by NCHS on June 28, 2016. The</t>
  </si>
  <si>
    <t>population figures for year 2014 are bridged-race estimates of the July 1 resident population, from the Vintage 2014 postcensal</t>
  </si>
  <si>
    <t>series released by NCHS on June 30, 2015. The population figures for year 2013 are bridged-race estimates of the July 1 resident</t>
  </si>
  <si>
    <t>population, from the Vintage 2013 postcensal series released by NCHS on June 26, 2014. The population figures for year 2012 are</t>
  </si>
  <si>
    <t>bridged-race estimates of the July 1 resident population, from the Vintage 2012 postcensal series released by NCHS on June 13,</t>
  </si>
  <si>
    <t>2013. Population figures for 2011 are bridged-race estimates of the July 1 resident population, from the county-level postcensal</t>
  </si>
  <si>
    <t>Vintage 2011 series released by NCHS on July 18, 2012. Population figures for 2010 are April 1 Census counts. The population</t>
  </si>
  <si>
    <t>figures for years 2001 - 2009, are bridged-race estimates of the July 1 resident population, from the revised intercensal</t>
  </si>
  <si>
    <t>county-level 2000 - 2009 series released by NCHS on October 26, 2012. Population figures for 2000 are April 1 Census counts.</t>
  </si>
  <si>
    <t>Population figures for 1999 are from the 1990-1999 intercensal series of July 1 estimates. Population figures for Infant Age</t>
  </si>
  <si>
    <t>Groups are the number of live births. &lt;br/&gt;&lt;b&gt;Note:&lt;/b&gt; Rates and population figures for years 2001 - 2009 differ slightly from</t>
  </si>
  <si>
    <t>previously published reports, due to use of the population estimates which were available at the time of release.</t>
  </si>
  <si>
    <t>6. The population figures used in the calculation of death rates for the age group 'under 1 year' are the estimates of the</t>
  </si>
  <si>
    <t>resident population that is under one year of age. More information: http://wonder.cdc.gov/wonder/help/mcd.html#Age Group.</t>
  </si>
  <si>
    <t>7. Changes to cause of death classification affect reporting trends. More information:</t>
  </si>
  <si>
    <t>http://wonder.cdc.gov/wonder/help/mcd.html#ICD-10 Changes.</t>
  </si>
  <si>
    <t>Group By: County; Race</t>
  </si>
  <si>
    <t>Query Date: Oct 20, 2021 1:43:39 PM</t>
  </si>
  <si>
    <t>at http://wonder.cdc.gov/mcd-icd10.html on Oct 20, 2021 1:43:39 PM</t>
  </si>
  <si>
    <t>3. Information included on the death certificate about the race and Hispanic ethnicity of the decedent is reported by the</t>
  </si>
  <si>
    <t>4. The population figures for year 2019 are bridged-race estimates of the July 1 resident population, from the Vintage 2019</t>
  </si>
  <si>
    <t>5. The population figures used in the calculation of death rates for the age group 'under 1 year' are the estimates of the</t>
  </si>
  <si>
    <t>6. Changes to cause of death classification affect reporting trends. More information:</t>
  </si>
  <si>
    <t>Drug overdose deaths were classified using the International Classification of Disease, Tenth Revision (ICD-10), based on the ICD-10 underlying cause-of-death codes X40–44 (unintentional), X60–64 (suicide), X85 (homicide), or Y10–Y14 (undetermined intent). Among the deaths with drug overdose as the underlying cause, the type of opioid involved is indicated by the following ICD-10 multiple cause-of-death codes: opioids (T40.0, T40.1, T40.2, T40.3, T40.4, or T40.6); natural and semisynthetic opioids (T40.2); methadone (T40.3); synthetic opioids, other than methadone (T40.4); and heroin (T40.1).</t>
  </si>
  <si>
    <t>Deaths from illegally-made fentanyl cannot be distinguished from pharmaceutical fentanyl in the data source. For this reason, deaths from both legally prescribed and illegally produced fentanyl are included in these data.</t>
  </si>
  <si>
    <t>Other includes Asian or Pacific Islander and American Indian or Alaska Native. Persons of Hispanic origin may be of any race, but are categorized as Hispanic; other groups are non-Hispanic. Totals may not sum due to suppressed/unreliable data or due to the number of deaths among those with unknown race/ethnicity. Totals may not sum to 100% due to missing Hispanic origin data.</t>
  </si>
  <si>
    <t>Crude Rate (per 100000)</t>
  </si>
  <si>
    <t># Overdose Deaths</t>
  </si>
  <si>
    <t>First Responder Kit Usage</t>
  </si>
  <si>
    <t>Code</t>
  </si>
  <si>
    <t>2019 Opioid Overdose Deaths (per 100 000)</t>
  </si>
  <si>
    <t>Total Mortalities</t>
  </si>
  <si>
    <t>County2</t>
  </si>
  <si>
    <t>LaPorte County, IN</t>
  </si>
  <si>
    <t>Black/African American</t>
  </si>
  <si>
    <t>Total Opioid Overdose Deaths</t>
  </si>
  <si>
    <t>Caucasian</t>
  </si>
  <si>
    <t>Black/ African American</t>
  </si>
  <si>
    <t>Other</t>
  </si>
  <si>
    <t>25-34 years</t>
  </si>
  <si>
    <t>35-44 years</t>
  </si>
  <si>
    <t>45-54 years</t>
  </si>
  <si>
    <t>55-64 years</t>
  </si>
  <si>
    <t>Data for 2016 to 2019</t>
  </si>
  <si>
    <t>De Kalb County</t>
  </si>
  <si>
    <t>La Porte County</t>
  </si>
  <si>
    <t>Normalized Opioid Overdose Deaths (per 100 000)</t>
  </si>
  <si>
    <t>15-24</t>
  </si>
  <si>
    <t>65-74 years</t>
  </si>
  <si>
    <t>Lagrange County</t>
  </si>
  <si>
    <t>Total Deaths</t>
  </si>
  <si>
    <t>Crude</t>
  </si>
  <si>
    <t>Normalized (per 100 000)</t>
  </si>
  <si>
    <t xml:space="preserve">*Normalized to Population of Specific Group </t>
  </si>
  <si>
    <t>*Still looking for credible 2020 data (not available on CDC site)</t>
  </si>
  <si>
    <t>Year</t>
  </si>
  <si>
    <t>https://wonder.cdc.gov/</t>
  </si>
  <si>
    <t>AC1</t>
  </si>
  <si>
    <t>AC2</t>
  </si>
  <si>
    <t>AC3</t>
  </si>
  <si>
    <t>AC4</t>
  </si>
  <si>
    <t>AC5</t>
  </si>
  <si>
    <t>AC6</t>
  </si>
  <si>
    <t>AC7</t>
  </si>
  <si>
    <t>AN1</t>
  </si>
  <si>
    <t>AN2</t>
  </si>
  <si>
    <t>AN3</t>
  </si>
  <si>
    <t>AN4</t>
  </si>
  <si>
    <t>AN5</t>
  </si>
  <si>
    <t>AN6</t>
  </si>
  <si>
    <t>AN7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</si>
</sst>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u/>
      <sz val="11"/>
      <color theme="10"/>
      <name val="Calibri"/>
      <family val="2"/>
      <scheme val="minor"/>
    </font>
    <font>
      <sz val="11"/>
      <color rgb="FF000000"/>
      <name val="Calibri"/>
      <family val="2"/>
      <scheme val="minor"/>
    </font>
    <font>
      <sz val="10"/>
      <color theme="1"/>
      <name val="Arial Unicode MS"/>
      <family val="2"/>
    </font>
    <font>
      <b/>
      <sz val="11"/>
      <color rgb="FF00000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bgColor indexed="64"/>
      </patternFill>
    </fill>
  </fills>
  <borders count="17">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85">
    <xf numFmtId="0" fontId="0" fillId="0" borderId="0" xfId="0"/>
    <xf numFmtId="0" fontId="3" fillId="0" borderId="0" xfId="0" applyFont="1" applyAlignment="1">
      <alignment wrapText="1"/>
    </xf>
    <xf numFmtId="3" fontId="3" fillId="0" borderId="0" xfId="1" applyNumberFormat="1" applyFont="1" applyAlignment="1">
      <alignment wrapText="1"/>
    </xf>
    <xf numFmtId="0" fontId="2" fillId="0" borderId="0" xfId="0" applyFont="1"/>
    <xf numFmtId="3" fontId="0" fillId="0" borderId="0" xfId="0" applyNumberFormat="1"/>
    <xf numFmtId="0" fontId="3" fillId="0" borderId="0" xfId="0" applyFont="1"/>
    <xf numFmtId="3" fontId="1" fillId="0" borderId="0" xfId="1" applyNumberFormat="1" applyFont="1"/>
    <xf numFmtId="3" fontId="0" fillId="0" borderId="1" xfId="0" applyNumberFormat="1" applyBorder="1"/>
    <xf numFmtId="3" fontId="0" fillId="0" borderId="2" xfId="0" applyNumberFormat="1" applyBorder="1"/>
    <xf numFmtId="0" fontId="3" fillId="0" borderId="3" xfId="0" applyFont="1" applyBorder="1" applyAlignment="1">
      <alignment wrapText="1"/>
    </xf>
    <xf numFmtId="0" fontId="3" fillId="0" borderId="4" xfId="0" applyFont="1" applyBorder="1" applyAlignment="1">
      <alignment wrapText="1"/>
    </xf>
    <xf numFmtId="0" fontId="0" fillId="0" borderId="1" xfId="0" applyBorder="1"/>
    <xf numFmtId="0" fontId="0" fillId="0" borderId="0" xfId="0" applyBorder="1"/>
    <xf numFmtId="3" fontId="0" fillId="0" borderId="0" xfId="0" applyNumberFormat="1" applyBorder="1"/>
    <xf numFmtId="0" fontId="0" fillId="0" borderId="2" xfId="0" applyBorder="1"/>
    <xf numFmtId="0" fontId="0" fillId="0" borderId="5" xfId="0" applyBorder="1"/>
    <xf numFmtId="3" fontId="0" fillId="0" borderId="5" xfId="0" applyNumberFormat="1" applyBorder="1"/>
    <xf numFmtId="0" fontId="3" fillId="0" borderId="2" xfId="0" applyFont="1" applyBorder="1"/>
    <xf numFmtId="0" fontId="3" fillId="0" borderId="5" xfId="0" applyFont="1" applyBorder="1"/>
    <xf numFmtId="0" fontId="3" fillId="0" borderId="6" xfId="0" applyFont="1" applyBorder="1"/>
    <xf numFmtId="164" fontId="1" fillId="0" borderId="0" xfId="2" applyNumberFormat="1" applyFont="1"/>
    <xf numFmtId="164" fontId="1" fillId="0" borderId="8" xfId="2" applyNumberFormat="1" applyFont="1" applyBorder="1"/>
    <xf numFmtId="164" fontId="1" fillId="0" borderId="6" xfId="2" applyNumberFormat="1" applyFont="1" applyBorder="1"/>
    <xf numFmtId="164" fontId="3" fillId="0" borderId="5" xfId="2" applyNumberFormat="1" applyFont="1" applyBorder="1"/>
    <xf numFmtId="164" fontId="1" fillId="0" borderId="0" xfId="2" applyNumberFormat="1" applyFont="1" applyBorder="1"/>
    <xf numFmtId="164" fontId="1" fillId="0" borderId="5" xfId="2" applyNumberFormat="1" applyFont="1" applyBorder="1"/>
    <xf numFmtId="164" fontId="3" fillId="0" borderId="6" xfId="2" applyNumberFormat="1" applyFont="1" applyBorder="1"/>
    <xf numFmtId="0" fontId="3" fillId="2" borderId="0" xfId="0" applyFont="1" applyFill="1"/>
    <xf numFmtId="3" fontId="1" fillId="2" borderId="0" xfId="1" applyNumberFormat="1" applyFont="1" applyFill="1"/>
    <xf numFmtId="3" fontId="0" fillId="2" borderId="0" xfId="0" applyNumberFormat="1" applyFill="1"/>
    <xf numFmtId="0" fontId="3" fillId="3" borderId="0" xfId="0" applyFont="1" applyFill="1"/>
    <xf numFmtId="3" fontId="1" fillId="3" borderId="0" xfId="1" applyNumberFormat="1" applyFont="1" applyFill="1"/>
    <xf numFmtId="3" fontId="0" fillId="3" borderId="0" xfId="0" applyNumberFormat="1" applyFill="1"/>
    <xf numFmtId="0" fontId="3" fillId="4" borderId="0" xfId="0" applyFont="1" applyFill="1"/>
    <xf numFmtId="3" fontId="1" fillId="4" borderId="0" xfId="1" applyNumberFormat="1" applyFont="1" applyFill="1"/>
    <xf numFmtId="3" fontId="0" fillId="4" borderId="0" xfId="0" applyNumberFormat="1" applyFill="1"/>
    <xf numFmtId="0" fontId="3" fillId="5" borderId="0" xfId="0" applyFont="1" applyFill="1"/>
    <xf numFmtId="3" fontId="1" fillId="5" borderId="0" xfId="1" applyNumberFormat="1" applyFont="1" applyFill="1"/>
    <xf numFmtId="3" fontId="0" fillId="5" borderId="0" xfId="0" applyNumberFormat="1" applyFill="1"/>
    <xf numFmtId="0" fontId="3" fillId="6" borderId="0" xfId="0" applyFont="1" applyFill="1"/>
    <xf numFmtId="3" fontId="1" fillId="6" borderId="0" xfId="1" applyNumberFormat="1" applyFont="1" applyFill="1"/>
    <xf numFmtId="3" fontId="0" fillId="6" borderId="0" xfId="0" applyNumberFormat="1" applyFill="1"/>
    <xf numFmtId="0" fontId="3" fillId="7" borderId="0" xfId="0" applyFont="1" applyFill="1"/>
    <xf numFmtId="3" fontId="1" fillId="7" borderId="0" xfId="1" applyNumberFormat="1" applyFont="1" applyFill="1"/>
    <xf numFmtId="3" fontId="0" fillId="7" borderId="0" xfId="0" applyNumberFormat="1" applyFill="1"/>
    <xf numFmtId="0" fontId="3" fillId="8" borderId="0" xfId="0" applyFont="1" applyFill="1"/>
    <xf numFmtId="3" fontId="1" fillId="8" borderId="0" xfId="1" applyNumberFormat="1" applyFont="1" applyFill="1"/>
    <xf numFmtId="3" fontId="0" fillId="8" borderId="0" xfId="0" applyNumberFormat="1" applyFill="1"/>
    <xf numFmtId="0" fontId="2" fillId="9" borderId="0" xfId="0" applyFont="1" applyFill="1"/>
    <xf numFmtId="0" fontId="0" fillId="9" borderId="0" xfId="0" applyFill="1"/>
    <xf numFmtId="0" fontId="0" fillId="0" borderId="0" xfId="0" applyAlignment="1">
      <alignment horizontal="center"/>
    </xf>
    <xf numFmtId="0" fontId="0" fillId="0" borderId="9" xfId="0" applyBorder="1" applyAlignment="1">
      <alignment horizontal="center"/>
    </xf>
    <xf numFmtId="49" fontId="0" fillId="0" borderId="9" xfId="0" applyNumberFormat="1" applyBorder="1" applyAlignment="1">
      <alignment horizontal="center"/>
    </xf>
    <xf numFmtId="3" fontId="0" fillId="0" borderId="9" xfId="0" applyNumberFormat="1" applyBorder="1" applyAlignment="1">
      <alignment horizontal="center"/>
    </xf>
    <xf numFmtId="0" fontId="0" fillId="0" borderId="9" xfId="0" applyBorder="1" applyAlignment="1">
      <alignment horizontal="left"/>
    </xf>
    <xf numFmtId="0" fontId="5" fillId="0" borderId="0" xfId="0" applyFont="1"/>
    <xf numFmtId="0" fontId="2" fillId="0" borderId="9" xfId="0" applyFont="1" applyBorder="1" applyAlignment="1">
      <alignment horizontal="center" wrapText="1"/>
    </xf>
    <xf numFmtId="0" fontId="0" fillId="0" borderId="0" xfId="0" applyAlignment="1">
      <alignment horizontal="center" wrapText="1"/>
    </xf>
    <xf numFmtId="0" fontId="2" fillId="3" borderId="9" xfId="0" applyFont="1" applyFill="1" applyBorder="1" applyAlignment="1">
      <alignment horizontal="center" wrapText="1"/>
    </xf>
    <xf numFmtId="0" fontId="0" fillId="3" borderId="9" xfId="0" applyFill="1" applyBorder="1"/>
    <xf numFmtId="0" fontId="5" fillId="0" borderId="0" xfId="0" applyFont="1" applyAlignment="1">
      <alignment horizontal="left"/>
    </xf>
    <xf numFmtId="0" fontId="0" fillId="0" borderId="0" xfId="0" applyAlignment="1">
      <alignment horizontal="left"/>
    </xf>
    <xf numFmtId="0" fontId="3" fillId="0" borderId="0" xfId="0" applyFont="1" applyAlignment="1">
      <alignment horizontal="center" vertical="center" wrapText="1"/>
    </xf>
    <xf numFmtId="3" fontId="3" fillId="8" borderId="0" xfId="1" applyNumberFormat="1" applyFont="1" applyFill="1" applyAlignment="1">
      <alignment horizontal="center" vertical="center" wrapText="1"/>
    </xf>
    <xf numFmtId="3" fontId="3" fillId="3" borderId="0" xfId="1" applyNumberFormat="1" applyFont="1" applyFill="1" applyAlignment="1">
      <alignment horizontal="center" vertical="center" wrapText="1"/>
    </xf>
    <xf numFmtId="3" fontId="3" fillId="2" borderId="0" xfId="1" applyNumberFormat="1" applyFont="1" applyFill="1" applyAlignment="1">
      <alignment horizontal="center" vertical="center" wrapText="1"/>
    </xf>
    <xf numFmtId="3" fontId="3" fillId="4" borderId="0" xfId="1" applyNumberFormat="1" applyFont="1" applyFill="1" applyAlignment="1">
      <alignment horizontal="center" vertical="center" wrapText="1"/>
    </xf>
    <xf numFmtId="3" fontId="3" fillId="6" borderId="0" xfId="1" applyNumberFormat="1" applyFont="1" applyFill="1" applyAlignment="1">
      <alignment horizontal="center" vertical="center" wrapText="1"/>
    </xf>
    <xf numFmtId="3" fontId="3" fillId="5" borderId="0" xfId="1" applyNumberFormat="1" applyFont="1" applyFill="1" applyAlignment="1">
      <alignment horizontal="center" vertical="center" wrapText="1"/>
    </xf>
    <xf numFmtId="3" fontId="3" fillId="7" borderId="0" xfId="1" applyNumberFormat="1" applyFont="1" applyFill="1" applyAlignment="1">
      <alignment horizontal="center" vertical="center" wrapText="1"/>
    </xf>
    <xf numFmtId="3" fontId="3" fillId="9" borderId="0" xfId="1" applyNumberFormat="1" applyFont="1" applyFill="1" applyAlignment="1">
      <alignment horizontal="center" vertical="center" wrapText="1"/>
    </xf>
    <xf numFmtId="0" fontId="0" fillId="0" borderId="0" xfId="0" applyFill="1"/>
    <xf numFmtId="0" fontId="2" fillId="0" borderId="9" xfId="0" applyFont="1" applyBorder="1" applyAlignment="1">
      <alignment vertical="center"/>
    </xf>
    <xf numFmtId="0" fontId="5" fillId="9" borderId="0" xfId="0" applyFont="1" applyFill="1"/>
    <xf numFmtId="165" fontId="0" fillId="9" borderId="0" xfId="2" applyNumberFormat="1" applyFont="1" applyFill="1"/>
    <xf numFmtId="0" fontId="0" fillId="0" borderId="10" xfId="0" applyBorder="1"/>
    <xf numFmtId="3" fontId="0" fillId="8" borderId="10" xfId="0" applyNumberFormat="1" applyFill="1" applyBorder="1"/>
    <xf numFmtId="3" fontId="0" fillId="4" borderId="10" xfId="0" applyNumberFormat="1" applyFill="1" applyBorder="1"/>
    <xf numFmtId="3" fontId="0" fillId="6" borderId="10" xfId="0" applyNumberFormat="1" applyFill="1" applyBorder="1"/>
    <xf numFmtId="3" fontId="0" fillId="5" borderId="10" xfId="0" applyNumberFormat="1" applyFill="1" applyBorder="1"/>
    <xf numFmtId="3" fontId="0" fillId="7" borderId="10" xfId="0" applyNumberFormat="1" applyFill="1" applyBorder="1"/>
    <xf numFmtId="0" fontId="2" fillId="3" borderId="11" xfId="0" applyFont="1" applyFill="1" applyBorder="1" applyAlignment="1">
      <alignment horizontal="center" wrapText="1"/>
    </xf>
    <xf numFmtId="0" fontId="0" fillId="3" borderId="11" xfId="0" applyFill="1" applyBorder="1"/>
    <xf numFmtId="0" fontId="0" fillId="0" borderId="0" xfId="0" applyBorder="1" applyAlignment="1">
      <alignment horizontal="center" wrapText="1"/>
    </xf>
    <xf numFmtId="3" fontId="0" fillId="2" borderId="0" xfId="1" applyNumberFormat="1" applyFont="1" applyFill="1"/>
    <xf numFmtId="0" fontId="2" fillId="0" borderId="11" xfId="0" applyFont="1" applyBorder="1" applyAlignment="1">
      <alignment vertical="center"/>
    </xf>
    <xf numFmtId="0" fontId="0" fillId="0" borderId="9" xfId="0" applyFill="1" applyBorder="1"/>
    <xf numFmtId="0" fontId="0" fillId="0" borderId="9" xfId="0" applyBorder="1"/>
    <xf numFmtId="0" fontId="2" fillId="2" borderId="9" xfId="0" applyFont="1" applyFill="1" applyBorder="1" applyAlignment="1">
      <alignment horizontal="center" vertical="center" wrapText="1"/>
    </xf>
    <xf numFmtId="0" fontId="0" fillId="2" borderId="9" xfId="0" applyFill="1" applyBorder="1"/>
    <xf numFmtId="17" fontId="0" fillId="0" borderId="0" xfId="0" applyNumberFormat="1"/>
    <xf numFmtId="0" fontId="2" fillId="0" borderId="0" xfId="0" applyFont="1" applyAlignment="1">
      <alignment horizontal="center" wrapText="1"/>
    </xf>
    <xf numFmtId="17" fontId="0" fillId="0" borderId="9" xfId="0" applyNumberFormat="1" applyBorder="1"/>
    <xf numFmtId="49" fontId="0" fillId="0" borderId="9" xfId="0" applyNumberFormat="1" applyBorder="1"/>
    <xf numFmtId="49" fontId="2" fillId="0" borderId="9" xfId="0" applyNumberFormat="1" applyFont="1" applyBorder="1" applyAlignment="1">
      <alignment horizontal="center" wrapText="1"/>
    </xf>
    <xf numFmtId="0" fontId="0" fillId="0" borderId="0" xfId="0" applyAlignment="1">
      <alignment wrapText="1"/>
    </xf>
    <xf numFmtId="2" fontId="0" fillId="0" borderId="0" xfId="0" applyNumberFormat="1"/>
    <xf numFmtId="1" fontId="0" fillId="0" borderId="0" xfId="0" applyNumberFormat="1"/>
    <xf numFmtId="49" fontId="0" fillId="0" borderId="0" xfId="0" applyNumberFormat="1"/>
    <xf numFmtId="49" fontId="2" fillId="0" borderId="0" xfId="0" applyNumberFormat="1" applyFont="1"/>
    <xf numFmtId="0" fontId="2" fillId="0" borderId="0" xfId="0" applyNumberFormat="1" applyFont="1"/>
    <xf numFmtId="2" fontId="2" fillId="0" borderId="0" xfId="0" applyNumberFormat="1" applyFont="1"/>
    <xf numFmtId="3" fontId="2" fillId="8" borderId="0" xfId="1" applyNumberFormat="1" applyFont="1" applyFill="1"/>
    <xf numFmtId="3" fontId="2" fillId="3" borderId="0" xfId="1" applyNumberFormat="1" applyFont="1" applyFill="1"/>
    <xf numFmtId="3" fontId="2" fillId="2" borderId="0" xfId="1" applyNumberFormat="1" applyFont="1" applyFill="1"/>
    <xf numFmtId="3" fontId="2" fillId="4" borderId="0" xfId="1" applyNumberFormat="1" applyFont="1" applyFill="1"/>
    <xf numFmtId="3" fontId="2" fillId="6" borderId="0" xfId="1" applyNumberFormat="1" applyFont="1" applyFill="1"/>
    <xf numFmtId="3" fontId="2" fillId="5" borderId="0" xfId="1" applyNumberFormat="1" applyFont="1" applyFill="1"/>
    <xf numFmtId="3" fontId="2" fillId="7" borderId="0" xfId="1" applyNumberFormat="1" applyFont="1" applyFill="1"/>
    <xf numFmtId="165" fontId="2" fillId="9" borderId="0" xfId="2" applyNumberFormat="1" applyFont="1" applyFill="1"/>
    <xf numFmtId="0" fontId="2" fillId="0" borderId="0" xfId="0" applyFont="1" applyAlignment="1">
      <alignment horizontal="center"/>
    </xf>
    <xf numFmtId="0" fontId="3" fillId="0" borderId="0" xfId="0" applyFont="1" applyBorder="1" applyAlignment="1">
      <alignment horizontal="center" vertical="center" wrapText="1"/>
    </xf>
    <xf numFmtId="0" fontId="2" fillId="0" borderId="0" xfId="0" applyFont="1" applyBorder="1" applyAlignment="1">
      <alignment horizontal="center"/>
    </xf>
    <xf numFmtId="0" fontId="2" fillId="0" borderId="15" xfId="0" applyFont="1" applyBorder="1" applyAlignment="1">
      <alignment horizontal="center"/>
    </xf>
    <xf numFmtId="0" fontId="0" fillId="0" borderId="15" xfId="0" applyBorder="1"/>
    <xf numFmtId="0" fontId="7" fillId="0" borderId="15" xfId="0" applyFont="1" applyBorder="1" applyAlignment="1">
      <alignment horizontal="center"/>
    </xf>
    <xf numFmtId="0" fontId="7" fillId="0" borderId="0" xfId="0" applyFont="1" applyBorder="1" applyAlignment="1">
      <alignment horizontal="center"/>
    </xf>
    <xf numFmtId="0" fontId="0" fillId="0" borderId="0" xfId="0" applyFill="1" applyBorder="1"/>
    <xf numFmtId="0" fontId="2" fillId="9" borderId="0"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xf numFmtId="0" fontId="2" fillId="3" borderId="16" xfId="0" applyFont="1" applyFill="1" applyBorder="1" applyAlignment="1">
      <alignment horizontal="center"/>
    </xf>
    <xf numFmtId="0" fontId="0" fillId="9" borderId="0" xfId="0" applyFill="1" applyBorder="1"/>
    <xf numFmtId="0" fontId="0" fillId="3" borderId="0" xfId="0" applyFill="1" applyBorder="1"/>
    <xf numFmtId="0" fontId="0" fillId="3" borderId="16" xfId="0" applyFill="1" applyBorder="1"/>
    <xf numFmtId="2" fontId="0" fillId="9" borderId="0" xfId="0" applyNumberFormat="1" applyFill="1" applyBorder="1"/>
    <xf numFmtId="166" fontId="0" fillId="0" borderId="15" xfId="0" applyNumberFormat="1" applyBorder="1"/>
    <xf numFmtId="2" fontId="0" fillId="3" borderId="0" xfId="0" applyNumberFormat="1" applyFill="1" applyBorder="1"/>
    <xf numFmtId="0" fontId="2" fillId="10" borderId="0" xfId="0" applyFont="1" applyFill="1"/>
    <xf numFmtId="0" fontId="2" fillId="2" borderId="16" xfId="0" applyFont="1" applyFill="1" applyBorder="1" applyAlignment="1">
      <alignment horizontal="center"/>
    </xf>
    <xf numFmtId="0" fontId="0" fillId="2" borderId="16" xfId="0" applyFill="1" applyBorder="1"/>
    <xf numFmtId="0" fontId="7" fillId="2" borderId="16" xfId="0" applyFont="1" applyFill="1" applyBorder="1" applyAlignment="1">
      <alignment horizontal="center"/>
    </xf>
    <xf numFmtId="0" fontId="8" fillId="0" borderId="0" xfId="0" applyFont="1" applyAlignment="1">
      <alignment horizontal="center"/>
    </xf>
    <xf numFmtId="0" fontId="9" fillId="0" borderId="0" xfId="0" applyFont="1"/>
    <xf numFmtId="0" fontId="0" fillId="2" borderId="0" xfId="0" applyFill="1"/>
    <xf numFmtId="0" fontId="0" fillId="2" borderId="0" xfId="0" applyFill="1" applyBorder="1"/>
    <xf numFmtId="2" fontId="6" fillId="0" borderId="15" xfId="0" applyNumberFormat="1" applyFont="1" applyBorder="1"/>
    <xf numFmtId="2" fontId="0" fillId="0" borderId="0" xfId="0" applyNumberFormat="1" applyFill="1" applyBorder="1"/>
    <xf numFmtId="2" fontId="6" fillId="0" borderId="0" xfId="0" applyNumberFormat="1" applyFont="1" applyBorder="1"/>
    <xf numFmtId="0" fontId="0" fillId="0" borderId="15" xfId="0" applyFill="1" applyBorder="1"/>
    <xf numFmtId="0" fontId="2" fillId="0" borderId="0" xfId="0" applyFont="1" applyFill="1"/>
    <xf numFmtId="2" fontId="0" fillId="3" borderId="16" xfId="0" applyNumberFormat="1" applyFill="1" applyBorder="1"/>
    <xf numFmtId="0" fontId="2" fillId="11" borderId="0" xfId="0" applyFont="1" applyFill="1" applyBorder="1"/>
    <xf numFmtId="0" fontId="2" fillId="11" borderId="15" xfId="0" applyFont="1" applyFill="1" applyBorder="1" applyAlignment="1">
      <alignment horizontal="center"/>
    </xf>
    <xf numFmtId="0" fontId="2" fillId="11" borderId="0" xfId="0" applyFont="1" applyFill="1" applyBorder="1" applyAlignment="1">
      <alignment horizontal="center"/>
    </xf>
    <xf numFmtId="0" fontId="2" fillId="11" borderId="16" xfId="0" applyFont="1" applyFill="1" applyBorder="1" applyAlignment="1">
      <alignment horizontal="center"/>
    </xf>
    <xf numFmtId="0" fontId="0" fillId="11" borderId="16" xfId="0" applyFill="1" applyBorder="1"/>
    <xf numFmtId="0" fontId="4" fillId="0" borderId="0" xfId="3" applyAlignment="1">
      <alignment horizontal="left"/>
    </xf>
    <xf numFmtId="0" fontId="2" fillId="9" borderId="0" xfId="0" applyFont="1" applyFill="1" applyBorder="1" applyAlignment="1">
      <alignment horizontal="center"/>
    </xf>
    <xf numFmtId="0" fontId="2" fillId="3" borderId="0" xfId="0" applyFont="1" applyFill="1" applyBorder="1" applyAlignment="1">
      <alignment horizontal="center"/>
    </xf>
    <xf numFmtId="0" fontId="2" fillId="3" borderId="16" xfId="0" applyFont="1" applyFill="1" applyBorder="1" applyAlignment="1">
      <alignment horizontal="center"/>
    </xf>
    <xf numFmtId="0" fontId="2" fillId="10" borderId="15" xfId="0" applyFont="1" applyFill="1" applyBorder="1"/>
    <xf numFmtId="0" fontId="2" fillId="10" borderId="0" xfId="0" applyFont="1" applyFill="1" applyBorder="1"/>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9" borderId="0" xfId="0" applyFont="1" applyFill="1" applyBorder="1" applyAlignment="1">
      <alignment horizontal="center"/>
    </xf>
    <xf numFmtId="0" fontId="2" fillId="3" borderId="0" xfId="0" applyFont="1" applyFill="1" applyBorder="1" applyAlignment="1">
      <alignment horizontal="center"/>
    </xf>
    <xf numFmtId="0" fontId="2" fillId="3" borderId="16" xfId="0" applyFont="1" applyFill="1" applyBorder="1" applyAlignment="1">
      <alignment horizontal="center"/>
    </xf>
    <xf numFmtId="0" fontId="8" fillId="0" borderId="15" xfId="0" applyFont="1" applyFill="1" applyBorder="1" applyAlignment="1">
      <alignment horizontal="center"/>
    </xf>
    <xf numFmtId="0" fontId="8" fillId="0" borderId="0" xfId="0" applyFont="1" applyFill="1" applyBorder="1" applyAlignment="1">
      <alignment horizontal="center"/>
    </xf>
    <xf numFmtId="0" fontId="8" fillId="0" borderId="16" xfId="0" applyFont="1" applyFill="1" applyBorder="1" applyAlignment="1">
      <alignment horizontal="center"/>
    </xf>
    <xf numFmtId="0" fontId="8" fillId="0" borderId="12" xfId="0" applyFont="1" applyFill="1" applyBorder="1" applyAlignment="1">
      <alignment horizontal="center"/>
    </xf>
    <xf numFmtId="0" fontId="8" fillId="0" borderId="13" xfId="0" applyFont="1" applyFill="1" applyBorder="1" applyAlignment="1">
      <alignment horizontal="center"/>
    </xf>
    <xf numFmtId="0" fontId="8" fillId="0" borderId="14" xfId="0" applyFont="1" applyFill="1" applyBorder="1" applyAlignment="1">
      <alignment horizontal="center"/>
    </xf>
    <xf numFmtId="3" fontId="3" fillId="0" borderId="4" xfId="1" applyNumberFormat="1" applyFont="1" applyBorder="1" applyAlignment="1">
      <alignment horizontal="center" wrapText="1"/>
    </xf>
    <xf numFmtId="3" fontId="3" fillId="0" borderId="7" xfId="1" applyNumberFormat="1" applyFont="1" applyBorder="1" applyAlignment="1">
      <alignment horizontal="center" wrapText="1"/>
    </xf>
    <xf numFmtId="3" fontId="3" fillId="0" borderId="3" xfId="1" applyNumberFormat="1"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2" fillId="9" borderId="10" xfId="0" applyFont="1" applyFill="1" applyBorder="1" applyAlignment="1">
      <alignment horizontal="center"/>
    </xf>
    <xf numFmtId="3" fontId="2" fillId="3" borderId="10" xfId="0" applyNumberFormat="1" applyFont="1" applyFill="1" applyBorder="1" applyAlignment="1">
      <alignment horizontal="center"/>
    </xf>
    <xf numFmtId="3" fontId="2" fillId="2" borderId="10" xfId="0" applyNumberFormat="1" applyFont="1" applyFill="1" applyBorder="1" applyAlignment="1">
      <alignment horizontal="center"/>
    </xf>
    <xf numFmtId="0" fontId="2" fillId="0" borderId="10" xfId="0" applyFont="1" applyBorder="1" applyAlignment="1">
      <alignment horizontal="center"/>
    </xf>
    <xf numFmtId="0" fontId="2" fillId="0" borderId="0" xfId="0" applyFont="1" applyFill="1" applyBorder="1" applyAlignment="1">
      <alignment horizontal="center"/>
    </xf>
    <xf numFmtId="2" fontId="0" fillId="0" borderId="16" xfId="0" applyNumberFormat="1" applyFill="1" applyBorder="1"/>
    <xf numFmtId="0" fontId="0" fillId="0" borderId="16" xfId="0" applyFill="1" applyBorder="1"/>
    <xf numFmtId="0" fontId="2" fillId="0" borderId="0" xfId="0" applyFont="1" applyFill="1" applyAlignment="1">
      <alignment horizontal="center"/>
    </xf>
  </cellXfs>
  <cellStyles count="4">
    <cellStyle name="Comma" xfId="1" builtinId="3"/>
    <cellStyle name="Hyperlink" xfId="3" builtinId="8"/>
    <cellStyle name="Normal" xfId="0" builtinId="0"/>
    <cellStyle name="Percent" xfId="2" builtinId="5"/>
  </cellStyles>
  <dxfs count="2">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ultiple Cause of Death, 1999-2019(1)" connectionId="2" xr16:uid="{D718732B-4F8B-7049-BCF2-0B8E2CAA9A8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ultiple Cause of Death, 1999-2019" connectionId="1" xr16:uid="{2C5EBA00-A880-0041-BC10-CBE0BD32899C}"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FEB4F1-4092-7D4E-B243-93F26E2BCEB3}" name="Table1" displayName="Table1" ref="A1:C1048576" totalsRowShown="0" headerRowDxfId="1">
  <autoFilter ref="A1:C1048576" xr:uid="{B77E45A2-71E2-4F4E-B9D5-58029756C8E9}"/>
  <tableColumns count="3">
    <tableColumn id="1" xr3:uid="{870E9E21-338D-424D-A0B1-E4B2BCB78B86}" name="County"/>
    <tableColumn id="2" xr3:uid="{05A44905-DB47-AA4C-A5AE-0569D7267C87}" name="Total Deaths"/>
    <tableColumn id="3" xr3:uid="{18433B55-A7C1-FA48-B201-270D05C6A881}" name="Populatio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5867C9-9595-F543-9EF8-2AD6341B910E}" name="Table3" displayName="Table3" ref="E1:G1048576" totalsRowShown="0">
  <autoFilter ref="E1:G1048576" xr:uid="{A2FE84C6-8D95-0F43-B86B-D4964CA3A77A}"/>
  <tableColumns count="3">
    <tableColumn id="1" xr3:uid="{46D829AE-3356-2B4D-A8A3-C433D9BE5EC2}" name="County Code"/>
    <tableColumn id="2" xr3:uid="{3BA65A6F-6331-7544-BC12-9EBE0F4C043E}" name="Year"/>
    <tableColumn id="3" xr3:uid="{EB0FB351-69E9-1244-A2F9-8B8D0C92DF75}" name="Popul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4.xml.rels><?xml version="1.0" encoding="UTF-8" standalone="yes"?>
<Relationships xmlns="http://schemas.openxmlformats.org/package/2006/relationships"><Relationship Id="rId1" Type="http://schemas.openxmlformats.org/officeDocument/2006/relationships/hyperlink" Target="https://wonder.cd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D1FB-1A19-2141-B7EE-2E6D3BC8CDC9}">
  <dimension ref="A1:L95"/>
  <sheetViews>
    <sheetView workbookViewId="0">
      <selection activeCell="I12" sqref="I12"/>
    </sheetView>
  </sheetViews>
  <sheetFormatPr baseColWidth="10" defaultRowHeight="15" x14ac:dyDescent="0.2"/>
  <cols>
    <col min="1" max="1" width="22.6640625" style="12" customWidth="1"/>
    <col min="2" max="2" width="12.83203125" style="114" customWidth="1"/>
    <col min="3" max="5" width="10.83203125" style="12"/>
    <col min="6" max="6" width="10.83203125" style="130"/>
    <col min="7" max="7" width="10.83203125" style="114"/>
    <col min="8" max="10" width="10.83203125" style="12"/>
    <col min="11" max="11" width="10.83203125" style="130"/>
    <col min="12" max="12" width="51.33203125" customWidth="1"/>
  </cols>
  <sheetData>
    <row r="1" spans="1:12" x14ac:dyDescent="0.2">
      <c r="B1" s="153" t="s">
        <v>454</v>
      </c>
      <c r="C1" s="154"/>
      <c r="D1" s="154"/>
      <c r="E1" s="154"/>
      <c r="F1" s="155"/>
      <c r="G1" s="153" t="s">
        <v>465</v>
      </c>
      <c r="H1" s="154"/>
      <c r="I1" s="154"/>
      <c r="J1" s="154"/>
      <c r="K1" s="155"/>
    </row>
    <row r="2" spans="1:12" ht="16" x14ac:dyDescent="0.2">
      <c r="A2" s="111" t="s">
        <v>247</v>
      </c>
      <c r="B2" s="113">
        <v>2016</v>
      </c>
      <c r="C2" s="112">
        <v>2017</v>
      </c>
      <c r="D2" s="112">
        <v>2018</v>
      </c>
      <c r="E2" s="112">
        <v>2019</v>
      </c>
      <c r="F2" s="129">
        <v>2020</v>
      </c>
      <c r="G2" s="115">
        <v>2016</v>
      </c>
      <c r="H2" s="116">
        <v>2017</v>
      </c>
      <c r="I2" s="116">
        <v>2018</v>
      </c>
      <c r="J2" s="116">
        <v>2019</v>
      </c>
      <c r="K2" s="131">
        <v>2020</v>
      </c>
      <c r="L2" s="134" t="s">
        <v>473</v>
      </c>
    </row>
    <row r="3" spans="1:12" x14ac:dyDescent="0.2">
      <c r="A3" s="142" t="s">
        <v>27</v>
      </c>
      <c r="B3" s="143">
        <v>794</v>
      </c>
      <c r="C3" s="144">
        <v>1176</v>
      </c>
      <c r="D3" s="144">
        <v>1104</v>
      </c>
      <c r="E3" s="144">
        <v>1254</v>
      </c>
      <c r="F3" s="145"/>
      <c r="G3" s="143">
        <v>12</v>
      </c>
      <c r="H3" s="144">
        <v>17.600000000000001</v>
      </c>
      <c r="I3" s="144">
        <v>16.5</v>
      </c>
      <c r="J3" s="144">
        <v>18.600000000000001</v>
      </c>
      <c r="K3" s="146"/>
    </row>
    <row r="4" spans="1:12" ht="16" x14ac:dyDescent="0.25">
      <c r="A4" s="12" t="s">
        <v>29</v>
      </c>
      <c r="B4" s="114">
        <v>0</v>
      </c>
      <c r="C4" s="12">
        <v>0</v>
      </c>
      <c r="D4" s="12">
        <v>0</v>
      </c>
      <c r="E4" s="12">
        <v>0</v>
      </c>
      <c r="G4" s="136">
        <f>IFERROR(B4/INDEX(Table3[[#All],[Population]], MATCH('Total Opioid Overdoses by Year'!A4, Table3[[#All],[County Code]], 0))*100000, 0)</f>
        <v>0</v>
      </c>
      <c r="H4" s="137">
        <v>0</v>
      </c>
      <c r="I4" s="137">
        <v>0</v>
      </c>
      <c r="J4" s="137">
        <v>0</v>
      </c>
    </row>
    <row r="5" spans="1:12" ht="16" x14ac:dyDescent="0.25">
      <c r="A5" s="12" t="s">
        <v>31</v>
      </c>
      <c r="B5" s="114">
        <v>17</v>
      </c>
      <c r="C5" s="12">
        <v>43</v>
      </c>
      <c r="D5" s="12">
        <v>43</v>
      </c>
      <c r="E5" s="12">
        <v>96</v>
      </c>
      <c r="F5" s="135"/>
      <c r="G5" s="136" cm="1">
        <f t="array" ref="G5">IFERROR(B5/INDEX(Table3[[#All],[Population]], MATCH('Total Opioid Overdoses by Year'!A5&amp;$G$2, Table3[[#All],[County Code]]&amp;Table3[[#All],[Year]], 0))*100000, 0)</f>
        <v>4.5895832658394617</v>
      </c>
      <c r="H5" s="138" cm="1">
        <f t="array" ref="H5">IFERROR(C5/INDEX(Table3[[#All],[Population]], MATCH('Total Opioid Overdoses by Year'!A5&amp;$H$2, Table3[[#All],[County Code]]&amp;Table3[[#All],[Year]], 0))*100000, 0)</f>
        <v>11.531952895995195</v>
      </c>
      <c r="I5" s="138" cm="1">
        <f t="array" ref="I5">IFERROR(D5/INDEX(Table3[[#All],[Population]], MATCH('Total Opioid Overdoses by Year'!A5&amp;$I$2, Table3[[#All],[County Code]]&amp;Table3[[#All],[Year]], 0))*100000, 0)</f>
        <v>11.455943903173296</v>
      </c>
      <c r="J5" s="138" cm="1">
        <f t="array" ref="J5">IFERROR(E5/INDEX(Table3[[#All],[Population]], MATCH('Total Opioid Overdoses by Year'!A5&amp;$J$2, Table3[[#All],[County Code]]&amp;Table3[[#All],[Year]], 0))*100000, 0)</f>
        <v>25.309847903632754</v>
      </c>
    </row>
    <row r="6" spans="1:12" ht="16" x14ac:dyDescent="0.25">
      <c r="A6" s="12" t="s">
        <v>33</v>
      </c>
      <c r="B6" s="114">
        <v>0</v>
      </c>
      <c r="C6" s="12">
        <v>21</v>
      </c>
      <c r="D6" s="12">
        <v>11</v>
      </c>
      <c r="E6" s="12">
        <v>13</v>
      </c>
      <c r="G6" s="136" cm="1">
        <f t="array" ref="G6">IFERROR(B6/INDEX(Table3[[#All],[Population]], MATCH('Total Opioid Overdoses by Year'!A6&amp;$G$2, Table3[[#All],[County Code]]&amp;Table3[[#All],[Year]], 0))*100000, 0)</f>
        <v>0</v>
      </c>
      <c r="H6" s="138" cm="1">
        <f t="array" ref="H6">IFERROR(C6/INDEX(Table3[[#All],[Population]], MATCH('Total Opioid Overdoses by Year'!A6&amp;$H$2, Table3[[#All],[County Code]]&amp;Table3[[#All],[Year]], 0))*100000, 0)</f>
        <v>25.597269624573379</v>
      </c>
      <c r="I6" s="138" cm="1">
        <f t="array" ref="I6">IFERROR(D6/INDEX(Table3[[#All],[Population]], MATCH('Total Opioid Overdoses by Year'!A6&amp;$I$2, Table3[[#All],[County Code]]&amp;Table3[[#All],[Year]], 0))*100000, 0)</f>
        <v>13.292569453675394</v>
      </c>
      <c r="J6" s="138" cm="1">
        <f t="array" ref="J6">IFERROR(E6/INDEX(Table3[[#All],[Population]], MATCH('Total Opioid Overdoses by Year'!A6&amp;$J$2, Table3[[#All],[County Code]]&amp;Table3[[#All],[Year]], 0))*100000, 0)</f>
        <v>15.517015003759893</v>
      </c>
    </row>
    <row r="7" spans="1:12" ht="16" x14ac:dyDescent="0.25">
      <c r="A7" s="12" t="s">
        <v>35</v>
      </c>
      <c r="B7" s="114">
        <v>0</v>
      </c>
      <c r="C7" s="12">
        <v>0</v>
      </c>
      <c r="D7" s="12">
        <v>0</v>
      </c>
      <c r="E7" s="12">
        <v>0</v>
      </c>
      <c r="G7" s="136" cm="1">
        <f t="array" ref="G7">IFERROR(B7/INDEX(Table3[[#All],[Population]], MATCH('Total Opioid Overdoses by Year'!A7&amp;$G$2, Table3[[#All],[County Code]]&amp;Table3[[#All],[Year]], 0))*100000, 0)</f>
        <v>0</v>
      </c>
      <c r="H7" s="138" cm="1">
        <f t="array" ref="H7">IFERROR(C7/INDEX(Table3[[#All],[Population]], MATCH('Total Opioid Overdoses by Year'!A7&amp;$H$2, Table3[[#All],[County Code]]&amp;Table3[[#All],[Year]], 0))*100000, 0)</f>
        <v>0</v>
      </c>
      <c r="I7" s="138" cm="1">
        <f t="array" ref="I7">IFERROR(D7/INDEX(Table3[[#All],[Population]], MATCH('Total Opioid Overdoses by Year'!A7&amp;$I$2, Table3[[#All],[County Code]]&amp;Table3[[#All],[Year]], 0))*100000, 0)</f>
        <v>0</v>
      </c>
      <c r="J7" s="138" cm="1">
        <f t="array" ref="J7">IFERROR(E7/INDEX(Table3[[#All],[Population]], MATCH('Total Opioid Overdoses by Year'!A7&amp;$J$2, Table3[[#All],[County Code]]&amp;Table3[[#All],[Year]], 0))*100000, 0)</f>
        <v>0</v>
      </c>
    </row>
    <row r="8" spans="1:12" ht="16" x14ac:dyDescent="0.25">
      <c r="A8" s="12" t="s">
        <v>37</v>
      </c>
      <c r="B8" s="114">
        <v>0</v>
      </c>
      <c r="C8" s="12">
        <v>0</v>
      </c>
      <c r="D8" s="12">
        <v>0</v>
      </c>
      <c r="E8" s="12">
        <v>0</v>
      </c>
      <c r="G8" s="136" cm="1">
        <f t="array" ref="G8">IFERROR(B8/INDEX(Table3[[#All],[Population]], MATCH('Total Opioid Overdoses by Year'!A8&amp;$G$2, Table3[[#All],[County Code]]&amp;Table3[[#All],[Year]], 0))*100000, 0)</f>
        <v>0</v>
      </c>
      <c r="H8" s="138" cm="1">
        <f t="array" ref="H8">IFERROR(C8/INDEX(Table3[[#All],[Population]], MATCH('Total Opioid Overdoses by Year'!A8&amp;$H$2, Table3[[#All],[County Code]]&amp;Table3[[#All],[Year]], 0))*100000, 0)</f>
        <v>0</v>
      </c>
      <c r="I8" s="138" cm="1">
        <f t="array" ref="I8">IFERROR(D8/INDEX(Table3[[#All],[Population]], MATCH('Total Opioid Overdoses by Year'!A8&amp;$I$2, Table3[[#All],[County Code]]&amp;Table3[[#All],[Year]], 0))*100000, 0)</f>
        <v>0</v>
      </c>
      <c r="J8" s="138" cm="1">
        <f t="array" ref="J8">IFERROR(E8/INDEX(Table3[[#All],[Population]], MATCH('Total Opioid Overdoses by Year'!A8&amp;$J$2, Table3[[#All],[County Code]]&amp;Table3[[#All],[Year]], 0))*100000, 0)</f>
        <v>0</v>
      </c>
    </row>
    <row r="9" spans="1:12" ht="16" x14ac:dyDescent="0.25">
      <c r="A9" s="12" t="s">
        <v>39</v>
      </c>
      <c r="B9" s="114">
        <v>12</v>
      </c>
      <c r="C9" s="12">
        <v>0</v>
      </c>
      <c r="D9" s="12">
        <v>14</v>
      </c>
      <c r="E9" s="12">
        <v>16</v>
      </c>
      <c r="G9" s="136" cm="1">
        <f t="array" ref="G9">IFERROR(B9/INDEX(Table3[[#All],[Population]], MATCH('Total Opioid Overdoses by Year'!A9&amp;$G$2, Table3[[#All],[County Code]]&amp;Table3[[#All],[Year]], 0))*100000, 0)</f>
        <v>18.560623636954201</v>
      </c>
      <c r="H9" s="138" cm="1">
        <f t="array" ref="H9">IFERROR(C9/INDEX(Table3[[#All],[Population]], MATCH('Total Opioid Overdoses by Year'!A9&amp;$H$2, Table3[[#All],[County Code]]&amp;Table3[[#All],[Year]], 0))*100000, 0)</f>
        <v>0</v>
      </c>
      <c r="I9" s="138" cm="1">
        <f t="array" ref="I9">IFERROR(D9/INDEX(Table3[[#All],[Population]], MATCH('Total Opioid Overdoses by Year'!A9&amp;$I$2, Table3[[#All],[County Code]]&amp;Table3[[#All],[Year]], 0))*100000, 0)</f>
        <v>20.895834266183076</v>
      </c>
      <c r="J9" s="138" cm="1">
        <f t="array" ref="J9">IFERROR(E9/INDEX(Table3[[#All],[Population]], MATCH('Total Opioid Overdoses by Year'!A9&amp;$J$2, Table3[[#All],[County Code]]&amp;Table3[[#All],[Year]], 0))*100000, 0)</f>
        <v>23.583862741918843</v>
      </c>
    </row>
    <row r="10" spans="1:12" ht="16" x14ac:dyDescent="0.25">
      <c r="A10" s="12" t="s">
        <v>41</v>
      </c>
      <c r="B10" s="114">
        <v>0</v>
      </c>
      <c r="C10" s="12">
        <v>0</v>
      </c>
      <c r="D10" s="12">
        <v>0</v>
      </c>
      <c r="E10" s="12">
        <v>0</v>
      </c>
      <c r="G10" s="136" cm="1">
        <f t="array" ref="G10">IFERROR(B10/INDEX(Table3[[#All],[Population]], MATCH('Total Opioid Overdoses by Year'!A10&amp;$G$2, Table3[[#All],[County Code]]&amp;Table3[[#All],[Year]], 0))*100000, 0)</f>
        <v>0</v>
      </c>
      <c r="H10" s="138" cm="1">
        <f t="array" ref="H10">IFERROR(C10/INDEX(Table3[[#All],[Population]], MATCH('Total Opioid Overdoses by Year'!A10&amp;$H$2, Table3[[#All],[County Code]]&amp;Table3[[#All],[Year]], 0))*100000, 0)</f>
        <v>0</v>
      </c>
      <c r="I10" s="138" cm="1">
        <f t="array" ref="I10">IFERROR(D10/INDEX(Table3[[#All],[Population]], MATCH('Total Opioid Overdoses by Year'!A10&amp;$I$2, Table3[[#All],[County Code]]&amp;Table3[[#All],[Year]], 0))*100000, 0)</f>
        <v>0</v>
      </c>
      <c r="J10" s="138" cm="1">
        <f t="array" ref="J10">IFERROR(E10/INDEX(Table3[[#All],[Population]], MATCH('Total Opioid Overdoses by Year'!A10&amp;$J$2, Table3[[#All],[County Code]]&amp;Table3[[#All],[Year]], 0))*100000, 0)</f>
        <v>0</v>
      </c>
    </row>
    <row r="11" spans="1:12" ht="16" x14ac:dyDescent="0.25">
      <c r="A11" s="12" t="s">
        <v>43</v>
      </c>
      <c r="B11" s="114">
        <v>0</v>
      </c>
      <c r="C11" s="12">
        <v>0</v>
      </c>
      <c r="D11" s="12">
        <v>0</v>
      </c>
      <c r="E11" s="12">
        <v>0</v>
      </c>
      <c r="G11" s="136" cm="1">
        <f t="array" ref="G11">IFERROR(B11/INDEX(Table3[[#All],[Population]], MATCH('Total Opioid Overdoses by Year'!A11&amp;$G$2, Table3[[#All],[County Code]]&amp;Table3[[#All],[Year]], 0))*100000, 0)</f>
        <v>0</v>
      </c>
      <c r="H11" s="138" cm="1">
        <f t="array" ref="H11">IFERROR(C11/INDEX(Table3[[#All],[Population]], MATCH('Total Opioid Overdoses by Year'!A11&amp;$H$2, Table3[[#All],[County Code]]&amp;Table3[[#All],[Year]], 0))*100000, 0)</f>
        <v>0</v>
      </c>
      <c r="I11" s="138" cm="1">
        <f t="array" ref="I11">IFERROR(D11/INDEX(Table3[[#All],[Population]], MATCH('Total Opioid Overdoses by Year'!A11&amp;$I$2, Table3[[#All],[County Code]]&amp;Table3[[#All],[Year]], 0))*100000, 0)</f>
        <v>0</v>
      </c>
      <c r="J11" s="138" cm="1">
        <f t="array" ref="J11">IFERROR(E11/INDEX(Table3[[#All],[Population]], MATCH('Total Opioid Overdoses by Year'!A11&amp;$J$2, Table3[[#All],[County Code]]&amp;Table3[[#All],[Year]], 0))*100000, 0)</f>
        <v>0</v>
      </c>
    </row>
    <row r="12" spans="1:12" ht="16" x14ac:dyDescent="0.25">
      <c r="A12" s="12" t="s">
        <v>45</v>
      </c>
      <c r="B12" s="114">
        <v>0</v>
      </c>
      <c r="C12" s="12">
        <v>0</v>
      </c>
      <c r="D12" s="12">
        <v>0</v>
      </c>
      <c r="E12" s="12">
        <v>0</v>
      </c>
      <c r="G12" s="136" cm="1">
        <f t="array" ref="G12">IFERROR(B12/INDEX(Table3[[#All],[Population]], MATCH('Total Opioid Overdoses by Year'!A12&amp;$G$2, Table3[[#All],[County Code]]&amp;Table3[[#All],[Year]], 0))*100000, 0)</f>
        <v>0</v>
      </c>
      <c r="H12" s="138" cm="1">
        <f t="array" ref="H12">IFERROR(C12/INDEX(Table3[[#All],[Population]], MATCH('Total Opioid Overdoses by Year'!A12&amp;$H$2, Table3[[#All],[County Code]]&amp;Table3[[#All],[Year]], 0))*100000, 0)</f>
        <v>0</v>
      </c>
      <c r="I12" s="138" cm="1">
        <f t="array" ref="I12">IFERROR(D12/INDEX(Table3[[#All],[Population]], MATCH('Total Opioid Overdoses by Year'!A12&amp;$I$2, Table3[[#All],[County Code]]&amp;Table3[[#All],[Year]], 0))*100000, 0)</f>
        <v>0</v>
      </c>
      <c r="J12" s="138" cm="1">
        <f t="array" ref="J12">IFERROR(E12/INDEX(Table3[[#All],[Population]], MATCH('Total Opioid Overdoses by Year'!A12&amp;$J$2, Table3[[#All],[County Code]]&amp;Table3[[#All],[Year]], 0))*100000, 0)</f>
        <v>0</v>
      </c>
    </row>
    <row r="13" spans="1:12" ht="16" x14ac:dyDescent="0.25">
      <c r="A13" s="12" t="s">
        <v>47</v>
      </c>
      <c r="B13" s="114">
        <v>24</v>
      </c>
      <c r="C13" s="12">
        <v>28</v>
      </c>
      <c r="D13" s="12">
        <v>36</v>
      </c>
      <c r="E13" s="12">
        <v>36</v>
      </c>
      <c r="G13" s="136" cm="1">
        <f t="array" ref="G13">IFERROR(B13/INDEX(Table3[[#All],[Population]], MATCH('Total Opioid Overdoses by Year'!A13&amp;$G$2, Table3[[#All],[County Code]]&amp;Table3[[#All],[Year]], 0))*100000, 0)</f>
        <v>20.684127517646147</v>
      </c>
      <c r="H13" s="138" cm="1">
        <f t="array" ref="H13">IFERROR(C13/INDEX(Table3[[#All],[Population]], MATCH('Total Opioid Overdoses by Year'!A13&amp;$H$2, Table3[[#All],[County Code]]&amp;Table3[[#All],[Year]], 0))*100000, 0)</f>
        <v>23.937147888829045</v>
      </c>
      <c r="I13" s="138" cm="1">
        <f t="array" ref="I13">IFERROR(D13/INDEX(Table3[[#All],[Population]], MATCH('Total Opioid Overdoses by Year'!A13&amp;$I$2, Table3[[#All],[County Code]]&amp;Table3[[#All],[Year]], 0))*100000, 0)</f>
        <v>30.674846625766872</v>
      </c>
      <c r="J13" s="138" cm="1">
        <f t="array" ref="J13">IFERROR(E13/INDEX(Table3[[#All],[Population]], MATCH('Total Opioid Overdoses by Year'!A13&amp;$J$2, Table3[[#All],[County Code]]&amp;Table3[[#All],[Year]], 0))*100000, 0)</f>
        <v>30.430592889384794</v>
      </c>
    </row>
    <row r="14" spans="1:12" ht="16" x14ac:dyDescent="0.25">
      <c r="A14" s="12" t="s">
        <v>49</v>
      </c>
      <c r="B14" s="114">
        <v>0</v>
      </c>
      <c r="C14" s="12">
        <v>0</v>
      </c>
      <c r="D14" s="12">
        <v>0</v>
      </c>
      <c r="E14" s="12">
        <v>0</v>
      </c>
      <c r="G14" s="136" cm="1">
        <f t="array" ref="G14">IFERROR(B14/INDEX(Table3[[#All],[Population]], MATCH('Total Opioid Overdoses by Year'!A14&amp;$G$2, Table3[[#All],[County Code]]&amp;Table3[[#All],[Year]], 0))*100000, 0)</f>
        <v>0</v>
      </c>
      <c r="H14" s="138" cm="1">
        <f t="array" ref="H14">IFERROR(C14/INDEX(Table3[[#All],[Population]], MATCH('Total Opioid Overdoses by Year'!A14&amp;$H$2, Table3[[#All],[County Code]]&amp;Table3[[#All],[Year]], 0))*100000, 0)</f>
        <v>0</v>
      </c>
      <c r="I14" s="138" cm="1">
        <f t="array" ref="I14">IFERROR(D14/INDEX(Table3[[#All],[Population]], MATCH('Total Opioid Overdoses by Year'!A14&amp;$I$2, Table3[[#All],[County Code]]&amp;Table3[[#All],[Year]], 0))*100000, 0)</f>
        <v>0</v>
      </c>
      <c r="J14" s="138" cm="1">
        <f t="array" ref="J14">IFERROR(E14/INDEX(Table3[[#All],[Population]], MATCH('Total Opioid Overdoses by Year'!A14&amp;$J$2, Table3[[#All],[County Code]]&amp;Table3[[#All],[Year]], 0))*100000, 0)</f>
        <v>0</v>
      </c>
    </row>
    <row r="15" spans="1:12" ht="16" x14ac:dyDescent="0.25">
      <c r="A15" s="12" t="s">
        <v>51</v>
      </c>
      <c r="B15" s="114">
        <v>0</v>
      </c>
      <c r="C15" s="12">
        <v>0</v>
      </c>
      <c r="D15" s="12">
        <v>0</v>
      </c>
      <c r="E15" s="12">
        <v>0</v>
      </c>
      <c r="G15" s="136" cm="1">
        <f t="array" ref="G15">IFERROR(B15/INDEX(Table3[[#All],[Population]], MATCH('Total Opioid Overdoses by Year'!A15&amp;$G$2, Table3[[#All],[County Code]]&amp;Table3[[#All],[Year]], 0))*100000, 0)</f>
        <v>0</v>
      </c>
      <c r="H15" s="138" cm="1">
        <f t="array" ref="H15">IFERROR(C15/INDEX(Table3[[#All],[Population]], MATCH('Total Opioid Overdoses by Year'!A15&amp;$H$2, Table3[[#All],[County Code]]&amp;Table3[[#All],[Year]], 0))*100000, 0)</f>
        <v>0</v>
      </c>
      <c r="I15" s="138" cm="1">
        <f t="array" ref="I15">IFERROR(D15/INDEX(Table3[[#All],[Population]], MATCH('Total Opioid Overdoses by Year'!A15&amp;$I$2, Table3[[#All],[County Code]]&amp;Table3[[#All],[Year]], 0))*100000, 0)</f>
        <v>0</v>
      </c>
      <c r="J15" s="138" cm="1">
        <f t="array" ref="J15">IFERROR(E15/INDEX(Table3[[#All],[Population]], MATCH('Total Opioid Overdoses by Year'!A15&amp;$J$2, Table3[[#All],[County Code]]&amp;Table3[[#All],[Year]], 0))*100000, 0)</f>
        <v>0</v>
      </c>
    </row>
    <row r="16" spans="1:12" ht="16" x14ac:dyDescent="0.25">
      <c r="A16" s="12" t="s">
        <v>53</v>
      </c>
      <c r="B16" s="114">
        <v>0</v>
      </c>
      <c r="C16" s="12">
        <v>0</v>
      </c>
      <c r="D16" s="12">
        <v>0</v>
      </c>
      <c r="E16" s="12">
        <v>0</v>
      </c>
      <c r="G16" s="136" cm="1">
        <f t="array" ref="G16">IFERROR(B16/INDEX(Table3[[#All],[Population]], MATCH('Total Opioid Overdoses by Year'!A16&amp;$G$2, Table3[[#All],[County Code]]&amp;Table3[[#All],[Year]], 0))*100000, 0)</f>
        <v>0</v>
      </c>
      <c r="H16" s="138" cm="1">
        <f t="array" ref="H16">IFERROR(C16/INDEX(Table3[[#All],[Population]], MATCH('Total Opioid Overdoses by Year'!A16&amp;$H$2, Table3[[#All],[County Code]]&amp;Table3[[#All],[Year]], 0))*100000, 0)</f>
        <v>0</v>
      </c>
      <c r="I16" s="138" cm="1">
        <f t="array" ref="I16">IFERROR(D16/INDEX(Table3[[#All],[Population]], MATCH('Total Opioid Overdoses by Year'!A16&amp;$I$2, Table3[[#All],[County Code]]&amp;Table3[[#All],[Year]], 0))*100000, 0)</f>
        <v>0</v>
      </c>
      <c r="J16" s="138" cm="1">
        <f t="array" ref="J16">IFERROR(E16/INDEX(Table3[[#All],[Population]], MATCH('Total Opioid Overdoses by Year'!A16&amp;$J$2, Table3[[#All],[County Code]]&amp;Table3[[#All],[Year]], 0))*100000, 0)</f>
        <v>0</v>
      </c>
    </row>
    <row r="17" spans="1:10" ht="16" x14ac:dyDescent="0.25">
      <c r="A17" s="12" t="s">
        <v>55</v>
      </c>
      <c r="B17" s="114">
        <v>0</v>
      </c>
      <c r="C17" s="12">
        <v>0</v>
      </c>
      <c r="D17" s="12">
        <v>0</v>
      </c>
      <c r="E17" s="12">
        <v>0</v>
      </c>
      <c r="G17" s="136" cm="1">
        <f t="array" ref="G17">IFERROR(B17/INDEX(Table3[[#All],[Population]], MATCH('Total Opioid Overdoses by Year'!A17&amp;$G$2, Table3[[#All],[County Code]]&amp;Table3[[#All],[Year]], 0))*100000, 0)</f>
        <v>0</v>
      </c>
      <c r="H17" s="138" cm="1">
        <f t="array" ref="H17">IFERROR(C17/INDEX(Table3[[#All],[Population]], MATCH('Total Opioid Overdoses by Year'!A17&amp;$H$2, Table3[[#All],[County Code]]&amp;Table3[[#All],[Year]], 0))*100000, 0)</f>
        <v>0</v>
      </c>
      <c r="I17" s="138" cm="1">
        <f t="array" ref="I17">IFERROR(D17/INDEX(Table3[[#All],[Population]], MATCH('Total Opioid Overdoses by Year'!A17&amp;$I$2, Table3[[#All],[County Code]]&amp;Table3[[#All],[Year]], 0))*100000, 0)</f>
        <v>0</v>
      </c>
      <c r="J17" s="138" cm="1">
        <f t="array" ref="J17">IFERROR(E17/INDEX(Table3[[#All],[Population]], MATCH('Total Opioid Overdoses by Year'!A17&amp;$J$2, Table3[[#All],[County Code]]&amp;Table3[[#All],[Year]], 0))*100000, 0)</f>
        <v>0</v>
      </c>
    </row>
    <row r="18" spans="1:10" ht="16" x14ac:dyDescent="0.25">
      <c r="A18" s="12" t="s">
        <v>57</v>
      </c>
      <c r="B18" s="114">
        <v>11</v>
      </c>
      <c r="C18" s="12">
        <v>0</v>
      </c>
      <c r="D18" s="12">
        <v>0</v>
      </c>
      <c r="E18" s="12">
        <v>14</v>
      </c>
      <c r="G18" s="136" cm="1">
        <f t="array" ref="G18">IFERROR(B18/INDEX(Table3[[#All],[Population]], MATCH('Total Opioid Overdoses by Year'!A18&amp;$G$2, Table3[[#All],[County Code]]&amp;Table3[[#All],[Year]], 0))*100000, 0)</f>
        <v>22.298351949078672</v>
      </c>
      <c r="H18" s="138" cm="1">
        <f t="array" ref="H18">IFERROR(C18/INDEX(Table3[[#All],[Population]], MATCH('Total Opioid Overdoses by Year'!A18&amp;$H$2, Table3[[#All],[County Code]]&amp;Table3[[#All],[Year]], 0))*100000, 0)</f>
        <v>0</v>
      </c>
      <c r="I18" s="138" cm="1">
        <f t="array" ref="I18">IFERROR(D18/INDEX(Table3[[#All],[Population]], MATCH('Total Opioid Overdoses by Year'!A18&amp;$I$2, Table3[[#All],[County Code]]&amp;Table3[[#All],[Year]], 0))*100000, 0)</f>
        <v>0</v>
      </c>
      <c r="J18" s="138" cm="1">
        <f t="array" ref="J18">IFERROR(E18/INDEX(Table3[[#All],[Population]], MATCH('Total Opioid Overdoses by Year'!A18&amp;$J$2, Table3[[#All],[County Code]]&amp;Table3[[#All],[Year]], 0))*100000, 0)</f>
        <v>28.306846212948358</v>
      </c>
    </row>
    <row r="19" spans="1:10" ht="16" x14ac:dyDescent="0.25">
      <c r="A19" s="12" t="s">
        <v>59</v>
      </c>
      <c r="B19" s="114">
        <v>0</v>
      </c>
      <c r="C19" s="12">
        <v>0</v>
      </c>
      <c r="D19" s="12">
        <v>0</v>
      </c>
      <c r="E19" s="12">
        <v>0</v>
      </c>
      <c r="G19" s="136" cm="1">
        <f t="array" ref="G19">IFERROR(B19/INDEX(Table3[[#All],[Population]], MATCH('Total Opioid Overdoses by Year'!A19&amp;$G$2, Table3[[#All],[County Code]]&amp;Table3[[#All],[Year]], 0))*100000, 0)</f>
        <v>0</v>
      </c>
      <c r="H19" s="138" cm="1">
        <f t="array" ref="H19">IFERROR(C19/INDEX(Table3[[#All],[Population]], MATCH('Total Opioid Overdoses by Year'!A19&amp;$H$2, Table3[[#All],[County Code]]&amp;Table3[[#All],[Year]], 0))*100000, 0)</f>
        <v>0</v>
      </c>
      <c r="I19" s="138" cm="1">
        <f t="array" ref="I19">IFERROR(D19/INDEX(Table3[[#All],[Population]], MATCH('Total Opioid Overdoses by Year'!A19&amp;$I$2, Table3[[#All],[County Code]]&amp;Table3[[#All],[Year]], 0))*100000, 0)</f>
        <v>0</v>
      </c>
      <c r="J19" s="138" cm="1">
        <f t="array" ref="J19">IFERROR(E19/INDEX(Table3[[#All],[Population]], MATCH('Total Opioid Overdoses by Year'!A19&amp;$J$2, Table3[[#All],[County Code]]&amp;Table3[[#All],[Year]], 0))*100000, 0)</f>
        <v>0</v>
      </c>
    </row>
    <row r="20" spans="1:10" ht="16" x14ac:dyDescent="0.25">
      <c r="A20" s="12" t="s">
        <v>463</v>
      </c>
      <c r="B20" s="114">
        <v>0</v>
      </c>
      <c r="C20" s="12">
        <v>0</v>
      </c>
      <c r="D20" s="12">
        <v>0</v>
      </c>
      <c r="E20" s="12">
        <v>0</v>
      </c>
      <c r="G20" s="136" cm="1">
        <f t="array" ref="G20">IFERROR(B20/INDEX(Table3[[#All],[Population]], MATCH('Total Opioid Overdoses by Year'!A20&amp;$G$2, Table3[[#All],[County Code]]&amp;Table3[[#All],[Year]], 0))*100000, 0)</f>
        <v>0</v>
      </c>
      <c r="H20" s="138" cm="1">
        <f t="array" ref="H20">IFERROR(C20/INDEX(Table3[[#All],[Population]], MATCH('Total Opioid Overdoses by Year'!A20&amp;$H$2, Table3[[#All],[County Code]]&amp;Table3[[#All],[Year]], 0))*100000, 0)</f>
        <v>0</v>
      </c>
      <c r="I20" s="138" cm="1">
        <f t="array" ref="I20">IFERROR(D20/INDEX(Table3[[#All],[Population]], MATCH('Total Opioid Overdoses by Year'!A20&amp;$I$2, Table3[[#All],[County Code]]&amp;Table3[[#All],[Year]], 0))*100000, 0)</f>
        <v>0</v>
      </c>
      <c r="J20" s="138" cm="1">
        <f t="array" ref="J20">IFERROR(E20/INDEX(Table3[[#All],[Population]], MATCH('Total Opioid Overdoses by Year'!A20&amp;$J$2, Table3[[#All],[County Code]]&amp;Table3[[#All],[Year]], 0))*100000, 0)</f>
        <v>0</v>
      </c>
    </row>
    <row r="21" spans="1:10" ht="16" x14ac:dyDescent="0.25">
      <c r="A21" s="12" t="s">
        <v>63</v>
      </c>
      <c r="B21" s="114">
        <v>13</v>
      </c>
      <c r="C21" s="12">
        <v>0</v>
      </c>
      <c r="D21" s="12">
        <v>12</v>
      </c>
      <c r="E21" s="12">
        <v>32</v>
      </c>
      <c r="G21" s="136" cm="1">
        <f t="array" ref="G21">IFERROR(B21/INDEX(Table3[[#All],[Population]], MATCH('Total Opioid Overdoses by Year'!A21&amp;$G$2, Table3[[#All],[County Code]]&amp;Table3[[#All],[Year]], 0))*100000, 0)</f>
        <v>11.245382905287924</v>
      </c>
      <c r="H21" s="138" cm="1">
        <f t="array" ref="H21">IFERROR(C21/INDEX(Table3[[#All],[Population]], MATCH('Total Opioid Overdoses by Year'!A21&amp;$H$2, Table3[[#All],[County Code]]&amp;Table3[[#All],[Year]], 0))*100000, 0)</f>
        <v>0</v>
      </c>
      <c r="I21" s="138" cm="1">
        <f t="array" ref="I21">IFERROR(D21/INDEX(Table3[[#All],[Population]], MATCH('Total Opioid Overdoses by Year'!A21&amp;$I$2, Table3[[#All],[County Code]]&amp;Table3[[#All],[Year]], 0))*100000, 0)</f>
        <v>10.455511797302478</v>
      </c>
      <c r="J21" s="138" cm="1">
        <f t="array" ref="J21">IFERROR(E21/INDEX(Table3[[#All],[Population]], MATCH('Total Opioid Overdoses by Year'!A21&amp;$J$2, Table3[[#All],[County Code]]&amp;Table3[[#All],[Year]], 0))*100000, 0)</f>
        <v>28.036973759144875</v>
      </c>
    </row>
    <row r="22" spans="1:10" ht="16" x14ac:dyDescent="0.25">
      <c r="A22" s="12" t="s">
        <v>65</v>
      </c>
      <c r="B22" s="114">
        <v>0</v>
      </c>
      <c r="C22" s="12">
        <v>0</v>
      </c>
      <c r="D22" s="12">
        <v>0</v>
      </c>
      <c r="E22" s="12">
        <v>0</v>
      </c>
      <c r="G22" s="136" cm="1">
        <f t="array" ref="G22">IFERROR(B22/INDEX(Table3[[#All],[Population]], MATCH('Total Opioid Overdoses by Year'!A22&amp;$G$2, Table3[[#All],[County Code]]&amp;Table3[[#All],[Year]], 0))*100000, 0)</f>
        <v>0</v>
      </c>
      <c r="H22" s="138" cm="1">
        <f t="array" ref="H22">IFERROR(C22/INDEX(Table3[[#All],[Population]], MATCH('Total Opioid Overdoses by Year'!A22&amp;$H$2, Table3[[#All],[County Code]]&amp;Table3[[#All],[Year]], 0))*100000, 0)</f>
        <v>0</v>
      </c>
      <c r="I22" s="138" cm="1">
        <f t="array" ref="I22">IFERROR(D22/INDEX(Table3[[#All],[Population]], MATCH('Total Opioid Overdoses by Year'!A22&amp;$I$2, Table3[[#All],[County Code]]&amp;Table3[[#All],[Year]], 0))*100000, 0)</f>
        <v>0</v>
      </c>
      <c r="J22" s="138" cm="1">
        <f t="array" ref="J22">IFERROR(E22/INDEX(Table3[[#All],[Population]], MATCH('Total Opioid Overdoses by Year'!A22&amp;$J$2, Table3[[#All],[County Code]]&amp;Table3[[#All],[Year]], 0))*100000, 0)</f>
        <v>0</v>
      </c>
    </row>
    <row r="23" spans="1:10" ht="16" x14ac:dyDescent="0.25">
      <c r="A23" s="12" t="s">
        <v>67</v>
      </c>
      <c r="B23" s="114">
        <v>12</v>
      </c>
      <c r="C23" s="12">
        <v>21</v>
      </c>
      <c r="D23" s="12">
        <v>20</v>
      </c>
      <c r="E23" s="12">
        <v>14</v>
      </c>
      <c r="G23" s="136" cm="1">
        <f t="array" ref="G23">IFERROR(B23/INDEX(Table3[[#All],[Population]], MATCH('Total Opioid Overdoses by Year'!A23&amp;$G$2, Table3[[#All],[County Code]]&amp;Table3[[#All],[Year]], 0))*100000, 0)</f>
        <v>5.8886746065629278</v>
      </c>
      <c r="H23" s="138" cm="1">
        <f t="array" ref="H23">IFERROR(C23/INDEX(Table3[[#All],[Population]], MATCH('Total Opioid Overdoses by Year'!A23&amp;$H$2, Table3[[#All],[County Code]]&amp;Table3[[#All],[Year]], 0))*100000, 0)</f>
        <v>10.242303640407352</v>
      </c>
      <c r="I23" s="138" cm="1">
        <f t="array" ref="I23">IFERROR(D23/INDEX(Table3[[#All],[Population]], MATCH('Total Opioid Overdoses by Year'!A23&amp;$I$2, Table3[[#All],[County Code]]&amp;Table3[[#All],[Year]], 0))*100000, 0)</f>
        <v>9.7295193617435292</v>
      </c>
      <c r="J23" s="138" cm="1">
        <f t="array" ref="J23">IFERROR(E23/INDEX(Table3[[#All],[Population]], MATCH('Total Opioid Overdoses by Year'!A23&amp;$J$2, Table3[[#All],[County Code]]&amp;Table3[[#All],[Year]], 0))*100000, 0)</f>
        <v>6.7848852142812142</v>
      </c>
    </row>
    <row r="24" spans="1:10" ht="16" x14ac:dyDescent="0.25">
      <c r="A24" s="12" t="s">
        <v>69</v>
      </c>
      <c r="B24" s="114">
        <v>0</v>
      </c>
      <c r="C24" s="12">
        <v>14</v>
      </c>
      <c r="D24" s="12">
        <v>14</v>
      </c>
      <c r="E24" s="12">
        <v>18</v>
      </c>
      <c r="G24" s="136" cm="1">
        <f t="array" ref="G24">IFERROR(B24/INDEX(Table3[[#All],[Population]], MATCH('Total Opioid Overdoses by Year'!A24&amp;$G$2, Table3[[#All],[County Code]]&amp;Table3[[#All],[Year]], 0))*100000, 0)</f>
        <v>0</v>
      </c>
      <c r="H24" s="138" cm="1">
        <f t="array" ref="H24">IFERROR(C24/INDEX(Table3[[#All],[Population]], MATCH('Total Opioid Overdoses by Year'!A24&amp;$H$2, Table3[[#All],[County Code]]&amp;Table3[[#All],[Year]], 0))*100000, 0)</f>
        <v>60.321427032616654</v>
      </c>
      <c r="I24" s="138" cm="1">
        <f t="array" ref="I24">IFERROR(D24/INDEX(Table3[[#All],[Population]], MATCH('Total Opioid Overdoses by Year'!A24&amp;$I$2, Table3[[#All],[County Code]]&amp;Table3[[#All],[Year]], 0))*100000, 0)</f>
        <v>60.745433245107826</v>
      </c>
      <c r="J24" s="138" cm="1">
        <f t="array" ref="J24">IFERROR(E24/INDEX(Table3[[#All],[Population]], MATCH('Total Opioid Overdoses by Year'!A24&amp;$J$2, Table3[[#All],[County Code]]&amp;Table3[[#All],[Year]], 0))*100000, 0)</f>
        <v>77.915332005886938</v>
      </c>
    </row>
    <row r="25" spans="1:10" ht="16" x14ac:dyDescent="0.25">
      <c r="A25" s="12" t="s">
        <v>71</v>
      </c>
      <c r="B25" s="114">
        <v>20</v>
      </c>
      <c r="C25" s="12">
        <v>25</v>
      </c>
      <c r="D25" s="12">
        <v>16</v>
      </c>
      <c r="E25" s="12">
        <v>33</v>
      </c>
      <c r="G25" s="136" cm="1">
        <f t="array" ref="G25">IFERROR(B25/INDEX(Table3[[#All],[Population]], MATCH('Total Opioid Overdoses by Year'!A25&amp;$G$2, Table3[[#All],[County Code]]&amp;Table3[[#All],[Year]], 0))*100000, 0)</f>
        <v>25.977399662293802</v>
      </c>
      <c r="H25" s="138" cm="1">
        <f t="array" ref="H25">IFERROR(C25/INDEX(Table3[[#All],[Population]], MATCH('Total Opioid Overdoses by Year'!A25&amp;$H$2, Table3[[#All],[County Code]]&amp;Table3[[#All],[Year]], 0))*100000, 0)</f>
        <v>32.437622452024755</v>
      </c>
      <c r="I25" s="138" cm="1">
        <f t="array" ref="I25">IFERROR(D25/INDEX(Table3[[#All],[Population]], MATCH('Total Opioid Overdoses by Year'!A25&amp;$I$2, Table3[[#All],[County Code]]&amp;Table3[[#All],[Year]], 0))*100000, 0)</f>
        <v>20.570576361836437</v>
      </c>
      <c r="J25" s="138" cm="1">
        <f t="array" ref="J25">IFERROR(E25/INDEX(Table3[[#All],[Population]], MATCH('Total Opioid Overdoses by Year'!A25&amp;$J$2, Table3[[#All],[County Code]]&amp;Table3[[#All],[Year]], 0))*100000, 0)</f>
        <v>42.026438450370591</v>
      </c>
    </row>
    <row r="26" spans="1:10" ht="16" x14ac:dyDescent="0.25">
      <c r="A26" s="12" t="s">
        <v>73</v>
      </c>
      <c r="B26" s="114">
        <v>0</v>
      </c>
      <c r="C26" s="12">
        <v>0</v>
      </c>
      <c r="D26" s="12">
        <v>0</v>
      </c>
      <c r="E26" s="12">
        <v>0</v>
      </c>
      <c r="G26" s="136" cm="1">
        <f t="array" ref="G26">IFERROR(B26/INDEX(Table3[[#All],[Population]], MATCH('Total Opioid Overdoses by Year'!A26&amp;$G$2, Table3[[#All],[County Code]]&amp;Table3[[#All],[Year]], 0))*100000, 0)</f>
        <v>0</v>
      </c>
      <c r="H26" s="138" cm="1">
        <f t="array" ref="H26">IFERROR(C26/INDEX(Table3[[#All],[Population]], MATCH('Total Opioid Overdoses by Year'!A26&amp;$H$2, Table3[[#All],[County Code]]&amp;Table3[[#All],[Year]], 0))*100000, 0)</f>
        <v>0</v>
      </c>
      <c r="I26" s="138" cm="1">
        <f t="array" ref="I26">IFERROR(D26/INDEX(Table3[[#All],[Population]], MATCH('Total Opioid Overdoses by Year'!A26&amp;$I$2, Table3[[#All],[County Code]]&amp;Table3[[#All],[Year]], 0))*100000, 0)</f>
        <v>0</v>
      </c>
      <c r="J26" s="138" cm="1">
        <f t="array" ref="J26">IFERROR(E26/INDEX(Table3[[#All],[Population]], MATCH('Total Opioid Overdoses by Year'!A26&amp;$J$2, Table3[[#All],[County Code]]&amp;Table3[[#All],[Year]], 0))*100000, 0)</f>
        <v>0</v>
      </c>
    </row>
    <row r="27" spans="1:10" ht="16" x14ac:dyDescent="0.25">
      <c r="A27" s="12" t="s">
        <v>75</v>
      </c>
      <c r="B27" s="114">
        <v>0</v>
      </c>
      <c r="C27" s="12">
        <v>0</v>
      </c>
      <c r="D27" s="12">
        <v>10</v>
      </c>
      <c r="E27" s="12">
        <v>0</v>
      </c>
      <c r="G27" s="136" cm="1">
        <f t="array" ref="G27">IFERROR(B27/INDEX(Table3[[#All],[Population]], MATCH('Total Opioid Overdoses by Year'!A27&amp;$G$2, Table3[[#All],[County Code]]&amp;Table3[[#All],[Year]], 0))*100000, 0)</f>
        <v>0</v>
      </c>
      <c r="H27" s="138" cm="1">
        <f t="array" ref="H27">IFERROR(C27/INDEX(Table3[[#All],[Population]], MATCH('Total Opioid Overdoses by Year'!A27&amp;$H$2, Table3[[#All],[County Code]]&amp;Table3[[#All],[Year]], 0))*100000, 0)</f>
        <v>0</v>
      </c>
      <c r="I27" s="138" cm="1">
        <f t="array" ref="I27">IFERROR(D27/INDEX(Table3[[#All],[Population]], MATCH('Total Opioid Overdoses by Year'!A27&amp;$I$2, Table3[[#All],[County Code]]&amp;Table3[[#All],[Year]], 0))*100000, 0)</f>
        <v>43.98311048557354</v>
      </c>
      <c r="J27" s="138" cm="1">
        <f t="array" ref="J27">IFERROR(E27/INDEX(Table3[[#All],[Population]], MATCH('Total Opioid Overdoses by Year'!A27&amp;$J$2, Table3[[#All],[County Code]]&amp;Table3[[#All],[Year]], 0))*100000, 0)</f>
        <v>0</v>
      </c>
    </row>
    <row r="28" spans="1:10" ht="16" x14ac:dyDescent="0.25">
      <c r="A28" s="12" t="s">
        <v>77</v>
      </c>
      <c r="B28" s="114">
        <v>0</v>
      </c>
      <c r="C28" s="12">
        <v>0</v>
      </c>
      <c r="D28" s="12">
        <v>0</v>
      </c>
      <c r="E28" s="12">
        <v>0</v>
      </c>
      <c r="G28" s="136" cm="1">
        <f t="array" ref="G28">IFERROR(B28/INDEX(Table3[[#All],[Population]], MATCH('Total Opioid Overdoses by Year'!A28&amp;$G$2, Table3[[#All],[County Code]]&amp;Table3[[#All],[Year]], 0))*100000, 0)</f>
        <v>0</v>
      </c>
      <c r="H28" s="138" cm="1">
        <f t="array" ref="H28">IFERROR(C28/INDEX(Table3[[#All],[Population]], MATCH('Total Opioid Overdoses by Year'!A28&amp;$H$2, Table3[[#All],[County Code]]&amp;Table3[[#All],[Year]], 0))*100000, 0)</f>
        <v>0</v>
      </c>
      <c r="I28" s="138" cm="1">
        <f t="array" ref="I28">IFERROR(D28/INDEX(Table3[[#All],[Population]], MATCH('Total Opioid Overdoses by Year'!A28&amp;$I$2, Table3[[#All],[County Code]]&amp;Table3[[#All],[Year]], 0))*100000, 0)</f>
        <v>0</v>
      </c>
      <c r="J28" s="138" cm="1">
        <f t="array" ref="J28">IFERROR(E28/INDEX(Table3[[#All],[Population]], MATCH('Total Opioid Overdoses by Year'!A28&amp;$J$2, Table3[[#All],[County Code]]&amp;Table3[[#All],[Year]], 0))*100000, 0)</f>
        <v>0</v>
      </c>
    </row>
    <row r="29" spans="1:10" ht="16" x14ac:dyDescent="0.25">
      <c r="A29" s="12" t="s">
        <v>79</v>
      </c>
      <c r="B29" s="114">
        <v>0</v>
      </c>
      <c r="C29" s="12">
        <v>0</v>
      </c>
      <c r="D29" s="12">
        <v>0</v>
      </c>
      <c r="E29" s="12">
        <v>0</v>
      </c>
      <c r="G29" s="136" cm="1">
        <f t="array" ref="G29">IFERROR(B29/INDEX(Table3[[#All],[Population]], MATCH('Total Opioid Overdoses by Year'!A29&amp;$G$2, Table3[[#All],[County Code]]&amp;Table3[[#All],[Year]], 0))*100000, 0)</f>
        <v>0</v>
      </c>
      <c r="H29" s="138" cm="1">
        <f t="array" ref="H29">IFERROR(C29/INDEX(Table3[[#All],[Population]], MATCH('Total Opioid Overdoses by Year'!A29&amp;$H$2, Table3[[#All],[County Code]]&amp;Table3[[#All],[Year]], 0))*100000, 0)</f>
        <v>0</v>
      </c>
      <c r="I29" s="138" cm="1">
        <f t="array" ref="I29">IFERROR(D29/INDEX(Table3[[#All],[Population]], MATCH('Total Opioid Overdoses by Year'!A29&amp;$I$2, Table3[[#All],[County Code]]&amp;Table3[[#All],[Year]], 0))*100000, 0)</f>
        <v>0</v>
      </c>
      <c r="J29" s="138" cm="1">
        <f t="array" ref="J29">IFERROR(E29/INDEX(Table3[[#All],[Population]], MATCH('Total Opioid Overdoses by Year'!A29&amp;$J$2, Table3[[#All],[County Code]]&amp;Table3[[#All],[Year]], 0))*100000, 0)</f>
        <v>0</v>
      </c>
    </row>
    <row r="30" spans="1:10" ht="16" x14ac:dyDescent="0.25">
      <c r="A30" s="12" t="s">
        <v>81</v>
      </c>
      <c r="B30" s="114">
        <v>11</v>
      </c>
      <c r="C30" s="12">
        <v>17</v>
      </c>
      <c r="D30" s="12">
        <v>10</v>
      </c>
      <c r="E30" s="12">
        <v>0</v>
      </c>
      <c r="G30" s="136" cm="1">
        <f t="array" ref="G30">IFERROR(B30/INDEX(Table3[[#All],[Population]], MATCH('Total Opioid Overdoses by Year'!A30&amp;$G$2, Table3[[#All],[County Code]]&amp;Table3[[#All],[Year]], 0))*100000, 0)</f>
        <v>16.433362714193944</v>
      </c>
      <c r="H30" s="138" cm="1">
        <f t="array" ref="H30">IFERROR(C30/INDEX(Table3[[#All],[Population]], MATCH('Total Opioid Overdoses by Year'!A30&amp;$H$2, Table3[[#All],[County Code]]&amp;Table3[[#All],[Year]], 0))*100000, 0)</f>
        <v>25.567370020002706</v>
      </c>
      <c r="I30" s="138" cm="1">
        <f t="array" ref="I30">IFERROR(D30/INDEX(Table3[[#All],[Population]], MATCH('Total Opioid Overdoses by Year'!A30&amp;$I$2, Table3[[#All],[County Code]]&amp;Table3[[#All],[Year]], 0))*100000, 0)</f>
        <v>15.166221790827469</v>
      </c>
      <c r="J30" s="138" cm="1">
        <f t="array" ref="J30">IFERROR(E30/INDEX(Table3[[#All],[Population]], MATCH('Total Opioid Overdoses by Year'!A30&amp;$J$2, Table3[[#All],[County Code]]&amp;Table3[[#All],[Year]], 0))*100000, 0)</f>
        <v>0</v>
      </c>
    </row>
    <row r="31" spans="1:10" ht="16" x14ac:dyDescent="0.25">
      <c r="A31" s="12" t="s">
        <v>83</v>
      </c>
      <c r="B31" s="114">
        <v>0</v>
      </c>
      <c r="C31" s="12">
        <v>0</v>
      </c>
      <c r="D31" s="12">
        <v>0</v>
      </c>
      <c r="E31" s="12">
        <v>0</v>
      </c>
      <c r="G31" s="136" cm="1">
        <f t="array" ref="G31">IFERROR(B31/INDEX(Table3[[#All],[Population]], MATCH('Total Opioid Overdoses by Year'!A31&amp;$G$2, Table3[[#All],[County Code]]&amp;Table3[[#All],[Year]], 0))*100000, 0)</f>
        <v>0</v>
      </c>
      <c r="H31" s="138" cm="1">
        <f t="array" ref="H31">IFERROR(C31/INDEX(Table3[[#All],[Population]], MATCH('Total Opioid Overdoses by Year'!A31&amp;$H$2, Table3[[#All],[County Code]]&amp;Table3[[#All],[Year]], 0))*100000, 0)</f>
        <v>0</v>
      </c>
      <c r="I31" s="138" cm="1">
        <f t="array" ref="I31">IFERROR(D31/INDEX(Table3[[#All],[Population]], MATCH('Total Opioid Overdoses by Year'!A31&amp;$I$2, Table3[[#All],[County Code]]&amp;Table3[[#All],[Year]], 0))*100000, 0)</f>
        <v>0</v>
      </c>
      <c r="J31" s="138" cm="1">
        <f t="array" ref="J31">IFERROR(E31/INDEX(Table3[[#All],[Population]], MATCH('Total Opioid Overdoses by Year'!A31&amp;$J$2, Table3[[#All],[County Code]]&amp;Table3[[#All],[Year]], 0))*100000, 0)</f>
        <v>0</v>
      </c>
    </row>
    <row r="32" spans="1:10" ht="16" x14ac:dyDescent="0.25">
      <c r="A32" s="12" t="s">
        <v>85</v>
      </c>
      <c r="B32" s="114">
        <v>19</v>
      </c>
      <c r="C32" s="12">
        <v>37</v>
      </c>
      <c r="D32" s="12">
        <v>29</v>
      </c>
      <c r="E32" s="12">
        <v>30</v>
      </c>
      <c r="G32" s="136" cm="1">
        <f t="array" ref="G32">IFERROR(B32/INDEX(Table3[[#All],[Population]], MATCH('Total Opioid Overdoses by Year'!A32&amp;$G$2, Table3[[#All],[County Code]]&amp;Table3[[#All],[Year]], 0))*100000, 0)</f>
        <v>6.005569375389177</v>
      </c>
      <c r="H32" s="138" cm="1">
        <f t="array" ref="H32">IFERROR(C32/INDEX(Table3[[#All],[Population]], MATCH('Total Opioid Overdoses by Year'!A32&amp;$H$2, Table3[[#All],[County Code]]&amp;Table3[[#All],[Year]], 0))*100000, 0)</f>
        <v>11.428677331372954</v>
      </c>
      <c r="I32" s="138" cm="1">
        <f t="array" ref="I32">IFERROR(D32/INDEX(Table3[[#All],[Population]], MATCH('Total Opioid Overdoses by Year'!A32&amp;$I$2, Table3[[#All],[County Code]]&amp;Table3[[#All],[Year]], 0))*100000, 0)</f>
        <v>8.7855892100846447</v>
      </c>
      <c r="J32" s="138" cm="1">
        <f t="array" ref="J32">IFERROR(E32/INDEX(Table3[[#All],[Population]], MATCH('Total Opioid Overdoses by Year'!A32&amp;$J$2, Table3[[#All],[County Code]]&amp;Table3[[#All],[Year]], 0))*100000, 0)</f>
        <v>8.8754507989384965</v>
      </c>
    </row>
    <row r="33" spans="1:10" ht="16" x14ac:dyDescent="0.25">
      <c r="A33" s="12" t="s">
        <v>87</v>
      </c>
      <c r="B33" s="114">
        <v>0</v>
      </c>
      <c r="C33" s="12">
        <v>0</v>
      </c>
      <c r="D33" s="12">
        <v>16</v>
      </c>
      <c r="E33" s="12">
        <v>0</v>
      </c>
      <c r="G33" s="136" cm="1">
        <f t="array" ref="G33">IFERROR(B33/INDEX(Table3[[#All],[Population]], MATCH('Total Opioid Overdoses by Year'!A33&amp;$G$2, Table3[[#All],[County Code]]&amp;Table3[[#All],[Year]], 0))*100000, 0)</f>
        <v>0</v>
      </c>
      <c r="H33" s="138" cm="1">
        <f t="array" ref="H33">IFERROR(C33/INDEX(Table3[[#All],[Population]], MATCH('Total Opioid Overdoses by Year'!A33&amp;$H$2, Table3[[#All],[County Code]]&amp;Table3[[#All],[Year]], 0))*100000, 0)</f>
        <v>0</v>
      </c>
      <c r="I33" s="138" cm="1">
        <f t="array" ref="I33">IFERROR(D33/INDEX(Table3[[#All],[Population]], MATCH('Total Opioid Overdoses by Year'!A33&amp;$I$2, Table3[[#All],[County Code]]&amp;Table3[[#All],[Year]], 0))*100000, 0)</f>
        <v>20.955848646383153</v>
      </c>
      <c r="J33" s="138" cm="1">
        <f t="array" ref="J33">IFERROR(E33/INDEX(Table3[[#All],[Population]], MATCH('Total Opioid Overdoses by Year'!A33&amp;$J$2, Table3[[#All],[County Code]]&amp;Table3[[#All],[Year]], 0))*100000, 0)</f>
        <v>0</v>
      </c>
    </row>
    <row r="34" spans="1:10" ht="16" x14ac:dyDescent="0.25">
      <c r="A34" s="12" t="s">
        <v>89</v>
      </c>
      <c r="B34" s="114">
        <v>0</v>
      </c>
      <c r="C34" s="12">
        <v>0</v>
      </c>
      <c r="D34" s="12">
        <v>0</v>
      </c>
      <c r="E34" s="12">
        <v>12</v>
      </c>
      <c r="G34" s="136" cm="1">
        <f t="array" ref="G34">IFERROR(B34/INDEX(Table3[[#All],[Population]], MATCH('Total Opioid Overdoses by Year'!A34&amp;$G$2, Table3[[#All],[County Code]]&amp;Table3[[#All],[Year]], 0))*100000, 0)</f>
        <v>0</v>
      </c>
      <c r="H34" s="138" cm="1">
        <f t="array" ref="H34">IFERROR(C34/INDEX(Table3[[#All],[Population]], MATCH('Total Opioid Overdoses by Year'!A34&amp;$H$2, Table3[[#All],[County Code]]&amp;Table3[[#All],[Year]], 0))*100000, 0)</f>
        <v>0</v>
      </c>
      <c r="I34" s="138" cm="1">
        <f t="array" ref="I34">IFERROR(D34/INDEX(Table3[[#All],[Population]], MATCH('Total Opioid Overdoses by Year'!A34&amp;$I$2, Table3[[#All],[County Code]]&amp;Table3[[#All],[Year]], 0))*100000, 0)</f>
        <v>0</v>
      </c>
      <c r="J34" s="138" cm="1">
        <f t="array" ref="J34">IFERROR(E34/INDEX(Table3[[#All],[Population]], MATCH('Total Opioid Overdoses by Year'!A34&amp;$J$2, Table3[[#All],[County Code]]&amp;Table3[[#All],[Year]], 0))*100000, 0)</f>
        <v>29.618659755646057</v>
      </c>
    </row>
    <row r="35" spans="1:10" ht="16" x14ac:dyDescent="0.25">
      <c r="A35" s="12" t="s">
        <v>91</v>
      </c>
      <c r="B35" s="114">
        <v>17</v>
      </c>
      <c r="C35" s="12">
        <v>24</v>
      </c>
      <c r="D35" s="12">
        <v>17</v>
      </c>
      <c r="E35" s="12">
        <v>17</v>
      </c>
      <c r="G35" s="136" cm="1">
        <f t="array" ref="G35">IFERROR(B35/INDEX(Table3[[#All],[Population]], MATCH('Total Opioid Overdoses by Year'!A35&amp;$G$2, Table3[[#All],[County Code]]&amp;Table3[[#All],[Year]], 0))*100000, 0)</f>
        <v>10.584646036983999</v>
      </c>
      <c r="H35" s="138" cm="1">
        <f t="array" ref="H35">IFERROR(C35/INDEX(Table3[[#All],[Population]], MATCH('Total Opioid Overdoses by Year'!A35&amp;$H$2, Table3[[#All],[County Code]]&amp;Table3[[#All],[Year]], 0))*100000, 0)</f>
        <v>14.662308702691144</v>
      </c>
      <c r="I35" s="138" cm="1">
        <f t="array" ref="I35">IFERROR(D35/INDEX(Table3[[#All],[Population]], MATCH('Total Opioid Overdoses by Year'!A35&amp;$I$2, Table3[[#All],[County Code]]&amp;Table3[[#All],[Year]], 0))*100000, 0)</f>
        <v>10.179092144734716</v>
      </c>
      <c r="J35" s="138" cm="1">
        <f t="array" ref="J35">IFERROR(E35/INDEX(Table3[[#All],[Population]], MATCH('Total Opioid Overdoses by Year'!A35&amp;$J$2, Table3[[#All],[County Code]]&amp;Table3[[#All],[Year]], 0))*100000, 0)</f>
        <v>9.9817392887130012</v>
      </c>
    </row>
    <row r="36" spans="1:10" ht="16" x14ac:dyDescent="0.25">
      <c r="A36" s="12" t="s">
        <v>93</v>
      </c>
      <c r="B36" s="114">
        <v>0</v>
      </c>
      <c r="C36" s="12">
        <v>0</v>
      </c>
      <c r="D36" s="12">
        <v>0</v>
      </c>
      <c r="E36" s="12">
        <v>0</v>
      </c>
      <c r="G36" s="136" cm="1">
        <f t="array" ref="G36">IFERROR(B36/INDEX(Table3[[#All],[Population]], MATCH('Total Opioid Overdoses by Year'!A36&amp;$G$2, Table3[[#All],[County Code]]&amp;Table3[[#All],[Year]], 0))*100000, 0)</f>
        <v>0</v>
      </c>
      <c r="H36" s="138" cm="1">
        <f t="array" ref="H36">IFERROR(C36/INDEX(Table3[[#All],[Population]], MATCH('Total Opioid Overdoses by Year'!A36&amp;$H$2, Table3[[#All],[County Code]]&amp;Table3[[#All],[Year]], 0))*100000, 0)</f>
        <v>0</v>
      </c>
      <c r="I36" s="138" cm="1">
        <f t="array" ref="I36">IFERROR(D36/INDEX(Table3[[#All],[Population]], MATCH('Total Opioid Overdoses by Year'!A36&amp;$I$2, Table3[[#All],[County Code]]&amp;Table3[[#All],[Year]], 0))*100000, 0)</f>
        <v>0</v>
      </c>
      <c r="J36" s="138" cm="1">
        <f t="array" ref="J36">IFERROR(E36/INDEX(Table3[[#All],[Population]], MATCH('Total Opioid Overdoses by Year'!A36&amp;$J$2, Table3[[#All],[County Code]]&amp;Table3[[#All],[Year]], 0))*100000, 0)</f>
        <v>0</v>
      </c>
    </row>
    <row r="37" spans="1:10" ht="16" x14ac:dyDescent="0.25">
      <c r="A37" s="12" t="s">
        <v>95</v>
      </c>
      <c r="B37" s="114">
        <v>11</v>
      </c>
      <c r="C37" s="12">
        <v>23</v>
      </c>
      <c r="D37" s="12">
        <v>14</v>
      </c>
      <c r="E37" s="12">
        <v>19</v>
      </c>
      <c r="G37" s="136" cm="1">
        <f t="array" ref="G37">IFERROR(B37/INDEX(Table3[[#All],[Population]], MATCH('Total Opioid Overdoses by Year'!A37&amp;$G$2, Table3[[#All],[County Code]]&amp;Table3[[#All],[Year]], 0))*100000, 0)</f>
        <v>13.322352485224298</v>
      </c>
      <c r="H37" s="138" cm="1">
        <f t="array" ref="H37">IFERROR(C37/INDEX(Table3[[#All],[Population]], MATCH('Total Opioid Overdoses by Year'!A37&amp;$H$2, Table3[[#All],[County Code]]&amp;Table3[[#All],[Year]], 0))*100000, 0)</f>
        <v>27.925160569673274</v>
      </c>
      <c r="I37" s="138" cm="1">
        <f t="array" ref="I37">IFERROR(D37/INDEX(Table3[[#All],[Population]], MATCH('Total Opioid Overdoses by Year'!A37&amp;$I$2, Table3[[#All],[County Code]]&amp;Table3[[#All],[Year]], 0))*100000, 0)</f>
        <v>16.997304713109781</v>
      </c>
      <c r="J37" s="138" cm="1">
        <f t="array" ref="J37">IFERROR(E37/INDEX(Table3[[#All],[Population]], MATCH('Total Opioid Overdoses by Year'!A37&amp;$J$2, Table3[[#All],[County Code]]&amp;Table3[[#All],[Year]], 0))*100000, 0)</f>
        <v>23.018026749370033</v>
      </c>
    </row>
    <row r="38" spans="1:10" ht="16" x14ac:dyDescent="0.25">
      <c r="A38" s="12" t="s">
        <v>97</v>
      </c>
      <c r="B38" s="114">
        <v>0</v>
      </c>
      <c r="C38" s="12">
        <v>0</v>
      </c>
      <c r="D38" s="12">
        <v>0</v>
      </c>
      <c r="E38" s="12">
        <v>0</v>
      </c>
      <c r="G38" s="136" cm="1">
        <f t="array" ref="G38">IFERROR(B38/INDEX(Table3[[#All],[Population]], MATCH('Total Opioid Overdoses by Year'!A38&amp;$G$2, Table3[[#All],[County Code]]&amp;Table3[[#All],[Year]], 0))*100000, 0)</f>
        <v>0</v>
      </c>
      <c r="H38" s="138" cm="1">
        <f t="array" ref="H38">IFERROR(C38/INDEX(Table3[[#All],[Population]], MATCH('Total Opioid Overdoses by Year'!A38&amp;$H$2, Table3[[#All],[County Code]]&amp;Table3[[#All],[Year]], 0))*100000, 0)</f>
        <v>0</v>
      </c>
      <c r="I38" s="138" cm="1">
        <f t="array" ref="I38">IFERROR(D38/INDEX(Table3[[#All],[Population]], MATCH('Total Opioid Overdoses by Year'!A38&amp;$I$2, Table3[[#All],[County Code]]&amp;Table3[[#All],[Year]], 0))*100000, 0)</f>
        <v>0</v>
      </c>
      <c r="J38" s="138" cm="1">
        <f t="array" ref="J38">IFERROR(E38/INDEX(Table3[[#All],[Population]], MATCH('Total Opioid Overdoses by Year'!A38&amp;$J$2, Table3[[#All],[County Code]]&amp;Table3[[#All],[Year]], 0))*100000, 0)</f>
        <v>0</v>
      </c>
    </row>
    <row r="39" spans="1:10" ht="16" x14ac:dyDescent="0.25">
      <c r="A39" s="12" t="s">
        <v>99</v>
      </c>
      <c r="B39" s="114">
        <v>0</v>
      </c>
      <c r="C39" s="12">
        <v>12</v>
      </c>
      <c r="D39" s="12">
        <v>15</v>
      </c>
      <c r="E39" s="12">
        <v>0</v>
      </c>
      <c r="G39" s="136" cm="1">
        <f t="array" ref="G39">IFERROR(B39/INDEX(Table3[[#All],[Population]], MATCH('Total Opioid Overdoses by Year'!A39&amp;$G$2, Table3[[#All],[County Code]]&amp;Table3[[#All],[Year]], 0))*100000, 0)</f>
        <v>0</v>
      </c>
      <c r="H39" s="138" cm="1">
        <f t="array" ref="H39">IFERROR(C39/INDEX(Table3[[#All],[Population]], MATCH('Total Opioid Overdoses by Year'!A39&amp;$H$2, Table3[[#All],[County Code]]&amp;Table3[[#All],[Year]], 0))*100000, 0)</f>
        <v>27.344818156959256</v>
      </c>
      <c r="I39" s="138" cm="1">
        <f t="array" ref="I39">IFERROR(D39/INDEX(Table3[[#All],[Population]], MATCH('Total Opioid Overdoses by Year'!A39&amp;$I$2, Table3[[#All],[County Code]]&amp;Table3[[#All],[Year]], 0))*100000, 0)</f>
        <v>34.005123438598083</v>
      </c>
      <c r="J39" s="138" cm="1">
        <f t="array" ref="J39">IFERROR(E39/INDEX(Table3[[#All],[Population]], MATCH('Total Opioid Overdoses by Year'!A39&amp;$J$2, Table3[[#All],[County Code]]&amp;Table3[[#All],[Year]], 0))*100000, 0)</f>
        <v>0</v>
      </c>
    </row>
    <row r="40" spans="1:10" ht="16" x14ac:dyDescent="0.25">
      <c r="A40" s="12" t="s">
        <v>101</v>
      </c>
      <c r="B40" s="114">
        <v>0</v>
      </c>
      <c r="C40" s="12">
        <v>0</v>
      </c>
      <c r="D40" s="12">
        <v>0</v>
      </c>
      <c r="E40" s="12">
        <v>0</v>
      </c>
      <c r="G40" s="136" cm="1">
        <f t="array" ref="G40">IFERROR(B40/INDEX(Table3[[#All],[Population]], MATCH('Total Opioid Overdoses by Year'!A40&amp;$G$2, Table3[[#All],[County Code]]&amp;Table3[[#All],[Year]], 0))*100000, 0)</f>
        <v>0</v>
      </c>
      <c r="H40" s="138" cm="1">
        <f t="array" ref="H40">IFERROR(C40/INDEX(Table3[[#All],[Population]], MATCH('Total Opioid Overdoses by Year'!A40&amp;$H$2, Table3[[#All],[County Code]]&amp;Table3[[#All],[Year]], 0))*100000, 0)</f>
        <v>0</v>
      </c>
      <c r="I40" s="138" cm="1">
        <f t="array" ref="I40">IFERROR(D40/INDEX(Table3[[#All],[Population]], MATCH('Total Opioid Overdoses by Year'!A40&amp;$I$2, Table3[[#All],[County Code]]&amp;Table3[[#All],[Year]], 0))*100000, 0)</f>
        <v>0</v>
      </c>
      <c r="J40" s="138" cm="1">
        <f t="array" ref="J40">IFERROR(E40/INDEX(Table3[[#All],[Population]], MATCH('Total Opioid Overdoses by Year'!A40&amp;$J$2, Table3[[#All],[County Code]]&amp;Table3[[#All],[Year]], 0))*100000, 0)</f>
        <v>0</v>
      </c>
    </row>
    <row r="41" spans="1:10" ht="16" x14ac:dyDescent="0.25">
      <c r="A41" s="12" t="s">
        <v>103</v>
      </c>
      <c r="B41" s="114">
        <v>0</v>
      </c>
      <c r="C41" s="12">
        <v>11</v>
      </c>
      <c r="D41" s="12">
        <v>0</v>
      </c>
      <c r="E41" s="12">
        <v>0</v>
      </c>
      <c r="G41" s="136" cm="1">
        <f t="array" ref="G41">IFERROR(B41/INDEX(Table3[[#All],[Population]], MATCH('Total Opioid Overdoses by Year'!A41&amp;$G$2, Table3[[#All],[County Code]]&amp;Table3[[#All],[Year]], 0))*100000, 0)</f>
        <v>0</v>
      </c>
      <c r="H41" s="138" cm="1">
        <f t="array" ref="H41">IFERROR(C41/INDEX(Table3[[#All],[Population]], MATCH('Total Opioid Overdoses by Year'!A41&amp;$H$2, Table3[[#All],[County Code]]&amp;Table3[[#All],[Year]], 0))*100000, 0)</f>
        <v>52.5185008355216</v>
      </c>
      <c r="I41" s="138" cm="1">
        <f t="array" ref="I41">IFERROR(D41/INDEX(Table3[[#All],[Population]], MATCH('Total Opioid Overdoses by Year'!A41&amp;$I$2, Table3[[#All],[County Code]]&amp;Table3[[#All],[Year]], 0))*100000, 0)</f>
        <v>0</v>
      </c>
      <c r="J41" s="138" cm="1">
        <f t="array" ref="J41">IFERROR(E41/INDEX(Table3[[#All],[Population]], MATCH('Total Opioid Overdoses by Year'!A41&amp;$J$2, Table3[[#All],[County Code]]&amp;Table3[[#All],[Year]], 0))*100000, 0)</f>
        <v>0</v>
      </c>
    </row>
    <row r="42" spans="1:10" ht="16" x14ac:dyDescent="0.25">
      <c r="A42" s="12" t="s">
        <v>105</v>
      </c>
      <c r="B42" s="114">
        <v>0</v>
      </c>
      <c r="C42" s="12">
        <v>0</v>
      </c>
      <c r="D42" s="12">
        <v>0</v>
      </c>
      <c r="E42" s="12">
        <v>0</v>
      </c>
      <c r="G42" s="136" cm="1">
        <f t="array" ref="G42">IFERROR(B42/INDEX(Table3[[#All],[Population]], MATCH('Total Opioid Overdoses by Year'!A42&amp;$G$2, Table3[[#All],[County Code]]&amp;Table3[[#All],[Year]], 0))*100000, 0)</f>
        <v>0</v>
      </c>
      <c r="H42" s="138" cm="1">
        <f t="array" ref="H42">IFERROR(C42/INDEX(Table3[[#All],[Population]], MATCH('Total Opioid Overdoses by Year'!A42&amp;$H$2, Table3[[#All],[County Code]]&amp;Table3[[#All],[Year]], 0))*100000, 0)</f>
        <v>0</v>
      </c>
      <c r="I42" s="138" cm="1">
        <f t="array" ref="I42">IFERROR(D42/INDEX(Table3[[#All],[Population]], MATCH('Total Opioid Overdoses by Year'!A42&amp;$I$2, Table3[[#All],[County Code]]&amp;Table3[[#All],[Year]], 0))*100000, 0)</f>
        <v>0</v>
      </c>
      <c r="J42" s="138" cm="1">
        <f t="array" ref="J42">IFERROR(E42/INDEX(Table3[[#All],[Population]], MATCH('Total Opioid Overdoses by Year'!A42&amp;$J$2, Table3[[#All],[County Code]]&amp;Table3[[#All],[Year]], 0))*100000, 0)</f>
        <v>0</v>
      </c>
    </row>
    <row r="43" spans="1:10" ht="16" x14ac:dyDescent="0.25">
      <c r="A43" s="12" t="s">
        <v>107</v>
      </c>
      <c r="B43" s="114">
        <v>0</v>
      </c>
      <c r="C43" s="12">
        <v>0</v>
      </c>
      <c r="D43" s="12">
        <v>0</v>
      </c>
      <c r="E43" s="12">
        <v>0</v>
      </c>
      <c r="G43" s="136" cm="1">
        <f t="array" ref="G43">IFERROR(B43/INDEX(Table3[[#All],[Population]], MATCH('Total Opioid Overdoses by Year'!A43&amp;$G$2, Table3[[#All],[County Code]]&amp;Table3[[#All],[Year]], 0))*100000, 0)</f>
        <v>0</v>
      </c>
      <c r="H43" s="138" cm="1">
        <f t="array" ref="H43">IFERROR(C43/INDEX(Table3[[#All],[Population]], MATCH('Total Opioid Overdoses by Year'!A43&amp;$H$2, Table3[[#All],[County Code]]&amp;Table3[[#All],[Year]], 0))*100000, 0)</f>
        <v>0</v>
      </c>
      <c r="I43" s="138" cm="1">
        <f t="array" ref="I43">IFERROR(D43/INDEX(Table3[[#All],[Population]], MATCH('Total Opioid Overdoses by Year'!A43&amp;$I$2, Table3[[#All],[County Code]]&amp;Table3[[#All],[Year]], 0))*100000, 0)</f>
        <v>0</v>
      </c>
      <c r="J43" s="138" cm="1">
        <f t="array" ref="J43">IFERROR(E43/INDEX(Table3[[#All],[Population]], MATCH('Total Opioid Overdoses by Year'!A43&amp;$J$2, Table3[[#All],[County Code]]&amp;Table3[[#All],[Year]], 0))*100000, 0)</f>
        <v>0</v>
      </c>
    </row>
    <row r="44" spans="1:10" ht="16" x14ac:dyDescent="0.25">
      <c r="A44" s="12" t="s">
        <v>109</v>
      </c>
      <c r="B44" s="114">
        <v>13</v>
      </c>
      <c r="C44" s="12">
        <v>14</v>
      </c>
      <c r="D44" s="12">
        <v>18</v>
      </c>
      <c r="E44" s="12">
        <v>19</v>
      </c>
      <c r="G44" s="136" cm="1">
        <f t="array" ref="G44">IFERROR(B44/INDEX(Table3[[#All],[Population]], MATCH('Total Opioid Overdoses by Year'!A44&amp;$G$2, Table3[[#All],[County Code]]&amp;Table3[[#All],[Year]], 0))*100000, 0)</f>
        <v>8.5536445105341414</v>
      </c>
      <c r="H44" s="138" cm="1">
        <f t="array" ref="H44">IFERROR(C44/INDEX(Table3[[#All],[Population]], MATCH('Total Opioid Overdoses by Year'!A44&amp;$H$2, Table3[[#All],[County Code]]&amp;Table3[[#All],[Year]], 0))*100000, 0)</f>
        <v>9.096993443666868</v>
      </c>
      <c r="I44" s="138" cm="1">
        <f t="array" ref="I44">IFERROR(D44/INDEX(Table3[[#All],[Population]], MATCH('Total Opioid Overdoses by Year'!A44&amp;$I$2, Table3[[#All],[County Code]]&amp;Table3[[#All],[Year]], 0))*100000, 0)</f>
        <v>11.521843494959194</v>
      </c>
      <c r="J44" s="138" cm="1">
        <f t="array" ref="J44">IFERROR(E44/INDEX(Table3[[#All],[Population]], MATCH('Total Opioid Overdoses by Year'!A44&amp;$J$2, Table3[[#All],[County Code]]&amp;Table3[[#All],[Year]], 0))*100000, 0)</f>
        <v>12.012619572982986</v>
      </c>
    </row>
    <row r="45" spans="1:10" ht="16" x14ac:dyDescent="0.25">
      <c r="A45" s="12" t="s">
        <v>111</v>
      </c>
      <c r="B45" s="114">
        <v>0</v>
      </c>
      <c r="C45" s="12">
        <v>0</v>
      </c>
      <c r="D45" s="12">
        <v>0</v>
      </c>
      <c r="E45" s="12">
        <v>0</v>
      </c>
      <c r="G45" s="136" cm="1">
        <f t="array" ref="G45">IFERROR(B45/INDEX(Table3[[#All],[Population]], MATCH('Total Opioid Overdoses by Year'!A45&amp;$G$2, Table3[[#All],[County Code]]&amp;Table3[[#All],[Year]], 0))*100000, 0)</f>
        <v>0</v>
      </c>
      <c r="H45" s="138" cm="1">
        <f t="array" ref="H45">IFERROR(C45/INDEX(Table3[[#All],[Population]], MATCH('Total Opioid Overdoses by Year'!A45&amp;$H$2, Table3[[#All],[County Code]]&amp;Table3[[#All],[Year]], 0))*100000, 0)</f>
        <v>0</v>
      </c>
      <c r="I45" s="138" cm="1">
        <f t="array" ref="I45">IFERROR(D45/INDEX(Table3[[#All],[Population]], MATCH('Total Opioid Overdoses by Year'!A45&amp;$I$2, Table3[[#All],[County Code]]&amp;Table3[[#All],[Year]], 0))*100000, 0)</f>
        <v>0</v>
      </c>
      <c r="J45" s="138" cm="1">
        <f t="array" ref="J45">IFERROR(E45/INDEX(Table3[[#All],[Population]], MATCH('Total Opioid Overdoses by Year'!A45&amp;$J$2, Table3[[#All],[County Code]]&amp;Table3[[#All],[Year]], 0))*100000, 0)</f>
        <v>0</v>
      </c>
    </row>
    <row r="46" spans="1:10" ht="16" x14ac:dyDescent="0.25">
      <c r="A46" s="12" t="s">
        <v>113</v>
      </c>
      <c r="B46" s="114">
        <v>0</v>
      </c>
      <c r="C46" s="12">
        <v>17</v>
      </c>
      <c r="D46" s="12">
        <v>0</v>
      </c>
      <c r="E46" s="12">
        <v>0</v>
      </c>
      <c r="G46" s="136" cm="1">
        <f t="array" ref="G46">IFERROR(B46/INDEX(Table3[[#All],[Population]], MATCH('Total Opioid Overdoses by Year'!A46&amp;$G$2, Table3[[#All],[County Code]]&amp;Table3[[#All],[Year]], 0))*100000, 0)</f>
        <v>0</v>
      </c>
      <c r="H46" s="138" cm="1">
        <f t="array" ref="H46">IFERROR(C46/INDEX(Table3[[#All],[Population]], MATCH('Total Opioid Overdoses by Year'!A46&amp;$H$2, Table3[[#All],[County Code]]&amp;Table3[[#All],[Year]], 0))*100000, 0)</f>
        <v>21.463020478246598</v>
      </c>
      <c r="I46" s="138" cm="1">
        <f t="array" ref="I46">IFERROR(D46/INDEX(Table3[[#All],[Population]], MATCH('Total Opioid Overdoses by Year'!A46&amp;$I$2, Table3[[#All],[County Code]]&amp;Table3[[#All],[Year]], 0))*100000, 0)</f>
        <v>0</v>
      </c>
      <c r="J46" s="138" cm="1">
        <f t="array" ref="J46">IFERROR(E46/INDEX(Table3[[#All],[Population]], MATCH('Total Opioid Overdoses by Year'!A46&amp;$J$2, Table3[[#All],[County Code]]&amp;Table3[[#All],[Year]], 0))*100000, 0)</f>
        <v>0</v>
      </c>
    </row>
    <row r="47" spans="1:10" ht="16" x14ac:dyDescent="0.25">
      <c r="A47" s="12" t="s">
        <v>115</v>
      </c>
      <c r="B47" s="114">
        <v>0</v>
      </c>
      <c r="C47" s="12">
        <v>0</v>
      </c>
      <c r="D47" s="12">
        <v>0</v>
      </c>
      <c r="E47" s="12">
        <v>0</v>
      </c>
      <c r="G47" s="136" cm="1">
        <f t="array" ref="G47">IFERROR(B47/INDEX(Table3[[#All],[Population]], MATCH('Total Opioid Overdoses by Year'!A47&amp;$G$2, Table3[[#All],[County Code]]&amp;Table3[[#All],[Year]], 0))*100000, 0)</f>
        <v>0</v>
      </c>
      <c r="H47" s="138" cm="1">
        <f t="array" ref="H47">IFERROR(C47/INDEX(Table3[[#All],[Population]], MATCH('Total Opioid Overdoses by Year'!A47&amp;$H$2, Table3[[#All],[County Code]]&amp;Table3[[#All],[Year]], 0))*100000, 0)</f>
        <v>0</v>
      </c>
      <c r="I47" s="138" cm="1">
        <f t="array" ref="I47">IFERROR(D47/INDEX(Table3[[#All],[Population]], MATCH('Total Opioid Overdoses by Year'!A47&amp;$I$2, Table3[[#All],[County Code]]&amp;Table3[[#All],[Year]], 0))*100000, 0)</f>
        <v>0</v>
      </c>
      <c r="J47" s="138" cm="1">
        <f t="array" ref="J47">IFERROR(E47/INDEX(Table3[[#All],[Population]], MATCH('Total Opioid Overdoses by Year'!A47&amp;$J$2, Table3[[#All],[County Code]]&amp;Table3[[#All],[Year]], 0))*100000, 0)</f>
        <v>0</v>
      </c>
    </row>
    <row r="48" spans="1:10" ht="16" x14ac:dyDescent="0.25">
      <c r="A48" s="12" t="s">
        <v>117</v>
      </c>
      <c r="B48" s="114">
        <v>55</v>
      </c>
      <c r="C48" s="12">
        <v>120</v>
      </c>
      <c r="D48" s="12">
        <v>94</v>
      </c>
      <c r="E48" s="12">
        <v>124</v>
      </c>
      <c r="G48" s="136" cm="1">
        <f t="array" ref="G48">IFERROR(B48/INDEX(Table3[[#All],[Population]], MATCH('Total Opioid Overdoses by Year'!A48&amp;$G$2, Table3[[#All],[County Code]]&amp;Table3[[#All],[Year]], 0))*100000, 0)</f>
        <v>11.320459569493213</v>
      </c>
      <c r="H48" s="138" cm="1">
        <f t="array" ref="H48">IFERROR(C48/INDEX(Table3[[#All],[Population]], MATCH('Total Opioid Overdoses by Year'!A48&amp;$H$2, Table3[[#All],[County Code]]&amp;Table3[[#All],[Year]], 0))*100000, 0)</f>
        <v>24.709661477637756</v>
      </c>
      <c r="I48" s="138" cm="1">
        <f t="array" ref="I48">IFERROR(D48/INDEX(Table3[[#All],[Population]], MATCH('Total Opioid Overdoses by Year'!A48&amp;$I$2, Table3[[#All],[County Code]]&amp;Table3[[#All],[Year]], 0))*100000, 0)</f>
        <v>19.405009382528473</v>
      </c>
      <c r="J48" s="138" cm="1">
        <f t="array" ref="J48">IFERROR(E48/INDEX(Table3[[#All],[Population]], MATCH('Total Opioid Overdoses by Year'!A48&amp;$J$2, Table3[[#All],[County Code]]&amp;Table3[[#All],[Year]], 0))*100000, 0)</f>
        <v>25.541047965676128</v>
      </c>
    </row>
    <row r="49" spans="1:10" ht="16" x14ac:dyDescent="0.25">
      <c r="A49" s="12" t="s">
        <v>464</v>
      </c>
      <c r="B49" s="114">
        <v>0</v>
      </c>
      <c r="C49" s="12">
        <v>15</v>
      </c>
      <c r="D49" s="12">
        <v>14</v>
      </c>
      <c r="E49" s="12">
        <v>19</v>
      </c>
      <c r="G49" s="136" cm="1">
        <f t="array" ref="G49">IFERROR(B49/INDEX(Table3[[#All],[Population]], MATCH('Total Opioid Overdoses by Year'!A49&amp;$G$2, Table3[[#All],[County Code]]&amp;Table3[[#All],[Year]], 0))*100000, 0)</f>
        <v>0</v>
      </c>
      <c r="H49" s="138" cm="1">
        <f t="array" ref="H49">IFERROR(C49/INDEX(Table3[[#All],[Population]], MATCH('Total Opioid Overdoses by Year'!A49&amp;$H$2, Table3[[#All],[County Code]]&amp;Table3[[#All],[Year]], 0))*100000, 0)</f>
        <v>13.63276954257514</v>
      </c>
      <c r="I49" s="138" cm="1">
        <f t="array" ref="I49">IFERROR(D49/INDEX(Table3[[#All],[Population]], MATCH('Total Opioid Overdoses by Year'!A49&amp;$I$2, Table3[[#All],[County Code]]&amp;Table3[[#All],[Year]], 0))*100000, 0)</f>
        <v>12.726462861454273</v>
      </c>
      <c r="J49" s="138" cm="1">
        <f t="array" ref="J49">IFERROR(E49/INDEX(Table3[[#All],[Population]], MATCH('Total Opioid Overdoses by Year'!A49&amp;$J$2, Table3[[#All],[County Code]]&amp;Table3[[#All],[Year]], 0))*100000, 0)</f>
        <v>17.290331974373906</v>
      </c>
    </row>
    <row r="50" spans="1:10" ht="16" x14ac:dyDescent="0.25">
      <c r="A50" s="12" t="s">
        <v>121</v>
      </c>
      <c r="B50" s="114">
        <v>0</v>
      </c>
      <c r="C50" s="12">
        <v>0</v>
      </c>
      <c r="D50" s="12">
        <v>0</v>
      </c>
      <c r="E50" s="12">
        <v>0</v>
      </c>
      <c r="G50" s="136" cm="1">
        <f t="array" ref="G50">IFERROR(B50/INDEX(Table3[[#All],[Population]], MATCH('Total Opioid Overdoses by Year'!A50&amp;$G$2, Table3[[#All],[County Code]]&amp;Table3[[#All],[Year]], 0))*100000, 0)</f>
        <v>0</v>
      </c>
      <c r="H50" s="138" cm="1">
        <f t="array" ref="H50">IFERROR(C50/INDEX(Table3[[#All],[Population]], MATCH('Total Opioid Overdoses by Year'!A50&amp;$H$2, Table3[[#All],[County Code]]&amp;Table3[[#All],[Year]], 0))*100000, 0)</f>
        <v>0</v>
      </c>
      <c r="I50" s="138" cm="1">
        <f t="array" ref="I50">IFERROR(D50/INDEX(Table3[[#All],[Population]], MATCH('Total Opioid Overdoses by Year'!A50&amp;$I$2, Table3[[#All],[County Code]]&amp;Table3[[#All],[Year]], 0))*100000, 0)</f>
        <v>0</v>
      </c>
      <c r="J50" s="138" cm="1">
        <f t="array" ref="J50">IFERROR(E50/INDEX(Table3[[#All],[Population]], MATCH('Total Opioid Overdoses by Year'!A50&amp;$J$2, Table3[[#All],[County Code]]&amp;Table3[[#All],[Year]], 0))*100000, 0)</f>
        <v>0</v>
      </c>
    </row>
    <row r="51" spans="1:10" ht="16" x14ac:dyDescent="0.25">
      <c r="A51" s="12" t="s">
        <v>123</v>
      </c>
      <c r="B51" s="114">
        <v>21</v>
      </c>
      <c r="C51" s="12">
        <v>32</v>
      </c>
      <c r="D51" s="12">
        <v>17</v>
      </c>
      <c r="E51" s="12">
        <v>30</v>
      </c>
      <c r="G51" s="136" cm="1">
        <f t="array" ref="G51">IFERROR(B51/INDEX(Table3[[#All],[Population]], MATCH('Total Opioid Overdoses by Year'!A51&amp;$G$2, Table3[[#All],[County Code]]&amp;Table3[[#All],[Year]], 0))*100000, 0)</f>
        <v>16.241801757208265</v>
      </c>
      <c r="H51" s="138" cm="1">
        <f t="array" ref="H51">IFERROR(C51/INDEX(Table3[[#All],[Population]], MATCH('Total Opioid Overdoses by Year'!A51&amp;$H$2, Table3[[#All],[County Code]]&amp;Table3[[#All],[Year]], 0))*100000, 0)</f>
        <v>24.710806344499531</v>
      </c>
      <c r="I51" s="138" cm="1">
        <f t="array" ref="I51">IFERROR(D51/INDEX(Table3[[#All],[Population]], MATCH('Total Opioid Overdoses by Year'!A51&amp;$I$2, Table3[[#All],[County Code]]&amp;Table3[[#All],[Year]], 0))*100000, 0)</f>
        <v>13.113135504971419</v>
      </c>
      <c r="J51" s="138" cm="1">
        <f t="array" ref="J51">IFERROR(E51/INDEX(Table3[[#All],[Population]], MATCH('Total Opioid Overdoses by Year'!A51&amp;$J$2, Table3[[#All],[County Code]]&amp;Table3[[#All],[Year]], 0))*100000, 0)</f>
        <v>23.153686452778057</v>
      </c>
    </row>
    <row r="52" spans="1:10" ht="16" x14ac:dyDescent="0.25">
      <c r="A52" s="12" t="s">
        <v>125</v>
      </c>
      <c r="B52" s="114">
        <v>157</v>
      </c>
      <c r="C52" s="12">
        <v>232</v>
      </c>
      <c r="D52" s="12">
        <v>273</v>
      </c>
      <c r="E52" s="12">
        <v>294</v>
      </c>
      <c r="G52" s="136" cm="1">
        <f t="array" ref="G52">IFERROR(B52/INDEX(Table3[[#All],[Population]], MATCH('Total Opioid Overdoses by Year'!A52&amp;$G$2, Table3[[#All],[County Code]]&amp;Table3[[#All],[Year]], 0))*100000, 0)</f>
        <v>16.680319029694154</v>
      </c>
      <c r="H52" s="138" cm="1">
        <f t="array" ref="H52">IFERROR(C52/INDEX(Table3[[#All],[Population]], MATCH('Total Opioid Overdoses by Year'!A52&amp;$H$2, Table3[[#All],[County Code]]&amp;Table3[[#All],[Year]], 0))*100000, 0)</f>
        <v>24.418944891072559</v>
      </c>
      <c r="I52" s="138" cm="1">
        <f t="array" ref="I52">IFERROR(D52/INDEX(Table3[[#All],[Population]], MATCH('Total Opioid Overdoses by Year'!A52&amp;$I$2, Table3[[#All],[County Code]]&amp;Table3[[#All],[Year]], 0))*100000, 0)</f>
        <v>28.596268867776299</v>
      </c>
      <c r="J52" s="138" cm="1">
        <f t="array" ref="J52">IFERROR(E52/INDEX(Table3[[#All],[Population]], MATCH('Total Opioid Overdoses by Year'!A52&amp;$J$2, Table3[[#All],[County Code]]&amp;Table3[[#All],[Year]], 0))*100000, 0)</f>
        <v>30.479523772991822</v>
      </c>
    </row>
    <row r="53" spans="1:10" ht="16" x14ac:dyDescent="0.25">
      <c r="A53" s="12" t="s">
        <v>127</v>
      </c>
      <c r="B53" s="114">
        <v>0</v>
      </c>
      <c r="C53" s="12">
        <v>0</v>
      </c>
      <c r="D53" s="12">
        <v>0</v>
      </c>
      <c r="E53" s="12">
        <v>0</v>
      </c>
      <c r="G53" s="136" cm="1">
        <f t="array" ref="G53">IFERROR(B53/INDEX(Table3[[#All],[Population]], MATCH('Total Opioid Overdoses by Year'!A53&amp;$G$2, Table3[[#All],[County Code]]&amp;Table3[[#All],[Year]], 0))*100000, 0)</f>
        <v>0</v>
      </c>
      <c r="H53" s="138" cm="1">
        <f t="array" ref="H53">IFERROR(C53/INDEX(Table3[[#All],[Population]], MATCH('Total Opioid Overdoses by Year'!A53&amp;$H$2, Table3[[#All],[County Code]]&amp;Table3[[#All],[Year]], 0))*100000, 0)</f>
        <v>0</v>
      </c>
      <c r="I53" s="138" cm="1">
        <f t="array" ref="I53">IFERROR(D53/INDEX(Table3[[#All],[Population]], MATCH('Total Opioid Overdoses by Year'!A53&amp;$I$2, Table3[[#All],[County Code]]&amp;Table3[[#All],[Year]], 0))*100000, 0)</f>
        <v>0</v>
      </c>
      <c r="J53" s="138" cm="1">
        <f t="array" ref="J53">IFERROR(E53/INDEX(Table3[[#All],[Population]], MATCH('Total Opioid Overdoses by Year'!A53&amp;$J$2, Table3[[#All],[County Code]]&amp;Table3[[#All],[Year]], 0))*100000, 0)</f>
        <v>0</v>
      </c>
    </row>
    <row r="54" spans="1:10" ht="16" x14ac:dyDescent="0.25">
      <c r="A54" s="12" t="s">
        <v>129</v>
      </c>
      <c r="B54" s="114">
        <v>0</v>
      </c>
      <c r="C54" s="12">
        <v>0</v>
      </c>
      <c r="D54" s="12">
        <v>0</v>
      </c>
      <c r="E54" s="12">
        <v>0</v>
      </c>
      <c r="G54" s="136" cm="1">
        <f t="array" ref="G54">IFERROR(B54/INDEX(Table3[[#All],[Population]], MATCH('Total Opioid Overdoses by Year'!A54&amp;$G$2, Table3[[#All],[County Code]]&amp;Table3[[#All],[Year]], 0))*100000, 0)</f>
        <v>0</v>
      </c>
      <c r="H54" s="138" cm="1">
        <f t="array" ref="H54">IFERROR(C54/INDEX(Table3[[#All],[Population]], MATCH('Total Opioid Overdoses by Year'!A54&amp;$H$2, Table3[[#All],[County Code]]&amp;Table3[[#All],[Year]], 0))*100000, 0)</f>
        <v>0</v>
      </c>
      <c r="I54" s="138" cm="1">
        <f t="array" ref="I54">IFERROR(D54/INDEX(Table3[[#All],[Population]], MATCH('Total Opioid Overdoses by Year'!A54&amp;$I$2, Table3[[#All],[County Code]]&amp;Table3[[#All],[Year]], 0))*100000, 0)</f>
        <v>0</v>
      </c>
      <c r="J54" s="138" cm="1">
        <f t="array" ref="J54">IFERROR(E54/INDEX(Table3[[#All],[Population]], MATCH('Total Opioid Overdoses by Year'!A54&amp;$J$2, Table3[[#All],[County Code]]&amp;Table3[[#All],[Year]], 0))*100000, 0)</f>
        <v>0</v>
      </c>
    </row>
    <row r="55" spans="1:10" ht="16" x14ac:dyDescent="0.25">
      <c r="A55" s="12" t="s">
        <v>131</v>
      </c>
      <c r="B55" s="114">
        <v>0</v>
      </c>
      <c r="C55" s="12">
        <v>0</v>
      </c>
      <c r="D55" s="12">
        <v>0</v>
      </c>
      <c r="E55" s="12">
        <v>0</v>
      </c>
      <c r="G55" s="136" cm="1">
        <f t="array" ref="G55">IFERROR(B55/INDEX(Table3[[#All],[Population]], MATCH('Total Opioid Overdoses by Year'!A55&amp;$G$2, Table3[[#All],[County Code]]&amp;Table3[[#All],[Year]], 0))*100000, 0)</f>
        <v>0</v>
      </c>
      <c r="H55" s="138" cm="1">
        <f t="array" ref="H55">IFERROR(C55/INDEX(Table3[[#All],[Population]], MATCH('Total Opioid Overdoses by Year'!A55&amp;$H$2, Table3[[#All],[County Code]]&amp;Table3[[#All],[Year]], 0))*100000, 0)</f>
        <v>0</v>
      </c>
      <c r="I55" s="138" cm="1">
        <f t="array" ref="I55">IFERROR(D55/INDEX(Table3[[#All],[Population]], MATCH('Total Opioid Overdoses by Year'!A55&amp;$I$2, Table3[[#All],[County Code]]&amp;Table3[[#All],[Year]], 0))*100000, 0)</f>
        <v>0</v>
      </c>
      <c r="J55" s="138" cm="1">
        <f t="array" ref="J55">IFERROR(E55/INDEX(Table3[[#All],[Population]], MATCH('Total Opioid Overdoses by Year'!A55&amp;$J$2, Table3[[#All],[County Code]]&amp;Table3[[#All],[Year]], 0))*100000, 0)</f>
        <v>0</v>
      </c>
    </row>
    <row r="56" spans="1:10" ht="16" x14ac:dyDescent="0.25">
      <c r="A56" s="12" t="s">
        <v>133</v>
      </c>
      <c r="B56" s="114">
        <v>17</v>
      </c>
      <c r="C56" s="12">
        <v>16</v>
      </c>
      <c r="D56" s="12">
        <v>17</v>
      </c>
      <c r="E56" s="12">
        <v>15</v>
      </c>
      <c r="G56" s="136" cm="1">
        <f t="array" ref="G56">IFERROR(B56/INDEX(Table3[[#All],[Population]], MATCH('Total Opioid Overdoses by Year'!A56&amp;$G$2, Table3[[#All],[County Code]]&amp;Table3[[#All],[Year]], 0))*100000, 0)</f>
        <v>11.68417001154671</v>
      </c>
      <c r="H56" s="138" cm="1">
        <f t="array" ref="H56">IFERROR(C56/INDEX(Table3[[#All],[Population]], MATCH('Total Opioid Overdoses by Year'!A56&amp;$H$2, Table3[[#All],[County Code]]&amp;Table3[[#All],[Year]], 0))*100000, 0)</f>
        <v>10.885390445348538</v>
      </c>
      <c r="I56" s="138" cm="1">
        <f t="array" ref="I56">IFERROR(D56/INDEX(Table3[[#All],[Population]], MATCH('Total Opioid Overdoses by Year'!A56&amp;$I$2, Table3[[#All],[County Code]]&amp;Table3[[#All],[Year]], 0))*100000, 0)</f>
        <v>11.571159225957514</v>
      </c>
      <c r="J56" s="138" cm="1">
        <f t="array" ref="J56">IFERROR(E56/INDEX(Table3[[#All],[Population]], MATCH('Total Opioid Overdoses by Year'!A56&amp;$J$2, Table3[[#All],[County Code]]&amp;Table3[[#All],[Year]], 0))*100000, 0)</f>
        <v>10.105705681427734</v>
      </c>
    </row>
    <row r="57" spans="1:10" ht="16" x14ac:dyDescent="0.25">
      <c r="A57" s="12" t="s">
        <v>135</v>
      </c>
      <c r="B57" s="114">
        <v>0</v>
      </c>
      <c r="C57" s="12">
        <v>10</v>
      </c>
      <c r="D57" s="12">
        <v>0</v>
      </c>
      <c r="E57" s="12">
        <v>0</v>
      </c>
      <c r="G57" s="136" cm="1">
        <f t="array" ref="G57">IFERROR(B57/INDEX(Table3[[#All],[Population]], MATCH('Total Opioid Overdoses by Year'!A57&amp;$G$2, Table3[[#All],[County Code]]&amp;Table3[[#All],[Year]], 0))*100000, 0)</f>
        <v>0</v>
      </c>
      <c r="H57" s="138" cm="1">
        <f t="array" ref="H57">IFERROR(C57/INDEX(Table3[[#All],[Population]], MATCH('Total Opioid Overdoses by Year'!A57&amp;$H$2, Table3[[#All],[County Code]]&amp;Table3[[#All],[Year]], 0))*100000, 0)</f>
        <v>25.957170668397143</v>
      </c>
      <c r="I57" s="138" cm="1">
        <f t="array" ref="I57">IFERROR(D57/INDEX(Table3[[#All],[Population]], MATCH('Total Opioid Overdoses by Year'!A57&amp;$I$2, Table3[[#All],[County Code]]&amp;Table3[[#All],[Year]], 0))*100000, 0)</f>
        <v>0</v>
      </c>
      <c r="J57" s="138" cm="1">
        <f t="array" ref="J57">IFERROR(E57/INDEX(Table3[[#All],[Population]], MATCH('Total Opioid Overdoses by Year'!A57&amp;$J$2, Table3[[#All],[County Code]]&amp;Table3[[#All],[Year]], 0))*100000, 0)</f>
        <v>0</v>
      </c>
    </row>
    <row r="58" spans="1:10" ht="16" x14ac:dyDescent="0.25">
      <c r="A58" s="12" t="s">
        <v>137</v>
      </c>
      <c r="B58" s="114">
        <v>13</v>
      </c>
      <c r="C58" s="12">
        <v>13</v>
      </c>
      <c r="D58" s="12">
        <v>21</v>
      </c>
      <c r="E58" s="12">
        <v>12</v>
      </c>
      <c r="G58" s="136" cm="1">
        <f t="array" ref="G58">IFERROR(B58/INDEX(Table3[[#All],[Population]], MATCH('Total Opioid Overdoses by Year'!A58&amp;$G$2, Table3[[#All],[County Code]]&amp;Table3[[#All],[Year]], 0))*100000, 0)</f>
        <v>18.651898189331114</v>
      </c>
      <c r="H58" s="138" cm="1">
        <f t="array" ref="H58">IFERROR(C58/INDEX(Table3[[#All],[Population]], MATCH('Total Opioid Overdoses by Year'!A58&amp;$H$2, Table3[[#All],[County Code]]&amp;Table3[[#All],[Year]], 0))*100000, 0)</f>
        <v>18.64788489951659</v>
      </c>
      <c r="I58" s="138" cm="1">
        <f t="array" ref="I58">IFERROR(D58/INDEX(Table3[[#All],[Population]], MATCH('Total Opioid Overdoses by Year'!A58&amp;$I$2, Table3[[#All],[County Code]]&amp;Table3[[#All],[Year]], 0))*100000, 0)</f>
        <v>29.950367961663527</v>
      </c>
      <c r="J58" s="138" cm="1">
        <f t="array" ref="J58">IFERROR(E58/INDEX(Table3[[#All],[Population]], MATCH('Total Opioid Overdoses by Year'!A58&amp;$J$2, Table3[[#All],[County Code]]&amp;Table3[[#All],[Year]], 0))*100000, 0)</f>
        <v>17.023932812211836</v>
      </c>
    </row>
    <row r="59" spans="1:10" ht="16" x14ac:dyDescent="0.25">
      <c r="A59" s="12" t="s">
        <v>139</v>
      </c>
      <c r="B59" s="114">
        <v>0</v>
      </c>
      <c r="C59" s="12">
        <v>0</v>
      </c>
      <c r="D59" s="12">
        <v>0</v>
      </c>
      <c r="E59" s="12">
        <v>0</v>
      </c>
      <c r="G59" s="136" cm="1">
        <f t="array" ref="G59">IFERROR(B59/INDEX(Table3[[#All],[Population]], MATCH('Total Opioid Overdoses by Year'!A59&amp;$G$2, Table3[[#All],[County Code]]&amp;Table3[[#All],[Year]], 0))*100000, 0)</f>
        <v>0</v>
      </c>
      <c r="H59" s="138" cm="1">
        <f t="array" ref="H59">IFERROR(C59/INDEX(Table3[[#All],[Population]], MATCH('Total Opioid Overdoses by Year'!A59&amp;$H$2, Table3[[#All],[County Code]]&amp;Table3[[#All],[Year]], 0))*100000, 0)</f>
        <v>0</v>
      </c>
      <c r="I59" s="138" cm="1">
        <f t="array" ref="I59">IFERROR(D59/INDEX(Table3[[#All],[Population]], MATCH('Total Opioid Overdoses by Year'!A59&amp;$I$2, Table3[[#All],[County Code]]&amp;Table3[[#All],[Year]], 0))*100000, 0)</f>
        <v>0</v>
      </c>
      <c r="J59" s="138" cm="1">
        <f t="array" ref="J59">IFERROR(E59/INDEX(Table3[[#All],[Population]], MATCH('Total Opioid Overdoses by Year'!A59&amp;$J$2, Table3[[#All],[County Code]]&amp;Table3[[#All],[Year]], 0))*100000, 0)</f>
        <v>0</v>
      </c>
    </row>
    <row r="60" spans="1:10" ht="16" x14ac:dyDescent="0.25">
      <c r="A60" s="12" t="s">
        <v>141</v>
      </c>
      <c r="B60" s="114">
        <v>0</v>
      </c>
      <c r="C60" s="12">
        <v>0</v>
      </c>
      <c r="D60" s="12">
        <v>0</v>
      </c>
      <c r="E60" s="12">
        <v>0</v>
      </c>
      <c r="G60" s="136" cm="1">
        <f t="array" ref="G60">IFERROR(B60/INDEX(Table3[[#All],[Population]], MATCH('Total Opioid Overdoses by Year'!A60&amp;$G$2, Table3[[#All],[County Code]]&amp;Table3[[#All],[Year]], 0))*100000, 0)</f>
        <v>0</v>
      </c>
      <c r="H60" s="138" cm="1">
        <f t="array" ref="H60">IFERROR(C60/INDEX(Table3[[#All],[Population]], MATCH('Total Opioid Overdoses by Year'!A60&amp;$H$2, Table3[[#All],[County Code]]&amp;Table3[[#All],[Year]], 0))*100000, 0)</f>
        <v>0</v>
      </c>
      <c r="I60" s="138" cm="1">
        <f t="array" ref="I60">IFERROR(D60/INDEX(Table3[[#All],[Population]], MATCH('Total Opioid Overdoses by Year'!A60&amp;$I$2, Table3[[#All],[County Code]]&amp;Table3[[#All],[Year]], 0))*100000, 0)</f>
        <v>0</v>
      </c>
      <c r="J60" s="138" cm="1">
        <f t="array" ref="J60">IFERROR(E60/INDEX(Table3[[#All],[Population]], MATCH('Total Opioid Overdoses by Year'!A60&amp;$J$2, Table3[[#All],[County Code]]&amp;Table3[[#All],[Year]], 0))*100000, 0)</f>
        <v>0</v>
      </c>
    </row>
    <row r="61" spans="1:10" ht="16" x14ac:dyDescent="0.25">
      <c r="A61" s="12" t="s">
        <v>143</v>
      </c>
      <c r="B61" s="114">
        <v>0</v>
      </c>
      <c r="C61" s="12">
        <v>0</v>
      </c>
      <c r="D61" s="12">
        <v>0</v>
      </c>
      <c r="E61" s="12">
        <v>0</v>
      </c>
      <c r="G61" s="136" cm="1">
        <f t="array" ref="G61">IFERROR(B61/INDEX(Table3[[#All],[Population]], MATCH('Total Opioid Overdoses by Year'!A61&amp;$G$2, Table3[[#All],[County Code]]&amp;Table3[[#All],[Year]], 0))*100000, 0)</f>
        <v>0</v>
      </c>
      <c r="H61" s="138" cm="1">
        <f t="array" ref="H61">IFERROR(C61/INDEX(Table3[[#All],[Population]], MATCH('Total Opioid Overdoses by Year'!A61&amp;$H$2, Table3[[#All],[County Code]]&amp;Table3[[#All],[Year]], 0))*100000, 0)</f>
        <v>0</v>
      </c>
      <c r="I61" s="138" cm="1">
        <f t="array" ref="I61">IFERROR(D61/INDEX(Table3[[#All],[Population]], MATCH('Total Opioid Overdoses by Year'!A61&amp;$I$2, Table3[[#All],[County Code]]&amp;Table3[[#All],[Year]], 0))*100000, 0)</f>
        <v>0</v>
      </c>
      <c r="J61" s="138" cm="1">
        <f t="array" ref="J61">IFERROR(E61/INDEX(Table3[[#All],[Population]], MATCH('Total Opioid Overdoses by Year'!A61&amp;$J$2, Table3[[#All],[County Code]]&amp;Table3[[#All],[Year]], 0))*100000, 0)</f>
        <v>0</v>
      </c>
    </row>
    <row r="62" spans="1:10" ht="16" x14ac:dyDescent="0.25">
      <c r="A62" s="12" t="s">
        <v>145</v>
      </c>
      <c r="B62" s="114">
        <v>0</v>
      </c>
      <c r="C62" s="12">
        <v>0</v>
      </c>
      <c r="D62" s="12">
        <v>0</v>
      </c>
      <c r="E62" s="12">
        <v>0</v>
      </c>
      <c r="G62" s="136" cm="1">
        <f t="array" ref="G62">IFERROR(B62/INDEX(Table3[[#All],[Population]], MATCH('Total Opioid Overdoses by Year'!A62&amp;$G$2, Table3[[#All],[County Code]]&amp;Table3[[#All],[Year]], 0))*100000, 0)</f>
        <v>0</v>
      </c>
      <c r="H62" s="138" cm="1">
        <f t="array" ref="H62">IFERROR(C62/INDEX(Table3[[#All],[Population]], MATCH('Total Opioid Overdoses by Year'!A62&amp;$H$2, Table3[[#All],[County Code]]&amp;Table3[[#All],[Year]], 0))*100000, 0)</f>
        <v>0</v>
      </c>
      <c r="I62" s="138" cm="1">
        <f t="array" ref="I62">IFERROR(D62/INDEX(Table3[[#All],[Population]], MATCH('Total Opioid Overdoses by Year'!A62&amp;$I$2, Table3[[#All],[County Code]]&amp;Table3[[#All],[Year]], 0))*100000, 0)</f>
        <v>0</v>
      </c>
      <c r="J62" s="138" cm="1">
        <f t="array" ref="J62">IFERROR(E62/INDEX(Table3[[#All],[Population]], MATCH('Total Opioid Overdoses by Year'!A62&amp;$J$2, Table3[[#All],[County Code]]&amp;Table3[[#All],[Year]], 0))*100000, 0)</f>
        <v>0</v>
      </c>
    </row>
    <row r="63" spans="1:10" ht="16" x14ac:dyDescent="0.25">
      <c r="A63" s="12" t="s">
        <v>147</v>
      </c>
      <c r="B63" s="114">
        <v>0</v>
      </c>
      <c r="C63" s="12">
        <v>0</v>
      </c>
      <c r="D63" s="12">
        <v>0</v>
      </c>
      <c r="E63" s="12">
        <v>0</v>
      </c>
      <c r="G63" s="136" cm="1">
        <f t="array" ref="G63">IFERROR(B63/INDEX(Table3[[#All],[Population]], MATCH('Total Opioid Overdoses by Year'!A63&amp;$G$2, Table3[[#All],[County Code]]&amp;Table3[[#All],[Year]], 0))*100000, 0)</f>
        <v>0</v>
      </c>
      <c r="H63" s="138" cm="1">
        <f t="array" ref="H63">IFERROR(C63/INDEX(Table3[[#All],[Population]], MATCH('Total Opioid Overdoses by Year'!A63&amp;$H$2, Table3[[#All],[County Code]]&amp;Table3[[#All],[Year]], 0))*100000, 0)</f>
        <v>0</v>
      </c>
      <c r="I63" s="138" cm="1">
        <f t="array" ref="I63">IFERROR(D63/INDEX(Table3[[#All],[Population]], MATCH('Total Opioid Overdoses by Year'!A63&amp;$I$2, Table3[[#All],[County Code]]&amp;Table3[[#All],[Year]], 0))*100000, 0)</f>
        <v>0</v>
      </c>
      <c r="J63" s="138" cm="1">
        <f t="array" ref="J63">IFERROR(E63/INDEX(Table3[[#All],[Population]], MATCH('Total Opioid Overdoses by Year'!A63&amp;$J$2, Table3[[#All],[County Code]]&amp;Table3[[#All],[Year]], 0))*100000, 0)</f>
        <v>0</v>
      </c>
    </row>
    <row r="64" spans="1:10" ht="16" x14ac:dyDescent="0.25">
      <c r="A64" s="12" t="s">
        <v>149</v>
      </c>
      <c r="B64" s="114">
        <v>0</v>
      </c>
      <c r="C64" s="12">
        <v>0</v>
      </c>
      <c r="D64" s="12">
        <v>0</v>
      </c>
      <c r="E64" s="12">
        <v>0</v>
      </c>
      <c r="G64" s="136" cm="1">
        <f t="array" ref="G64">IFERROR(B64/INDEX(Table3[[#All],[Population]], MATCH('Total Opioid Overdoses by Year'!A64&amp;$G$2, Table3[[#All],[County Code]]&amp;Table3[[#All],[Year]], 0))*100000, 0)</f>
        <v>0</v>
      </c>
      <c r="H64" s="138" cm="1">
        <f t="array" ref="H64">IFERROR(C64/INDEX(Table3[[#All],[Population]], MATCH('Total Opioid Overdoses by Year'!A64&amp;$H$2, Table3[[#All],[County Code]]&amp;Table3[[#All],[Year]], 0))*100000, 0)</f>
        <v>0</v>
      </c>
      <c r="I64" s="138" cm="1">
        <f t="array" ref="I64">IFERROR(D64/INDEX(Table3[[#All],[Population]], MATCH('Total Opioid Overdoses by Year'!A64&amp;$I$2, Table3[[#All],[County Code]]&amp;Table3[[#All],[Year]], 0))*100000, 0)</f>
        <v>0</v>
      </c>
      <c r="J64" s="138" cm="1">
        <f t="array" ref="J64">IFERROR(E64/INDEX(Table3[[#All],[Population]], MATCH('Total Opioid Overdoses by Year'!A64&amp;$J$2, Table3[[#All],[County Code]]&amp;Table3[[#All],[Year]], 0))*100000, 0)</f>
        <v>0</v>
      </c>
    </row>
    <row r="65" spans="1:10" ht="16" x14ac:dyDescent="0.25">
      <c r="A65" s="12" t="s">
        <v>151</v>
      </c>
      <c r="B65" s="114">
        <v>0</v>
      </c>
      <c r="C65" s="12">
        <v>0</v>
      </c>
      <c r="D65" s="12">
        <v>0</v>
      </c>
      <c r="E65" s="12">
        <v>0</v>
      </c>
      <c r="G65" s="136" cm="1">
        <f t="array" ref="G65">IFERROR(B65/INDEX(Table3[[#All],[Population]], MATCH('Total Opioid Overdoses by Year'!A65&amp;$G$2, Table3[[#All],[County Code]]&amp;Table3[[#All],[Year]], 0))*100000, 0)</f>
        <v>0</v>
      </c>
      <c r="H65" s="138" cm="1">
        <f t="array" ref="H65">IFERROR(C65/INDEX(Table3[[#All],[Population]], MATCH('Total Opioid Overdoses by Year'!A65&amp;$H$2, Table3[[#All],[County Code]]&amp;Table3[[#All],[Year]], 0))*100000, 0)</f>
        <v>0</v>
      </c>
      <c r="I65" s="138" cm="1">
        <f t="array" ref="I65">IFERROR(D65/INDEX(Table3[[#All],[Population]], MATCH('Total Opioid Overdoses by Year'!A65&amp;$I$2, Table3[[#All],[County Code]]&amp;Table3[[#All],[Year]], 0))*100000, 0)</f>
        <v>0</v>
      </c>
      <c r="J65" s="138" cm="1">
        <f t="array" ref="J65">IFERROR(E65/INDEX(Table3[[#All],[Population]], MATCH('Total Opioid Overdoses by Year'!A65&amp;$J$2, Table3[[#All],[County Code]]&amp;Table3[[#All],[Year]], 0))*100000, 0)</f>
        <v>0</v>
      </c>
    </row>
    <row r="66" spans="1:10" ht="16" x14ac:dyDescent="0.25">
      <c r="A66" s="12" t="s">
        <v>153</v>
      </c>
      <c r="B66" s="114">
        <v>0</v>
      </c>
      <c r="C66" s="12">
        <v>0</v>
      </c>
      <c r="D66" s="12">
        <v>0</v>
      </c>
      <c r="E66" s="12">
        <v>0</v>
      </c>
      <c r="G66" s="136" cm="1">
        <f t="array" ref="G66">IFERROR(B66/INDEX(Table3[[#All],[Population]], MATCH('Total Opioid Overdoses by Year'!A66&amp;$G$2, Table3[[#All],[County Code]]&amp;Table3[[#All],[Year]], 0))*100000, 0)</f>
        <v>0</v>
      </c>
      <c r="H66" s="138" cm="1">
        <f t="array" ref="H66">IFERROR(C66/INDEX(Table3[[#All],[Population]], MATCH('Total Opioid Overdoses by Year'!A66&amp;$H$2, Table3[[#All],[County Code]]&amp;Table3[[#All],[Year]], 0))*100000, 0)</f>
        <v>0</v>
      </c>
      <c r="I66" s="138" cm="1">
        <f t="array" ref="I66">IFERROR(D66/INDEX(Table3[[#All],[Population]], MATCH('Total Opioid Overdoses by Year'!A66&amp;$I$2, Table3[[#All],[County Code]]&amp;Table3[[#All],[Year]], 0))*100000, 0)</f>
        <v>0</v>
      </c>
      <c r="J66" s="138" cm="1">
        <f t="array" ref="J66">IFERROR(E66/INDEX(Table3[[#All],[Population]], MATCH('Total Opioid Overdoses by Year'!A66&amp;$J$2, Table3[[#All],[County Code]]&amp;Table3[[#All],[Year]], 0))*100000, 0)</f>
        <v>0</v>
      </c>
    </row>
    <row r="67" spans="1:10" ht="16" x14ac:dyDescent="0.25">
      <c r="A67" s="12" t="s">
        <v>155</v>
      </c>
      <c r="B67" s="114">
        <v>25</v>
      </c>
      <c r="C67" s="12">
        <v>36</v>
      </c>
      <c r="D67" s="12">
        <v>24</v>
      </c>
      <c r="E67" s="12">
        <v>33</v>
      </c>
      <c r="G67" s="136" cm="1">
        <f t="array" ref="G67">IFERROR(B67/INDEX(Table3[[#All],[Population]], MATCH('Total Opioid Overdoses by Year'!A67&amp;$G$2, Table3[[#All],[County Code]]&amp;Table3[[#All],[Year]], 0))*100000, 0)</f>
        <v>14.899488053590478</v>
      </c>
      <c r="H67" s="138" cm="1">
        <f t="array" ref="H67">IFERROR(C67/INDEX(Table3[[#All],[Population]], MATCH('Total Opioid Overdoses by Year'!A67&amp;$H$2, Table3[[#All],[County Code]]&amp;Table3[[#All],[Year]], 0))*100000, 0)</f>
        <v>21.377164437899339</v>
      </c>
      <c r="I67" s="138" cm="1">
        <f t="array" ref="I67">IFERROR(D67/INDEX(Table3[[#All],[Population]], MATCH('Total Opioid Overdoses by Year'!A67&amp;$I$2, Table3[[#All],[County Code]]&amp;Table3[[#All],[Year]], 0))*100000, 0)</f>
        <v>14.151444036935269</v>
      </c>
      <c r="J67" s="138" cm="1">
        <f t="array" ref="J67">IFERROR(E67/INDEX(Table3[[#All],[Population]], MATCH('Total Opioid Overdoses by Year'!A67&amp;$J$2, Table3[[#All],[County Code]]&amp;Table3[[#All],[Year]], 0))*100000, 0)</f>
        <v>19.367447429118076</v>
      </c>
    </row>
    <row r="68" spans="1:10" ht="16" x14ac:dyDescent="0.25">
      <c r="A68" s="12" t="s">
        <v>157</v>
      </c>
      <c r="B68" s="114">
        <v>0</v>
      </c>
      <c r="C68" s="12">
        <v>0</v>
      </c>
      <c r="D68" s="12">
        <v>0</v>
      </c>
      <c r="E68" s="12">
        <v>0</v>
      </c>
      <c r="G68" s="136" cm="1">
        <f t="array" ref="G68">IFERROR(B68/INDEX(Table3[[#All],[Population]], MATCH('Total Opioid Overdoses by Year'!A68&amp;$G$2, Table3[[#All],[County Code]]&amp;Table3[[#All],[Year]], 0))*100000, 0)</f>
        <v>0</v>
      </c>
      <c r="H68" s="138" cm="1">
        <f t="array" ref="H68">IFERROR(C68/INDEX(Table3[[#All],[Population]], MATCH('Total Opioid Overdoses by Year'!A68&amp;$H$2, Table3[[#All],[County Code]]&amp;Table3[[#All],[Year]], 0))*100000, 0)</f>
        <v>0</v>
      </c>
      <c r="I68" s="138" cm="1">
        <f t="array" ref="I68">IFERROR(D68/INDEX(Table3[[#All],[Population]], MATCH('Total Opioid Overdoses by Year'!A68&amp;$I$2, Table3[[#All],[County Code]]&amp;Table3[[#All],[Year]], 0))*100000, 0)</f>
        <v>0</v>
      </c>
      <c r="J68" s="138" cm="1">
        <f t="array" ref="J68">IFERROR(E68/INDEX(Table3[[#All],[Population]], MATCH('Total Opioid Overdoses by Year'!A68&amp;$J$2, Table3[[#All],[County Code]]&amp;Table3[[#All],[Year]], 0))*100000, 0)</f>
        <v>0</v>
      </c>
    </row>
    <row r="69" spans="1:10" ht="16" x14ac:dyDescent="0.25">
      <c r="A69" s="12" t="s">
        <v>159</v>
      </c>
      <c r="B69" s="114">
        <v>0</v>
      </c>
      <c r="C69" s="12">
        <v>0</v>
      </c>
      <c r="D69" s="12">
        <v>0</v>
      </c>
      <c r="E69" s="12">
        <v>0</v>
      </c>
      <c r="G69" s="136" cm="1">
        <f t="array" ref="G69">IFERROR(B69/INDEX(Table3[[#All],[Population]], MATCH('Total Opioid Overdoses by Year'!A69&amp;$G$2, Table3[[#All],[County Code]]&amp;Table3[[#All],[Year]], 0))*100000, 0)</f>
        <v>0</v>
      </c>
      <c r="H69" s="138" cm="1">
        <f t="array" ref="H69">IFERROR(C69/INDEX(Table3[[#All],[Population]], MATCH('Total Opioid Overdoses by Year'!A69&amp;$H$2, Table3[[#All],[County Code]]&amp;Table3[[#All],[Year]], 0))*100000, 0)</f>
        <v>0</v>
      </c>
      <c r="I69" s="138" cm="1">
        <f t="array" ref="I69">IFERROR(D69/INDEX(Table3[[#All],[Population]], MATCH('Total Opioid Overdoses by Year'!A69&amp;$I$2, Table3[[#All],[County Code]]&amp;Table3[[#All],[Year]], 0))*100000, 0)</f>
        <v>0</v>
      </c>
      <c r="J69" s="138" cm="1">
        <f t="array" ref="J69">IFERROR(E69/INDEX(Table3[[#All],[Population]], MATCH('Total Opioid Overdoses by Year'!A69&amp;$J$2, Table3[[#All],[County Code]]&amp;Table3[[#All],[Year]], 0))*100000, 0)</f>
        <v>0</v>
      </c>
    </row>
    <row r="70" spans="1:10" ht="16" x14ac:dyDescent="0.25">
      <c r="A70" s="12" t="s">
        <v>161</v>
      </c>
      <c r="B70" s="114">
        <v>0</v>
      </c>
      <c r="C70" s="12">
        <v>0</v>
      </c>
      <c r="D70" s="12">
        <v>0</v>
      </c>
      <c r="E70" s="12">
        <v>0</v>
      </c>
      <c r="G70" s="136" cm="1">
        <f t="array" ref="G70">IFERROR(B70/INDEX(Table3[[#All],[Population]], MATCH('Total Opioid Overdoses by Year'!A70&amp;$G$2, Table3[[#All],[County Code]]&amp;Table3[[#All],[Year]], 0))*100000, 0)</f>
        <v>0</v>
      </c>
      <c r="H70" s="138" cm="1">
        <f t="array" ref="H70">IFERROR(C70/INDEX(Table3[[#All],[Population]], MATCH('Total Opioid Overdoses by Year'!A70&amp;$H$2, Table3[[#All],[County Code]]&amp;Table3[[#All],[Year]], 0))*100000, 0)</f>
        <v>0</v>
      </c>
      <c r="I70" s="138" cm="1">
        <f t="array" ref="I70">IFERROR(D70/INDEX(Table3[[#All],[Population]], MATCH('Total Opioid Overdoses by Year'!A70&amp;$I$2, Table3[[#All],[County Code]]&amp;Table3[[#All],[Year]], 0))*100000, 0)</f>
        <v>0</v>
      </c>
      <c r="J70" s="138" cm="1">
        <f t="array" ref="J70">IFERROR(E70/INDEX(Table3[[#All],[Population]], MATCH('Total Opioid Overdoses by Year'!A70&amp;$J$2, Table3[[#All],[County Code]]&amp;Table3[[#All],[Year]], 0))*100000, 0)</f>
        <v>0</v>
      </c>
    </row>
    <row r="71" spans="1:10" ht="16" x14ac:dyDescent="0.25">
      <c r="A71" s="12" t="s">
        <v>163</v>
      </c>
      <c r="B71" s="114">
        <v>10</v>
      </c>
      <c r="C71" s="12">
        <v>15</v>
      </c>
      <c r="D71" s="12">
        <v>0</v>
      </c>
      <c r="E71" s="12">
        <v>0</v>
      </c>
      <c r="G71" s="136" cm="1">
        <f t="array" ref="G71">IFERROR(B71/INDEX(Table3[[#All],[Population]], MATCH('Total Opioid Overdoses by Year'!A71&amp;$G$2, Table3[[#All],[County Code]]&amp;Table3[[#All],[Year]], 0))*100000, 0)</f>
        <v>39.869228929112509</v>
      </c>
      <c r="H71" s="138" cm="1">
        <f t="array" ref="H71">IFERROR(C71/INDEX(Table3[[#All],[Population]], MATCH('Total Opioid Overdoses by Year'!A71&amp;$H$2, Table3[[#All],[County Code]]&amp;Table3[[#All],[Year]], 0))*100000, 0)</f>
        <v>60.18778589198299</v>
      </c>
      <c r="I71" s="138" cm="1">
        <f t="array" ref="I71">IFERROR(D71/INDEX(Table3[[#All],[Population]], MATCH('Total Opioid Overdoses by Year'!A71&amp;$I$2, Table3[[#All],[County Code]]&amp;Table3[[#All],[Year]], 0))*100000, 0)</f>
        <v>0</v>
      </c>
      <c r="J71" s="138" cm="1">
        <f t="array" ref="J71">IFERROR(E71/INDEX(Table3[[#All],[Population]], MATCH('Total Opioid Overdoses by Year'!A71&amp;$J$2, Table3[[#All],[County Code]]&amp;Table3[[#All],[Year]], 0))*100000, 0)</f>
        <v>0</v>
      </c>
    </row>
    <row r="72" spans="1:10" ht="16" x14ac:dyDescent="0.25">
      <c r="A72" s="12" t="s">
        <v>165</v>
      </c>
      <c r="B72" s="114">
        <v>0</v>
      </c>
      <c r="C72" s="12">
        <v>0</v>
      </c>
      <c r="D72" s="12">
        <v>0</v>
      </c>
      <c r="E72" s="12">
        <v>0</v>
      </c>
      <c r="G72" s="136" cm="1">
        <f t="array" ref="G72">IFERROR(B72/INDEX(Table3[[#All],[Population]], MATCH('Total Opioid Overdoses by Year'!A72&amp;$G$2, Table3[[#All],[County Code]]&amp;Table3[[#All],[Year]], 0))*100000, 0)</f>
        <v>0</v>
      </c>
      <c r="H72" s="138" cm="1">
        <f t="array" ref="H72">IFERROR(C72/INDEX(Table3[[#All],[Population]], MATCH('Total Opioid Overdoses by Year'!A72&amp;$H$2, Table3[[#All],[County Code]]&amp;Table3[[#All],[Year]], 0))*100000, 0)</f>
        <v>0</v>
      </c>
      <c r="I72" s="138" cm="1">
        <f t="array" ref="I72">IFERROR(D72/INDEX(Table3[[#All],[Population]], MATCH('Total Opioid Overdoses by Year'!A72&amp;$I$2, Table3[[#All],[County Code]]&amp;Table3[[#All],[Year]], 0))*100000, 0)</f>
        <v>0</v>
      </c>
      <c r="J72" s="138" cm="1">
        <f t="array" ref="J72">IFERROR(E72/INDEX(Table3[[#All],[Population]], MATCH('Total Opioid Overdoses by Year'!A72&amp;$J$2, Table3[[#All],[County Code]]&amp;Table3[[#All],[Year]], 0))*100000, 0)</f>
        <v>0</v>
      </c>
    </row>
    <row r="73" spans="1:10" ht="16" x14ac:dyDescent="0.25">
      <c r="A73" s="12" t="s">
        <v>167</v>
      </c>
      <c r="B73" s="114">
        <v>0</v>
      </c>
      <c r="C73" s="12">
        <v>0</v>
      </c>
      <c r="D73" s="12">
        <v>0</v>
      </c>
      <c r="E73" s="12">
        <v>0</v>
      </c>
      <c r="G73" s="136" cm="1">
        <f t="array" ref="G73">IFERROR(B73/INDEX(Table3[[#All],[Population]], MATCH('Total Opioid Overdoses by Year'!A73&amp;$G$2, Table3[[#All],[County Code]]&amp;Table3[[#All],[Year]], 0))*100000, 0)</f>
        <v>0</v>
      </c>
      <c r="H73" s="138" cm="1">
        <f t="array" ref="H73">IFERROR(C73/INDEX(Table3[[#All],[Population]], MATCH('Total Opioid Overdoses by Year'!A73&amp;$H$2, Table3[[#All],[County Code]]&amp;Table3[[#All],[Year]], 0))*100000, 0)</f>
        <v>0</v>
      </c>
      <c r="I73" s="138" cm="1">
        <f t="array" ref="I73">IFERROR(D73/INDEX(Table3[[#All],[Population]], MATCH('Total Opioid Overdoses by Year'!A73&amp;$I$2, Table3[[#All],[County Code]]&amp;Table3[[#All],[Year]], 0))*100000, 0)</f>
        <v>0</v>
      </c>
      <c r="J73" s="138" cm="1">
        <f t="array" ref="J73">IFERROR(E73/INDEX(Table3[[#All],[Population]], MATCH('Total Opioid Overdoses by Year'!A73&amp;$J$2, Table3[[#All],[County Code]]&amp;Table3[[#All],[Year]], 0))*100000, 0)</f>
        <v>0</v>
      </c>
    </row>
    <row r="74" spans="1:10" ht="16" x14ac:dyDescent="0.25">
      <c r="A74" s="12" t="s">
        <v>169</v>
      </c>
      <c r="B74" s="114">
        <v>40</v>
      </c>
      <c r="C74" s="12">
        <v>61</v>
      </c>
      <c r="D74" s="12">
        <v>45</v>
      </c>
      <c r="E74" s="12">
        <v>28</v>
      </c>
      <c r="G74" s="136" cm="1">
        <f t="array" ref="G74">IFERROR(B74/INDEX(Table3[[#All],[Population]], MATCH('Total Opioid Overdoses by Year'!A74&amp;$G$2, Table3[[#All],[County Code]]&amp;Table3[[#All],[Year]], 0))*100000, 0)</f>
        <v>14.862098305349242</v>
      </c>
      <c r="H74" s="138" cm="1">
        <f t="array" ref="H74">IFERROR(C74/INDEX(Table3[[#All],[Population]], MATCH('Total Opioid Overdoses by Year'!A74&amp;$H$2, Table3[[#All],[County Code]]&amp;Table3[[#All],[Year]], 0))*100000, 0)</f>
        <v>22.556335372031626</v>
      </c>
      <c r="I74" s="138" cm="1">
        <f t="array" ref="I74">IFERROR(D74/INDEX(Table3[[#All],[Population]], MATCH('Total Opioid Overdoses by Year'!A74&amp;$I$2, Table3[[#All],[County Code]]&amp;Table3[[#All],[Year]], 0))*100000, 0)</f>
        <v>16.619209590391879</v>
      </c>
      <c r="J74" s="138" cm="1">
        <f t="array" ref="J74">IFERROR(E74/INDEX(Table3[[#All],[Population]], MATCH('Total Opioid Overdoses by Year'!A74&amp;$J$2, Table3[[#All],[County Code]]&amp;Table3[[#All],[Year]], 0))*100000, 0)</f>
        <v>10.300707069963874</v>
      </c>
    </row>
    <row r="75" spans="1:10" ht="16" x14ac:dyDescent="0.25">
      <c r="A75" s="12" t="s">
        <v>171</v>
      </c>
      <c r="B75" s="114">
        <v>17</v>
      </c>
      <c r="C75" s="12">
        <v>0</v>
      </c>
      <c r="D75" s="12">
        <v>0</v>
      </c>
      <c r="E75" s="12">
        <v>0</v>
      </c>
      <c r="G75" s="136" cm="1">
        <f t="array" ref="G75">IFERROR(B75/INDEX(Table3[[#All],[Population]], MATCH('Total Opioid Overdoses by Year'!A75&amp;$G$2, Table3[[#All],[County Code]]&amp;Table3[[#All],[Year]], 0))*100000, 0)</f>
        <v>71.639275179098178</v>
      </c>
      <c r="H75" s="138" cm="1">
        <f t="array" ref="H75">IFERROR(C75/INDEX(Table3[[#All],[Population]], MATCH('Total Opioid Overdoses by Year'!A75&amp;$H$2, Table3[[#All],[County Code]]&amp;Table3[[#All],[Year]], 0))*100000, 0)</f>
        <v>0</v>
      </c>
      <c r="I75" s="138" cm="1">
        <f t="array" ref="I75">IFERROR(D75/INDEX(Table3[[#All],[Population]], MATCH('Total Opioid Overdoses by Year'!A75&amp;$I$2, Table3[[#All],[County Code]]&amp;Table3[[#All],[Year]], 0))*100000, 0)</f>
        <v>0</v>
      </c>
      <c r="J75" s="138" cm="1">
        <f t="array" ref="J75">IFERROR(E75/INDEX(Table3[[#All],[Population]], MATCH('Total Opioid Overdoses by Year'!A75&amp;$J$2, Table3[[#All],[County Code]]&amp;Table3[[#All],[Year]], 0))*100000, 0)</f>
        <v>0</v>
      </c>
    </row>
    <row r="76" spans="1:10" ht="16" x14ac:dyDescent="0.25">
      <c r="A76" s="12" t="s">
        <v>173</v>
      </c>
      <c r="B76" s="114">
        <v>0</v>
      </c>
      <c r="C76" s="12">
        <v>0</v>
      </c>
      <c r="D76" s="12">
        <v>0</v>
      </c>
      <c r="E76" s="12">
        <v>0</v>
      </c>
      <c r="G76" s="136" cm="1">
        <f t="array" ref="G76">IFERROR(B76/INDEX(Table3[[#All],[Population]], MATCH('Total Opioid Overdoses by Year'!A76&amp;$G$2, Table3[[#All],[County Code]]&amp;Table3[[#All],[Year]], 0))*100000, 0)</f>
        <v>0</v>
      </c>
      <c r="H76" s="138" cm="1">
        <f t="array" ref="H76">IFERROR(C76/INDEX(Table3[[#All],[Population]], MATCH('Total Opioid Overdoses by Year'!A76&amp;$H$2, Table3[[#All],[County Code]]&amp;Table3[[#All],[Year]], 0))*100000, 0)</f>
        <v>0</v>
      </c>
      <c r="I76" s="138" cm="1">
        <f t="array" ref="I76">IFERROR(D76/INDEX(Table3[[#All],[Population]], MATCH('Total Opioid Overdoses by Year'!A76&amp;$I$2, Table3[[#All],[County Code]]&amp;Table3[[#All],[Year]], 0))*100000, 0)</f>
        <v>0</v>
      </c>
      <c r="J76" s="138" cm="1">
        <f t="array" ref="J76">IFERROR(E76/INDEX(Table3[[#All],[Population]], MATCH('Total Opioid Overdoses by Year'!A76&amp;$J$2, Table3[[#All],[County Code]]&amp;Table3[[#All],[Year]], 0))*100000, 0)</f>
        <v>0</v>
      </c>
    </row>
    <row r="77" spans="1:10" ht="16" x14ac:dyDescent="0.25">
      <c r="A77" s="12" t="s">
        <v>175</v>
      </c>
      <c r="B77" s="114">
        <v>0</v>
      </c>
      <c r="C77" s="12">
        <v>0</v>
      </c>
      <c r="D77" s="12">
        <v>0</v>
      </c>
      <c r="E77" s="12">
        <v>0</v>
      </c>
      <c r="G77" s="136" cm="1">
        <f t="array" ref="G77">IFERROR(B77/INDEX(Table3[[#All],[Population]], MATCH('Total Opioid Overdoses by Year'!A77&amp;$G$2, Table3[[#All],[County Code]]&amp;Table3[[#All],[Year]], 0))*100000, 0)</f>
        <v>0</v>
      </c>
      <c r="H77" s="138" cm="1">
        <f t="array" ref="H77">IFERROR(C77/INDEX(Table3[[#All],[Population]], MATCH('Total Opioid Overdoses by Year'!A77&amp;$H$2, Table3[[#All],[County Code]]&amp;Table3[[#All],[Year]], 0))*100000, 0)</f>
        <v>0</v>
      </c>
      <c r="I77" s="138" cm="1">
        <f t="array" ref="I77">IFERROR(D77/INDEX(Table3[[#All],[Population]], MATCH('Total Opioid Overdoses by Year'!A77&amp;$I$2, Table3[[#All],[County Code]]&amp;Table3[[#All],[Year]], 0))*100000, 0)</f>
        <v>0</v>
      </c>
      <c r="J77" s="138" cm="1">
        <f t="array" ref="J77">IFERROR(E77/INDEX(Table3[[#All],[Population]], MATCH('Total Opioid Overdoses by Year'!A77&amp;$J$2, Table3[[#All],[County Code]]&amp;Table3[[#All],[Year]], 0))*100000, 0)</f>
        <v>0</v>
      </c>
    </row>
    <row r="78" spans="1:10" ht="16" x14ac:dyDescent="0.25">
      <c r="A78" s="12" t="s">
        <v>177</v>
      </c>
      <c r="B78" s="114">
        <v>0</v>
      </c>
      <c r="C78" s="12">
        <v>14</v>
      </c>
      <c r="D78" s="12">
        <v>0</v>
      </c>
      <c r="E78" s="12">
        <v>0</v>
      </c>
      <c r="G78" s="136" cm="1">
        <f t="array" ref="G78">IFERROR(B78/INDEX(Table3[[#All],[Population]], MATCH('Total Opioid Overdoses by Year'!A78&amp;$G$2, Table3[[#All],[County Code]]&amp;Table3[[#All],[Year]], 0))*100000, 0)</f>
        <v>0</v>
      </c>
      <c r="H78" s="138" cm="1">
        <f t="array" ref="H78">IFERROR(C78/INDEX(Table3[[#All],[Population]], MATCH('Total Opioid Overdoses by Year'!A78&amp;$H$2, Table3[[#All],[County Code]]&amp;Table3[[#All],[Year]], 0))*100000, 0)</f>
        <v>61.154064561219592</v>
      </c>
      <c r="I78" s="138" cm="1">
        <f t="array" ref="I78">IFERROR(D78/INDEX(Table3[[#All],[Population]], MATCH('Total Opioid Overdoses by Year'!A78&amp;$I$2, Table3[[#All],[County Code]]&amp;Table3[[#All],[Year]], 0))*100000, 0)</f>
        <v>0</v>
      </c>
      <c r="J78" s="138" cm="1">
        <f t="array" ref="J78">IFERROR(E78/INDEX(Table3[[#All],[Population]], MATCH('Total Opioid Overdoses by Year'!A78&amp;$J$2, Table3[[#All],[County Code]]&amp;Table3[[#All],[Year]], 0))*100000, 0)</f>
        <v>0</v>
      </c>
    </row>
    <row r="79" spans="1:10" ht="16" x14ac:dyDescent="0.25">
      <c r="A79" s="12" t="s">
        <v>179</v>
      </c>
      <c r="B79" s="114">
        <v>0</v>
      </c>
      <c r="C79" s="12">
        <v>0</v>
      </c>
      <c r="D79" s="12">
        <v>0</v>
      </c>
      <c r="E79" s="12">
        <v>0</v>
      </c>
      <c r="G79" s="136" cm="1">
        <f t="array" ref="G79">IFERROR(B79/INDEX(Table3[[#All],[Population]], MATCH('Total Opioid Overdoses by Year'!A79&amp;$G$2, Table3[[#All],[County Code]]&amp;Table3[[#All],[Year]], 0))*100000, 0)</f>
        <v>0</v>
      </c>
      <c r="H79" s="138" cm="1">
        <f t="array" ref="H79">IFERROR(C79/INDEX(Table3[[#All],[Population]], MATCH('Total Opioid Overdoses by Year'!A79&amp;$H$2, Table3[[#All],[County Code]]&amp;Table3[[#All],[Year]], 0))*100000, 0)</f>
        <v>0</v>
      </c>
      <c r="I79" s="138" cm="1">
        <f t="array" ref="I79">IFERROR(D79/INDEX(Table3[[#All],[Population]], MATCH('Total Opioid Overdoses by Year'!A79&amp;$I$2, Table3[[#All],[County Code]]&amp;Table3[[#All],[Year]], 0))*100000, 0)</f>
        <v>0</v>
      </c>
      <c r="J79" s="138" cm="1">
        <f t="array" ref="J79">IFERROR(E79/INDEX(Table3[[#All],[Population]], MATCH('Total Opioid Overdoses by Year'!A79&amp;$J$2, Table3[[#All],[County Code]]&amp;Table3[[#All],[Year]], 0))*100000, 0)</f>
        <v>0</v>
      </c>
    </row>
    <row r="80" spans="1:10" ht="16" x14ac:dyDescent="0.25">
      <c r="A80" s="12" t="s">
        <v>181</v>
      </c>
      <c r="B80" s="114">
        <v>0</v>
      </c>
      <c r="C80" s="12">
        <v>0</v>
      </c>
      <c r="D80" s="12">
        <v>0</v>
      </c>
      <c r="E80" s="12">
        <v>0</v>
      </c>
      <c r="G80" s="136" cm="1">
        <f t="array" ref="G80">IFERROR(B80/INDEX(Table3[[#All],[Population]], MATCH('Total Opioid Overdoses by Year'!A80&amp;$G$2, Table3[[#All],[County Code]]&amp;Table3[[#All],[Year]], 0))*100000, 0)</f>
        <v>0</v>
      </c>
      <c r="H80" s="138" cm="1">
        <f t="array" ref="H80">IFERROR(C80/INDEX(Table3[[#All],[Population]], MATCH('Total Opioid Overdoses by Year'!A80&amp;$H$2, Table3[[#All],[County Code]]&amp;Table3[[#All],[Year]], 0))*100000, 0)</f>
        <v>0</v>
      </c>
      <c r="I80" s="138" cm="1">
        <f t="array" ref="I80">IFERROR(D80/INDEX(Table3[[#All],[Population]], MATCH('Total Opioid Overdoses by Year'!A80&amp;$I$2, Table3[[#All],[County Code]]&amp;Table3[[#All],[Year]], 0))*100000, 0)</f>
        <v>0</v>
      </c>
      <c r="J80" s="138" cm="1">
        <f t="array" ref="J80">IFERROR(E80/INDEX(Table3[[#All],[Population]], MATCH('Total Opioid Overdoses by Year'!A80&amp;$J$2, Table3[[#All],[County Code]]&amp;Table3[[#All],[Year]], 0))*100000, 0)</f>
        <v>0</v>
      </c>
    </row>
    <row r="81" spans="1:10" ht="16" x14ac:dyDescent="0.25">
      <c r="A81" s="12" t="s">
        <v>183</v>
      </c>
      <c r="B81" s="114">
        <v>0</v>
      </c>
      <c r="C81" s="12">
        <v>0</v>
      </c>
      <c r="D81" s="12">
        <v>0</v>
      </c>
      <c r="E81" s="12">
        <v>0</v>
      </c>
      <c r="G81" s="136" cm="1">
        <f t="array" ref="G81">IFERROR(B81/INDEX(Table3[[#All],[Population]], MATCH('Total Opioid Overdoses by Year'!A81&amp;$G$2, Table3[[#All],[County Code]]&amp;Table3[[#All],[Year]], 0))*100000, 0)</f>
        <v>0</v>
      </c>
      <c r="H81" s="138" cm="1">
        <f t="array" ref="H81">IFERROR(C81/INDEX(Table3[[#All],[Population]], MATCH('Total Opioid Overdoses by Year'!A81&amp;$H$2, Table3[[#All],[County Code]]&amp;Table3[[#All],[Year]], 0))*100000, 0)</f>
        <v>0</v>
      </c>
      <c r="I81" s="138" cm="1">
        <f t="array" ref="I81">IFERROR(D81/INDEX(Table3[[#All],[Population]], MATCH('Total Opioid Overdoses by Year'!A81&amp;$I$2, Table3[[#All],[County Code]]&amp;Table3[[#All],[Year]], 0))*100000, 0)</f>
        <v>0</v>
      </c>
      <c r="J81" s="138" cm="1">
        <f t="array" ref="J81">IFERROR(E81/INDEX(Table3[[#All],[Population]], MATCH('Total Opioid Overdoses by Year'!A81&amp;$J$2, Table3[[#All],[County Code]]&amp;Table3[[#All],[Year]], 0))*100000, 0)</f>
        <v>0</v>
      </c>
    </row>
    <row r="82" spans="1:10" ht="16" x14ac:dyDescent="0.25">
      <c r="A82" s="12" t="s">
        <v>185</v>
      </c>
      <c r="B82" s="114">
        <v>17</v>
      </c>
      <c r="C82" s="12">
        <v>20</v>
      </c>
      <c r="D82" s="12">
        <v>35</v>
      </c>
      <c r="E82" s="12">
        <v>26</v>
      </c>
      <c r="G82" s="136" cm="1">
        <f t="array" ref="G82">IFERROR(B82/INDEX(Table3[[#All],[Population]], MATCH('Total Opioid Overdoses by Year'!A82&amp;$G$2, Table3[[#All],[County Code]]&amp;Table3[[#All],[Year]], 0))*100000, 0)</f>
        <v>9.0397162592590625</v>
      </c>
      <c r="H82" s="138" cm="1">
        <f t="array" ref="H82">IFERROR(C82/INDEX(Table3[[#All],[Population]], MATCH('Total Opioid Overdoses by Year'!A82&amp;$H$2, Table3[[#All],[County Code]]&amp;Table3[[#All],[Year]], 0))*100000, 0)</f>
        <v>10.493895176481082</v>
      </c>
      <c r="I82" s="138" cm="1">
        <f t="array" ref="I82">IFERROR(D82/INDEX(Table3[[#All],[Population]], MATCH('Total Opioid Overdoses by Year'!A82&amp;$I$2, Table3[[#All],[County Code]]&amp;Table3[[#All],[Year]], 0))*100000, 0)</f>
        <v>18.130205959139698</v>
      </c>
      <c r="J82" s="138" cm="1">
        <f t="array" ref="J82">IFERROR(E82/INDEX(Table3[[#All],[Population]], MATCH('Total Opioid Overdoses by Year'!A82&amp;$J$2, Table3[[#All],[County Code]]&amp;Table3[[#All],[Year]], 0))*100000, 0)</f>
        <v>13.283469233441643</v>
      </c>
    </row>
    <row r="83" spans="1:10" ht="16" x14ac:dyDescent="0.25">
      <c r="A83" s="12" t="s">
        <v>187</v>
      </c>
      <c r="B83" s="114">
        <v>0</v>
      </c>
      <c r="C83" s="12">
        <v>0</v>
      </c>
      <c r="D83" s="12">
        <v>0</v>
      </c>
      <c r="E83" s="12">
        <v>0</v>
      </c>
      <c r="G83" s="136" cm="1">
        <f t="array" ref="G83">IFERROR(B83/INDEX(Table3[[#All],[Population]], MATCH('Total Opioid Overdoses by Year'!A83&amp;$G$2, Table3[[#All],[County Code]]&amp;Table3[[#All],[Year]], 0))*100000, 0)</f>
        <v>0</v>
      </c>
      <c r="H83" s="138" cm="1">
        <f t="array" ref="H83">IFERROR(C83/INDEX(Table3[[#All],[Population]], MATCH('Total Opioid Overdoses by Year'!A83&amp;$H$2, Table3[[#All],[County Code]]&amp;Table3[[#All],[Year]], 0))*100000, 0)</f>
        <v>0</v>
      </c>
      <c r="I83" s="138" cm="1">
        <f t="array" ref="I83">IFERROR(D83/INDEX(Table3[[#All],[Population]], MATCH('Total Opioid Overdoses by Year'!A83&amp;$I$2, Table3[[#All],[County Code]]&amp;Table3[[#All],[Year]], 0))*100000, 0)</f>
        <v>0</v>
      </c>
      <c r="J83" s="138" cm="1">
        <f t="array" ref="J83">IFERROR(E83/INDEX(Table3[[#All],[Population]], MATCH('Total Opioid Overdoses by Year'!A83&amp;$J$2, Table3[[#All],[County Code]]&amp;Table3[[#All],[Year]], 0))*100000, 0)</f>
        <v>0</v>
      </c>
    </row>
    <row r="84" spans="1:10" ht="16" x14ac:dyDescent="0.25">
      <c r="A84" s="12" t="s">
        <v>189</v>
      </c>
      <c r="B84" s="114">
        <v>0</v>
      </c>
      <c r="C84" s="12">
        <v>0</v>
      </c>
      <c r="D84" s="12">
        <v>0</v>
      </c>
      <c r="E84" s="12">
        <v>0</v>
      </c>
      <c r="G84" s="136" cm="1">
        <f t="array" ref="G84">IFERROR(B84/INDEX(Table3[[#All],[Population]], MATCH('Total Opioid Overdoses by Year'!A84&amp;$G$2, Table3[[#All],[County Code]]&amp;Table3[[#All],[Year]], 0))*100000, 0)</f>
        <v>0</v>
      </c>
      <c r="H84" s="138" cm="1">
        <f t="array" ref="H84">IFERROR(C84/INDEX(Table3[[#All],[Population]], MATCH('Total Opioid Overdoses by Year'!A84&amp;$H$2, Table3[[#All],[County Code]]&amp;Table3[[#All],[Year]], 0))*100000, 0)</f>
        <v>0</v>
      </c>
      <c r="I84" s="138" cm="1">
        <f t="array" ref="I84">IFERROR(D84/INDEX(Table3[[#All],[Population]], MATCH('Total Opioid Overdoses by Year'!A84&amp;$I$2, Table3[[#All],[County Code]]&amp;Table3[[#All],[Year]], 0))*100000, 0)</f>
        <v>0</v>
      </c>
      <c r="J84" s="138" cm="1">
        <f t="array" ref="J84">IFERROR(E84/INDEX(Table3[[#All],[Population]], MATCH('Total Opioid Overdoses by Year'!A84&amp;$J$2, Table3[[#All],[County Code]]&amp;Table3[[#All],[Year]], 0))*100000, 0)</f>
        <v>0</v>
      </c>
    </row>
    <row r="85" spans="1:10" ht="16" x14ac:dyDescent="0.25">
      <c r="A85" s="12" t="s">
        <v>191</v>
      </c>
      <c r="B85" s="114">
        <v>35</v>
      </c>
      <c r="C85" s="12">
        <v>45</v>
      </c>
      <c r="D85" s="12">
        <v>26</v>
      </c>
      <c r="E85" s="12">
        <v>20</v>
      </c>
      <c r="G85" s="136" cm="1">
        <f t="array" ref="G85">IFERROR(B85/INDEX(Table3[[#All],[Population]], MATCH('Total Opioid Overdoses by Year'!A85&amp;$G$2, Table3[[#All],[County Code]]&amp;Table3[[#All],[Year]], 0))*100000, 0)</f>
        <v>19.260294627478387</v>
      </c>
      <c r="H85" s="138" cm="1">
        <f t="array" ref="H85">IFERROR(C85/INDEX(Table3[[#All],[Population]], MATCH('Total Opioid Overdoses by Year'!A85&amp;$H$2, Table3[[#All],[County Code]]&amp;Table3[[#All],[Year]], 0))*100000, 0)</f>
        <v>24.777552638534047</v>
      </c>
      <c r="I85" s="138" cm="1">
        <f t="array" ref="I85">IFERROR(D85/INDEX(Table3[[#All],[Population]], MATCH('Total Opioid Overdoses by Year'!A85&amp;$I$2, Table3[[#All],[County Code]]&amp;Table3[[#All],[Year]], 0))*100000, 0)</f>
        <v>14.366704609501918</v>
      </c>
      <c r="J85" s="138" cm="1">
        <f t="array" ref="J85">IFERROR(E85/INDEX(Table3[[#All],[Population]], MATCH('Total Opioid Overdoses by Year'!A85&amp;$J$2, Table3[[#All],[County Code]]&amp;Table3[[#All],[Year]], 0))*100000, 0)</f>
        <v>11.022259452965264</v>
      </c>
    </row>
    <row r="86" spans="1:10" ht="16" x14ac:dyDescent="0.25">
      <c r="A86" s="12" t="s">
        <v>193</v>
      </c>
      <c r="B86" s="114">
        <v>0</v>
      </c>
      <c r="C86" s="12">
        <v>0</v>
      </c>
      <c r="D86" s="12">
        <v>0</v>
      </c>
      <c r="E86" s="12">
        <v>0</v>
      </c>
      <c r="G86" s="136" cm="1">
        <f t="array" ref="G86">IFERROR(B86/INDEX(Table3[[#All],[Population]], MATCH('Total Opioid Overdoses by Year'!A86&amp;$G$2, Table3[[#All],[County Code]]&amp;Table3[[#All],[Year]], 0))*100000, 0)</f>
        <v>0</v>
      </c>
      <c r="H86" s="138" cm="1">
        <f t="array" ref="H86">IFERROR(C86/INDEX(Table3[[#All],[Population]], MATCH('Total Opioid Overdoses by Year'!A86&amp;$H$2, Table3[[#All],[County Code]]&amp;Table3[[#All],[Year]], 0))*100000, 0)</f>
        <v>0</v>
      </c>
      <c r="I86" s="138" cm="1">
        <f t="array" ref="I86">IFERROR(D86/INDEX(Table3[[#All],[Population]], MATCH('Total Opioid Overdoses by Year'!A86&amp;$I$2, Table3[[#All],[County Code]]&amp;Table3[[#All],[Year]], 0))*100000, 0)</f>
        <v>0</v>
      </c>
      <c r="J86" s="138" cm="1">
        <f t="array" ref="J86">IFERROR(E86/INDEX(Table3[[#All],[Population]], MATCH('Total Opioid Overdoses by Year'!A86&amp;$J$2, Table3[[#All],[County Code]]&amp;Table3[[#All],[Year]], 0))*100000, 0)</f>
        <v>0</v>
      </c>
    </row>
    <row r="87" spans="1:10" ht="16" x14ac:dyDescent="0.25">
      <c r="A87" s="12" t="s">
        <v>195</v>
      </c>
      <c r="B87" s="114">
        <v>11</v>
      </c>
      <c r="C87" s="12">
        <v>0</v>
      </c>
      <c r="D87" s="12">
        <v>0</v>
      </c>
      <c r="E87" s="12">
        <v>12</v>
      </c>
      <c r="G87" s="136" cm="1">
        <f t="array" ref="G87">IFERROR(B87/INDEX(Table3[[#All],[Population]], MATCH('Total Opioid Overdoses by Year'!A87&amp;$G$2, Table3[[#All],[County Code]]&amp;Table3[[#All],[Year]], 0))*100000, 0)</f>
        <v>10.191696546867906</v>
      </c>
      <c r="H87" s="138" cm="1">
        <f t="array" ref="H87">IFERROR(C87/INDEX(Table3[[#All],[Population]], MATCH('Total Opioid Overdoses by Year'!A87&amp;$H$2, Table3[[#All],[County Code]]&amp;Table3[[#All],[Year]], 0))*100000, 0)</f>
        <v>0</v>
      </c>
      <c r="I87" s="138" cm="1">
        <f t="array" ref="I87">IFERROR(D87/INDEX(Table3[[#All],[Population]], MATCH('Total Opioid Overdoses by Year'!A87&amp;$I$2, Table3[[#All],[County Code]]&amp;Table3[[#All],[Year]], 0))*100000, 0)</f>
        <v>0</v>
      </c>
      <c r="J87" s="138" cm="1">
        <f t="array" ref="J87">IFERROR(E87/INDEX(Table3[[#All],[Population]], MATCH('Total Opioid Overdoses by Year'!A87&amp;$J$2, Table3[[#All],[County Code]]&amp;Table3[[#All],[Year]], 0))*100000, 0)</f>
        <v>11.210971804405911</v>
      </c>
    </row>
    <row r="88" spans="1:10" ht="16" x14ac:dyDescent="0.25">
      <c r="A88" s="12" t="s">
        <v>197</v>
      </c>
      <c r="B88" s="114">
        <v>0</v>
      </c>
      <c r="C88" s="12">
        <v>11</v>
      </c>
      <c r="D88" s="12">
        <v>0</v>
      </c>
      <c r="E88" s="12">
        <v>0</v>
      </c>
      <c r="G88" s="136" cm="1">
        <f t="array" ref="G88">IFERROR(B88/INDEX(Table3[[#All],[Population]], MATCH('Total Opioid Overdoses by Year'!A88&amp;$G$2, Table3[[#All],[County Code]]&amp;Table3[[#All],[Year]], 0))*100000, 0)</f>
        <v>0</v>
      </c>
      <c r="H88" s="138" cm="1">
        <f t="array" ref="H88">IFERROR(C88/INDEX(Table3[[#All],[Population]], MATCH('Total Opioid Overdoses by Year'!A88&amp;$H$2, Table3[[#All],[County Code]]&amp;Table3[[#All],[Year]], 0))*100000, 0)</f>
        <v>34.98393919155297</v>
      </c>
      <c r="I88" s="138" cm="1">
        <f t="array" ref="I88">IFERROR(D88/INDEX(Table3[[#All],[Population]], MATCH('Total Opioid Overdoses by Year'!A88&amp;$I$2, Table3[[#All],[County Code]]&amp;Table3[[#All],[Year]], 0))*100000, 0)</f>
        <v>0</v>
      </c>
      <c r="J88" s="138" cm="1">
        <f t="array" ref="J88">IFERROR(E88/INDEX(Table3[[#All],[Population]], MATCH('Total Opioid Overdoses by Year'!A88&amp;$J$2, Table3[[#All],[County Code]]&amp;Table3[[#All],[Year]], 0))*100000, 0)</f>
        <v>0</v>
      </c>
    </row>
    <row r="89" spans="1:10" ht="16" x14ac:dyDescent="0.25">
      <c r="A89" s="12" t="s">
        <v>199</v>
      </c>
      <c r="B89" s="114">
        <v>0</v>
      </c>
      <c r="C89" s="12">
        <v>0</v>
      </c>
      <c r="D89" s="12">
        <v>0</v>
      </c>
      <c r="E89" s="12">
        <v>0</v>
      </c>
      <c r="G89" s="136" cm="1">
        <f t="array" ref="G89">IFERROR(B89/INDEX(Table3[[#All],[Population]], MATCH('Total Opioid Overdoses by Year'!A89&amp;$G$2, Table3[[#All],[County Code]]&amp;Table3[[#All],[Year]], 0))*100000, 0)</f>
        <v>0</v>
      </c>
      <c r="H89" s="138" cm="1">
        <f t="array" ref="H89">IFERROR(C89/INDEX(Table3[[#All],[Population]], MATCH('Total Opioid Overdoses by Year'!A89&amp;$H$2, Table3[[#All],[County Code]]&amp;Table3[[#All],[Year]], 0))*100000, 0)</f>
        <v>0</v>
      </c>
      <c r="I89" s="138" cm="1">
        <f t="array" ref="I89">IFERROR(D89/INDEX(Table3[[#All],[Population]], MATCH('Total Opioid Overdoses by Year'!A89&amp;$I$2, Table3[[#All],[County Code]]&amp;Table3[[#All],[Year]], 0))*100000, 0)</f>
        <v>0</v>
      </c>
      <c r="J89" s="138" cm="1">
        <f t="array" ref="J89">IFERROR(E89/INDEX(Table3[[#All],[Population]], MATCH('Total Opioid Overdoses by Year'!A89&amp;$J$2, Table3[[#All],[County Code]]&amp;Table3[[#All],[Year]], 0))*100000, 0)</f>
        <v>0</v>
      </c>
    </row>
    <row r="90" spans="1:10" ht="16" x14ac:dyDescent="0.25">
      <c r="A90" s="12" t="s">
        <v>201</v>
      </c>
      <c r="B90" s="114">
        <v>0</v>
      </c>
      <c r="C90" s="12">
        <v>0</v>
      </c>
      <c r="D90" s="12">
        <v>0</v>
      </c>
      <c r="E90" s="12">
        <v>0</v>
      </c>
      <c r="G90" s="136" cm="1">
        <f t="array" ref="G90">IFERROR(B90/INDEX(Table3[[#All],[Population]], MATCH('Total Opioid Overdoses by Year'!A90&amp;$G$2, Table3[[#All],[County Code]]&amp;Table3[[#All],[Year]], 0))*100000, 0)</f>
        <v>0</v>
      </c>
      <c r="H90" s="138" cm="1">
        <f t="array" ref="H90">IFERROR(C90/INDEX(Table3[[#All],[Population]], MATCH('Total Opioid Overdoses by Year'!A90&amp;$H$2, Table3[[#All],[County Code]]&amp;Table3[[#All],[Year]], 0))*100000, 0)</f>
        <v>0</v>
      </c>
      <c r="I90" s="138" cm="1">
        <f t="array" ref="I90">IFERROR(D90/INDEX(Table3[[#All],[Population]], MATCH('Total Opioid Overdoses by Year'!A90&amp;$I$2, Table3[[#All],[County Code]]&amp;Table3[[#All],[Year]], 0))*100000, 0)</f>
        <v>0</v>
      </c>
      <c r="J90" s="138" cm="1">
        <f t="array" ref="J90">IFERROR(E90/INDEX(Table3[[#All],[Population]], MATCH('Total Opioid Overdoses by Year'!A90&amp;$J$2, Table3[[#All],[County Code]]&amp;Table3[[#All],[Year]], 0))*100000, 0)</f>
        <v>0</v>
      </c>
    </row>
    <row r="91" spans="1:10" ht="16" x14ac:dyDescent="0.25">
      <c r="A91" s="12" t="s">
        <v>203</v>
      </c>
      <c r="B91" s="114">
        <v>0</v>
      </c>
      <c r="C91" s="12">
        <v>0</v>
      </c>
      <c r="D91" s="12">
        <v>0</v>
      </c>
      <c r="E91" s="12">
        <v>0</v>
      </c>
      <c r="G91" s="136" cm="1">
        <f t="array" ref="G91">IFERROR(B91/INDEX(Table3[[#All],[Population]], MATCH('Total Opioid Overdoses by Year'!A91&amp;$G$2, Table3[[#All],[County Code]]&amp;Table3[[#All],[Year]], 0))*100000, 0)</f>
        <v>0</v>
      </c>
      <c r="H91" s="138" cm="1">
        <f t="array" ref="H91">IFERROR(C91/INDEX(Table3[[#All],[Population]], MATCH('Total Opioid Overdoses by Year'!A91&amp;$H$2, Table3[[#All],[County Code]]&amp;Table3[[#All],[Year]], 0))*100000, 0)</f>
        <v>0</v>
      </c>
      <c r="I91" s="138" cm="1">
        <f t="array" ref="I91">IFERROR(D91/INDEX(Table3[[#All],[Population]], MATCH('Total Opioid Overdoses by Year'!A91&amp;$I$2, Table3[[#All],[County Code]]&amp;Table3[[#All],[Year]], 0))*100000, 0)</f>
        <v>0</v>
      </c>
      <c r="J91" s="138" cm="1">
        <f t="array" ref="J91">IFERROR(E91/INDEX(Table3[[#All],[Population]], MATCH('Total Opioid Overdoses by Year'!A91&amp;$J$2, Table3[[#All],[County Code]]&amp;Table3[[#All],[Year]], 0))*100000, 0)</f>
        <v>0</v>
      </c>
    </row>
    <row r="92" spans="1:10" ht="16" x14ac:dyDescent="0.25">
      <c r="A92" s="12" t="s">
        <v>205</v>
      </c>
      <c r="B92" s="114">
        <v>30</v>
      </c>
      <c r="C92" s="12">
        <v>51</v>
      </c>
      <c r="D92" s="12">
        <v>36</v>
      </c>
      <c r="E92" s="12">
        <v>42</v>
      </c>
      <c r="G92" s="136" cm="1">
        <f t="array" ref="G92">IFERROR(B92/INDEX(Table3[[#All],[Population]], MATCH('Total Opioid Overdoses by Year'!A92&amp;$G$2, Table3[[#All],[County Code]]&amp;Table3[[#All],[Year]], 0))*100000, 0)</f>
        <v>45.066698714096866</v>
      </c>
      <c r="H92" s="138" cm="1">
        <f t="array" ref="H92">IFERROR(C92/INDEX(Table3[[#All],[Population]], MATCH('Total Opioid Overdoses by Year'!A92&amp;$H$2, Table3[[#All],[County Code]]&amp;Table3[[#All],[Year]], 0))*100000, 0)</f>
        <v>77.056734909722749</v>
      </c>
      <c r="I92" s="138" cm="1">
        <f t="array" ref="I92">IFERROR(D92/INDEX(Table3[[#All],[Population]], MATCH('Total Opioid Overdoses by Year'!A92&amp;$I$2, Table3[[#All],[County Code]]&amp;Table3[[#All],[Year]], 0))*100000, 0)</f>
        <v>54.598398446978891</v>
      </c>
      <c r="J92" s="138" cm="1">
        <f t="array" ref="J92">IFERROR(E92/INDEX(Table3[[#All],[Population]], MATCH('Total Opioid Overdoses by Year'!A92&amp;$J$2, Table3[[#All],[County Code]]&amp;Table3[[#All],[Year]], 0))*100000, 0)</f>
        <v>63.748406289842755</v>
      </c>
    </row>
    <row r="93" spans="1:10" ht="16" x14ac:dyDescent="0.25">
      <c r="A93" s="12" t="s">
        <v>207</v>
      </c>
      <c r="B93" s="114">
        <v>0</v>
      </c>
      <c r="C93" s="12">
        <v>0</v>
      </c>
      <c r="D93" s="12">
        <v>0</v>
      </c>
      <c r="E93" s="12">
        <v>0</v>
      </c>
      <c r="G93" s="136" cm="1">
        <f t="array" ref="G93">IFERROR(B93/INDEX(Table3[[#All],[Population]], MATCH('Total Opioid Overdoses by Year'!A93&amp;$G$2, Table3[[#All],[County Code]]&amp;Table3[[#All],[Year]], 0))*100000, 0)</f>
        <v>0</v>
      </c>
      <c r="H93" s="138" cm="1">
        <f t="array" ref="H93">IFERROR(C93/INDEX(Table3[[#All],[Population]], MATCH('Total Opioid Overdoses by Year'!A93&amp;$H$2, Table3[[#All],[County Code]]&amp;Table3[[#All],[Year]], 0))*100000, 0)</f>
        <v>0</v>
      </c>
      <c r="I93" s="138" cm="1">
        <f t="array" ref="I93">IFERROR(D93/INDEX(Table3[[#All],[Population]], MATCH('Total Opioid Overdoses by Year'!A93&amp;$I$2, Table3[[#All],[County Code]]&amp;Table3[[#All],[Year]], 0))*100000, 0)</f>
        <v>0</v>
      </c>
      <c r="J93" s="138" cm="1">
        <f t="array" ref="J93">IFERROR(E93/INDEX(Table3[[#All],[Population]], MATCH('Total Opioid Overdoses by Year'!A93&amp;$J$2, Table3[[#All],[County Code]]&amp;Table3[[#All],[Year]], 0))*100000, 0)</f>
        <v>0</v>
      </c>
    </row>
    <row r="94" spans="1:10" ht="16" x14ac:dyDescent="0.25">
      <c r="A94" s="12" t="s">
        <v>209</v>
      </c>
      <c r="B94" s="114">
        <v>0</v>
      </c>
      <c r="C94" s="12">
        <v>0</v>
      </c>
      <c r="D94" s="12">
        <v>0</v>
      </c>
      <c r="E94" s="12">
        <v>0</v>
      </c>
      <c r="G94" s="136" cm="1">
        <f t="array" ref="G94">IFERROR(B94/INDEX(Table3[[#All],[Population]], MATCH('Total Opioid Overdoses by Year'!A94&amp;$G$2, Table3[[#All],[County Code]]&amp;Table3[[#All],[Year]], 0))*100000, 0)</f>
        <v>0</v>
      </c>
      <c r="H94" s="138" cm="1">
        <f t="array" ref="H94">IFERROR(C94/INDEX(Table3[[#All],[Population]], MATCH('Total Opioid Overdoses by Year'!A94&amp;$H$2, Table3[[#All],[County Code]]&amp;Table3[[#All],[Year]], 0))*100000, 0)</f>
        <v>0</v>
      </c>
      <c r="I94" s="138" cm="1">
        <f t="array" ref="I94">IFERROR(D94/INDEX(Table3[[#All],[Population]], MATCH('Total Opioid Overdoses by Year'!A94&amp;$I$2, Table3[[#All],[County Code]]&amp;Table3[[#All],[Year]], 0))*100000, 0)</f>
        <v>0</v>
      </c>
      <c r="J94" s="138" cm="1">
        <f t="array" ref="J94">IFERROR(E94/INDEX(Table3[[#All],[Population]], MATCH('Total Opioid Overdoses by Year'!A94&amp;$J$2, Table3[[#All],[County Code]]&amp;Table3[[#All],[Year]], 0))*100000, 0)</f>
        <v>0</v>
      </c>
    </row>
    <row r="95" spans="1:10" ht="16" x14ac:dyDescent="0.25">
      <c r="A95" s="12" t="s">
        <v>211</v>
      </c>
      <c r="B95" s="114">
        <v>0</v>
      </c>
      <c r="C95" s="12">
        <v>0</v>
      </c>
      <c r="D95" s="12">
        <v>0</v>
      </c>
      <c r="E95" s="12">
        <v>0</v>
      </c>
      <c r="G95" s="136" cm="1">
        <f t="array" ref="G95">IFERROR(B95/INDEX(Table3[[#All],[Population]], MATCH('Total Opioid Overdoses by Year'!A95&amp;$G$2, Table3[[#All],[County Code]]&amp;Table3[[#All],[Year]], 0))*100000, 0)</f>
        <v>0</v>
      </c>
      <c r="H95" s="138" cm="1">
        <f t="array" ref="H95">IFERROR(C95/INDEX(Table3[[#All],[Population]], MATCH('Total Opioid Overdoses by Year'!A95&amp;$H$2, Table3[[#All],[County Code]]&amp;Table3[[#All],[Year]], 0))*100000, 0)</f>
        <v>0</v>
      </c>
      <c r="I95" s="138" cm="1">
        <f t="array" ref="I95">IFERROR(D95/INDEX(Table3[[#All],[Population]], MATCH('Total Opioid Overdoses by Year'!A95&amp;$I$2, Table3[[#All],[County Code]]&amp;Table3[[#All],[Year]], 0))*100000, 0)</f>
        <v>0</v>
      </c>
      <c r="J95" s="138" cm="1">
        <f t="array" ref="J95">IFERROR(E95/INDEX(Table3[[#All],[Population]], MATCH('Total Opioid Overdoses by Year'!A95&amp;$J$2, Table3[[#All],[County Code]]&amp;Table3[[#All],[Year]], 0))*100000, 0)</f>
        <v>0</v>
      </c>
    </row>
  </sheetData>
  <autoFilter ref="A2:K95" xr:uid="{B93B2AB7-38E6-5243-A83A-5D63654ACD91}"/>
  <mergeCells count="2">
    <mergeCell ref="B1:F1"/>
    <mergeCell ref="G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D79F-3BC1-134E-9AFD-7EB7E07A2441}">
  <dimension ref="A1:V96"/>
  <sheetViews>
    <sheetView zoomScale="91" workbookViewId="0">
      <selection activeCell="A4" sqref="A4:A96"/>
    </sheetView>
  </sheetViews>
  <sheetFormatPr baseColWidth="10" defaultRowHeight="15" x14ac:dyDescent="0.2"/>
  <cols>
    <col min="1" max="1" width="27.1640625" customWidth="1"/>
    <col min="2" max="2" width="25.1640625" style="114" customWidth="1"/>
    <col min="3" max="3" width="13" style="122" customWidth="1"/>
    <col min="4" max="4" width="18.83203125" style="122" customWidth="1"/>
    <col min="5" max="5" width="10.83203125" style="122"/>
    <col min="6" max="10" width="10.83203125" style="123"/>
    <col min="11" max="11" width="10.83203125" style="124"/>
    <col min="12" max="12" width="24.6640625" style="114" customWidth="1"/>
    <col min="13" max="13" width="13" style="122" customWidth="1"/>
    <col min="14" max="14" width="18.83203125" style="122" customWidth="1"/>
    <col min="15" max="15" width="10.83203125" style="122"/>
    <col min="16" max="20" width="10.83203125" style="123"/>
    <col min="21" max="21" width="10.83203125" style="124"/>
    <col min="22" max="22" width="10.83203125" style="71"/>
  </cols>
  <sheetData>
    <row r="1" spans="1:22" s="133" customFormat="1" ht="19" x14ac:dyDescent="0.25">
      <c r="A1" s="132" t="s">
        <v>462</v>
      </c>
      <c r="B1" s="159" t="s">
        <v>470</v>
      </c>
      <c r="C1" s="160"/>
      <c r="D1" s="160"/>
      <c r="E1" s="160"/>
      <c r="F1" s="160"/>
      <c r="G1" s="160"/>
      <c r="H1" s="160"/>
      <c r="I1" s="160"/>
      <c r="J1" s="160"/>
      <c r="K1" s="161"/>
      <c r="L1" s="162" t="s">
        <v>471</v>
      </c>
      <c r="M1" s="163"/>
      <c r="N1" s="163"/>
      <c r="O1" s="163"/>
      <c r="P1" s="163"/>
      <c r="Q1" s="163"/>
      <c r="R1" s="163"/>
      <c r="S1" s="163"/>
      <c r="T1" s="163"/>
      <c r="U1" s="164"/>
      <c r="V1" s="117"/>
    </row>
    <row r="2" spans="1:22" x14ac:dyDescent="0.2">
      <c r="A2" s="117"/>
      <c r="B2" s="139"/>
      <c r="C2" s="156" t="s">
        <v>340</v>
      </c>
      <c r="D2" s="156"/>
      <c r="E2" s="156"/>
      <c r="F2" s="157" t="s">
        <v>240</v>
      </c>
      <c r="G2" s="157"/>
      <c r="H2" s="157"/>
      <c r="I2" s="157"/>
      <c r="J2" s="157"/>
      <c r="K2" s="158"/>
      <c r="L2" s="139"/>
      <c r="M2" s="156" t="s">
        <v>340</v>
      </c>
      <c r="N2" s="156"/>
      <c r="O2" s="156"/>
      <c r="P2" s="157" t="s">
        <v>240</v>
      </c>
      <c r="Q2" s="157"/>
      <c r="R2" s="157"/>
      <c r="S2" s="157"/>
      <c r="T2" s="157"/>
      <c r="U2" s="158"/>
      <c r="V2" s="117"/>
    </row>
    <row r="3" spans="1:22" s="110" customFormat="1" ht="16" x14ac:dyDescent="0.2">
      <c r="A3" s="62" t="s">
        <v>247</v>
      </c>
      <c r="B3" s="113" t="s">
        <v>454</v>
      </c>
      <c r="C3" s="148" t="s">
        <v>455</v>
      </c>
      <c r="D3" s="148" t="s">
        <v>456</v>
      </c>
      <c r="E3" s="148" t="s">
        <v>457</v>
      </c>
      <c r="F3" s="149" t="s">
        <v>466</v>
      </c>
      <c r="G3" s="120" t="s">
        <v>458</v>
      </c>
      <c r="H3" s="120" t="s">
        <v>459</v>
      </c>
      <c r="I3" s="120" t="s">
        <v>460</v>
      </c>
      <c r="J3" s="120" t="s">
        <v>461</v>
      </c>
      <c r="K3" s="150" t="s">
        <v>467</v>
      </c>
      <c r="L3" s="113" t="s">
        <v>454</v>
      </c>
      <c r="M3" s="118" t="s">
        <v>455</v>
      </c>
      <c r="N3" s="118" t="s">
        <v>456</v>
      </c>
      <c r="O3" s="118" t="s">
        <v>457</v>
      </c>
      <c r="P3" s="119" t="s">
        <v>466</v>
      </c>
      <c r="Q3" s="120" t="s">
        <v>458</v>
      </c>
      <c r="R3" s="120" t="s">
        <v>459</v>
      </c>
      <c r="S3" s="120" t="s">
        <v>460</v>
      </c>
      <c r="T3" s="120" t="s">
        <v>461</v>
      </c>
      <c r="U3" s="121" t="s">
        <v>467</v>
      </c>
      <c r="V3" s="117"/>
    </row>
    <row r="4" spans="1:22" s="3" customFormat="1" x14ac:dyDescent="0.2">
      <c r="A4" s="128" t="s">
        <v>27</v>
      </c>
      <c r="B4" s="151">
        <v>4328</v>
      </c>
      <c r="C4" s="152">
        <v>3882</v>
      </c>
      <c r="D4" s="152">
        <v>435</v>
      </c>
      <c r="E4" s="152">
        <v>0</v>
      </c>
      <c r="F4" s="152">
        <v>375</v>
      </c>
      <c r="G4" s="152">
        <v>1321</v>
      </c>
      <c r="H4" s="152">
        <v>1151</v>
      </c>
      <c r="I4" s="152">
        <v>821</v>
      </c>
      <c r="J4" s="152">
        <v>527</v>
      </c>
      <c r="K4" s="152">
        <v>107</v>
      </c>
      <c r="L4" s="151">
        <v>16.2</v>
      </c>
      <c r="M4" s="128">
        <v>16.3</v>
      </c>
      <c r="N4" s="128">
        <v>15.3</v>
      </c>
      <c r="O4" s="128">
        <v>0</v>
      </c>
      <c r="P4" s="128">
        <v>10.1</v>
      </c>
      <c r="Q4" s="128">
        <v>37.799999999999997</v>
      </c>
      <c r="R4" s="128">
        <v>35.1</v>
      </c>
      <c r="S4" s="128">
        <v>24.3</v>
      </c>
      <c r="T4" s="128">
        <v>15.1</v>
      </c>
      <c r="U4" s="128">
        <v>4.4000000000000004</v>
      </c>
      <c r="V4" s="140" t="s">
        <v>472</v>
      </c>
    </row>
    <row r="5" spans="1:22" x14ac:dyDescent="0.2">
      <c r="A5" t="s">
        <v>29</v>
      </c>
      <c r="B5" s="114">
        <v>10</v>
      </c>
      <c r="C5" s="122">
        <v>0</v>
      </c>
      <c r="D5" s="122">
        <v>0</v>
      </c>
      <c r="E5" s="122">
        <v>0</v>
      </c>
      <c r="F5" s="123">
        <v>0</v>
      </c>
      <c r="G5" s="123">
        <v>0</v>
      </c>
      <c r="H5" s="123">
        <v>0</v>
      </c>
      <c r="I5" s="123">
        <v>0</v>
      </c>
      <c r="J5" s="123">
        <v>0</v>
      </c>
      <c r="K5" s="123">
        <v>0</v>
      </c>
      <c r="L5" s="126">
        <v>7.0355152811391903</v>
      </c>
      <c r="M5" s="125">
        <v>0</v>
      </c>
      <c r="N5" s="125">
        <v>0</v>
      </c>
      <c r="O5" s="125">
        <v>0</v>
      </c>
      <c r="P5" s="127">
        <v>0</v>
      </c>
      <c r="Q5" s="127">
        <v>0</v>
      </c>
      <c r="R5" s="127">
        <v>0</v>
      </c>
      <c r="S5" s="127">
        <v>0</v>
      </c>
      <c r="T5" s="127">
        <v>0</v>
      </c>
      <c r="U5" s="141">
        <v>0</v>
      </c>
      <c r="V5" s="117"/>
    </row>
    <row r="6" spans="1:22" x14ac:dyDescent="0.2">
      <c r="A6" t="s">
        <v>31</v>
      </c>
      <c r="B6" s="114">
        <v>199</v>
      </c>
      <c r="C6" s="122">
        <v>168</v>
      </c>
      <c r="D6" s="122">
        <v>30</v>
      </c>
      <c r="E6" s="122">
        <v>0</v>
      </c>
      <c r="F6" s="123">
        <v>20</v>
      </c>
      <c r="G6" s="123">
        <v>53</v>
      </c>
      <c r="H6" s="123">
        <v>78</v>
      </c>
      <c r="I6" s="123">
        <v>26</v>
      </c>
      <c r="J6" s="123">
        <v>16</v>
      </c>
      <c r="K6" s="123">
        <v>0</v>
      </c>
      <c r="L6" s="126">
        <v>13.284991097720791</v>
      </c>
      <c r="M6" s="125">
        <v>11.215469871442677</v>
      </c>
      <c r="N6" s="125">
        <v>2.0027624770433352</v>
      </c>
      <c r="O6" s="125">
        <v>0</v>
      </c>
      <c r="P6" s="127">
        <v>1.3351749846955567</v>
      </c>
      <c r="Q6" s="127">
        <v>3.5382137094432258</v>
      </c>
      <c r="R6" s="127">
        <v>5.2071824403126712</v>
      </c>
      <c r="S6" s="127">
        <v>1.735727480104224</v>
      </c>
      <c r="T6" s="127">
        <v>1.0681399877564455</v>
      </c>
      <c r="U6" s="141">
        <v>0</v>
      </c>
      <c r="V6" s="117"/>
    </row>
    <row r="7" spans="1:22" x14ac:dyDescent="0.2">
      <c r="A7" t="s">
        <v>33</v>
      </c>
      <c r="B7" s="114">
        <v>48</v>
      </c>
      <c r="C7" s="122">
        <v>46</v>
      </c>
      <c r="D7" s="122">
        <v>0</v>
      </c>
      <c r="E7" s="122">
        <v>0</v>
      </c>
      <c r="F7" s="123">
        <v>0</v>
      </c>
      <c r="G7" s="123">
        <v>18</v>
      </c>
      <c r="H7" s="123">
        <v>12</v>
      </c>
      <c r="I7" s="123">
        <v>0</v>
      </c>
      <c r="J7" s="123">
        <v>0</v>
      </c>
      <c r="K7" s="123">
        <v>0</v>
      </c>
      <c r="L7" s="126">
        <v>14.546600641262645</v>
      </c>
      <c r="M7" s="125">
        <v>13.940492281210034</v>
      </c>
      <c r="N7" s="125">
        <v>0</v>
      </c>
      <c r="O7" s="125">
        <v>0</v>
      </c>
      <c r="P7" s="127">
        <v>0</v>
      </c>
      <c r="Q7" s="127">
        <v>5.4549752404734919</v>
      </c>
      <c r="R7" s="127">
        <v>3.6366501603156611</v>
      </c>
      <c r="S7" s="127">
        <v>0</v>
      </c>
      <c r="T7" s="127">
        <v>0</v>
      </c>
      <c r="U7" s="141">
        <v>0</v>
      </c>
      <c r="V7" s="117"/>
    </row>
    <row r="8" spans="1:22" x14ac:dyDescent="0.2">
      <c r="A8" t="s">
        <v>35</v>
      </c>
      <c r="B8" s="114">
        <v>0</v>
      </c>
      <c r="C8" s="122">
        <v>0</v>
      </c>
      <c r="D8" s="122">
        <v>0</v>
      </c>
      <c r="E8" s="122">
        <v>0</v>
      </c>
      <c r="F8" s="123">
        <v>0</v>
      </c>
      <c r="G8" s="123">
        <v>0</v>
      </c>
      <c r="H8" s="123">
        <v>0</v>
      </c>
      <c r="I8" s="123">
        <v>0</v>
      </c>
      <c r="J8" s="123">
        <v>0</v>
      </c>
      <c r="K8" s="123">
        <v>0</v>
      </c>
      <c r="L8" s="126">
        <v>0</v>
      </c>
      <c r="M8" s="125">
        <v>0</v>
      </c>
      <c r="N8" s="125">
        <v>0</v>
      </c>
      <c r="O8" s="125">
        <v>0</v>
      </c>
      <c r="P8" s="127">
        <v>0</v>
      </c>
      <c r="Q8" s="127">
        <v>0</v>
      </c>
      <c r="R8" s="127">
        <v>0</v>
      </c>
      <c r="S8" s="127">
        <v>0</v>
      </c>
      <c r="T8" s="127">
        <v>0</v>
      </c>
      <c r="U8" s="141">
        <v>0</v>
      </c>
      <c r="V8" s="117"/>
    </row>
    <row r="9" spans="1:22" x14ac:dyDescent="0.2">
      <c r="A9" t="s">
        <v>37</v>
      </c>
      <c r="B9" s="114">
        <v>11</v>
      </c>
      <c r="C9" s="122">
        <v>11</v>
      </c>
      <c r="D9" s="122">
        <v>0</v>
      </c>
      <c r="E9" s="122">
        <v>0</v>
      </c>
      <c r="F9" s="123">
        <v>0</v>
      </c>
      <c r="G9" s="123">
        <v>0</v>
      </c>
      <c r="H9" s="123">
        <v>0</v>
      </c>
      <c r="I9" s="123">
        <v>0</v>
      </c>
      <c r="J9" s="123">
        <v>0</v>
      </c>
      <c r="K9" s="123">
        <v>0</v>
      </c>
      <c r="L9" s="126">
        <v>23.006295359002781</v>
      </c>
      <c r="M9" s="125">
        <v>23.006295359002781</v>
      </c>
      <c r="N9" s="125">
        <v>0</v>
      </c>
      <c r="O9" s="125">
        <v>0</v>
      </c>
      <c r="P9" s="127">
        <v>0</v>
      </c>
      <c r="Q9" s="127">
        <v>0</v>
      </c>
      <c r="R9" s="127">
        <v>0</v>
      </c>
      <c r="S9" s="127">
        <v>0</v>
      </c>
      <c r="T9" s="127">
        <v>0</v>
      </c>
      <c r="U9" s="141">
        <v>0</v>
      </c>
      <c r="V9" s="117"/>
    </row>
    <row r="10" spans="1:22" x14ac:dyDescent="0.2">
      <c r="A10" t="s">
        <v>39</v>
      </c>
      <c r="B10" s="114">
        <v>50</v>
      </c>
      <c r="C10" s="122">
        <v>50</v>
      </c>
      <c r="D10" s="122">
        <v>0</v>
      </c>
      <c r="E10" s="122">
        <v>0</v>
      </c>
      <c r="F10" s="123">
        <v>0</v>
      </c>
      <c r="G10" s="123">
        <v>19</v>
      </c>
      <c r="H10" s="123">
        <v>10</v>
      </c>
      <c r="I10" s="123">
        <v>0</v>
      </c>
      <c r="J10" s="123">
        <v>0</v>
      </c>
      <c r="K10" s="123">
        <v>0</v>
      </c>
      <c r="L10" s="126">
        <v>18.841617364434562</v>
      </c>
      <c r="M10" s="125">
        <v>18.841617364434562</v>
      </c>
      <c r="N10" s="125">
        <v>0</v>
      </c>
      <c r="O10" s="125">
        <v>0</v>
      </c>
      <c r="P10" s="127">
        <v>0</v>
      </c>
      <c r="Q10" s="127">
        <v>7.1598145984851342</v>
      </c>
      <c r="R10" s="127">
        <v>3.7683234728869124</v>
      </c>
      <c r="S10" s="127">
        <v>0</v>
      </c>
      <c r="T10" s="127">
        <v>0</v>
      </c>
      <c r="U10" s="141">
        <v>0</v>
      </c>
      <c r="V10" s="117"/>
    </row>
    <row r="11" spans="1:22" x14ac:dyDescent="0.2">
      <c r="A11" t="s">
        <v>41</v>
      </c>
      <c r="B11" s="114">
        <v>0</v>
      </c>
      <c r="C11" s="122">
        <v>0</v>
      </c>
      <c r="D11" s="122">
        <v>0</v>
      </c>
      <c r="E11" s="122">
        <v>0</v>
      </c>
      <c r="F11" s="123">
        <v>0</v>
      </c>
      <c r="G11" s="123">
        <v>0</v>
      </c>
      <c r="H11" s="123">
        <v>0</v>
      </c>
      <c r="I11" s="123">
        <v>0</v>
      </c>
      <c r="J11" s="123">
        <v>0</v>
      </c>
      <c r="K11" s="123">
        <v>0</v>
      </c>
      <c r="L11" s="126">
        <v>0</v>
      </c>
      <c r="M11" s="125">
        <v>0</v>
      </c>
      <c r="N11" s="125">
        <v>0</v>
      </c>
      <c r="O11" s="125">
        <v>0</v>
      </c>
      <c r="P11" s="127">
        <v>0</v>
      </c>
      <c r="Q11" s="127">
        <v>0</v>
      </c>
      <c r="R11" s="127">
        <v>0</v>
      </c>
      <c r="S11" s="127">
        <v>0</v>
      </c>
      <c r="T11" s="127">
        <v>0</v>
      </c>
      <c r="U11" s="141">
        <v>0</v>
      </c>
      <c r="V11" s="117"/>
    </row>
    <row r="12" spans="1:22" x14ac:dyDescent="0.2">
      <c r="A12" t="s">
        <v>43</v>
      </c>
      <c r="B12" s="114">
        <v>0</v>
      </c>
      <c r="C12" s="122">
        <v>0</v>
      </c>
      <c r="D12" s="122">
        <v>0</v>
      </c>
      <c r="E12" s="122">
        <v>0</v>
      </c>
      <c r="F12" s="123">
        <v>0</v>
      </c>
      <c r="G12" s="123">
        <v>0</v>
      </c>
      <c r="H12" s="123">
        <v>0</v>
      </c>
      <c r="I12" s="123">
        <v>0</v>
      </c>
      <c r="J12" s="123">
        <v>0</v>
      </c>
      <c r="K12" s="123">
        <v>0</v>
      </c>
      <c r="L12" s="126">
        <v>0</v>
      </c>
      <c r="M12" s="125">
        <v>0</v>
      </c>
      <c r="N12" s="125">
        <v>0</v>
      </c>
      <c r="O12" s="125">
        <v>0</v>
      </c>
      <c r="P12" s="127">
        <v>0</v>
      </c>
      <c r="Q12" s="127">
        <v>0</v>
      </c>
      <c r="R12" s="127">
        <v>0</v>
      </c>
      <c r="S12" s="127">
        <v>0</v>
      </c>
      <c r="T12" s="127">
        <v>0</v>
      </c>
      <c r="U12" s="141">
        <v>0</v>
      </c>
      <c r="V12" s="117"/>
    </row>
    <row r="13" spans="1:22" x14ac:dyDescent="0.2">
      <c r="A13" t="s">
        <v>45</v>
      </c>
      <c r="B13" s="114">
        <v>15</v>
      </c>
      <c r="C13" s="122">
        <v>15</v>
      </c>
      <c r="D13" s="122">
        <v>0</v>
      </c>
      <c r="E13" s="122">
        <v>0</v>
      </c>
      <c r="F13" s="123">
        <v>0</v>
      </c>
      <c r="G13" s="123">
        <v>0</v>
      </c>
      <c r="H13" s="123">
        <v>0</v>
      </c>
      <c r="I13" s="123">
        <v>0</v>
      </c>
      <c r="J13" s="123">
        <v>0</v>
      </c>
      <c r="K13" s="123">
        <v>0</v>
      </c>
      <c r="L13" s="126">
        <v>9.8955034832172259</v>
      </c>
      <c r="M13" s="125">
        <v>9.8955034832172259</v>
      </c>
      <c r="N13" s="125">
        <v>0</v>
      </c>
      <c r="O13" s="125">
        <v>0</v>
      </c>
      <c r="P13" s="127">
        <v>0</v>
      </c>
      <c r="Q13" s="127">
        <v>0</v>
      </c>
      <c r="R13" s="127">
        <v>0</v>
      </c>
      <c r="S13" s="127">
        <v>0</v>
      </c>
      <c r="T13" s="127">
        <v>0</v>
      </c>
      <c r="U13" s="141">
        <v>0</v>
      </c>
      <c r="V13" s="117"/>
    </row>
    <row r="14" spans="1:22" x14ac:dyDescent="0.2">
      <c r="A14" t="s">
        <v>47</v>
      </c>
      <c r="B14" s="114">
        <v>124</v>
      </c>
      <c r="C14" s="122">
        <v>116</v>
      </c>
      <c r="D14" s="122">
        <v>0</v>
      </c>
      <c r="E14" s="122">
        <v>0</v>
      </c>
      <c r="F14" s="123">
        <v>0</v>
      </c>
      <c r="G14" s="123">
        <v>42</v>
      </c>
      <c r="H14" s="123">
        <v>36</v>
      </c>
      <c r="I14" s="123">
        <v>20</v>
      </c>
      <c r="J14" s="123">
        <v>13</v>
      </c>
      <c r="K14" s="123">
        <v>0</v>
      </c>
      <c r="L14" s="126">
        <v>26.45807462030529</v>
      </c>
      <c r="M14" s="125">
        <v>24.751102064156562</v>
      </c>
      <c r="N14" s="125">
        <v>0</v>
      </c>
      <c r="O14" s="125">
        <v>0</v>
      </c>
      <c r="P14" s="127">
        <v>0</v>
      </c>
      <c r="Q14" s="127">
        <v>8.9616059197808262</v>
      </c>
      <c r="R14" s="127">
        <v>7.681376502669278</v>
      </c>
      <c r="S14" s="127">
        <v>4.2674313903718213</v>
      </c>
      <c r="T14" s="127">
        <v>2.7738304037416839</v>
      </c>
      <c r="U14" s="141">
        <v>0</v>
      </c>
      <c r="V14" s="117"/>
    </row>
    <row r="15" spans="1:22" x14ac:dyDescent="0.2">
      <c r="A15" t="s">
        <v>49</v>
      </c>
      <c r="B15" s="114">
        <v>0</v>
      </c>
      <c r="C15" s="122">
        <v>0</v>
      </c>
      <c r="D15" s="122">
        <v>0</v>
      </c>
      <c r="E15" s="122">
        <v>0</v>
      </c>
      <c r="F15" s="123">
        <v>0</v>
      </c>
      <c r="G15" s="123">
        <v>0</v>
      </c>
      <c r="H15" s="123">
        <v>0</v>
      </c>
      <c r="I15" s="123">
        <v>0</v>
      </c>
      <c r="J15" s="123">
        <v>0</v>
      </c>
      <c r="K15" s="123">
        <v>0</v>
      </c>
      <c r="L15" s="126">
        <v>0</v>
      </c>
      <c r="M15" s="125">
        <v>0</v>
      </c>
      <c r="N15" s="125">
        <v>0</v>
      </c>
      <c r="O15" s="125">
        <v>0</v>
      </c>
      <c r="P15" s="127">
        <v>0</v>
      </c>
      <c r="Q15" s="127">
        <v>0</v>
      </c>
      <c r="R15" s="127">
        <v>0</v>
      </c>
      <c r="S15" s="127">
        <v>0</v>
      </c>
      <c r="T15" s="127">
        <v>0</v>
      </c>
      <c r="U15" s="141">
        <v>0</v>
      </c>
      <c r="V15" s="117"/>
    </row>
    <row r="16" spans="1:22" x14ac:dyDescent="0.2">
      <c r="A16" t="s">
        <v>51</v>
      </c>
      <c r="B16" s="114">
        <v>16</v>
      </c>
      <c r="C16" s="122">
        <v>16</v>
      </c>
      <c r="D16" s="122">
        <v>0</v>
      </c>
      <c r="E16" s="122">
        <v>0</v>
      </c>
      <c r="F16" s="123">
        <v>0</v>
      </c>
      <c r="G16" s="123">
        <v>0</v>
      </c>
      <c r="H16" s="123">
        <v>0</v>
      </c>
      <c r="I16" s="123">
        <v>0</v>
      </c>
      <c r="J16" s="123">
        <v>0</v>
      </c>
      <c r="K16" s="123">
        <v>0</v>
      </c>
      <c r="L16" s="126">
        <v>12.362563068388154</v>
      </c>
      <c r="M16" s="125">
        <v>12.362563068388154</v>
      </c>
      <c r="N16" s="125">
        <v>0</v>
      </c>
      <c r="O16" s="125">
        <v>0</v>
      </c>
      <c r="P16" s="127">
        <v>0</v>
      </c>
      <c r="Q16" s="127">
        <v>0</v>
      </c>
      <c r="R16" s="127">
        <v>0</v>
      </c>
      <c r="S16" s="127">
        <v>0</v>
      </c>
      <c r="T16" s="127">
        <v>0</v>
      </c>
      <c r="U16" s="141">
        <v>0</v>
      </c>
      <c r="V16" s="117"/>
    </row>
    <row r="17" spans="1:22" x14ac:dyDescent="0.2">
      <c r="A17" t="s">
        <v>53</v>
      </c>
      <c r="B17" s="114">
        <v>0</v>
      </c>
      <c r="C17" s="122">
        <v>0</v>
      </c>
      <c r="D17" s="122">
        <v>0</v>
      </c>
      <c r="E17" s="122">
        <v>0</v>
      </c>
      <c r="F17" s="123">
        <v>0</v>
      </c>
      <c r="G17" s="123">
        <v>0</v>
      </c>
      <c r="H17" s="123">
        <v>0</v>
      </c>
      <c r="I17" s="123">
        <v>0</v>
      </c>
      <c r="J17" s="123">
        <v>0</v>
      </c>
      <c r="K17" s="123">
        <v>0</v>
      </c>
      <c r="L17" s="126">
        <v>0</v>
      </c>
      <c r="M17" s="125">
        <v>0</v>
      </c>
      <c r="N17" s="125">
        <v>0</v>
      </c>
      <c r="O17" s="125">
        <v>0</v>
      </c>
      <c r="P17" s="127">
        <v>0</v>
      </c>
      <c r="Q17" s="127">
        <v>0</v>
      </c>
      <c r="R17" s="127">
        <v>0</v>
      </c>
      <c r="S17" s="127">
        <v>0</v>
      </c>
      <c r="T17" s="127">
        <v>0</v>
      </c>
      <c r="U17" s="141">
        <v>0</v>
      </c>
      <c r="V17" s="117"/>
    </row>
    <row r="18" spans="1:22" x14ac:dyDescent="0.2">
      <c r="A18" t="s">
        <v>55</v>
      </c>
      <c r="B18" s="114">
        <v>0</v>
      </c>
      <c r="C18" s="122">
        <v>0</v>
      </c>
      <c r="D18" s="122">
        <v>0</v>
      </c>
      <c r="E18" s="122">
        <v>0</v>
      </c>
      <c r="F18" s="123">
        <v>0</v>
      </c>
      <c r="G18" s="123">
        <v>0</v>
      </c>
      <c r="H18" s="123">
        <v>0</v>
      </c>
      <c r="I18" s="123">
        <v>0</v>
      </c>
      <c r="J18" s="123">
        <v>0</v>
      </c>
      <c r="K18" s="123">
        <v>0</v>
      </c>
      <c r="L18" s="126">
        <v>0</v>
      </c>
      <c r="M18" s="125">
        <v>0</v>
      </c>
      <c r="N18" s="125">
        <v>0</v>
      </c>
      <c r="O18" s="125">
        <v>0</v>
      </c>
      <c r="P18" s="127">
        <v>0</v>
      </c>
      <c r="Q18" s="127">
        <v>0</v>
      </c>
      <c r="R18" s="127">
        <v>0</v>
      </c>
      <c r="S18" s="127">
        <v>0</v>
      </c>
      <c r="T18" s="127">
        <v>0</v>
      </c>
      <c r="U18" s="141">
        <v>0</v>
      </c>
      <c r="V18" s="117"/>
    </row>
    <row r="19" spans="1:22" x14ac:dyDescent="0.2">
      <c r="A19" t="s">
        <v>57</v>
      </c>
      <c r="B19" s="114">
        <v>43</v>
      </c>
      <c r="C19" s="122">
        <v>42</v>
      </c>
      <c r="D19" s="122">
        <v>0</v>
      </c>
      <c r="E19" s="122">
        <v>0</v>
      </c>
      <c r="F19" s="123">
        <v>0</v>
      </c>
      <c r="G19" s="123">
        <v>14</v>
      </c>
      <c r="H19" s="123">
        <v>16</v>
      </c>
      <c r="I19" s="123">
        <v>0</v>
      </c>
      <c r="J19" s="123">
        <v>0</v>
      </c>
      <c r="K19" s="123">
        <v>0</v>
      </c>
      <c r="L19" s="126">
        <v>21.706428131530856</v>
      </c>
      <c r="M19" s="125">
        <v>21.201627477309209</v>
      </c>
      <c r="N19" s="125">
        <v>0</v>
      </c>
      <c r="O19" s="125">
        <v>0</v>
      </c>
      <c r="P19" s="127">
        <v>0</v>
      </c>
      <c r="Q19" s="127">
        <v>7.0672091591030703</v>
      </c>
      <c r="R19" s="127">
        <v>8.0768104675463661</v>
      </c>
      <c r="S19" s="127">
        <v>0</v>
      </c>
      <c r="T19" s="127">
        <v>0</v>
      </c>
      <c r="U19" s="141">
        <v>0</v>
      </c>
      <c r="V19" s="117"/>
    </row>
    <row r="20" spans="1:22" x14ac:dyDescent="0.2">
      <c r="A20" t="s">
        <v>59</v>
      </c>
      <c r="B20" s="114">
        <v>15</v>
      </c>
      <c r="C20" s="122">
        <v>15</v>
      </c>
      <c r="D20" s="122">
        <v>0</v>
      </c>
      <c r="E20" s="122">
        <v>0</v>
      </c>
      <c r="F20" s="123">
        <v>0</v>
      </c>
      <c r="G20" s="123">
        <v>0</v>
      </c>
      <c r="H20" s="123">
        <v>0</v>
      </c>
      <c r="I20" s="123">
        <v>0</v>
      </c>
      <c r="J20" s="123">
        <v>0</v>
      </c>
      <c r="K20" s="123">
        <v>0</v>
      </c>
      <c r="L20" s="126">
        <v>14.059688062387522</v>
      </c>
      <c r="M20" s="125">
        <v>14.059688062387522</v>
      </c>
      <c r="N20" s="125">
        <v>0</v>
      </c>
      <c r="O20" s="125">
        <v>0</v>
      </c>
      <c r="P20" s="127">
        <v>0</v>
      </c>
      <c r="Q20" s="127">
        <v>0</v>
      </c>
      <c r="R20" s="127">
        <v>0</v>
      </c>
      <c r="S20" s="127">
        <v>0</v>
      </c>
      <c r="T20" s="127">
        <v>0</v>
      </c>
      <c r="U20" s="141">
        <v>0</v>
      </c>
      <c r="V20" s="117"/>
    </row>
    <row r="21" spans="1:22" x14ac:dyDescent="0.2">
      <c r="A21" t="s">
        <v>463</v>
      </c>
      <c r="B21" s="114">
        <v>14</v>
      </c>
      <c r="C21" s="122">
        <v>14</v>
      </c>
      <c r="D21" s="122">
        <v>0</v>
      </c>
      <c r="E21" s="122">
        <v>0</v>
      </c>
      <c r="F21" s="123">
        <v>0</v>
      </c>
      <c r="G21" s="123">
        <v>0</v>
      </c>
      <c r="H21" s="123">
        <v>0</v>
      </c>
      <c r="I21" s="123">
        <v>0</v>
      </c>
      <c r="J21" s="123">
        <v>0</v>
      </c>
      <c r="K21" s="123">
        <v>0</v>
      </c>
      <c r="L21" s="126">
        <v>8.1261645083960694</v>
      </c>
      <c r="M21" s="125">
        <v>8.1261645083960694</v>
      </c>
      <c r="N21" s="125">
        <v>0</v>
      </c>
      <c r="O21" s="125">
        <v>0</v>
      </c>
      <c r="P21" s="127">
        <v>0</v>
      </c>
      <c r="Q21" s="127">
        <v>0</v>
      </c>
      <c r="R21" s="127">
        <v>0</v>
      </c>
      <c r="S21" s="127">
        <v>0</v>
      </c>
      <c r="T21" s="127">
        <v>0</v>
      </c>
      <c r="U21" s="141">
        <v>0</v>
      </c>
      <c r="V21" s="117"/>
    </row>
    <row r="22" spans="1:22" x14ac:dyDescent="0.2">
      <c r="A22" t="s">
        <v>63</v>
      </c>
      <c r="B22" s="114">
        <v>66</v>
      </c>
      <c r="C22" s="122">
        <v>59</v>
      </c>
      <c r="D22" s="122">
        <v>0</v>
      </c>
      <c r="E22" s="122">
        <v>0</v>
      </c>
      <c r="F22" s="123">
        <v>0</v>
      </c>
      <c r="G22" s="123">
        <v>17</v>
      </c>
      <c r="H22" s="123">
        <v>13</v>
      </c>
      <c r="I22" s="123">
        <v>17</v>
      </c>
      <c r="J22" s="123">
        <v>11</v>
      </c>
      <c r="K22" s="123">
        <v>0</v>
      </c>
      <c r="L22" s="126">
        <v>14.357376863739793</v>
      </c>
      <c r="M22" s="125">
        <v>12.834624772131026</v>
      </c>
      <c r="N22" s="125">
        <v>0</v>
      </c>
      <c r="O22" s="125">
        <v>0</v>
      </c>
      <c r="P22" s="127">
        <v>0</v>
      </c>
      <c r="Q22" s="127">
        <v>3.6981122224784313</v>
      </c>
      <c r="R22" s="127">
        <v>2.8279681701305655</v>
      </c>
      <c r="S22" s="127">
        <v>3.6981122224784313</v>
      </c>
      <c r="T22" s="127">
        <v>2.3928961439566319</v>
      </c>
      <c r="U22" s="141">
        <v>0</v>
      </c>
      <c r="V22" s="117"/>
    </row>
    <row r="23" spans="1:22" x14ac:dyDescent="0.2">
      <c r="A23" t="s">
        <v>65</v>
      </c>
      <c r="B23" s="114">
        <v>0</v>
      </c>
      <c r="C23" s="122">
        <v>0</v>
      </c>
      <c r="D23" s="122">
        <v>0</v>
      </c>
      <c r="E23" s="122">
        <v>0</v>
      </c>
      <c r="F23" s="123">
        <v>0</v>
      </c>
      <c r="G23" s="123">
        <v>0</v>
      </c>
      <c r="H23" s="123">
        <v>0</v>
      </c>
      <c r="I23" s="123">
        <v>0</v>
      </c>
      <c r="J23" s="123">
        <v>0</v>
      </c>
      <c r="K23" s="123">
        <v>0</v>
      </c>
      <c r="L23" s="126">
        <v>0</v>
      </c>
      <c r="M23" s="125">
        <v>0</v>
      </c>
      <c r="N23" s="125">
        <v>0</v>
      </c>
      <c r="O23" s="125">
        <v>0</v>
      </c>
      <c r="P23" s="127">
        <v>0</v>
      </c>
      <c r="Q23" s="127">
        <v>0</v>
      </c>
      <c r="R23" s="127">
        <v>0</v>
      </c>
      <c r="S23" s="127">
        <v>0</v>
      </c>
      <c r="T23" s="127">
        <v>0</v>
      </c>
      <c r="U23" s="141">
        <v>0</v>
      </c>
      <c r="V23" s="117"/>
    </row>
    <row r="24" spans="1:22" x14ac:dyDescent="0.2">
      <c r="A24" t="s">
        <v>67</v>
      </c>
      <c r="B24" s="114">
        <v>67</v>
      </c>
      <c r="C24" s="122">
        <v>65</v>
      </c>
      <c r="D24" s="122">
        <v>0</v>
      </c>
      <c r="E24" s="122">
        <v>0</v>
      </c>
      <c r="F24" s="123">
        <v>0</v>
      </c>
      <c r="G24" s="123">
        <v>12</v>
      </c>
      <c r="H24" s="123">
        <v>23</v>
      </c>
      <c r="I24" s="123">
        <v>16</v>
      </c>
      <c r="J24" s="123">
        <v>0</v>
      </c>
      <c r="K24" s="123">
        <v>0</v>
      </c>
      <c r="L24" s="126">
        <v>8.1636233815921262</v>
      </c>
      <c r="M24" s="125">
        <v>7.9199331313953456</v>
      </c>
      <c r="N24" s="125">
        <v>0</v>
      </c>
      <c r="O24" s="125">
        <v>0</v>
      </c>
      <c r="P24" s="127">
        <v>0</v>
      </c>
      <c r="Q24" s="127">
        <v>1.4621415011806791</v>
      </c>
      <c r="R24" s="127">
        <v>2.8024378772629688</v>
      </c>
      <c r="S24" s="127">
        <v>1.9495220015742389</v>
      </c>
      <c r="T24" s="127">
        <v>0</v>
      </c>
      <c r="U24" s="141">
        <v>0</v>
      </c>
      <c r="V24" s="117"/>
    </row>
    <row r="25" spans="1:22" x14ac:dyDescent="0.2">
      <c r="A25" t="s">
        <v>69</v>
      </c>
      <c r="B25" s="114">
        <v>52</v>
      </c>
      <c r="C25" s="122">
        <v>51</v>
      </c>
      <c r="D25" s="122">
        <v>0</v>
      </c>
      <c r="E25" s="122">
        <v>0</v>
      </c>
      <c r="F25" s="123">
        <v>0</v>
      </c>
      <c r="G25" s="123">
        <v>11</v>
      </c>
      <c r="H25" s="123">
        <v>16</v>
      </c>
      <c r="I25" s="123">
        <v>16</v>
      </c>
      <c r="J25" s="123">
        <v>0</v>
      </c>
      <c r="K25" s="123">
        <v>0</v>
      </c>
      <c r="L25" s="126">
        <v>56.101587027586874</v>
      </c>
      <c r="M25" s="125">
        <v>55.022710353979441</v>
      </c>
      <c r="N25" s="125">
        <v>0</v>
      </c>
      <c r="O25" s="125">
        <v>0</v>
      </c>
      <c r="P25" s="127">
        <v>0</v>
      </c>
      <c r="Q25" s="127">
        <v>11.867643409681838</v>
      </c>
      <c r="R25" s="127">
        <v>17.262026777719036</v>
      </c>
      <c r="S25" s="127">
        <v>17.262026777719036</v>
      </c>
      <c r="T25" s="127">
        <v>0</v>
      </c>
      <c r="U25" s="141">
        <v>0</v>
      </c>
      <c r="V25" s="117"/>
    </row>
    <row r="26" spans="1:22" x14ac:dyDescent="0.2">
      <c r="A26" t="s">
        <v>71</v>
      </c>
      <c r="B26" s="114">
        <v>94</v>
      </c>
      <c r="C26" s="122">
        <v>91</v>
      </c>
      <c r="D26" s="122">
        <v>0</v>
      </c>
      <c r="E26" s="122">
        <v>0</v>
      </c>
      <c r="F26" s="123">
        <v>0</v>
      </c>
      <c r="G26" s="123">
        <v>32</v>
      </c>
      <c r="H26" s="123">
        <v>24</v>
      </c>
      <c r="I26" s="123">
        <v>15</v>
      </c>
      <c r="J26" s="123">
        <v>19</v>
      </c>
      <c r="K26" s="123">
        <v>0</v>
      </c>
      <c r="L26" s="126">
        <v>30.287017824232191</v>
      </c>
      <c r="M26" s="125">
        <v>29.320410872394998</v>
      </c>
      <c r="N26" s="125">
        <v>0</v>
      </c>
      <c r="O26" s="125">
        <v>0</v>
      </c>
      <c r="P26" s="127">
        <v>0</v>
      </c>
      <c r="Q26" s="127">
        <v>10.310474152930107</v>
      </c>
      <c r="R26" s="127">
        <v>7.7328556146975806</v>
      </c>
      <c r="S26" s="127">
        <v>4.8330347591859883</v>
      </c>
      <c r="T26" s="127">
        <v>6.1218440283022524</v>
      </c>
      <c r="U26" s="141">
        <v>0</v>
      </c>
      <c r="V26" s="117"/>
    </row>
    <row r="27" spans="1:22" x14ac:dyDescent="0.2">
      <c r="A27" t="s">
        <v>73</v>
      </c>
      <c r="B27" s="114">
        <v>11</v>
      </c>
      <c r="C27" s="122">
        <v>10</v>
      </c>
      <c r="D27" s="122">
        <v>0</v>
      </c>
      <c r="E27" s="122">
        <v>0</v>
      </c>
      <c r="F27" s="123">
        <v>0</v>
      </c>
      <c r="G27" s="123">
        <v>0</v>
      </c>
      <c r="H27" s="123">
        <v>0</v>
      </c>
      <c r="I27" s="123">
        <v>0</v>
      </c>
      <c r="J27" s="123">
        <v>0</v>
      </c>
      <c r="K27" s="123">
        <v>0</v>
      </c>
      <c r="L27" s="126">
        <v>16.745828766289126</v>
      </c>
      <c r="M27" s="125">
        <v>15.223480696626476</v>
      </c>
      <c r="N27" s="125">
        <v>0</v>
      </c>
      <c r="O27" s="125">
        <v>0</v>
      </c>
      <c r="P27" s="127">
        <v>0</v>
      </c>
      <c r="Q27" s="127">
        <v>0</v>
      </c>
      <c r="R27" s="127">
        <v>0</v>
      </c>
      <c r="S27" s="127">
        <v>0</v>
      </c>
      <c r="T27" s="127">
        <v>0</v>
      </c>
      <c r="U27" s="141">
        <v>0</v>
      </c>
      <c r="V27" s="117"/>
    </row>
    <row r="28" spans="1:22" x14ac:dyDescent="0.2">
      <c r="A28" t="s">
        <v>75</v>
      </c>
      <c r="B28" s="114">
        <v>25</v>
      </c>
      <c r="C28" s="122">
        <v>25</v>
      </c>
      <c r="D28" s="122">
        <v>0</v>
      </c>
      <c r="E28" s="122">
        <v>0</v>
      </c>
      <c r="F28" s="123">
        <v>0</v>
      </c>
      <c r="G28" s="123">
        <v>0</v>
      </c>
      <c r="H28" s="123">
        <v>0</v>
      </c>
      <c r="I28" s="123">
        <v>0</v>
      </c>
      <c r="J28" s="123">
        <v>0</v>
      </c>
      <c r="K28" s="123">
        <v>0</v>
      </c>
      <c r="L28" s="126">
        <v>27.524551900295062</v>
      </c>
      <c r="M28" s="125">
        <v>27.524551900295062</v>
      </c>
      <c r="N28" s="125">
        <v>0</v>
      </c>
      <c r="O28" s="125">
        <v>0</v>
      </c>
      <c r="P28" s="127">
        <v>0</v>
      </c>
      <c r="Q28" s="127">
        <v>0</v>
      </c>
      <c r="R28" s="127">
        <v>0</v>
      </c>
      <c r="S28" s="127">
        <v>0</v>
      </c>
      <c r="T28" s="127">
        <v>0</v>
      </c>
      <c r="U28" s="141">
        <v>0</v>
      </c>
      <c r="V28" s="117"/>
    </row>
    <row r="29" spans="1:22" x14ac:dyDescent="0.2">
      <c r="A29" t="s">
        <v>77</v>
      </c>
      <c r="B29" s="114">
        <v>0</v>
      </c>
      <c r="C29" s="122">
        <v>0</v>
      </c>
      <c r="D29" s="122">
        <v>0</v>
      </c>
      <c r="E29" s="122">
        <v>0</v>
      </c>
      <c r="F29" s="123">
        <v>0</v>
      </c>
      <c r="G29" s="123">
        <v>0</v>
      </c>
      <c r="H29" s="123">
        <v>0</v>
      </c>
      <c r="I29" s="123">
        <v>0</v>
      </c>
      <c r="J29" s="123">
        <v>0</v>
      </c>
      <c r="K29" s="123">
        <v>0</v>
      </c>
      <c r="L29" s="126">
        <v>0</v>
      </c>
      <c r="M29" s="125">
        <v>0</v>
      </c>
      <c r="N29" s="125">
        <v>0</v>
      </c>
      <c r="O29" s="125">
        <v>0</v>
      </c>
      <c r="P29" s="127">
        <v>0</v>
      </c>
      <c r="Q29" s="127">
        <v>0</v>
      </c>
      <c r="R29" s="127">
        <v>0</v>
      </c>
      <c r="S29" s="127">
        <v>0</v>
      </c>
      <c r="T29" s="127">
        <v>0</v>
      </c>
      <c r="U29" s="141">
        <v>0</v>
      </c>
      <c r="V29" s="117"/>
    </row>
    <row r="30" spans="1:22" x14ac:dyDescent="0.2">
      <c r="A30" t="s">
        <v>79</v>
      </c>
      <c r="B30" s="114">
        <v>0</v>
      </c>
      <c r="C30" s="122">
        <v>0</v>
      </c>
      <c r="D30" s="122">
        <v>0</v>
      </c>
      <c r="E30" s="122">
        <v>0</v>
      </c>
      <c r="F30" s="123">
        <v>0</v>
      </c>
      <c r="G30" s="123">
        <v>0</v>
      </c>
      <c r="H30" s="123">
        <v>0</v>
      </c>
      <c r="I30" s="123">
        <v>0</v>
      </c>
      <c r="J30" s="123">
        <v>0</v>
      </c>
      <c r="K30" s="123">
        <v>0</v>
      </c>
      <c r="L30" s="126">
        <v>0</v>
      </c>
      <c r="M30" s="125">
        <v>0</v>
      </c>
      <c r="N30" s="125">
        <v>0</v>
      </c>
      <c r="O30" s="125">
        <v>0</v>
      </c>
      <c r="P30" s="127">
        <v>0</v>
      </c>
      <c r="Q30" s="127">
        <v>0</v>
      </c>
      <c r="R30" s="127">
        <v>0</v>
      </c>
      <c r="S30" s="127">
        <v>0</v>
      </c>
      <c r="T30" s="127">
        <v>0</v>
      </c>
      <c r="U30" s="141">
        <v>0</v>
      </c>
      <c r="V30" s="117"/>
    </row>
    <row r="31" spans="1:22" x14ac:dyDescent="0.2">
      <c r="A31" t="s">
        <v>81</v>
      </c>
      <c r="B31" s="114">
        <v>43</v>
      </c>
      <c r="C31" s="122">
        <v>41</v>
      </c>
      <c r="D31" s="122">
        <v>0</v>
      </c>
      <c r="E31" s="122">
        <v>0</v>
      </c>
      <c r="F31" s="123">
        <v>0</v>
      </c>
      <c r="G31" s="123">
        <v>11</v>
      </c>
      <c r="H31" s="123">
        <v>14</v>
      </c>
      <c r="I31" s="123">
        <v>10</v>
      </c>
      <c r="J31" s="123">
        <v>0</v>
      </c>
      <c r="K31" s="123">
        <v>0</v>
      </c>
      <c r="L31" s="126">
        <v>16.218275356142012</v>
      </c>
      <c r="M31" s="125">
        <v>15.463936967484244</v>
      </c>
      <c r="N31" s="125">
        <v>0</v>
      </c>
      <c r="O31" s="125">
        <v>0</v>
      </c>
      <c r="P31" s="127">
        <v>0</v>
      </c>
      <c r="Q31" s="127">
        <v>4.1488611376177236</v>
      </c>
      <c r="R31" s="127">
        <v>5.2803687206043763</v>
      </c>
      <c r="S31" s="127">
        <v>3.7716919432888401</v>
      </c>
      <c r="T31" s="127">
        <v>0</v>
      </c>
      <c r="U31" s="141">
        <v>0</v>
      </c>
      <c r="V31" s="117"/>
    </row>
    <row r="32" spans="1:22" x14ac:dyDescent="0.2">
      <c r="A32" t="s">
        <v>83</v>
      </c>
      <c r="B32" s="114">
        <v>0</v>
      </c>
      <c r="C32" s="122">
        <v>0</v>
      </c>
      <c r="D32" s="122">
        <v>0</v>
      </c>
      <c r="E32" s="122">
        <v>0</v>
      </c>
      <c r="F32" s="123">
        <v>0</v>
      </c>
      <c r="G32" s="123">
        <v>0</v>
      </c>
      <c r="H32" s="123">
        <v>0</v>
      </c>
      <c r="I32" s="123">
        <v>0</v>
      </c>
      <c r="J32" s="123">
        <v>0</v>
      </c>
      <c r="K32" s="123">
        <v>0</v>
      </c>
      <c r="L32" s="126">
        <v>0</v>
      </c>
      <c r="M32" s="125">
        <v>0</v>
      </c>
      <c r="N32" s="125">
        <v>0</v>
      </c>
      <c r="O32" s="125">
        <v>0</v>
      </c>
      <c r="P32" s="127">
        <v>0</v>
      </c>
      <c r="Q32" s="127">
        <v>0</v>
      </c>
      <c r="R32" s="127">
        <v>0</v>
      </c>
      <c r="S32" s="127">
        <v>0</v>
      </c>
      <c r="T32" s="127">
        <v>0</v>
      </c>
      <c r="U32" s="141">
        <v>0</v>
      </c>
      <c r="V32" s="117"/>
    </row>
    <row r="33" spans="1:22" x14ac:dyDescent="0.2">
      <c r="A33" t="s">
        <v>85</v>
      </c>
      <c r="B33" s="114">
        <v>115</v>
      </c>
      <c r="C33" s="122">
        <v>112</v>
      </c>
      <c r="D33" s="122">
        <v>0</v>
      </c>
      <c r="E33" s="122">
        <v>0</v>
      </c>
      <c r="F33" s="123">
        <v>16</v>
      </c>
      <c r="G33" s="123">
        <v>40</v>
      </c>
      <c r="H33" s="123">
        <v>21</v>
      </c>
      <c r="I33" s="123">
        <v>15</v>
      </c>
      <c r="J33" s="123">
        <v>18</v>
      </c>
      <c r="K33" s="123">
        <v>0</v>
      </c>
      <c r="L33" s="126">
        <v>8.7905905518732741</v>
      </c>
      <c r="M33" s="125">
        <v>8.5612707983461451</v>
      </c>
      <c r="N33" s="125">
        <v>0</v>
      </c>
      <c r="O33" s="125">
        <v>0</v>
      </c>
      <c r="P33" s="127">
        <v>1.2230386854780209</v>
      </c>
      <c r="Q33" s="127">
        <v>3.0575967136950521</v>
      </c>
      <c r="R33" s="127">
        <v>1.6052382746899023</v>
      </c>
      <c r="S33" s="127">
        <v>1.1465987676356444</v>
      </c>
      <c r="T33" s="127">
        <v>1.3759185211627734</v>
      </c>
      <c r="U33" s="141">
        <v>0</v>
      </c>
      <c r="V33" s="117"/>
    </row>
    <row r="34" spans="1:22" x14ac:dyDescent="0.2">
      <c r="A34" t="s">
        <v>87</v>
      </c>
      <c r="B34" s="114">
        <v>40</v>
      </c>
      <c r="C34" s="122">
        <v>40</v>
      </c>
      <c r="D34" s="122">
        <v>0</v>
      </c>
      <c r="E34" s="122">
        <v>0</v>
      </c>
      <c r="F34" s="123">
        <v>0</v>
      </c>
      <c r="G34" s="123">
        <v>0</v>
      </c>
      <c r="H34" s="123">
        <v>11</v>
      </c>
      <c r="I34" s="123">
        <v>13</v>
      </c>
      <c r="J34" s="123">
        <v>0</v>
      </c>
      <c r="K34" s="123">
        <v>0</v>
      </c>
      <c r="L34" s="126">
        <v>13.191698464156508</v>
      </c>
      <c r="M34" s="125">
        <v>13.191698464156508</v>
      </c>
      <c r="N34" s="125">
        <v>0</v>
      </c>
      <c r="O34" s="125">
        <v>0</v>
      </c>
      <c r="P34" s="127">
        <v>0</v>
      </c>
      <c r="Q34" s="127">
        <v>0</v>
      </c>
      <c r="R34" s="127">
        <v>3.6277170776430392</v>
      </c>
      <c r="S34" s="127">
        <v>4.2873020008508647</v>
      </c>
      <c r="T34" s="127">
        <v>0</v>
      </c>
      <c r="U34" s="141">
        <v>0</v>
      </c>
      <c r="V34" s="117"/>
    </row>
    <row r="35" spans="1:22" x14ac:dyDescent="0.2">
      <c r="A35" t="s">
        <v>89</v>
      </c>
      <c r="B35" s="114">
        <v>30</v>
      </c>
      <c r="C35" s="122">
        <v>29</v>
      </c>
      <c r="D35" s="122">
        <v>0</v>
      </c>
      <c r="E35" s="122">
        <v>0</v>
      </c>
      <c r="F35" s="123">
        <v>0</v>
      </c>
      <c r="G35" s="123">
        <v>12</v>
      </c>
      <c r="H35" s="123">
        <v>0</v>
      </c>
      <c r="I35" s="123">
        <v>0</v>
      </c>
      <c r="J35" s="123">
        <v>0</v>
      </c>
      <c r="K35" s="123">
        <v>0</v>
      </c>
      <c r="L35" s="126">
        <v>18.681229723081906</v>
      </c>
      <c r="M35" s="125">
        <v>18.058522065645843</v>
      </c>
      <c r="N35" s="125">
        <v>0</v>
      </c>
      <c r="O35" s="125">
        <v>0</v>
      </c>
      <c r="P35" s="127">
        <v>0</v>
      </c>
      <c r="Q35" s="127">
        <v>7.4724918892327628</v>
      </c>
      <c r="R35" s="127">
        <v>0</v>
      </c>
      <c r="S35" s="127">
        <v>0</v>
      </c>
      <c r="T35" s="127">
        <v>0</v>
      </c>
      <c r="U35" s="141">
        <v>0</v>
      </c>
      <c r="V35" s="117"/>
    </row>
    <row r="36" spans="1:22" x14ac:dyDescent="0.2">
      <c r="A36" t="s">
        <v>91</v>
      </c>
      <c r="B36" s="114">
        <v>75</v>
      </c>
      <c r="C36" s="122">
        <v>72</v>
      </c>
      <c r="D36" s="122">
        <v>0</v>
      </c>
      <c r="E36" s="122">
        <v>0</v>
      </c>
      <c r="F36" s="123">
        <v>12</v>
      </c>
      <c r="G36" s="123">
        <v>28</v>
      </c>
      <c r="H36" s="123">
        <v>14</v>
      </c>
      <c r="I36" s="123">
        <v>10</v>
      </c>
      <c r="J36" s="123">
        <v>10</v>
      </c>
      <c r="K36" s="123">
        <v>0</v>
      </c>
      <c r="L36" s="126">
        <v>11.335897765316687</v>
      </c>
      <c r="M36" s="125">
        <v>10.882461854704019</v>
      </c>
      <c r="N36" s="125">
        <v>0</v>
      </c>
      <c r="O36" s="125">
        <v>0</v>
      </c>
      <c r="P36" s="127">
        <v>1.8137436424506699</v>
      </c>
      <c r="Q36" s="127">
        <v>4.2320684990515636</v>
      </c>
      <c r="R36" s="127">
        <v>2.1160342495257818</v>
      </c>
      <c r="S36" s="127">
        <v>1.5114530353755584</v>
      </c>
      <c r="T36" s="127">
        <v>1.5114530353755584</v>
      </c>
      <c r="U36" s="141">
        <v>0</v>
      </c>
      <c r="V36" s="117"/>
    </row>
    <row r="37" spans="1:22" x14ac:dyDescent="0.2">
      <c r="A37" t="s">
        <v>93</v>
      </c>
      <c r="B37" s="114">
        <v>14</v>
      </c>
      <c r="C37" s="122">
        <v>14</v>
      </c>
      <c r="D37" s="122">
        <v>0</v>
      </c>
      <c r="E37" s="122">
        <v>0</v>
      </c>
      <c r="F37" s="123">
        <v>0</v>
      </c>
      <c r="G37" s="123">
        <v>0</v>
      </c>
      <c r="H37" s="123">
        <v>0</v>
      </c>
      <c r="I37" s="123">
        <v>0</v>
      </c>
      <c r="J37" s="123">
        <v>0</v>
      </c>
      <c r="K37" s="123">
        <v>0</v>
      </c>
      <c r="L37" s="126">
        <v>7.24487683709377</v>
      </c>
      <c r="M37" s="125">
        <v>7.24487683709377</v>
      </c>
      <c r="N37" s="125">
        <v>0</v>
      </c>
      <c r="O37" s="125">
        <v>0</v>
      </c>
      <c r="P37" s="127">
        <v>0</v>
      </c>
      <c r="Q37" s="127">
        <v>0</v>
      </c>
      <c r="R37" s="127">
        <v>0</v>
      </c>
      <c r="S37" s="127">
        <v>0</v>
      </c>
      <c r="T37" s="127">
        <v>0</v>
      </c>
      <c r="U37" s="141">
        <v>0</v>
      </c>
      <c r="V37" s="117"/>
    </row>
    <row r="38" spans="1:22" x14ac:dyDescent="0.2">
      <c r="A38" t="s">
        <v>95</v>
      </c>
      <c r="B38" s="114">
        <v>67</v>
      </c>
      <c r="C38" s="122">
        <v>63</v>
      </c>
      <c r="D38" s="122">
        <v>0</v>
      </c>
      <c r="E38" s="122">
        <v>0</v>
      </c>
      <c r="F38" s="123">
        <v>0</v>
      </c>
      <c r="G38" s="123">
        <v>19</v>
      </c>
      <c r="H38" s="123">
        <v>15</v>
      </c>
      <c r="I38" s="123">
        <v>17</v>
      </c>
      <c r="J38" s="123">
        <v>11</v>
      </c>
      <c r="K38" s="123">
        <v>0</v>
      </c>
      <c r="L38" s="126">
        <v>20.312817387771684</v>
      </c>
      <c r="M38" s="125">
        <v>19.100111872083822</v>
      </c>
      <c r="N38" s="125">
        <v>0</v>
      </c>
      <c r="O38" s="125">
        <v>0</v>
      </c>
      <c r="P38" s="127">
        <v>0</v>
      </c>
      <c r="Q38" s="127">
        <v>5.7603511995173431</v>
      </c>
      <c r="R38" s="127">
        <v>4.5476456838294821</v>
      </c>
      <c r="S38" s="127">
        <v>5.1539984416734121</v>
      </c>
      <c r="T38" s="127">
        <v>3.3349401681416198</v>
      </c>
      <c r="U38" s="141">
        <v>0</v>
      </c>
      <c r="V38" s="117"/>
    </row>
    <row r="39" spans="1:22" x14ac:dyDescent="0.2">
      <c r="A39" t="s">
        <v>97</v>
      </c>
      <c r="B39" s="114">
        <v>13</v>
      </c>
      <c r="C39" s="122">
        <v>13</v>
      </c>
      <c r="D39" s="122">
        <v>0</v>
      </c>
      <c r="E39" s="122">
        <v>0</v>
      </c>
      <c r="F39" s="123">
        <v>0</v>
      </c>
      <c r="G39" s="123">
        <v>0</v>
      </c>
      <c r="H39" s="123">
        <v>0</v>
      </c>
      <c r="I39" s="123">
        <v>0</v>
      </c>
      <c r="J39" s="123">
        <v>0</v>
      </c>
      <c r="K39" s="123">
        <v>0</v>
      </c>
      <c r="L39" s="126">
        <v>8.9348921283600351</v>
      </c>
      <c r="M39" s="125">
        <v>8.9348921283600351</v>
      </c>
      <c r="N39" s="125">
        <v>0</v>
      </c>
      <c r="O39" s="125">
        <v>0</v>
      </c>
      <c r="P39" s="127">
        <v>0</v>
      </c>
      <c r="Q39" s="127">
        <v>0</v>
      </c>
      <c r="R39" s="127">
        <v>0</v>
      </c>
      <c r="S39" s="127">
        <v>0</v>
      </c>
      <c r="T39" s="127">
        <v>0</v>
      </c>
      <c r="U39" s="141">
        <v>0</v>
      </c>
      <c r="V39" s="117"/>
    </row>
    <row r="40" spans="1:22" x14ac:dyDescent="0.2">
      <c r="A40" t="s">
        <v>99</v>
      </c>
      <c r="B40" s="114">
        <v>38</v>
      </c>
      <c r="C40" s="122">
        <v>37</v>
      </c>
      <c r="D40" s="122">
        <v>0</v>
      </c>
      <c r="E40" s="122">
        <v>0</v>
      </c>
      <c r="F40" s="123">
        <v>0</v>
      </c>
      <c r="G40" s="123">
        <v>11</v>
      </c>
      <c r="H40" s="123">
        <v>0</v>
      </c>
      <c r="I40" s="123">
        <v>0</v>
      </c>
      <c r="J40" s="123">
        <v>0</v>
      </c>
      <c r="K40" s="123">
        <v>0</v>
      </c>
      <c r="L40" s="126">
        <v>21.561629378287439</v>
      </c>
      <c r="M40" s="125">
        <v>20.994218078858822</v>
      </c>
      <c r="N40" s="125">
        <v>0</v>
      </c>
      <c r="O40" s="125">
        <v>0</v>
      </c>
      <c r="P40" s="127">
        <v>0</v>
      </c>
      <c r="Q40" s="127">
        <v>6.241524293714785</v>
      </c>
      <c r="R40" s="127">
        <v>0</v>
      </c>
      <c r="S40" s="127">
        <v>0</v>
      </c>
      <c r="T40" s="127">
        <v>0</v>
      </c>
      <c r="U40" s="141">
        <v>0</v>
      </c>
      <c r="V40" s="117"/>
    </row>
    <row r="41" spans="1:22" x14ac:dyDescent="0.2">
      <c r="A41" t="s">
        <v>101</v>
      </c>
      <c r="B41" s="114">
        <v>15</v>
      </c>
      <c r="C41" s="122">
        <v>14</v>
      </c>
      <c r="D41" s="122">
        <v>0</v>
      </c>
      <c r="E41" s="122">
        <v>0</v>
      </c>
      <c r="F41" s="123">
        <v>0</v>
      </c>
      <c r="G41" s="123">
        <v>0</v>
      </c>
      <c r="H41" s="123">
        <v>0</v>
      </c>
      <c r="I41" s="123">
        <v>0</v>
      </c>
      <c r="J41" s="123">
        <v>0</v>
      </c>
      <c r="K41" s="123">
        <v>0</v>
      </c>
      <c r="L41" s="126">
        <v>11.209756972468837</v>
      </c>
      <c r="M41" s="125">
        <v>10.462439840970914</v>
      </c>
      <c r="N41" s="125">
        <v>0</v>
      </c>
      <c r="O41" s="125">
        <v>0</v>
      </c>
      <c r="P41" s="127">
        <v>0</v>
      </c>
      <c r="Q41" s="127">
        <v>0</v>
      </c>
      <c r="R41" s="127">
        <v>0</v>
      </c>
      <c r="S41" s="127">
        <v>0</v>
      </c>
      <c r="T41" s="127">
        <v>0</v>
      </c>
      <c r="U41" s="141">
        <v>0</v>
      </c>
      <c r="V41" s="117"/>
    </row>
    <row r="42" spans="1:22" x14ac:dyDescent="0.2">
      <c r="A42" t="s">
        <v>103</v>
      </c>
      <c r="B42" s="114">
        <v>31</v>
      </c>
      <c r="C42" s="122">
        <v>31</v>
      </c>
      <c r="D42" s="122">
        <v>0</v>
      </c>
      <c r="E42" s="122">
        <v>0</v>
      </c>
      <c r="F42" s="123">
        <v>0</v>
      </c>
      <c r="G42" s="123">
        <v>14</v>
      </c>
      <c r="H42" s="123">
        <v>0</v>
      </c>
      <c r="I42" s="123">
        <v>0</v>
      </c>
      <c r="J42" s="123">
        <v>0</v>
      </c>
      <c r="K42" s="123">
        <v>0</v>
      </c>
      <c r="L42" s="126">
        <v>37.263646307893886</v>
      </c>
      <c r="M42" s="125">
        <v>37.263646307893886</v>
      </c>
      <c r="N42" s="125">
        <v>0</v>
      </c>
      <c r="O42" s="125">
        <v>0</v>
      </c>
      <c r="P42" s="127">
        <v>0</v>
      </c>
      <c r="Q42" s="127">
        <v>16.828743493887558</v>
      </c>
      <c r="R42" s="127">
        <v>0</v>
      </c>
      <c r="S42" s="127">
        <v>0</v>
      </c>
      <c r="T42" s="127">
        <v>0</v>
      </c>
      <c r="U42" s="141">
        <v>0</v>
      </c>
      <c r="V42" s="117"/>
    </row>
    <row r="43" spans="1:22" x14ac:dyDescent="0.2">
      <c r="A43" t="s">
        <v>105</v>
      </c>
      <c r="B43" s="114">
        <v>0</v>
      </c>
      <c r="C43" s="122">
        <v>0</v>
      </c>
      <c r="D43" s="122">
        <v>0</v>
      </c>
      <c r="E43" s="122">
        <v>0</v>
      </c>
      <c r="F43" s="123">
        <v>0</v>
      </c>
      <c r="G43" s="123">
        <v>0</v>
      </c>
      <c r="H43" s="123">
        <v>0</v>
      </c>
      <c r="I43" s="123">
        <v>0</v>
      </c>
      <c r="J43" s="123">
        <v>0</v>
      </c>
      <c r="K43" s="123">
        <v>0</v>
      </c>
      <c r="L43" s="126">
        <v>0</v>
      </c>
      <c r="M43" s="125">
        <v>0</v>
      </c>
      <c r="N43" s="125">
        <v>0</v>
      </c>
      <c r="O43" s="125">
        <v>0</v>
      </c>
      <c r="P43" s="127">
        <v>0</v>
      </c>
      <c r="Q43" s="127">
        <v>0</v>
      </c>
      <c r="R43" s="127">
        <v>0</v>
      </c>
      <c r="S43" s="127">
        <v>0</v>
      </c>
      <c r="T43" s="127">
        <v>0</v>
      </c>
      <c r="U43" s="141">
        <v>0</v>
      </c>
      <c r="V43" s="117"/>
    </row>
    <row r="44" spans="1:22" x14ac:dyDescent="0.2">
      <c r="A44" t="s">
        <v>107</v>
      </c>
      <c r="B44" s="114">
        <v>15</v>
      </c>
      <c r="C44" s="122">
        <v>15</v>
      </c>
      <c r="D44" s="122">
        <v>0</v>
      </c>
      <c r="E44" s="122">
        <v>0</v>
      </c>
      <c r="F44" s="123">
        <v>0</v>
      </c>
      <c r="G44" s="123">
        <v>0</v>
      </c>
      <c r="H44" s="123">
        <v>0</v>
      </c>
      <c r="I44" s="123">
        <v>0</v>
      </c>
      <c r="J44" s="123">
        <v>0</v>
      </c>
      <c r="K44" s="123">
        <v>0</v>
      </c>
      <c r="L44" s="126">
        <v>13.546464372798701</v>
      </c>
      <c r="M44" s="125">
        <v>13.546464372798701</v>
      </c>
      <c r="N44" s="125">
        <v>0</v>
      </c>
      <c r="O44" s="125">
        <v>0</v>
      </c>
      <c r="P44" s="127">
        <v>0</v>
      </c>
      <c r="Q44" s="127">
        <v>0</v>
      </c>
      <c r="R44" s="127">
        <v>0</v>
      </c>
      <c r="S44" s="127">
        <v>0</v>
      </c>
      <c r="T44" s="127">
        <v>0</v>
      </c>
      <c r="U44" s="141">
        <v>0</v>
      </c>
      <c r="V44" s="117"/>
    </row>
    <row r="45" spans="1:22" x14ac:dyDescent="0.2">
      <c r="A45" t="s">
        <v>109</v>
      </c>
      <c r="B45" s="114">
        <v>64</v>
      </c>
      <c r="C45" s="122">
        <v>64</v>
      </c>
      <c r="D45" s="122">
        <v>0</v>
      </c>
      <c r="E45" s="122">
        <v>0</v>
      </c>
      <c r="F45" s="123">
        <v>10</v>
      </c>
      <c r="G45" s="123">
        <v>27</v>
      </c>
      <c r="H45" s="123">
        <v>17</v>
      </c>
      <c r="I45" s="123">
        <v>0</v>
      </c>
      <c r="J45" s="123">
        <v>0</v>
      </c>
      <c r="K45" s="123">
        <v>0</v>
      </c>
      <c r="L45" s="126">
        <v>10.318070649764376</v>
      </c>
      <c r="M45" s="125">
        <v>10.318070649764376</v>
      </c>
      <c r="N45" s="125">
        <v>0</v>
      </c>
      <c r="O45" s="125">
        <v>0</v>
      </c>
      <c r="P45" s="127">
        <v>1.6121985390256839</v>
      </c>
      <c r="Q45" s="127">
        <v>4.3529360553693461</v>
      </c>
      <c r="R45" s="127">
        <v>2.7407375163436627</v>
      </c>
      <c r="S45" s="127">
        <v>0</v>
      </c>
      <c r="T45" s="127">
        <v>0</v>
      </c>
      <c r="U45" s="141">
        <v>0</v>
      </c>
      <c r="V45" s="117"/>
    </row>
    <row r="46" spans="1:22" x14ac:dyDescent="0.2">
      <c r="A46" t="s">
        <v>111</v>
      </c>
      <c r="B46" s="114">
        <v>0</v>
      </c>
      <c r="C46" s="122">
        <v>0</v>
      </c>
      <c r="D46" s="122">
        <v>0</v>
      </c>
      <c r="E46" s="122">
        <v>0</v>
      </c>
      <c r="F46" s="123">
        <v>0</v>
      </c>
      <c r="G46" s="123">
        <v>11</v>
      </c>
      <c r="H46" s="123">
        <v>0</v>
      </c>
      <c r="I46" s="123">
        <v>0</v>
      </c>
      <c r="J46" s="123">
        <v>0</v>
      </c>
      <c r="K46" s="123">
        <v>0</v>
      </c>
      <c r="L46" s="126">
        <v>0</v>
      </c>
      <c r="M46" s="125">
        <v>0</v>
      </c>
      <c r="N46" s="125">
        <v>0</v>
      </c>
      <c r="O46" s="125">
        <v>0</v>
      </c>
      <c r="P46" s="127">
        <v>0</v>
      </c>
      <c r="Q46" s="127">
        <v>7.395405436295305</v>
      </c>
      <c r="R46" s="127">
        <v>0</v>
      </c>
      <c r="S46" s="127">
        <v>0</v>
      </c>
      <c r="T46" s="127">
        <v>0</v>
      </c>
      <c r="U46" s="141">
        <v>0</v>
      </c>
      <c r="V46" s="117"/>
    </row>
    <row r="47" spans="1:22" x14ac:dyDescent="0.2">
      <c r="A47" t="s">
        <v>113</v>
      </c>
      <c r="B47" s="114">
        <v>37</v>
      </c>
      <c r="C47" s="122">
        <v>37</v>
      </c>
      <c r="D47" s="122">
        <v>0</v>
      </c>
      <c r="E47" s="122">
        <v>0</v>
      </c>
      <c r="F47" s="123">
        <v>0</v>
      </c>
      <c r="G47" s="123">
        <v>0</v>
      </c>
      <c r="H47" s="123">
        <v>0</v>
      </c>
      <c r="I47" s="123">
        <v>0</v>
      </c>
      <c r="J47" s="123">
        <v>0</v>
      </c>
      <c r="K47" s="123">
        <v>0</v>
      </c>
      <c r="L47" s="126">
        <v>11.668317050249449</v>
      </c>
      <c r="M47" s="125">
        <v>11.668317050249449</v>
      </c>
      <c r="N47" s="125">
        <v>0</v>
      </c>
      <c r="O47" s="125">
        <v>0</v>
      </c>
      <c r="P47" s="127">
        <v>0</v>
      </c>
      <c r="Q47" s="127">
        <v>0</v>
      </c>
      <c r="R47" s="127">
        <v>0</v>
      </c>
      <c r="S47" s="127">
        <v>0</v>
      </c>
      <c r="T47" s="127">
        <v>0</v>
      </c>
      <c r="U47" s="141">
        <v>0</v>
      </c>
      <c r="V47" s="117"/>
    </row>
    <row r="48" spans="1:22" x14ac:dyDescent="0.2">
      <c r="A48" t="s">
        <v>115</v>
      </c>
      <c r="B48" s="114">
        <v>0</v>
      </c>
      <c r="C48" s="122">
        <v>0</v>
      </c>
      <c r="D48" s="122">
        <v>0</v>
      </c>
      <c r="E48" s="122">
        <v>0</v>
      </c>
      <c r="F48" s="123">
        <v>0</v>
      </c>
      <c r="G48" s="123">
        <v>0</v>
      </c>
      <c r="H48" s="123">
        <v>0</v>
      </c>
      <c r="I48" s="123">
        <v>0</v>
      </c>
      <c r="J48" s="123">
        <v>0</v>
      </c>
      <c r="K48" s="123">
        <v>0</v>
      </c>
      <c r="L48" s="126">
        <v>0</v>
      </c>
      <c r="M48" s="125">
        <v>0</v>
      </c>
      <c r="N48" s="125">
        <v>0</v>
      </c>
      <c r="O48" s="125">
        <v>0</v>
      </c>
      <c r="P48" s="127">
        <v>0</v>
      </c>
      <c r="Q48" s="127">
        <v>0</v>
      </c>
      <c r="R48" s="127">
        <v>0</v>
      </c>
      <c r="S48" s="127">
        <v>0</v>
      </c>
      <c r="T48" s="127">
        <v>0</v>
      </c>
      <c r="U48" s="141">
        <v>0</v>
      </c>
      <c r="V48" s="117"/>
    </row>
    <row r="49" spans="1:22" x14ac:dyDescent="0.2">
      <c r="A49" t="s">
        <v>117</v>
      </c>
      <c r="B49" s="114">
        <v>393</v>
      </c>
      <c r="C49" s="122">
        <v>317</v>
      </c>
      <c r="D49" s="122">
        <v>75</v>
      </c>
      <c r="E49" s="122">
        <v>0</v>
      </c>
      <c r="F49" s="123">
        <v>29</v>
      </c>
      <c r="G49" s="123">
        <v>89</v>
      </c>
      <c r="H49" s="123">
        <v>115</v>
      </c>
      <c r="I49" s="123">
        <v>89</v>
      </c>
      <c r="J49" s="123">
        <v>59</v>
      </c>
      <c r="K49" s="124">
        <v>12</v>
      </c>
      <c r="L49" s="126">
        <v>20.243227790397601</v>
      </c>
      <c r="M49" s="125">
        <v>16.328506894544631</v>
      </c>
      <c r="N49" s="125">
        <v>3.8632114103812221</v>
      </c>
      <c r="O49" s="125">
        <v>0</v>
      </c>
      <c r="P49" s="127">
        <v>1.4937750786807391</v>
      </c>
      <c r="Q49" s="127">
        <v>4.5843442069857163</v>
      </c>
      <c r="R49" s="127">
        <v>5.9235908292512072</v>
      </c>
      <c r="S49" s="127">
        <v>4.5843442069857163</v>
      </c>
      <c r="T49" s="127">
        <v>3.0390596428332279</v>
      </c>
      <c r="U49" s="141">
        <v>0.61811382566099549</v>
      </c>
      <c r="V49" s="117"/>
    </row>
    <row r="50" spans="1:22" x14ac:dyDescent="0.2">
      <c r="A50" t="s">
        <v>464</v>
      </c>
      <c r="B50" s="114">
        <v>56</v>
      </c>
      <c r="C50" s="122">
        <v>51</v>
      </c>
      <c r="D50" s="122">
        <v>0</v>
      </c>
      <c r="E50" s="122">
        <v>0</v>
      </c>
      <c r="F50" s="123">
        <v>0</v>
      </c>
      <c r="G50" s="123">
        <v>22</v>
      </c>
      <c r="H50" s="123">
        <v>14</v>
      </c>
      <c r="I50" s="123">
        <v>0</v>
      </c>
      <c r="J50" s="123">
        <v>0</v>
      </c>
      <c r="K50" s="123">
        <v>0</v>
      </c>
      <c r="L50" s="126">
        <v>12.729037434735272</v>
      </c>
      <c r="M50" s="125">
        <v>11.592516235205334</v>
      </c>
      <c r="N50" s="125">
        <v>0</v>
      </c>
      <c r="O50" s="125">
        <v>0</v>
      </c>
      <c r="P50" s="127">
        <v>0</v>
      </c>
      <c r="Q50" s="127">
        <v>5.0006932779317133</v>
      </c>
      <c r="R50" s="127">
        <v>3.1822593586838179</v>
      </c>
      <c r="S50" s="127">
        <v>0</v>
      </c>
      <c r="T50" s="127">
        <v>0</v>
      </c>
      <c r="U50" s="141">
        <v>0</v>
      </c>
      <c r="V50" s="117"/>
    </row>
    <row r="51" spans="1:22" x14ac:dyDescent="0.2">
      <c r="A51" t="s">
        <v>121</v>
      </c>
      <c r="B51" s="114">
        <v>17</v>
      </c>
      <c r="C51" s="122">
        <v>17</v>
      </c>
      <c r="D51" s="122">
        <v>0</v>
      </c>
      <c r="E51" s="122">
        <v>0</v>
      </c>
      <c r="F51" s="123">
        <v>0</v>
      </c>
      <c r="G51" s="123">
        <v>19</v>
      </c>
      <c r="H51" s="123">
        <v>21</v>
      </c>
      <c r="I51" s="123">
        <v>30</v>
      </c>
      <c r="J51" s="123">
        <v>18</v>
      </c>
      <c r="K51" s="123">
        <v>0</v>
      </c>
      <c r="L51" s="126">
        <v>9.3292796698532552</v>
      </c>
      <c r="M51" s="125">
        <v>9.3292796698532552</v>
      </c>
      <c r="N51" s="125">
        <v>0</v>
      </c>
      <c r="O51" s="125">
        <v>0</v>
      </c>
      <c r="P51" s="127">
        <v>0</v>
      </c>
      <c r="Q51" s="127">
        <v>10.426841983953638</v>
      </c>
      <c r="R51" s="127">
        <v>11.524404298054023</v>
      </c>
      <c r="S51" s="127">
        <v>16.463434711505748</v>
      </c>
      <c r="T51" s="127">
        <v>9.8780608269034484</v>
      </c>
      <c r="U51" s="141">
        <v>0</v>
      </c>
      <c r="V51" s="117"/>
    </row>
    <row r="52" spans="1:22" x14ac:dyDescent="0.2">
      <c r="A52" t="s">
        <v>123</v>
      </c>
      <c r="B52" s="114">
        <v>100</v>
      </c>
      <c r="C52" s="122">
        <v>94</v>
      </c>
      <c r="D52" s="122">
        <v>0</v>
      </c>
      <c r="E52" s="122">
        <v>0</v>
      </c>
      <c r="F52" s="123">
        <v>72</v>
      </c>
      <c r="G52" s="123">
        <v>312</v>
      </c>
      <c r="H52" s="123">
        <v>250</v>
      </c>
      <c r="I52" s="123">
        <v>180</v>
      </c>
      <c r="J52" s="123">
        <v>109</v>
      </c>
      <c r="K52" s="124">
        <v>30</v>
      </c>
      <c r="L52" s="126">
        <v>19.304870232662296</v>
      </c>
      <c r="M52" s="125">
        <v>18.146578018702559</v>
      </c>
      <c r="N52" s="125">
        <v>0</v>
      </c>
      <c r="O52" s="125">
        <v>0</v>
      </c>
      <c r="P52" s="127">
        <v>13.899506567516854</v>
      </c>
      <c r="Q52" s="127">
        <v>60.23119512590636</v>
      </c>
      <c r="R52" s="127">
        <v>48.26217558165574</v>
      </c>
      <c r="S52" s="127">
        <v>34.748766418792137</v>
      </c>
      <c r="T52" s="127">
        <v>21.042308553601902</v>
      </c>
      <c r="U52" s="141">
        <v>5.7914610697986886</v>
      </c>
      <c r="V52" s="117"/>
    </row>
    <row r="53" spans="1:22" x14ac:dyDescent="0.2">
      <c r="A53" t="s">
        <v>125</v>
      </c>
      <c r="B53" s="114">
        <v>956</v>
      </c>
      <c r="C53" s="122">
        <v>740</v>
      </c>
      <c r="D53" s="122">
        <v>215</v>
      </c>
      <c r="E53" s="122">
        <v>0</v>
      </c>
      <c r="F53" s="123">
        <v>0</v>
      </c>
      <c r="G53" s="123">
        <v>0</v>
      </c>
      <c r="H53" s="123">
        <v>0</v>
      </c>
      <c r="I53" s="123">
        <v>0</v>
      </c>
      <c r="J53" s="123">
        <v>0</v>
      </c>
      <c r="K53" s="123">
        <v>0</v>
      </c>
      <c r="L53" s="126">
        <v>25.088156264572977</v>
      </c>
      <c r="M53" s="125">
        <v>19.419702547891216</v>
      </c>
      <c r="N53" s="125">
        <v>5.642210875400826</v>
      </c>
      <c r="O53" s="125">
        <v>0</v>
      </c>
      <c r="P53" s="127">
        <v>0</v>
      </c>
      <c r="Q53" s="127">
        <v>0</v>
      </c>
      <c r="R53" s="127">
        <v>0</v>
      </c>
      <c r="S53" s="127">
        <v>0</v>
      </c>
      <c r="T53" s="127">
        <v>0</v>
      </c>
      <c r="U53" s="141">
        <v>0</v>
      </c>
      <c r="V53" s="117"/>
    </row>
    <row r="54" spans="1:22" x14ac:dyDescent="0.2">
      <c r="A54" t="s">
        <v>127</v>
      </c>
      <c r="B54" s="114">
        <v>17</v>
      </c>
      <c r="C54" s="122">
        <v>16</v>
      </c>
      <c r="D54" s="122">
        <v>0</v>
      </c>
      <c r="E54" s="122">
        <v>0</v>
      </c>
      <c r="F54" s="123">
        <v>0</v>
      </c>
      <c r="G54" s="123">
        <v>0</v>
      </c>
      <c r="H54" s="123">
        <v>0</v>
      </c>
      <c r="I54" s="123">
        <v>0</v>
      </c>
      <c r="J54" s="123">
        <v>0</v>
      </c>
      <c r="K54" s="123">
        <v>0</v>
      </c>
      <c r="L54" s="126">
        <v>9.1614572106057341</v>
      </c>
      <c r="M54" s="125">
        <v>8.6225479629230435</v>
      </c>
      <c r="N54" s="125">
        <v>0</v>
      </c>
      <c r="O54" s="125">
        <v>0</v>
      </c>
      <c r="P54" s="127">
        <v>0</v>
      </c>
      <c r="Q54" s="127">
        <v>0</v>
      </c>
      <c r="R54" s="127">
        <v>0</v>
      </c>
      <c r="S54" s="127">
        <v>0</v>
      </c>
      <c r="T54" s="127">
        <v>0</v>
      </c>
      <c r="U54" s="141">
        <v>0</v>
      </c>
      <c r="V54" s="117"/>
    </row>
    <row r="55" spans="1:22" x14ac:dyDescent="0.2">
      <c r="A55" t="s">
        <v>129</v>
      </c>
      <c r="B55" s="114">
        <v>0</v>
      </c>
      <c r="C55" s="122">
        <v>0</v>
      </c>
      <c r="D55" s="122">
        <v>0</v>
      </c>
      <c r="E55" s="122">
        <v>0</v>
      </c>
      <c r="F55" s="123">
        <v>0</v>
      </c>
      <c r="G55" s="123">
        <v>0</v>
      </c>
      <c r="H55" s="123">
        <v>0</v>
      </c>
      <c r="I55" s="123">
        <v>0</v>
      </c>
      <c r="J55" s="123">
        <v>0</v>
      </c>
      <c r="K55" s="123">
        <v>0</v>
      </c>
      <c r="L55" s="126">
        <v>0</v>
      </c>
      <c r="M55" s="125">
        <v>0</v>
      </c>
      <c r="N55" s="125">
        <v>0</v>
      </c>
      <c r="O55" s="125">
        <v>0</v>
      </c>
      <c r="P55" s="127">
        <v>0</v>
      </c>
      <c r="Q55" s="127">
        <v>0</v>
      </c>
      <c r="R55" s="127">
        <v>0</v>
      </c>
      <c r="S55" s="127">
        <v>0</v>
      </c>
      <c r="T55" s="127">
        <v>0</v>
      </c>
      <c r="U55" s="141">
        <v>0</v>
      </c>
      <c r="V55" s="117"/>
    </row>
    <row r="56" spans="1:22" x14ac:dyDescent="0.2">
      <c r="A56" t="s">
        <v>131</v>
      </c>
      <c r="B56" s="114">
        <v>13</v>
      </c>
      <c r="C56" s="122">
        <v>12</v>
      </c>
      <c r="D56" s="122">
        <v>0</v>
      </c>
      <c r="E56" s="122">
        <v>0</v>
      </c>
      <c r="F56" s="123">
        <v>0</v>
      </c>
      <c r="G56" s="123">
        <v>0</v>
      </c>
      <c r="H56" s="123">
        <v>0</v>
      </c>
      <c r="I56" s="123">
        <v>0</v>
      </c>
      <c r="J56" s="123">
        <v>0</v>
      </c>
      <c r="K56" s="123">
        <v>0</v>
      </c>
      <c r="L56" s="126">
        <v>9.1029402497006533</v>
      </c>
      <c r="M56" s="125">
        <v>8.4027140766467578</v>
      </c>
      <c r="N56" s="125">
        <v>0</v>
      </c>
      <c r="O56" s="125">
        <v>0</v>
      </c>
      <c r="P56" s="127">
        <v>0</v>
      </c>
      <c r="Q56" s="127">
        <v>0</v>
      </c>
      <c r="R56" s="127">
        <v>0</v>
      </c>
      <c r="S56" s="127">
        <v>0</v>
      </c>
      <c r="T56" s="127">
        <v>0</v>
      </c>
      <c r="U56" s="141">
        <v>0</v>
      </c>
      <c r="V56" s="117"/>
    </row>
    <row r="57" spans="1:22" x14ac:dyDescent="0.2">
      <c r="A57" t="s">
        <v>133</v>
      </c>
      <c r="B57" s="114">
        <v>65</v>
      </c>
      <c r="C57" s="122">
        <v>64</v>
      </c>
      <c r="D57" s="122">
        <v>0</v>
      </c>
      <c r="E57" s="122">
        <v>0</v>
      </c>
      <c r="F57" s="123">
        <v>0</v>
      </c>
      <c r="G57" s="123">
        <v>20</v>
      </c>
      <c r="H57" s="123">
        <v>13</v>
      </c>
      <c r="I57" s="123">
        <v>0</v>
      </c>
      <c r="J57" s="123">
        <v>15</v>
      </c>
      <c r="K57" s="123">
        <v>0</v>
      </c>
      <c r="L57" s="126">
        <v>11.057618699283806</v>
      </c>
      <c r="M57" s="125">
        <v>10.887501488525594</v>
      </c>
      <c r="N57" s="125">
        <v>0</v>
      </c>
      <c r="O57" s="125">
        <v>0</v>
      </c>
      <c r="P57" s="127">
        <v>0</v>
      </c>
      <c r="Q57" s="127">
        <v>3.4023442151642485</v>
      </c>
      <c r="R57" s="127">
        <v>2.2115237398567613</v>
      </c>
      <c r="S57" s="127">
        <v>0</v>
      </c>
      <c r="T57" s="127">
        <v>2.5517581613731859</v>
      </c>
      <c r="U57" s="141">
        <v>0</v>
      </c>
      <c r="V57" s="117"/>
    </row>
    <row r="58" spans="1:22" x14ac:dyDescent="0.2">
      <c r="A58" t="s">
        <v>135</v>
      </c>
      <c r="B58" s="114">
        <v>30</v>
      </c>
      <c r="C58" s="122">
        <v>30</v>
      </c>
      <c r="D58" s="122">
        <v>0</v>
      </c>
      <c r="E58" s="122">
        <v>0</v>
      </c>
      <c r="F58" s="123">
        <v>0</v>
      </c>
      <c r="G58" s="123">
        <v>10</v>
      </c>
      <c r="H58" s="123">
        <v>0</v>
      </c>
      <c r="I58" s="123">
        <v>0</v>
      </c>
      <c r="J58" s="123">
        <v>0</v>
      </c>
      <c r="K58" s="123">
        <v>0</v>
      </c>
      <c r="L58" s="126">
        <v>19.571641995524619</v>
      </c>
      <c r="M58" s="125">
        <v>19.571641995524619</v>
      </c>
      <c r="N58" s="125">
        <v>0</v>
      </c>
      <c r="O58" s="125">
        <v>0</v>
      </c>
      <c r="P58" s="127">
        <v>0</v>
      </c>
      <c r="Q58" s="127">
        <v>6.5238806651748718</v>
      </c>
      <c r="R58" s="127">
        <v>0</v>
      </c>
      <c r="S58" s="127">
        <v>0</v>
      </c>
      <c r="T58" s="127">
        <v>0</v>
      </c>
      <c r="U58" s="141">
        <v>0</v>
      </c>
      <c r="V58" s="117"/>
    </row>
    <row r="59" spans="1:22" x14ac:dyDescent="0.2">
      <c r="A59" t="s">
        <v>137</v>
      </c>
      <c r="B59" s="114">
        <v>59</v>
      </c>
      <c r="C59" s="122">
        <v>59</v>
      </c>
      <c r="D59" s="122">
        <v>0</v>
      </c>
      <c r="E59" s="122">
        <v>0</v>
      </c>
      <c r="F59" s="123">
        <v>0</v>
      </c>
      <c r="G59" s="123">
        <v>21</v>
      </c>
      <c r="H59" s="123">
        <v>11</v>
      </c>
      <c r="I59" s="123">
        <v>12</v>
      </c>
      <c r="J59" s="123">
        <v>13</v>
      </c>
      <c r="K59" s="123">
        <v>0</v>
      </c>
      <c r="L59" s="126">
        <v>21.070224558596653</v>
      </c>
      <c r="M59" s="125">
        <v>21.070224558596653</v>
      </c>
      <c r="N59" s="125">
        <v>0</v>
      </c>
      <c r="O59" s="125">
        <v>0</v>
      </c>
      <c r="P59" s="127">
        <v>0</v>
      </c>
      <c r="Q59" s="127">
        <v>7.4995714530598248</v>
      </c>
      <c r="R59" s="127">
        <v>3.9283469516027658</v>
      </c>
      <c r="S59" s="127">
        <v>4.2854694017484718</v>
      </c>
      <c r="T59" s="127">
        <v>4.6425918518941778</v>
      </c>
      <c r="U59" s="141">
        <v>0</v>
      </c>
      <c r="V59" s="117"/>
    </row>
    <row r="60" spans="1:22" x14ac:dyDescent="0.2">
      <c r="A60" t="s">
        <v>139</v>
      </c>
      <c r="B60" s="114">
        <v>11</v>
      </c>
      <c r="C60" s="122">
        <v>10</v>
      </c>
      <c r="D60" s="122">
        <v>0</v>
      </c>
      <c r="E60" s="122">
        <v>0</v>
      </c>
      <c r="F60" s="123">
        <v>0</v>
      </c>
      <c r="G60" s="123">
        <v>0</v>
      </c>
      <c r="H60" s="123">
        <v>0</v>
      </c>
      <c r="I60" s="123">
        <v>0</v>
      </c>
      <c r="J60" s="123">
        <v>0</v>
      </c>
      <c r="K60" s="123">
        <v>0</v>
      </c>
      <c r="L60" s="126">
        <v>19.625684668771967</v>
      </c>
      <c r="M60" s="125">
        <v>17.841531517065423</v>
      </c>
      <c r="N60" s="125">
        <v>0</v>
      </c>
      <c r="O60" s="125">
        <v>0</v>
      </c>
      <c r="P60" s="127">
        <v>0</v>
      </c>
      <c r="Q60" s="127">
        <v>0</v>
      </c>
      <c r="R60" s="127">
        <v>0</v>
      </c>
      <c r="S60" s="127">
        <v>0</v>
      </c>
      <c r="T60" s="127">
        <v>0</v>
      </c>
      <c r="U60" s="141">
        <v>0</v>
      </c>
      <c r="V60" s="117"/>
    </row>
    <row r="61" spans="1:22" x14ac:dyDescent="0.2">
      <c r="A61" t="s">
        <v>141</v>
      </c>
      <c r="B61" s="114">
        <v>0</v>
      </c>
      <c r="C61" s="122">
        <v>0</v>
      </c>
      <c r="D61" s="122">
        <v>0</v>
      </c>
      <c r="E61" s="122">
        <v>0</v>
      </c>
      <c r="F61" s="123">
        <v>0</v>
      </c>
      <c r="G61" s="123">
        <v>0</v>
      </c>
      <c r="H61" s="123">
        <v>0</v>
      </c>
      <c r="I61" s="123">
        <v>0</v>
      </c>
      <c r="J61" s="123">
        <v>0</v>
      </c>
      <c r="K61" s="123">
        <v>0</v>
      </c>
      <c r="L61" s="126">
        <v>0</v>
      </c>
      <c r="M61" s="125">
        <v>0</v>
      </c>
      <c r="N61" s="125">
        <v>0</v>
      </c>
      <c r="O61" s="125">
        <v>0</v>
      </c>
      <c r="P61" s="127">
        <v>0</v>
      </c>
      <c r="Q61" s="127">
        <v>0</v>
      </c>
      <c r="R61" s="127">
        <v>0</v>
      </c>
      <c r="S61" s="127">
        <v>0</v>
      </c>
      <c r="T61" s="127">
        <v>0</v>
      </c>
      <c r="U61" s="141">
        <v>0</v>
      </c>
      <c r="V61" s="117"/>
    </row>
    <row r="62" spans="1:22" x14ac:dyDescent="0.2">
      <c r="A62" t="s">
        <v>143</v>
      </c>
      <c r="B62" s="114">
        <v>0</v>
      </c>
      <c r="C62" s="122">
        <v>0</v>
      </c>
      <c r="D62" s="122">
        <v>0</v>
      </c>
      <c r="E62" s="122">
        <v>0</v>
      </c>
      <c r="F62" s="123">
        <v>0</v>
      </c>
      <c r="G62" s="123">
        <v>0</v>
      </c>
      <c r="H62" s="123">
        <v>0</v>
      </c>
      <c r="I62" s="123">
        <v>0</v>
      </c>
      <c r="J62" s="123">
        <v>0</v>
      </c>
      <c r="K62" s="123">
        <v>0</v>
      </c>
      <c r="L62" s="126">
        <v>0</v>
      </c>
      <c r="M62" s="125">
        <v>0</v>
      </c>
      <c r="N62" s="125">
        <v>0</v>
      </c>
      <c r="O62" s="125">
        <v>0</v>
      </c>
      <c r="P62" s="127">
        <v>0</v>
      </c>
      <c r="Q62" s="127">
        <v>0</v>
      </c>
      <c r="R62" s="127">
        <v>0</v>
      </c>
      <c r="S62" s="127">
        <v>0</v>
      </c>
      <c r="T62" s="127">
        <v>0</v>
      </c>
      <c r="U62" s="141">
        <v>0</v>
      </c>
      <c r="V62" s="117"/>
    </row>
    <row r="63" spans="1:22" x14ac:dyDescent="0.2">
      <c r="A63" t="s">
        <v>145</v>
      </c>
      <c r="B63" s="114">
        <v>10</v>
      </c>
      <c r="C63" s="122">
        <v>0</v>
      </c>
      <c r="D63" s="122">
        <v>0</v>
      </c>
      <c r="E63" s="122">
        <v>0</v>
      </c>
      <c r="F63" s="123">
        <v>0</v>
      </c>
      <c r="G63" s="123">
        <v>0</v>
      </c>
      <c r="H63" s="123">
        <v>0</v>
      </c>
      <c r="I63" s="123">
        <v>0</v>
      </c>
      <c r="J63" s="123">
        <v>0</v>
      </c>
      <c r="K63" s="123">
        <v>0</v>
      </c>
      <c r="L63" s="126">
        <v>12.837629660059568</v>
      </c>
      <c r="M63" s="125">
        <v>0</v>
      </c>
      <c r="N63" s="125">
        <v>0</v>
      </c>
      <c r="O63" s="125">
        <v>0</v>
      </c>
      <c r="P63" s="127">
        <v>0</v>
      </c>
      <c r="Q63" s="127">
        <v>0</v>
      </c>
      <c r="R63" s="127">
        <v>0</v>
      </c>
      <c r="S63" s="127">
        <v>0</v>
      </c>
      <c r="T63" s="127">
        <v>0</v>
      </c>
      <c r="U63" s="141">
        <v>0</v>
      </c>
      <c r="V63" s="117"/>
    </row>
    <row r="64" spans="1:22" x14ac:dyDescent="0.2">
      <c r="A64" t="s">
        <v>147</v>
      </c>
      <c r="B64" s="114">
        <v>0</v>
      </c>
      <c r="C64" s="122">
        <v>0</v>
      </c>
      <c r="D64" s="122">
        <v>0</v>
      </c>
      <c r="E64" s="122">
        <v>0</v>
      </c>
      <c r="F64" s="123">
        <v>0</v>
      </c>
      <c r="G64" s="123">
        <v>0</v>
      </c>
      <c r="H64" s="123">
        <v>0</v>
      </c>
      <c r="I64" s="123">
        <v>0</v>
      </c>
      <c r="J64" s="123">
        <v>0</v>
      </c>
      <c r="K64" s="123">
        <v>0</v>
      </c>
      <c r="L64" s="126">
        <v>0</v>
      </c>
      <c r="M64" s="125">
        <v>0</v>
      </c>
      <c r="N64" s="125">
        <v>0</v>
      </c>
      <c r="O64" s="125">
        <v>0</v>
      </c>
      <c r="P64" s="127">
        <v>0</v>
      </c>
      <c r="Q64" s="127">
        <v>0</v>
      </c>
      <c r="R64" s="127">
        <v>0</v>
      </c>
      <c r="S64" s="127">
        <v>0</v>
      </c>
      <c r="T64" s="127">
        <v>0</v>
      </c>
      <c r="U64" s="141">
        <v>0</v>
      </c>
      <c r="V64" s="117"/>
    </row>
    <row r="65" spans="1:22" x14ac:dyDescent="0.2">
      <c r="A65" t="s">
        <v>149</v>
      </c>
      <c r="B65" s="114">
        <v>0</v>
      </c>
      <c r="C65" s="122">
        <v>0</v>
      </c>
      <c r="D65" s="122">
        <v>0</v>
      </c>
      <c r="E65" s="122">
        <v>0</v>
      </c>
      <c r="F65" s="123">
        <v>0</v>
      </c>
      <c r="G65" s="123">
        <v>0</v>
      </c>
      <c r="H65" s="123">
        <v>0</v>
      </c>
      <c r="I65" s="123">
        <v>0</v>
      </c>
      <c r="J65" s="123">
        <v>0</v>
      </c>
      <c r="K65" s="123">
        <v>0</v>
      </c>
      <c r="L65" s="126">
        <v>0</v>
      </c>
      <c r="M65" s="125">
        <v>0</v>
      </c>
      <c r="N65" s="125">
        <v>0</v>
      </c>
      <c r="O65" s="125">
        <v>0</v>
      </c>
      <c r="P65" s="127">
        <v>0</v>
      </c>
      <c r="Q65" s="127">
        <v>0</v>
      </c>
      <c r="R65" s="127">
        <v>0</v>
      </c>
      <c r="S65" s="127">
        <v>0</v>
      </c>
      <c r="T65" s="127">
        <v>0</v>
      </c>
      <c r="U65" s="141">
        <v>0</v>
      </c>
      <c r="V65" s="117"/>
    </row>
    <row r="66" spans="1:22" x14ac:dyDescent="0.2">
      <c r="A66" t="s">
        <v>151</v>
      </c>
      <c r="B66" s="114">
        <v>0</v>
      </c>
      <c r="C66" s="122">
        <v>0</v>
      </c>
      <c r="D66" s="122">
        <v>0</v>
      </c>
      <c r="E66" s="122">
        <v>0</v>
      </c>
      <c r="F66" s="123">
        <v>0</v>
      </c>
      <c r="G66" s="123">
        <v>0</v>
      </c>
      <c r="H66" s="123">
        <v>0</v>
      </c>
      <c r="I66" s="123">
        <v>0</v>
      </c>
      <c r="J66" s="123">
        <v>0</v>
      </c>
      <c r="K66" s="123">
        <v>0</v>
      </c>
      <c r="L66" s="126">
        <v>0</v>
      </c>
      <c r="M66" s="125">
        <v>0</v>
      </c>
      <c r="N66" s="125">
        <v>0</v>
      </c>
      <c r="O66" s="125">
        <v>0</v>
      </c>
      <c r="P66" s="127">
        <v>0</v>
      </c>
      <c r="Q66" s="127">
        <v>0</v>
      </c>
      <c r="R66" s="127">
        <v>0</v>
      </c>
      <c r="S66" s="127">
        <v>0</v>
      </c>
      <c r="T66" s="127">
        <v>0</v>
      </c>
      <c r="U66" s="141">
        <v>0</v>
      </c>
      <c r="V66" s="117"/>
    </row>
    <row r="67" spans="1:22" x14ac:dyDescent="0.2">
      <c r="A67" t="s">
        <v>153</v>
      </c>
      <c r="B67" s="114">
        <v>0</v>
      </c>
      <c r="C67" s="122">
        <v>0</v>
      </c>
      <c r="D67" s="122">
        <v>0</v>
      </c>
      <c r="E67" s="122">
        <v>0</v>
      </c>
      <c r="F67" s="123">
        <v>0</v>
      </c>
      <c r="G67" s="123">
        <v>0</v>
      </c>
      <c r="H67" s="123">
        <v>0</v>
      </c>
      <c r="I67" s="123">
        <v>0</v>
      </c>
      <c r="J67" s="123">
        <v>0</v>
      </c>
      <c r="K67" s="123">
        <v>0</v>
      </c>
      <c r="L67" s="126">
        <v>0</v>
      </c>
      <c r="M67" s="125">
        <v>0</v>
      </c>
      <c r="N67" s="125">
        <v>0</v>
      </c>
      <c r="O67" s="125">
        <v>0</v>
      </c>
      <c r="P67" s="127">
        <v>0</v>
      </c>
      <c r="Q67" s="127">
        <v>0</v>
      </c>
      <c r="R67" s="127">
        <v>0</v>
      </c>
      <c r="S67" s="127">
        <v>0</v>
      </c>
      <c r="T67" s="127">
        <v>0</v>
      </c>
      <c r="U67" s="141">
        <v>0</v>
      </c>
      <c r="V67" s="117"/>
    </row>
    <row r="68" spans="1:22" x14ac:dyDescent="0.2">
      <c r="A68" t="s">
        <v>155</v>
      </c>
      <c r="B68" s="114">
        <v>118</v>
      </c>
      <c r="C68" s="122">
        <v>114</v>
      </c>
      <c r="D68" s="122">
        <v>0</v>
      </c>
      <c r="E68" s="122">
        <v>0</v>
      </c>
      <c r="F68" s="123">
        <v>20</v>
      </c>
      <c r="G68" s="123">
        <v>34</v>
      </c>
      <c r="H68" s="123">
        <v>32</v>
      </c>
      <c r="I68" s="123">
        <v>18</v>
      </c>
      <c r="J68" s="123">
        <v>10</v>
      </c>
      <c r="K68" s="123">
        <v>0</v>
      </c>
      <c r="L68" s="126">
        <v>17.451026209075128</v>
      </c>
      <c r="M68" s="125">
        <v>16.859465998598004</v>
      </c>
      <c r="N68" s="125">
        <v>0</v>
      </c>
      <c r="O68" s="125">
        <v>0</v>
      </c>
      <c r="P68" s="127">
        <v>2.9578010523856144</v>
      </c>
      <c r="Q68" s="127">
        <v>5.0282617890555441</v>
      </c>
      <c r="R68" s="127">
        <v>4.7324816838169834</v>
      </c>
      <c r="S68" s="127">
        <v>2.6620209471470528</v>
      </c>
      <c r="T68" s="127">
        <v>1.4789005261928072</v>
      </c>
      <c r="U68" s="141">
        <v>0</v>
      </c>
      <c r="V68" s="117"/>
    </row>
    <row r="69" spans="1:22" x14ac:dyDescent="0.2">
      <c r="A69" t="s">
        <v>157</v>
      </c>
      <c r="B69" s="114">
        <v>0</v>
      </c>
      <c r="C69" s="122">
        <v>0</v>
      </c>
      <c r="D69" s="122">
        <v>0</v>
      </c>
      <c r="E69" s="122">
        <v>0</v>
      </c>
      <c r="F69" s="123">
        <v>0</v>
      </c>
      <c r="G69" s="123">
        <v>0</v>
      </c>
      <c r="H69" s="123">
        <v>0</v>
      </c>
      <c r="I69" s="123">
        <v>0</v>
      </c>
      <c r="J69" s="123">
        <v>0</v>
      </c>
      <c r="K69" s="123">
        <v>0</v>
      </c>
      <c r="L69" s="126">
        <v>0</v>
      </c>
      <c r="M69" s="125">
        <v>0</v>
      </c>
      <c r="N69" s="125">
        <v>0</v>
      </c>
      <c r="O69" s="125">
        <v>0</v>
      </c>
      <c r="P69" s="127">
        <v>0</v>
      </c>
      <c r="Q69" s="127">
        <v>0</v>
      </c>
      <c r="R69" s="127">
        <v>0</v>
      </c>
      <c r="S69" s="127">
        <v>0</v>
      </c>
      <c r="T69" s="127">
        <v>0</v>
      </c>
      <c r="U69" s="141">
        <v>0</v>
      </c>
      <c r="V69" s="117"/>
    </row>
    <row r="70" spans="1:22" x14ac:dyDescent="0.2">
      <c r="A70" t="s">
        <v>159</v>
      </c>
      <c r="B70" s="114">
        <v>0</v>
      </c>
      <c r="C70" s="122">
        <v>0</v>
      </c>
      <c r="D70" s="122">
        <v>0</v>
      </c>
      <c r="E70" s="122">
        <v>0</v>
      </c>
      <c r="F70" s="123">
        <v>0</v>
      </c>
      <c r="G70" s="123">
        <v>0</v>
      </c>
      <c r="H70" s="123">
        <v>0</v>
      </c>
      <c r="I70" s="123">
        <v>0</v>
      </c>
      <c r="J70" s="123">
        <v>0</v>
      </c>
      <c r="K70" s="123">
        <v>0</v>
      </c>
      <c r="L70" s="126">
        <v>0</v>
      </c>
      <c r="M70" s="125">
        <v>0</v>
      </c>
      <c r="N70" s="125">
        <v>0</v>
      </c>
      <c r="O70" s="125">
        <v>0</v>
      </c>
      <c r="P70" s="127">
        <v>0</v>
      </c>
      <c r="Q70" s="127">
        <v>0</v>
      </c>
      <c r="R70" s="127">
        <v>0</v>
      </c>
      <c r="S70" s="127">
        <v>0</v>
      </c>
      <c r="T70" s="127">
        <v>0</v>
      </c>
      <c r="U70" s="141">
        <v>0</v>
      </c>
      <c r="V70" s="117"/>
    </row>
    <row r="71" spans="1:22" x14ac:dyDescent="0.2">
      <c r="A71" t="s">
        <v>161</v>
      </c>
      <c r="B71" s="114">
        <v>0</v>
      </c>
      <c r="C71" s="122">
        <v>0</v>
      </c>
      <c r="D71" s="122">
        <v>0</v>
      </c>
      <c r="E71" s="122">
        <v>0</v>
      </c>
      <c r="F71" s="123">
        <v>0</v>
      </c>
      <c r="G71" s="123">
        <v>0</v>
      </c>
      <c r="H71" s="123">
        <v>0</v>
      </c>
      <c r="I71" s="123">
        <v>0</v>
      </c>
      <c r="J71" s="123">
        <v>0</v>
      </c>
      <c r="K71" s="123">
        <v>0</v>
      </c>
      <c r="L71" s="126">
        <v>0</v>
      </c>
      <c r="M71" s="125">
        <v>0</v>
      </c>
      <c r="N71" s="125">
        <v>0</v>
      </c>
      <c r="O71" s="125">
        <v>0</v>
      </c>
      <c r="P71" s="127">
        <v>0</v>
      </c>
      <c r="Q71" s="127">
        <v>0</v>
      </c>
      <c r="R71" s="127">
        <v>0</v>
      </c>
      <c r="S71" s="127">
        <v>0</v>
      </c>
      <c r="T71" s="127">
        <v>0</v>
      </c>
      <c r="U71" s="141">
        <v>0</v>
      </c>
      <c r="V71" s="117"/>
    </row>
    <row r="72" spans="1:22" x14ac:dyDescent="0.2">
      <c r="A72" t="s">
        <v>163</v>
      </c>
      <c r="B72" s="114">
        <v>40</v>
      </c>
      <c r="C72" s="122">
        <v>40</v>
      </c>
      <c r="D72" s="122">
        <v>0</v>
      </c>
      <c r="E72" s="122">
        <v>0</v>
      </c>
      <c r="F72" s="123">
        <v>0</v>
      </c>
      <c r="G72" s="123">
        <v>11</v>
      </c>
      <c r="H72" s="123">
        <v>13</v>
      </c>
      <c r="I72" s="123">
        <v>0</v>
      </c>
      <c r="J72" s="123">
        <v>0</v>
      </c>
      <c r="K72" s="123">
        <v>0</v>
      </c>
      <c r="L72" s="126">
        <v>40.19292604501608</v>
      </c>
      <c r="M72" s="125">
        <v>40.19292604501608</v>
      </c>
      <c r="N72" s="125">
        <v>0</v>
      </c>
      <c r="O72" s="125">
        <v>0</v>
      </c>
      <c r="P72" s="127">
        <v>0</v>
      </c>
      <c r="Q72" s="127">
        <v>11.053054662379422</v>
      </c>
      <c r="R72" s="127">
        <v>13.062700964630226</v>
      </c>
      <c r="S72" s="127">
        <v>0</v>
      </c>
      <c r="T72" s="127">
        <v>0</v>
      </c>
      <c r="U72" s="141">
        <v>0</v>
      </c>
      <c r="V72" s="117"/>
    </row>
    <row r="73" spans="1:22" x14ac:dyDescent="0.2">
      <c r="A73" t="s">
        <v>165</v>
      </c>
      <c r="B73" s="114">
        <v>25</v>
      </c>
      <c r="C73" s="122">
        <v>24</v>
      </c>
      <c r="D73" s="122">
        <v>0</v>
      </c>
      <c r="E73" s="122">
        <v>0</v>
      </c>
      <c r="F73" s="123">
        <v>0</v>
      </c>
      <c r="G73" s="123">
        <v>0</v>
      </c>
      <c r="H73" s="123">
        <v>0</v>
      </c>
      <c r="I73" s="123">
        <v>0</v>
      </c>
      <c r="J73" s="123">
        <v>0</v>
      </c>
      <c r="K73" s="123">
        <v>0</v>
      </c>
      <c r="L73" s="126">
        <v>21.903885749331931</v>
      </c>
      <c r="M73" s="125">
        <v>21.027730319358653</v>
      </c>
      <c r="N73" s="125">
        <v>0</v>
      </c>
      <c r="O73" s="125">
        <v>0</v>
      </c>
      <c r="P73" s="127">
        <v>0</v>
      </c>
      <c r="Q73" s="127">
        <v>0</v>
      </c>
      <c r="R73" s="127">
        <v>0</v>
      </c>
      <c r="S73" s="127">
        <v>0</v>
      </c>
      <c r="T73" s="127">
        <v>0</v>
      </c>
      <c r="U73" s="141">
        <v>0</v>
      </c>
      <c r="V73" s="117"/>
    </row>
    <row r="74" spans="1:22" x14ac:dyDescent="0.2">
      <c r="A74" t="s">
        <v>167</v>
      </c>
      <c r="B74" s="114">
        <v>12</v>
      </c>
      <c r="C74" s="122">
        <v>12</v>
      </c>
      <c r="D74" s="122">
        <v>0</v>
      </c>
      <c r="E74" s="122">
        <v>0</v>
      </c>
      <c r="F74" s="123">
        <v>0</v>
      </c>
      <c r="G74" s="123">
        <v>0</v>
      </c>
      <c r="H74" s="123">
        <v>0</v>
      </c>
      <c r="I74" s="123">
        <v>0</v>
      </c>
      <c r="J74" s="123">
        <v>0</v>
      </c>
      <c r="K74" s="123">
        <v>0</v>
      </c>
      <c r="L74" s="126">
        <v>18.034807177853256</v>
      </c>
      <c r="M74" s="125">
        <v>18.034807177853256</v>
      </c>
      <c r="N74" s="125">
        <v>0</v>
      </c>
      <c r="O74" s="125">
        <v>0</v>
      </c>
      <c r="P74" s="127">
        <v>0</v>
      </c>
      <c r="Q74" s="127">
        <v>0</v>
      </c>
      <c r="R74" s="127">
        <v>0</v>
      </c>
      <c r="S74" s="127">
        <v>0</v>
      </c>
      <c r="T74" s="127">
        <v>0</v>
      </c>
      <c r="U74" s="141">
        <v>0</v>
      </c>
      <c r="V74" s="117"/>
    </row>
    <row r="75" spans="1:22" x14ac:dyDescent="0.2">
      <c r="A75" t="s">
        <v>169</v>
      </c>
      <c r="B75" s="114">
        <v>174</v>
      </c>
      <c r="C75" s="122">
        <v>155</v>
      </c>
      <c r="D75" s="122">
        <v>19</v>
      </c>
      <c r="E75" s="122">
        <v>0</v>
      </c>
      <c r="F75" s="123">
        <v>0</v>
      </c>
      <c r="G75" s="123">
        <v>52</v>
      </c>
      <c r="H75" s="123">
        <v>53</v>
      </c>
      <c r="I75" s="123">
        <v>42</v>
      </c>
      <c r="J75" s="123">
        <v>15</v>
      </c>
      <c r="K75" s="123">
        <v>0</v>
      </c>
      <c r="L75" s="126">
        <v>16.078774908240096</v>
      </c>
      <c r="M75" s="125">
        <v>14.323046613662154</v>
      </c>
      <c r="N75" s="125">
        <v>1.7557282945779413</v>
      </c>
      <c r="O75" s="125">
        <v>0</v>
      </c>
      <c r="P75" s="127">
        <v>0</v>
      </c>
      <c r="Q75" s="127">
        <v>4.8051511220027869</v>
      </c>
      <c r="R75" s="127">
        <v>4.897557874348994</v>
      </c>
      <c r="S75" s="127">
        <v>3.8810835985407124</v>
      </c>
      <c r="T75" s="127">
        <v>1.3861012851931116</v>
      </c>
      <c r="U75" s="141">
        <v>0</v>
      </c>
      <c r="V75" s="117"/>
    </row>
    <row r="76" spans="1:22" x14ac:dyDescent="0.2">
      <c r="A76" t="s">
        <v>171</v>
      </c>
      <c r="B76" s="114">
        <v>35</v>
      </c>
      <c r="C76" s="122">
        <v>35</v>
      </c>
      <c r="D76" s="122">
        <v>0</v>
      </c>
      <c r="E76" s="122">
        <v>0</v>
      </c>
      <c r="F76" s="123">
        <v>0</v>
      </c>
      <c r="G76" s="123">
        <v>10</v>
      </c>
      <c r="H76" s="123">
        <v>11</v>
      </c>
      <c r="I76" s="123">
        <v>10</v>
      </c>
      <c r="J76" s="123">
        <v>0</v>
      </c>
      <c r="K76" s="123">
        <v>0</v>
      </c>
      <c r="L76" s="126">
        <v>36.706484462669501</v>
      </c>
      <c r="M76" s="125">
        <v>36.706484462669501</v>
      </c>
      <c r="N76" s="125">
        <v>0</v>
      </c>
      <c r="O76" s="125">
        <v>0</v>
      </c>
      <c r="P76" s="127">
        <v>0</v>
      </c>
      <c r="Q76" s="127">
        <v>10.487566989334145</v>
      </c>
      <c r="R76" s="127">
        <v>11.536323688267558</v>
      </c>
      <c r="S76" s="127">
        <v>10.487566989334145</v>
      </c>
      <c r="T76" s="127">
        <v>0</v>
      </c>
      <c r="U76" s="141">
        <v>0</v>
      </c>
      <c r="V76" s="117"/>
    </row>
    <row r="77" spans="1:22" x14ac:dyDescent="0.2">
      <c r="A77" t="s">
        <v>173</v>
      </c>
      <c r="B77" s="114">
        <v>22</v>
      </c>
      <c r="C77" s="122">
        <v>22</v>
      </c>
      <c r="D77" s="122">
        <v>0</v>
      </c>
      <c r="E77" s="122">
        <v>0</v>
      </c>
      <c r="F77" s="123">
        <v>0</v>
      </c>
      <c r="G77" s="123">
        <v>0</v>
      </c>
      <c r="H77" s="123">
        <v>0</v>
      </c>
      <c r="I77" s="123">
        <v>0</v>
      </c>
      <c r="J77" s="123">
        <v>0</v>
      </c>
      <c r="K77" s="123">
        <v>0</v>
      </c>
      <c r="L77" s="126">
        <v>12.356704354614948</v>
      </c>
      <c r="M77" s="125">
        <v>12.356704354614948</v>
      </c>
      <c r="N77" s="125">
        <v>0</v>
      </c>
      <c r="O77" s="125">
        <v>0</v>
      </c>
      <c r="P77" s="127">
        <v>0</v>
      </c>
      <c r="Q77" s="127">
        <v>0</v>
      </c>
      <c r="R77" s="127">
        <v>0</v>
      </c>
      <c r="S77" s="127">
        <v>0</v>
      </c>
      <c r="T77" s="127">
        <v>0</v>
      </c>
      <c r="U77" s="141">
        <v>0</v>
      </c>
      <c r="V77" s="117"/>
    </row>
    <row r="78" spans="1:22" x14ac:dyDescent="0.2">
      <c r="A78" t="s">
        <v>175</v>
      </c>
      <c r="B78" s="114">
        <v>0</v>
      </c>
      <c r="C78" s="122">
        <v>0</v>
      </c>
      <c r="D78" s="122">
        <v>0</v>
      </c>
      <c r="E78" s="122">
        <v>0</v>
      </c>
      <c r="F78" s="123">
        <v>0</v>
      </c>
      <c r="G78" s="123">
        <v>0</v>
      </c>
      <c r="H78" s="123">
        <v>0</v>
      </c>
      <c r="I78" s="123">
        <v>0</v>
      </c>
      <c r="J78" s="123">
        <v>0</v>
      </c>
      <c r="K78" s="123">
        <v>0</v>
      </c>
      <c r="L78" s="126">
        <v>0</v>
      </c>
      <c r="M78" s="125">
        <v>0</v>
      </c>
      <c r="N78" s="125">
        <v>0</v>
      </c>
      <c r="O78" s="125">
        <v>0</v>
      </c>
      <c r="P78" s="127">
        <v>0</v>
      </c>
      <c r="Q78" s="127">
        <v>0</v>
      </c>
      <c r="R78" s="127">
        <v>0</v>
      </c>
      <c r="S78" s="127">
        <v>0</v>
      </c>
      <c r="T78" s="127">
        <v>0</v>
      </c>
      <c r="U78" s="141">
        <v>0</v>
      </c>
      <c r="V78" s="117"/>
    </row>
    <row r="79" spans="1:22" x14ac:dyDescent="0.2">
      <c r="A79" t="s">
        <v>177</v>
      </c>
      <c r="B79" s="114">
        <v>37</v>
      </c>
      <c r="C79" s="122">
        <v>36</v>
      </c>
      <c r="D79" s="122">
        <v>0</v>
      </c>
      <c r="E79" s="122">
        <v>0</v>
      </c>
      <c r="F79" s="123">
        <v>0</v>
      </c>
      <c r="G79" s="123">
        <v>14</v>
      </c>
      <c r="H79" s="123">
        <v>0</v>
      </c>
      <c r="I79" s="123">
        <v>0</v>
      </c>
      <c r="J79" s="123">
        <v>0</v>
      </c>
      <c r="K79" s="123">
        <v>0</v>
      </c>
      <c r="L79" s="126">
        <v>40.290966112030659</v>
      </c>
      <c r="M79" s="125">
        <v>39.202021081975786</v>
      </c>
      <c r="N79" s="125">
        <v>0</v>
      </c>
      <c r="O79" s="125">
        <v>0</v>
      </c>
      <c r="P79" s="127">
        <v>0</v>
      </c>
      <c r="Q79" s="127">
        <v>15.245230420768358</v>
      </c>
      <c r="R79" s="127">
        <v>0</v>
      </c>
      <c r="S79" s="127">
        <v>0</v>
      </c>
      <c r="T79" s="127">
        <v>0</v>
      </c>
      <c r="U79" s="141">
        <v>0</v>
      </c>
      <c r="V79" s="117"/>
    </row>
    <row r="80" spans="1:22" x14ac:dyDescent="0.2">
      <c r="A80" t="s">
        <v>179</v>
      </c>
      <c r="B80" s="114">
        <v>0</v>
      </c>
      <c r="C80" s="122">
        <v>0</v>
      </c>
      <c r="D80" s="122">
        <v>0</v>
      </c>
      <c r="E80" s="122">
        <v>0</v>
      </c>
      <c r="F80" s="123">
        <v>0</v>
      </c>
      <c r="G80" s="123">
        <v>0</v>
      </c>
      <c r="H80" s="123">
        <v>0</v>
      </c>
      <c r="I80" s="123">
        <v>0</v>
      </c>
      <c r="J80" s="123">
        <v>0</v>
      </c>
      <c r="K80" s="123">
        <v>0</v>
      </c>
      <c r="L80" s="126">
        <v>0</v>
      </c>
      <c r="M80" s="125">
        <v>0</v>
      </c>
      <c r="N80" s="125">
        <v>0</v>
      </c>
      <c r="O80" s="125">
        <v>0</v>
      </c>
      <c r="P80" s="127">
        <v>0</v>
      </c>
      <c r="Q80" s="127">
        <v>0</v>
      </c>
      <c r="R80" s="127">
        <v>0</v>
      </c>
      <c r="S80" s="127">
        <v>0</v>
      </c>
      <c r="T80" s="127">
        <v>0</v>
      </c>
      <c r="U80" s="141">
        <v>0</v>
      </c>
      <c r="V80" s="117"/>
    </row>
    <row r="81" spans="1:22" x14ac:dyDescent="0.2">
      <c r="A81" t="s">
        <v>181</v>
      </c>
      <c r="B81" s="114">
        <v>0</v>
      </c>
      <c r="C81" s="122">
        <v>0</v>
      </c>
      <c r="D81" s="122">
        <v>0</v>
      </c>
      <c r="E81" s="122">
        <v>0</v>
      </c>
      <c r="F81" s="123">
        <v>0</v>
      </c>
      <c r="G81" s="123">
        <v>0</v>
      </c>
      <c r="H81" s="123">
        <v>0</v>
      </c>
      <c r="I81" s="123">
        <v>0</v>
      </c>
      <c r="J81" s="123">
        <v>0</v>
      </c>
      <c r="K81" s="123">
        <v>0</v>
      </c>
      <c r="L81" s="126">
        <v>0</v>
      </c>
      <c r="M81" s="125">
        <v>0</v>
      </c>
      <c r="N81" s="125">
        <v>0</v>
      </c>
      <c r="O81" s="125">
        <v>0</v>
      </c>
      <c r="P81" s="127">
        <v>0</v>
      </c>
      <c r="Q81" s="127">
        <v>0</v>
      </c>
      <c r="R81" s="127">
        <v>0</v>
      </c>
      <c r="S81" s="127">
        <v>0</v>
      </c>
      <c r="T81" s="127">
        <v>0</v>
      </c>
      <c r="U81" s="141">
        <v>0</v>
      </c>
      <c r="V81" s="117"/>
    </row>
    <row r="82" spans="1:22" x14ac:dyDescent="0.2">
      <c r="A82" t="s">
        <v>183</v>
      </c>
      <c r="B82" s="114">
        <v>0</v>
      </c>
      <c r="C82" s="122">
        <v>0</v>
      </c>
      <c r="D82" s="122">
        <v>0</v>
      </c>
      <c r="E82" s="122">
        <v>0</v>
      </c>
      <c r="F82" s="123">
        <v>0</v>
      </c>
      <c r="G82" s="123">
        <v>0</v>
      </c>
      <c r="H82" s="123">
        <v>0</v>
      </c>
      <c r="I82" s="123">
        <v>0</v>
      </c>
      <c r="J82" s="123">
        <v>0</v>
      </c>
      <c r="K82" s="123">
        <v>0</v>
      </c>
      <c r="L82" s="126">
        <v>0</v>
      </c>
      <c r="M82" s="125">
        <v>0</v>
      </c>
      <c r="N82" s="125">
        <v>0</v>
      </c>
      <c r="O82" s="125">
        <v>0</v>
      </c>
      <c r="P82" s="127">
        <v>0</v>
      </c>
      <c r="Q82" s="127">
        <v>0</v>
      </c>
      <c r="R82" s="127">
        <v>0</v>
      </c>
      <c r="S82" s="127">
        <v>0</v>
      </c>
      <c r="T82" s="127">
        <v>0</v>
      </c>
      <c r="U82" s="141">
        <v>0</v>
      </c>
      <c r="V82" s="117"/>
    </row>
    <row r="83" spans="1:22" x14ac:dyDescent="0.2">
      <c r="A83" t="s">
        <v>185</v>
      </c>
      <c r="B83" s="114">
        <v>98</v>
      </c>
      <c r="C83" s="122">
        <v>93</v>
      </c>
      <c r="D83" s="122">
        <v>0</v>
      </c>
      <c r="E83" s="122">
        <v>0</v>
      </c>
      <c r="F83" s="123">
        <v>0</v>
      </c>
      <c r="G83" s="123">
        <v>33</v>
      </c>
      <c r="H83" s="123">
        <v>32</v>
      </c>
      <c r="I83" s="123">
        <v>12</v>
      </c>
      <c r="J83" s="123">
        <v>11</v>
      </c>
      <c r="K83" s="123">
        <v>0</v>
      </c>
      <c r="L83" s="126">
        <v>12.769960882221868</v>
      </c>
      <c r="M83" s="125">
        <v>12.118432265781976</v>
      </c>
      <c r="N83" s="125">
        <v>0</v>
      </c>
      <c r="O83" s="125">
        <v>0</v>
      </c>
      <c r="P83" s="127">
        <v>0</v>
      </c>
      <c r="Q83" s="127">
        <v>4.3000888685032823</v>
      </c>
      <c r="R83" s="127">
        <v>4.1697831452153045</v>
      </c>
      <c r="S83" s="127">
        <v>1.5636686794557391</v>
      </c>
      <c r="T83" s="127">
        <v>1.433362956167761</v>
      </c>
      <c r="U83" s="141">
        <v>0</v>
      </c>
      <c r="V83" s="117"/>
    </row>
    <row r="84" spans="1:22" x14ac:dyDescent="0.2">
      <c r="A84" t="s">
        <v>187</v>
      </c>
      <c r="B84" s="114">
        <v>0</v>
      </c>
      <c r="C84" s="122">
        <v>0</v>
      </c>
      <c r="D84" s="122">
        <v>0</v>
      </c>
      <c r="E84" s="122">
        <v>0</v>
      </c>
      <c r="F84" s="123">
        <v>0</v>
      </c>
      <c r="G84" s="123">
        <v>0</v>
      </c>
      <c r="H84" s="123">
        <v>0</v>
      </c>
      <c r="I84" s="123">
        <v>0</v>
      </c>
      <c r="J84" s="123">
        <v>0</v>
      </c>
      <c r="K84" s="123">
        <v>0</v>
      </c>
      <c r="L84" s="126">
        <v>0</v>
      </c>
      <c r="M84" s="125">
        <v>0</v>
      </c>
      <c r="N84" s="125">
        <v>0</v>
      </c>
      <c r="O84" s="125">
        <v>0</v>
      </c>
      <c r="P84" s="127">
        <v>0</v>
      </c>
      <c r="Q84" s="127">
        <v>0</v>
      </c>
      <c r="R84" s="127">
        <v>0</v>
      </c>
      <c r="S84" s="127">
        <v>0</v>
      </c>
      <c r="T84" s="127">
        <v>0</v>
      </c>
      <c r="U84" s="141">
        <v>0</v>
      </c>
      <c r="V84" s="117"/>
    </row>
    <row r="85" spans="1:22" x14ac:dyDescent="0.2">
      <c r="A85" t="s">
        <v>189</v>
      </c>
      <c r="B85" s="114">
        <v>10</v>
      </c>
      <c r="C85" s="122">
        <v>10</v>
      </c>
      <c r="D85" s="122">
        <v>0</v>
      </c>
      <c r="E85" s="122">
        <v>0</v>
      </c>
      <c r="F85" s="123">
        <v>0</v>
      </c>
      <c r="G85" s="123">
        <v>0</v>
      </c>
      <c r="H85" s="123">
        <v>0</v>
      </c>
      <c r="I85" s="123">
        <v>0</v>
      </c>
      <c r="J85" s="123">
        <v>0</v>
      </c>
      <c r="K85" s="123">
        <v>0</v>
      </c>
      <c r="L85" s="126">
        <v>35.084026242851628</v>
      </c>
      <c r="M85" s="125">
        <v>35.084026242851628</v>
      </c>
      <c r="N85" s="125">
        <v>0</v>
      </c>
      <c r="O85" s="125">
        <v>0</v>
      </c>
      <c r="P85" s="127">
        <v>0</v>
      </c>
      <c r="Q85" s="127">
        <v>0</v>
      </c>
      <c r="R85" s="127">
        <v>0</v>
      </c>
      <c r="S85" s="127">
        <v>0</v>
      </c>
      <c r="T85" s="127">
        <v>0</v>
      </c>
      <c r="U85" s="141">
        <v>0</v>
      </c>
      <c r="V85" s="117"/>
    </row>
    <row r="86" spans="1:22" x14ac:dyDescent="0.2">
      <c r="A86" t="s">
        <v>191</v>
      </c>
      <c r="B86" s="114">
        <v>126</v>
      </c>
      <c r="C86" s="122">
        <v>107</v>
      </c>
      <c r="D86" s="122">
        <v>19</v>
      </c>
      <c r="E86" s="122">
        <v>0</v>
      </c>
      <c r="F86" s="123">
        <v>12</v>
      </c>
      <c r="G86" s="123">
        <v>43</v>
      </c>
      <c r="H86" s="123">
        <v>27</v>
      </c>
      <c r="I86" s="123">
        <v>21</v>
      </c>
      <c r="J86" s="123">
        <v>22</v>
      </c>
      <c r="K86" s="123">
        <v>0</v>
      </c>
      <c r="L86" s="126">
        <v>17.361063268674854</v>
      </c>
      <c r="M86" s="125">
        <v>14.743125156731823</v>
      </c>
      <c r="N86" s="125">
        <v>2.6179381119430336</v>
      </c>
      <c r="O86" s="125">
        <v>0</v>
      </c>
      <c r="P86" s="127">
        <v>1.6534345970166529</v>
      </c>
      <c r="Q86" s="127">
        <v>5.9248073059763389</v>
      </c>
      <c r="R86" s="127">
        <v>3.7202278432874691</v>
      </c>
      <c r="S86" s="127">
        <v>2.8935105447791427</v>
      </c>
      <c r="T86" s="127">
        <v>3.031296761197197</v>
      </c>
      <c r="U86" s="141">
        <v>0</v>
      </c>
      <c r="V86" s="117"/>
    </row>
    <row r="87" spans="1:22" x14ac:dyDescent="0.2">
      <c r="A87" t="s">
        <v>193</v>
      </c>
      <c r="B87" s="114">
        <v>0</v>
      </c>
      <c r="C87" s="122">
        <v>0</v>
      </c>
      <c r="D87" s="122">
        <v>0</v>
      </c>
      <c r="E87" s="122">
        <v>0</v>
      </c>
      <c r="F87" s="123">
        <v>0</v>
      </c>
      <c r="G87" s="123">
        <v>0</v>
      </c>
      <c r="H87" s="123">
        <v>0</v>
      </c>
      <c r="I87" s="123">
        <v>0</v>
      </c>
      <c r="J87" s="123">
        <v>0</v>
      </c>
      <c r="K87" s="123">
        <v>0</v>
      </c>
      <c r="L87" s="126">
        <v>0</v>
      </c>
      <c r="M87" s="125">
        <v>0</v>
      </c>
      <c r="N87" s="125">
        <v>0</v>
      </c>
      <c r="O87" s="125">
        <v>0</v>
      </c>
      <c r="P87" s="127">
        <v>0</v>
      </c>
      <c r="Q87" s="127">
        <v>0</v>
      </c>
      <c r="R87" s="127">
        <v>0</v>
      </c>
      <c r="S87" s="127">
        <v>0</v>
      </c>
      <c r="T87" s="127">
        <v>0</v>
      </c>
      <c r="U87" s="141">
        <v>0</v>
      </c>
      <c r="V87" s="117"/>
    </row>
    <row r="88" spans="1:22" x14ac:dyDescent="0.2">
      <c r="A88" t="s">
        <v>195</v>
      </c>
      <c r="B88" s="114">
        <v>36</v>
      </c>
      <c r="C88" s="122">
        <v>35</v>
      </c>
      <c r="D88" s="122">
        <v>0</v>
      </c>
      <c r="E88" s="122">
        <v>0</v>
      </c>
      <c r="F88" s="123">
        <v>0</v>
      </c>
      <c r="G88" s="123">
        <v>10</v>
      </c>
      <c r="H88" s="123">
        <v>15</v>
      </c>
      <c r="I88" s="123">
        <v>0</v>
      </c>
      <c r="J88" s="123">
        <v>0</v>
      </c>
      <c r="K88" s="123">
        <v>0</v>
      </c>
      <c r="L88" s="126">
        <v>8.3746054048772773</v>
      </c>
      <c r="M88" s="125">
        <v>8.1419774769640192</v>
      </c>
      <c r="N88" s="125">
        <v>0</v>
      </c>
      <c r="O88" s="125">
        <v>0</v>
      </c>
      <c r="P88" s="127">
        <v>0</v>
      </c>
      <c r="Q88" s="127">
        <v>2.326279279132577</v>
      </c>
      <c r="R88" s="127">
        <v>3.4894189186988656</v>
      </c>
      <c r="S88" s="127">
        <v>0</v>
      </c>
      <c r="T88" s="127">
        <v>0</v>
      </c>
      <c r="U88" s="141">
        <v>0</v>
      </c>
      <c r="V88" s="117"/>
    </row>
    <row r="89" spans="1:22" x14ac:dyDescent="0.2">
      <c r="A89" t="s">
        <v>197</v>
      </c>
      <c r="B89" s="114">
        <v>21</v>
      </c>
      <c r="C89" s="122">
        <v>21</v>
      </c>
      <c r="D89" s="122">
        <v>0</v>
      </c>
      <c r="E89" s="122">
        <v>0</v>
      </c>
      <c r="F89" s="123">
        <v>0</v>
      </c>
      <c r="G89" s="123">
        <v>11</v>
      </c>
      <c r="H89" s="123">
        <v>0</v>
      </c>
      <c r="I89" s="123">
        <v>0</v>
      </c>
      <c r="J89" s="123">
        <v>0</v>
      </c>
      <c r="K89" s="123">
        <v>0</v>
      </c>
      <c r="L89" s="126">
        <v>16.735601405790518</v>
      </c>
      <c r="M89" s="125">
        <v>16.735601405790518</v>
      </c>
      <c r="N89" s="125">
        <v>0</v>
      </c>
      <c r="O89" s="125">
        <v>0</v>
      </c>
      <c r="P89" s="127">
        <v>0</v>
      </c>
      <c r="Q89" s="127">
        <v>8.7662674030331278</v>
      </c>
      <c r="R89" s="127">
        <v>0</v>
      </c>
      <c r="S89" s="127">
        <v>0</v>
      </c>
      <c r="T89" s="127">
        <v>0</v>
      </c>
      <c r="U89" s="141">
        <v>0</v>
      </c>
      <c r="V89" s="117"/>
    </row>
    <row r="90" spans="1:22" x14ac:dyDescent="0.2">
      <c r="A90" t="s">
        <v>199</v>
      </c>
      <c r="B90" s="114">
        <v>0</v>
      </c>
      <c r="C90" s="122">
        <v>0</v>
      </c>
      <c r="D90" s="122">
        <v>0</v>
      </c>
      <c r="E90" s="122">
        <v>0</v>
      </c>
      <c r="F90" s="123">
        <v>0</v>
      </c>
      <c r="G90" s="123">
        <v>0</v>
      </c>
      <c r="H90" s="123">
        <v>0</v>
      </c>
      <c r="I90" s="123">
        <v>0</v>
      </c>
      <c r="J90" s="123">
        <v>0</v>
      </c>
      <c r="K90" s="123">
        <v>0</v>
      </c>
      <c r="L90" s="126">
        <v>0</v>
      </c>
      <c r="M90" s="125">
        <v>0</v>
      </c>
      <c r="N90" s="125">
        <v>0</v>
      </c>
      <c r="O90" s="125">
        <v>0</v>
      </c>
      <c r="P90" s="127">
        <v>0</v>
      </c>
      <c r="Q90" s="127">
        <v>0</v>
      </c>
      <c r="R90" s="127">
        <v>0</v>
      </c>
      <c r="S90" s="127">
        <v>0</v>
      </c>
      <c r="T90" s="127">
        <v>0</v>
      </c>
      <c r="U90" s="141">
        <v>0</v>
      </c>
      <c r="V90" s="117"/>
    </row>
    <row r="91" spans="1:22" x14ac:dyDescent="0.2">
      <c r="A91" t="s">
        <v>201</v>
      </c>
      <c r="B91" s="114">
        <v>14</v>
      </c>
      <c r="C91" s="122">
        <v>13</v>
      </c>
      <c r="D91" s="122">
        <v>0</v>
      </c>
      <c r="E91" s="122">
        <v>0</v>
      </c>
      <c r="F91" s="123">
        <v>0</v>
      </c>
      <c r="G91" s="123">
        <v>0</v>
      </c>
      <c r="H91" s="123">
        <v>0</v>
      </c>
      <c r="I91" s="123">
        <v>0</v>
      </c>
      <c r="J91" s="123">
        <v>0</v>
      </c>
      <c r="K91" s="123">
        <v>0</v>
      </c>
      <c r="L91" s="126">
        <v>5.5867482331908711</v>
      </c>
      <c r="M91" s="125">
        <v>5.1876947879629522</v>
      </c>
      <c r="N91" s="125">
        <v>0</v>
      </c>
      <c r="O91" s="125">
        <v>0</v>
      </c>
      <c r="P91" s="127">
        <v>0</v>
      </c>
      <c r="Q91" s="127">
        <v>0</v>
      </c>
      <c r="R91" s="127">
        <v>0</v>
      </c>
      <c r="S91" s="127">
        <v>0</v>
      </c>
      <c r="T91" s="127">
        <v>0</v>
      </c>
      <c r="U91" s="141">
        <v>0</v>
      </c>
      <c r="V91" s="117"/>
    </row>
    <row r="92" spans="1:22" x14ac:dyDescent="0.2">
      <c r="A92" t="s">
        <v>203</v>
      </c>
      <c r="B92" s="114">
        <v>19</v>
      </c>
      <c r="C92" s="122">
        <v>19</v>
      </c>
      <c r="D92" s="122">
        <v>0</v>
      </c>
      <c r="E92" s="122">
        <v>0</v>
      </c>
      <c r="F92" s="123">
        <v>0</v>
      </c>
      <c r="G92" s="123">
        <v>0</v>
      </c>
      <c r="H92" s="123">
        <v>0</v>
      </c>
      <c r="I92" s="123">
        <v>0</v>
      </c>
      <c r="J92" s="123">
        <v>0</v>
      </c>
      <c r="K92" s="123">
        <v>0</v>
      </c>
      <c r="L92" s="126">
        <v>17.044027413972515</v>
      </c>
      <c r="M92" s="125">
        <v>17.044027413972515</v>
      </c>
      <c r="N92" s="125">
        <v>0</v>
      </c>
      <c r="O92" s="125">
        <v>0</v>
      </c>
      <c r="P92" s="127">
        <v>0</v>
      </c>
      <c r="Q92" s="127">
        <v>0</v>
      </c>
      <c r="R92" s="127">
        <v>0</v>
      </c>
      <c r="S92" s="127">
        <v>0</v>
      </c>
      <c r="T92" s="127">
        <v>0</v>
      </c>
      <c r="U92" s="141">
        <v>0</v>
      </c>
      <c r="V92" s="117"/>
    </row>
    <row r="93" spans="1:22" x14ac:dyDescent="0.2">
      <c r="A93" t="s">
        <v>205</v>
      </c>
      <c r="B93" s="114">
        <v>159</v>
      </c>
      <c r="C93" s="122">
        <v>145</v>
      </c>
      <c r="D93" s="122">
        <v>11</v>
      </c>
      <c r="E93" s="122">
        <v>0</v>
      </c>
      <c r="F93" s="123">
        <v>12</v>
      </c>
      <c r="G93" s="123">
        <v>47</v>
      </c>
      <c r="H93" s="123">
        <v>44</v>
      </c>
      <c r="I93" s="123">
        <v>36</v>
      </c>
      <c r="J93" s="123">
        <v>18</v>
      </c>
      <c r="K93" s="123">
        <v>0</v>
      </c>
      <c r="L93" s="126">
        <v>60.096835277976211</v>
      </c>
      <c r="M93" s="125">
        <v>54.805290033374533</v>
      </c>
      <c r="N93" s="125">
        <v>4.157642692187034</v>
      </c>
      <c r="O93" s="125">
        <v>0</v>
      </c>
      <c r="P93" s="127">
        <v>4.5356102096585822</v>
      </c>
      <c r="Q93" s="127">
        <v>17.764473321162779</v>
      </c>
      <c r="R93" s="127">
        <v>16.630570768748136</v>
      </c>
      <c r="S93" s="127">
        <v>13.606830628975747</v>
      </c>
      <c r="T93" s="127">
        <v>6.8034153144878733</v>
      </c>
      <c r="U93" s="141">
        <v>0</v>
      </c>
      <c r="V93" s="117"/>
    </row>
    <row r="94" spans="1:22" x14ac:dyDescent="0.2">
      <c r="A94" t="s">
        <v>207</v>
      </c>
      <c r="B94" s="114">
        <v>14</v>
      </c>
      <c r="C94" s="122">
        <v>14</v>
      </c>
      <c r="D94" s="122">
        <v>0</v>
      </c>
      <c r="E94" s="122">
        <v>0</v>
      </c>
      <c r="F94" s="123">
        <v>0</v>
      </c>
      <c r="G94" s="123">
        <v>0</v>
      </c>
      <c r="H94" s="123">
        <v>0</v>
      </c>
      <c r="I94" s="123">
        <v>0</v>
      </c>
      <c r="J94" s="123">
        <v>0</v>
      </c>
      <c r="K94" s="123">
        <v>0</v>
      </c>
      <c r="L94" s="126">
        <v>12.451638724596432</v>
      </c>
      <c r="M94" s="125">
        <v>12.451638724596432</v>
      </c>
      <c r="N94" s="125">
        <v>0</v>
      </c>
      <c r="O94" s="125">
        <v>0</v>
      </c>
      <c r="P94" s="127">
        <v>0</v>
      </c>
      <c r="Q94" s="127">
        <v>0</v>
      </c>
      <c r="R94" s="127">
        <v>0</v>
      </c>
      <c r="S94" s="127">
        <v>0</v>
      </c>
      <c r="T94" s="127">
        <v>0</v>
      </c>
      <c r="U94" s="141">
        <v>0</v>
      </c>
      <c r="V94" s="117"/>
    </row>
    <row r="95" spans="1:22" x14ac:dyDescent="0.2">
      <c r="A95" t="s">
        <v>209</v>
      </c>
      <c r="B95" s="114">
        <v>12</v>
      </c>
      <c r="C95" s="122">
        <v>12</v>
      </c>
      <c r="D95" s="122">
        <v>0</v>
      </c>
      <c r="E95" s="122">
        <v>0</v>
      </c>
      <c r="F95" s="123">
        <v>0</v>
      </c>
      <c r="G95" s="123">
        <v>0</v>
      </c>
      <c r="H95" s="123">
        <v>0</v>
      </c>
      <c r="I95" s="123">
        <v>0</v>
      </c>
      <c r="J95" s="123">
        <v>0</v>
      </c>
      <c r="K95" s="123">
        <v>0</v>
      </c>
      <c r="L95" s="126">
        <v>12.446067042814471</v>
      </c>
      <c r="M95" s="125">
        <v>12.446067042814471</v>
      </c>
      <c r="N95" s="125">
        <v>0</v>
      </c>
      <c r="O95" s="125">
        <v>0</v>
      </c>
      <c r="P95" s="127">
        <v>0</v>
      </c>
      <c r="Q95" s="127">
        <v>0</v>
      </c>
      <c r="R95" s="127">
        <v>0</v>
      </c>
      <c r="S95" s="127">
        <v>0</v>
      </c>
      <c r="T95" s="127">
        <v>0</v>
      </c>
      <c r="U95" s="141">
        <v>0</v>
      </c>
      <c r="V95" s="117"/>
    </row>
    <row r="96" spans="1:22" x14ac:dyDescent="0.2">
      <c r="A96" t="s">
        <v>211</v>
      </c>
      <c r="B96" s="114">
        <v>0</v>
      </c>
      <c r="C96" s="122">
        <v>0</v>
      </c>
      <c r="D96" s="122">
        <v>0</v>
      </c>
      <c r="E96" s="122">
        <v>0</v>
      </c>
      <c r="F96" s="123">
        <v>0</v>
      </c>
      <c r="G96" s="123">
        <v>0</v>
      </c>
      <c r="H96" s="123">
        <v>0</v>
      </c>
      <c r="I96" s="123">
        <v>0</v>
      </c>
      <c r="J96" s="123">
        <v>0</v>
      </c>
      <c r="K96" s="123">
        <v>0</v>
      </c>
      <c r="L96" s="126">
        <v>0</v>
      </c>
      <c r="M96" s="125">
        <v>0</v>
      </c>
      <c r="N96" s="125">
        <v>0</v>
      </c>
      <c r="O96" s="125">
        <v>0</v>
      </c>
      <c r="P96" s="127">
        <v>0</v>
      </c>
      <c r="Q96" s="127">
        <v>0</v>
      </c>
      <c r="R96" s="127">
        <v>0</v>
      </c>
      <c r="S96" s="127">
        <v>0</v>
      </c>
      <c r="T96" s="127">
        <v>0</v>
      </c>
      <c r="U96" s="141">
        <v>0</v>
      </c>
      <c r="V96" s="117"/>
    </row>
  </sheetData>
  <mergeCells count="6">
    <mergeCell ref="C2:E2"/>
    <mergeCell ref="F2:K2"/>
    <mergeCell ref="B1:K1"/>
    <mergeCell ref="L1:U1"/>
    <mergeCell ref="M2:O2"/>
    <mergeCell ref="P2:U2"/>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8C4D-3C30-254A-881A-D1C447F48C42}">
  <dimension ref="A1:G108"/>
  <sheetViews>
    <sheetView workbookViewId="0">
      <selection activeCell="F11" sqref="F11"/>
    </sheetView>
  </sheetViews>
  <sheetFormatPr baseColWidth="10" defaultRowHeight="15" x14ac:dyDescent="0.2"/>
  <cols>
    <col min="1" max="1" width="15" customWidth="1"/>
    <col min="2" max="2" width="13" customWidth="1"/>
    <col min="3" max="3" width="12" customWidth="1"/>
    <col min="5" max="5" width="13.33203125" customWidth="1"/>
    <col min="7" max="7" width="12" customWidth="1"/>
  </cols>
  <sheetData>
    <row r="1" spans="1:7" x14ac:dyDescent="0.2">
      <c r="A1" s="110" t="s">
        <v>247</v>
      </c>
      <c r="B1" s="110" t="s">
        <v>469</v>
      </c>
      <c r="C1" s="110" t="s">
        <v>345</v>
      </c>
      <c r="E1" t="s">
        <v>339</v>
      </c>
      <c r="F1" t="s">
        <v>474</v>
      </c>
      <c r="G1" t="s">
        <v>345</v>
      </c>
    </row>
    <row r="2" spans="1:7" x14ac:dyDescent="0.2">
      <c r="A2" t="s">
        <v>29</v>
      </c>
      <c r="B2">
        <v>1276</v>
      </c>
      <c r="C2">
        <v>142136</v>
      </c>
      <c r="E2" t="s">
        <v>31</v>
      </c>
      <c r="F2">
        <v>2016</v>
      </c>
      <c r="G2">
        <v>370404</v>
      </c>
    </row>
    <row r="3" spans="1:7" x14ac:dyDescent="0.2">
      <c r="A3" t="s">
        <v>31</v>
      </c>
      <c r="B3">
        <v>13655</v>
      </c>
      <c r="C3">
        <v>1497931</v>
      </c>
      <c r="E3" t="s">
        <v>31</v>
      </c>
      <c r="F3">
        <v>2017</v>
      </c>
      <c r="G3">
        <v>372877</v>
      </c>
    </row>
    <row r="4" spans="1:7" x14ac:dyDescent="0.2">
      <c r="A4" t="s">
        <v>33</v>
      </c>
      <c r="B4">
        <v>3033</v>
      </c>
      <c r="C4">
        <v>329974</v>
      </c>
      <c r="E4" t="s">
        <v>31</v>
      </c>
      <c r="F4">
        <v>2018</v>
      </c>
      <c r="G4">
        <v>375351</v>
      </c>
    </row>
    <row r="5" spans="1:7" x14ac:dyDescent="0.2">
      <c r="A5" t="s">
        <v>35</v>
      </c>
      <c r="B5">
        <v>335</v>
      </c>
      <c r="C5">
        <v>34664</v>
      </c>
      <c r="E5" t="s">
        <v>31</v>
      </c>
      <c r="F5">
        <v>2019</v>
      </c>
      <c r="G5">
        <v>379299</v>
      </c>
    </row>
    <row r="6" spans="1:7" x14ac:dyDescent="0.2">
      <c r="A6" t="s">
        <v>37</v>
      </c>
      <c r="B6">
        <v>628</v>
      </c>
      <c r="C6">
        <v>47813</v>
      </c>
      <c r="E6" t="s">
        <v>33</v>
      </c>
      <c r="F6">
        <v>2017</v>
      </c>
      <c r="G6">
        <v>82040</v>
      </c>
    </row>
    <row r="7" spans="1:7" x14ac:dyDescent="0.2">
      <c r="A7" t="s">
        <v>39</v>
      </c>
      <c r="B7">
        <v>2157</v>
      </c>
      <c r="C7">
        <v>265370</v>
      </c>
      <c r="E7" t="s">
        <v>33</v>
      </c>
      <c r="F7">
        <v>2018</v>
      </c>
      <c r="G7">
        <v>82753</v>
      </c>
    </row>
    <row r="8" spans="1:7" x14ac:dyDescent="0.2">
      <c r="A8" t="s">
        <v>41</v>
      </c>
      <c r="B8">
        <v>643</v>
      </c>
      <c r="C8">
        <v>60273</v>
      </c>
      <c r="E8" t="s">
        <v>33</v>
      </c>
      <c r="F8">
        <v>2019</v>
      </c>
      <c r="G8">
        <v>83779</v>
      </c>
    </row>
    <row r="9" spans="1:7" x14ac:dyDescent="0.2">
      <c r="A9" t="s">
        <v>43</v>
      </c>
      <c r="B9">
        <v>764</v>
      </c>
      <c r="C9">
        <v>80393</v>
      </c>
      <c r="E9" t="s">
        <v>39</v>
      </c>
      <c r="F9">
        <v>2016</v>
      </c>
      <c r="G9">
        <v>64653</v>
      </c>
    </row>
    <row r="10" spans="1:7" x14ac:dyDescent="0.2">
      <c r="A10" t="s">
        <v>45</v>
      </c>
      <c r="B10">
        <v>1703</v>
      </c>
      <c r="C10">
        <v>151584</v>
      </c>
      <c r="E10" t="s">
        <v>39</v>
      </c>
      <c r="F10">
        <v>2018</v>
      </c>
      <c r="G10">
        <v>66999</v>
      </c>
    </row>
    <row r="11" spans="1:7" x14ac:dyDescent="0.2">
      <c r="A11" t="s">
        <v>47</v>
      </c>
      <c r="B11">
        <v>5067</v>
      </c>
      <c r="C11">
        <v>468666</v>
      </c>
      <c r="E11" t="s">
        <v>39</v>
      </c>
      <c r="F11">
        <v>2019</v>
      </c>
      <c r="G11">
        <v>67843</v>
      </c>
    </row>
    <row r="12" spans="1:7" x14ac:dyDescent="0.2">
      <c r="A12" t="s">
        <v>49</v>
      </c>
      <c r="B12">
        <v>1226</v>
      </c>
      <c r="C12">
        <v>104902</v>
      </c>
      <c r="E12" t="s">
        <v>47</v>
      </c>
      <c r="F12">
        <v>2016</v>
      </c>
      <c r="G12">
        <v>116031</v>
      </c>
    </row>
    <row r="13" spans="1:7" x14ac:dyDescent="0.2">
      <c r="A13" t="s">
        <v>51</v>
      </c>
      <c r="B13">
        <v>1466</v>
      </c>
      <c r="C13">
        <v>129423</v>
      </c>
      <c r="E13" t="s">
        <v>47</v>
      </c>
      <c r="F13">
        <v>2017</v>
      </c>
      <c r="G13">
        <v>116973</v>
      </c>
    </row>
    <row r="14" spans="1:7" x14ac:dyDescent="0.2">
      <c r="A14" t="s">
        <v>53</v>
      </c>
      <c r="B14">
        <v>506</v>
      </c>
      <c r="C14">
        <v>42240</v>
      </c>
      <c r="E14" t="s">
        <v>47</v>
      </c>
      <c r="F14">
        <v>2018</v>
      </c>
      <c r="G14">
        <v>117360</v>
      </c>
    </row>
    <row r="15" spans="1:7" x14ac:dyDescent="0.2">
      <c r="A15" t="s">
        <v>55</v>
      </c>
      <c r="B15">
        <v>1370</v>
      </c>
      <c r="C15">
        <v>132580</v>
      </c>
      <c r="E15" t="s">
        <v>47</v>
      </c>
      <c r="F15">
        <v>2019</v>
      </c>
      <c r="G15">
        <v>118302</v>
      </c>
    </row>
    <row r="16" spans="1:7" x14ac:dyDescent="0.2">
      <c r="A16" t="s">
        <v>57</v>
      </c>
      <c r="B16">
        <v>2026</v>
      </c>
      <c r="C16">
        <v>198098</v>
      </c>
      <c r="E16" t="s">
        <v>57</v>
      </c>
      <c r="F16">
        <v>2016</v>
      </c>
      <c r="G16">
        <v>49331</v>
      </c>
    </row>
    <row r="17" spans="1:7" x14ac:dyDescent="0.2">
      <c r="A17" t="s">
        <v>59</v>
      </c>
      <c r="B17">
        <v>1184</v>
      </c>
      <c r="C17">
        <v>106688</v>
      </c>
      <c r="E17" t="s">
        <v>57</v>
      </c>
      <c r="F17">
        <v>2019</v>
      </c>
      <c r="G17">
        <v>49458</v>
      </c>
    </row>
    <row r="18" spans="1:7" x14ac:dyDescent="0.2">
      <c r="A18" t="s">
        <v>463</v>
      </c>
      <c r="B18">
        <v>1733</v>
      </c>
      <c r="C18">
        <v>172283</v>
      </c>
      <c r="E18" t="s">
        <v>63</v>
      </c>
      <c r="F18">
        <v>2016</v>
      </c>
      <c r="G18">
        <v>115603</v>
      </c>
    </row>
    <row r="19" spans="1:7" x14ac:dyDescent="0.2">
      <c r="A19" t="s">
        <v>63</v>
      </c>
      <c r="B19">
        <v>5414</v>
      </c>
      <c r="C19">
        <v>459694</v>
      </c>
      <c r="E19" t="s">
        <v>63</v>
      </c>
      <c r="F19">
        <v>2018</v>
      </c>
      <c r="G19">
        <v>114772</v>
      </c>
    </row>
    <row r="20" spans="1:7" x14ac:dyDescent="0.2">
      <c r="A20" t="s">
        <v>65</v>
      </c>
      <c r="B20">
        <v>1677</v>
      </c>
      <c r="C20">
        <v>170411</v>
      </c>
      <c r="E20" t="s">
        <v>63</v>
      </c>
      <c r="F20">
        <v>2019</v>
      </c>
      <c r="G20">
        <v>114135</v>
      </c>
    </row>
    <row r="21" spans="1:7" x14ac:dyDescent="0.2">
      <c r="A21" t="s">
        <v>67</v>
      </c>
      <c r="B21">
        <v>7023</v>
      </c>
      <c r="C21">
        <v>820714</v>
      </c>
      <c r="E21" t="s">
        <v>67</v>
      </c>
      <c r="F21">
        <v>2016</v>
      </c>
      <c r="G21">
        <v>203781</v>
      </c>
    </row>
    <row r="22" spans="1:7" x14ac:dyDescent="0.2">
      <c r="A22" t="s">
        <v>69</v>
      </c>
      <c r="B22">
        <v>1329</v>
      </c>
      <c r="C22">
        <v>92689</v>
      </c>
      <c r="E22" t="s">
        <v>67</v>
      </c>
      <c r="F22">
        <v>2017</v>
      </c>
      <c r="G22">
        <v>205032</v>
      </c>
    </row>
    <row r="23" spans="1:7" x14ac:dyDescent="0.2">
      <c r="A23" t="s">
        <v>71</v>
      </c>
      <c r="B23">
        <v>3319</v>
      </c>
      <c r="C23">
        <v>310364</v>
      </c>
      <c r="E23" t="s">
        <v>67</v>
      </c>
      <c r="F23">
        <v>2018</v>
      </c>
      <c r="G23">
        <v>205560</v>
      </c>
    </row>
    <row r="24" spans="1:7" x14ac:dyDescent="0.2">
      <c r="A24" t="s">
        <v>73</v>
      </c>
      <c r="B24">
        <v>872</v>
      </c>
      <c r="C24">
        <v>65688</v>
      </c>
      <c r="E24" t="s">
        <v>67</v>
      </c>
      <c r="F24">
        <v>2019</v>
      </c>
      <c r="G24">
        <v>206341</v>
      </c>
    </row>
    <row r="25" spans="1:7" x14ac:dyDescent="0.2">
      <c r="A25" t="s">
        <v>75</v>
      </c>
      <c r="B25">
        <v>860</v>
      </c>
      <c r="C25">
        <v>90828</v>
      </c>
      <c r="E25" t="s">
        <v>69</v>
      </c>
      <c r="F25">
        <v>2017</v>
      </c>
      <c r="G25">
        <v>23209</v>
      </c>
    </row>
    <row r="26" spans="1:7" x14ac:dyDescent="0.2">
      <c r="A26" t="s">
        <v>77</v>
      </c>
      <c r="B26">
        <v>975</v>
      </c>
      <c r="C26">
        <v>80264</v>
      </c>
      <c r="E26" t="s">
        <v>69</v>
      </c>
      <c r="F26">
        <v>2018</v>
      </c>
      <c r="G26">
        <v>23047</v>
      </c>
    </row>
    <row r="27" spans="1:7" x14ac:dyDescent="0.2">
      <c r="A27" t="s">
        <v>79</v>
      </c>
      <c r="B27">
        <v>1506</v>
      </c>
      <c r="C27">
        <v>134390</v>
      </c>
      <c r="E27" t="s">
        <v>69</v>
      </c>
      <c r="F27">
        <v>2019</v>
      </c>
      <c r="G27">
        <v>23102</v>
      </c>
    </row>
    <row r="28" spans="1:7" x14ac:dyDescent="0.2">
      <c r="A28" t="s">
        <v>81</v>
      </c>
      <c r="B28">
        <v>3417</v>
      </c>
      <c r="C28">
        <v>265133</v>
      </c>
      <c r="E28" t="s">
        <v>71</v>
      </c>
      <c r="F28">
        <v>2016</v>
      </c>
      <c r="G28">
        <v>76990</v>
      </c>
    </row>
    <row r="29" spans="1:7" x14ac:dyDescent="0.2">
      <c r="A29" t="s">
        <v>83</v>
      </c>
      <c r="B29">
        <v>1621</v>
      </c>
      <c r="C29">
        <v>128316</v>
      </c>
      <c r="E29" t="s">
        <v>71</v>
      </c>
      <c r="F29">
        <v>2017</v>
      </c>
      <c r="G29">
        <v>77071</v>
      </c>
    </row>
    <row r="30" spans="1:7" x14ac:dyDescent="0.2">
      <c r="A30" t="s">
        <v>85</v>
      </c>
      <c r="B30">
        <v>7273</v>
      </c>
      <c r="C30">
        <v>1308217</v>
      </c>
      <c r="E30" t="s">
        <v>71</v>
      </c>
      <c r="F30">
        <v>2018</v>
      </c>
      <c r="G30">
        <v>77781</v>
      </c>
    </row>
    <row r="31" spans="1:7" x14ac:dyDescent="0.2">
      <c r="A31" t="s">
        <v>87</v>
      </c>
      <c r="B31">
        <v>2694</v>
      </c>
      <c r="C31">
        <v>303221</v>
      </c>
      <c r="E31" t="s">
        <v>71</v>
      </c>
      <c r="F31">
        <v>2019</v>
      </c>
      <c r="G31">
        <v>78522</v>
      </c>
    </row>
    <row r="32" spans="1:7" x14ac:dyDescent="0.2">
      <c r="A32" t="s">
        <v>89</v>
      </c>
      <c r="B32">
        <v>1676</v>
      </c>
      <c r="C32">
        <v>160589</v>
      </c>
      <c r="E32" t="s">
        <v>75</v>
      </c>
      <c r="F32">
        <v>2018</v>
      </c>
      <c r="G32">
        <v>22736</v>
      </c>
    </row>
    <row r="33" spans="1:7" x14ac:dyDescent="0.2">
      <c r="A33" t="s">
        <v>91</v>
      </c>
      <c r="B33">
        <v>4919</v>
      </c>
      <c r="C33">
        <v>661615</v>
      </c>
      <c r="E33" t="s">
        <v>81</v>
      </c>
      <c r="F33">
        <v>2016</v>
      </c>
      <c r="G33">
        <v>66937</v>
      </c>
    </row>
    <row r="34" spans="1:7" x14ac:dyDescent="0.2">
      <c r="A34" t="s">
        <v>93</v>
      </c>
      <c r="B34">
        <v>2430</v>
      </c>
      <c r="C34">
        <v>193240</v>
      </c>
      <c r="E34" t="s">
        <v>81</v>
      </c>
      <c r="F34">
        <v>2017</v>
      </c>
      <c r="G34">
        <v>66491</v>
      </c>
    </row>
    <row r="35" spans="1:7" x14ac:dyDescent="0.2">
      <c r="A35" t="s">
        <v>95</v>
      </c>
      <c r="B35">
        <v>4321</v>
      </c>
      <c r="C35">
        <v>329841</v>
      </c>
      <c r="E35" t="s">
        <v>81</v>
      </c>
      <c r="F35">
        <v>2018</v>
      </c>
      <c r="G35">
        <v>65936</v>
      </c>
    </row>
    <row r="36" spans="1:7" x14ac:dyDescent="0.2">
      <c r="A36" t="s">
        <v>97</v>
      </c>
      <c r="B36">
        <v>1689</v>
      </c>
      <c r="C36">
        <v>145497</v>
      </c>
      <c r="E36" t="s">
        <v>85</v>
      </c>
      <c r="F36">
        <v>2016</v>
      </c>
      <c r="G36">
        <v>316373</v>
      </c>
    </row>
    <row r="37" spans="1:7" x14ac:dyDescent="0.2">
      <c r="A37" t="s">
        <v>99</v>
      </c>
      <c r="B37">
        <v>1960</v>
      </c>
      <c r="C37">
        <v>176239</v>
      </c>
      <c r="E37" t="s">
        <v>85</v>
      </c>
      <c r="F37">
        <v>2017</v>
      </c>
      <c r="G37">
        <v>323747</v>
      </c>
    </row>
    <row r="38" spans="1:7" x14ac:dyDescent="0.2">
      <c r="A38" t="s">
        <v>101</v>
      </c>
      <c r="B38">
        <v>1323</v>
      </c>
      <c r="C38">
        <v>133812</v>
      </c>
      <c r="E38" t="s">
        <v>85</v>
      </c>
      <c r="F38">
        <v>2018</v>
      </c>
      <c r="G38">
        <v>330086</v>
      </c>
    </row>
    <row r="39" spans="1:7" x14ac:dyDescent="0.2">
      <c r="A39" t="s">
        <v>103</v>
      </c>
      <c r="B39">
        <v>948</v>
      </c>
      <c r="C39">
        <v>83191</v>
      </c>
      <c r="E39" t="s">
        <v>85</v>
      </c>
      <c r="F39">
        <v>2019</v>
      </c>
      <c r="G39">
        <v>338011</v>
      </c>
    </row>
    <row r="40" spans="1:7" x14ac:dyDescent="0.2">
      <c r="A40" t="s">
        <v>105</v>
      </c>
      <c r="B40">
        <v>1523</v>
      </c>
      <c r="C40">
        <v>129023</v>
      </c>
      <c r="E40" t="s">
        <v>87</v>
      </c>
      <c r="F40">
        <v>2018</v>
      </c>
      <c r="G40">
        <v>76351</v>
      </c>
    </row>
    <row r="41" spans="1:7" x14ac:dyDescent="0.2">
      <c r="A41" t="s">
        <v>107</v>
      </c>
      <c r="B41">
        <v>1253</v>
      </c>
      <c r="C41">
        <v>110730</v>
      </c>
      <c r="E41" t="s">
        <v>89</v>
      </c>
      <c r="F41">
        <v>2019</v>
      </c>
      <c r="G41">
        <v>40515</v>
      </c>
    </row>
    <row r="42" spans="1:7" x14ac:dyDescent="0.2">
      <c r="A42" t="s">
        <v>109</v>
      </c>
      <c r="B42">
        <v>5460</v>
      </c>
      <c r="C42">
        <v>620271</v>
      </c>
      <c r="E42" t="s">
        <v>91</v>
      </c>
      <c r="F42">
        <v>2016</v>
      </c>
      <c r="G42">
        <v>160610</v>
      </c>
    </row>
    <row r="43" spans="1:7" x14ac:dyDescent="0.2">
      <c r="A43" t="s">
        <v>111</v>
      </c>
      <c r="B43">
        <v>1769</v>
      </c>
      <c r="C43">
        <v>148741</v>
      </c>
      <c r="E43" t="s">
        <v>91</v>
      </c>
      <c r="F43">
        <v>2017</v>
      </c>
      <c r="G43">
        <v>163685</v>
      </c>
    </row>
    <row r="44" spans="1:7" x14ac:dyDescent="0.2">
      <c r="A44" t="s">
        <v>113</v>
      </c>
      <c r="B44">
        <v>2895</v>
      </c>
      <c r="C44">
        <v>317098</v>
      </c>
      <c r="E44" t="s">
        <v>91</v>
      </c>
      <c r="F44">
        <v>2018</v>
      </c>
      <c r="G44">
        <v>167009</v>
      </c>
    </row>
    <row r="45" spans="1:7" x14ac:dyDescent="0.2">
      <c r="A45" t="s">
        <v>468</v>
      </c>
      <c r="B45">
        <v>1125</v>
      </c>
      <c r="C45">
        <v>157357</v>
      </c>
      <c r="E45" t="s">
        <v>91</v>
      </c>
      <c r="F45">
        <v>2019</v>
      </c>
      <c r="G45">
        <v>170311</v>
      </c>
    </row>
    <row r="46" spans="1:7" x14ac:dyDescent="0.2">
      <c r="A46" t="s">
        <v>117</v>
      </c>
      <c r="B46">
        <v>20327</v>
      </c>
      <c r="C46">
        <v>1941390</v>
      </c>
      <c r="E46" t="s">
        <v>95</v>
      </c>
      <c r="F46">
        <v>2016</v>
      </c>
      <c r="G46">
        <v>82568</v>
      </c>
    </row>
    <row r="47" spans="1:7" x14ac:dyDescent="0.2">
      <c r="A47" t="s">
        <v>464</v>
      </c>
      <c r="B47">
        <v>4963</v>
      </c>
      <c r="C47">
        <v>439939</v>
      </c>
      <c r="E47" t="s">
        <v>95</v>
      </c>
      <c r="F47">
        <v>2017</v>
      </c>
      <c r="G47">
        <v>82363</v>
      </c>
    </row>
    <row r="48" spans="1:7" x14ac:dyDescent="0.2">
      <c r="A48" t="s">
        <v>121</v>
      </c>
      <c r="B48">
        <v>2248</v>
      </c>
      <c r="C48">
        <v>182222</v>
      </c>
      <c r="E48" t="s">
        <v>95</v>
      </c>
      <c r="F48">
        <v>2018</v>
      </c>
      <c r="G48">
        <v>82366</v>
      </c>
    </row>
    <row r="49" spans="1:7" x14ac:dyDescent="0.2">
      <c r="A49" t="s">
        <v>123</v>
      </c>
      <c r="B49">
        <v>6153</v>
      </c>
      <c r="C49">
        <v>518004</v>
      </c>
      <c r="E49" t="s">
        <v>95</v>
      </c>
      <c r="F49">
        <v>2019</v>
      </c>
      <c r="G49">
        <v>82544</v>
      </c>
    </row>
    <row r="50" spans="1:7" x14ac:dyDescent="0.2">
      <c r="A50" t="s">
        <v>125</v>
      </c>
      <c r="B50">
        <v>33305</v>
      </c>
      <c r="C50">
        <v>3810563</v>
      </c>
      <c r="E50" t="s">
        <v>99</v>
      </c>
      <c r="F50">
        <v>2017</v>
      </c>
      <c r="G50">
        <v>43884</v>
      </c>
    </row>
    <row r="51" spans="1:7" x14ac:dyDescent="0.2">
      <c r="A51" t="s">
        <v>127</v>
      </c>
      <c r="B51">
        <v>1876</v>
      </c>
      <c r="C51">
        <v>185560</v>
      </c>
      <c r="E51" t="s">
        <v>99</v>
      </c>
      <c r="F51">
        <v>2018</v>
      </c>
      <c r="G51">
        <v>44111</v>
      </c>
    </row>
    <row r="52" spans="1:7" x14ac:dyDescent="0.2">
      <c r="A52" t="s">
        <v>129</v>
      </c>
      <c r="B52">
        <v>445</v>
      </c>
      <c r="C52">
        <v>40858</v>
      </c>
      <c r="E52" t="s">
        <v>103</v>
      </c>
      <c r="F52">
        <v>2017</v>
      </c>
      <c r="G52">
        <v>20945</v>
      </c>
    </row>
    <row r="53" spans="1:7" x14ac:dyDescent="0.2">
      <c r="A53" t="s">
        <v>131</v>
      </c>
      <c r="B53">
        <v>1546</v>
      </c>
      <c r="C53">
        <v>142811</v>
      </c>
      <c r="E53" t="s">
        <v>109</v>
      </c>
      <c r="F53">
        <v>2016</v>
      </c>
      <c r="G53">
        <v>151982</v>
      </c>
    </row>
    <row r="54" spans="1:7" x14ac:dyDescent="0.2">
      <c r="A54" t="s">
        <v>133</v>
      </c>
      <c r="B54">
        <v>3966</v>
      </c>
      <c r="C54">
        <v>587830</v>
      </c>
      <c r="E54" t="s">
        <v>109</v>
      </c>
      <c r="F54">
        <v>2017</v>
      </c>
      <c r="G54">
        <v>153897</v>
      </c>
    </row>
    <row r="55" spans="1:7" x14ac:dyDescent="0.2">
      <c r="A55" t="s">
        <v>135</v>
      </c>
      <c r="B55">
        <v>1691</v>
      </c>
      <c r="C55">
        <v>153283</v>
      </c>
      <c r="E55" t="s">
        <v>109</v>
      </c>
      <c r="F55">
        <v>2018</v>
      </c>
      <c r="G55">
        <v>156225</v>
      </c>
    </row>
    <row r="56" spans="1:7" x14ac:dyDescent="0.2">
      <c r="A56" t="s">
        <v>137</v>
      </c>
      <c r="B56">
        <v>2884</v>
      </c>
      <c r="C56">
        <v>280016</v>
      </c>
      <c r="E56" t="s">
        <v>109</v>
      </c>
      <c r="F56">
        <v>2019</v>
      </c>
      <c r="G56">
        <v>158167</v>
      </c>
    </row>
    <row r="57" spans="1:7" x14ac:dyDescent="0.2">
      <c r="A57" t="s">
        <v>139</v>
      </c>
      <c r="B57">
        <v>669</v>
      </c>
      <c r="C57">
        <v>56049</v>
      </c>
      <c r="E57" t="s">
        <v>113</v>
      </c>
      <c r="F57">
        <v>2017</v>
      </c>
      <c r="G57">
        <v>79206</v>
      </c>
    </row>
    <row r="58" spans="1:7" x14ac:dyDescent="0.2">
      <c r="A58" t="s">
        <v>141</v>
      </c>
      <c r="B58">
        <v>1888</v>
      </c>
      <c r="C58">
        <v>190366</v>
      </c>
      <c r="E58" t="s">
        <v>117</v>
      </c>
      <c r="F58">
        <v>2016</v>
      </c>
      <c r="G58">
        <v>485846</v>
      </c>
    </row>
    <row r="59" spans="1:7" x14ac:dyDescent="0.2">
      <c r="A59" t="s">
        <v>143</v>
      </c>
      <c r="B59">
        <v>272</v>
      </c>
      <c r="C59">
        <v>23479</v>
      </c>
      <c r="E59" t="s">
        <v>117</v>
      </c>
      <c r="F59">
        <v>2017</v>
      </c>
      <c r="G59">
        <v>485640</v>
      </c>
    </row>
    <row r="60" spans="1:7" x14ac:dyDescent="0.2">
      <c r="A60" t="s">
        <v>145</v>
      </c>
      <c r="B60">
        <v>942</v>
      </c>
      <c r="C60">
        <v>77896</v>
      </c>
      <c r="E60" t="s">
        <v>117</v>
      </c>
      <c r="F60">
        <v>2018</v>
      </c>
      <c r="G60">
        <v>484411</v>
      </c>
    </row>
    <row r="61" spans="1:7" x14ac:dyDescent="0.2">
      <c r="A61" t="s">
        <v>147</v>
      </c>
      <c r="B61">
        <v>974</v>
      </c>
      <c r="C61">
        <v>83323</v>
      </c>
      <c r="E61" t="s">
        <v>117</v>
      </c>
      <c r="F61">
        <v>2019</v>
      </c>
      <c r="G61">
        <v>485493</v>
      </c>
    </row>
    <row r="62" spans="1:7" x14ac:dyDescent="0.2">
      <c r="A62" t="s">
        <v>149</v>
      </c>
      <c r="B62">
        <v>645</v>
      </c>
      <c r="C62">
        <v>67550</v>
      </c>
      <c r="E62" t="s">
        <v>464</v>
      </c>
      <c r="F62">
        <v>2017</v>
      </c>
      <c r="G62">
        <v>110029</v>
      </c>
    </row>
    <row r="63" spans="1:7" x14ac:dyDescent="0.2">
      <c r="A63" t="s">
        <v>151</v>
      </c>
      <c r="B63">
        <v>897</v>
      </c>
      <c r="C63">
        <v>76318</v>
      </c>
      <c r="E63" t="s">
        <v>464</v>
      </c>
      <c r="F63">
        <v>2018</v>
      </c>
      <c r="G63">
        <v>110007</v>
      </c>
    </row>
    <row r="64" spans="1:7" x14ac:dyDescent="0.2">
      <c r="A64" t="s">
        <v>153</v>
      </c>
      <c r="B64">
        <v>610</v>
      </c>
      <c r="C64">
        <v>49595</v>
      </c>
      <c r="E64" t="s">
        <v>464</v>
      </c>
      <c r="F64">
        <v>2019</v>
      </c>
      <c r="G64">
        <v>109888</v>
      </c>
    </row>
    <row r="65" spans="1:7" x14ac:dyDescent="0.2">
      <c r="A65" t="s">
        <v>155</v>
      </c>
      <c r="B65">
        <v>6162</v>
      </c>
      <c r="C65">
        <v>676178</v>
      </c>
      <c r="E65" t="s">
        <v>123</v>
      </c>
      <c r="F65">
        <v>2016</v>
      </c>
      <c r="G65">
        <v>129296</v>
      </c>
    </row>
    <row r="66" spans="1:7" x14ac:dyDescent="0.2">
      <c r="A66" t="s">
        <v>157</v>
      </c>
      <c r="B66">
        <v>991</v>
      </c>
      <c r="C66">
        <v>102038</v>
      </c>
      <c r="E66" t="s">
        <v>123</v>
      </c>
      <c r="F66">
        <v>2017</v>
      </c>
      <c r="G66">
        <v>129498</v>
      </c>
    </row>
    <row r="67" spans="1:7" x14ac:dyDescent="0.2">
      <c r="A67" t="s">
        <v>159</v>
      </c>
      <c r="B67">
        <v>641</v>
      </c>
      <c r="C67">
        <v>50016</v>
      </c>
      <c r="E67" t="s">
        <v>123</v>
      </c>
      <c r="F67">
        <v>2018</v>
      </c>
      <c r="G67">
        <v>129641</v>
      </c>
    </row>
    <row r="68" spans="1:7" x14ac:dyDescent="0.2">
      <c r="A68" t="s">
        <v>161</v>
      </c>
      <c r="B68">
        <v>1479</v>
      </c>
      <c r="C68">
        <v>150493</v>
      </c>
      <c r="E68" t="s">
        <v>123</v>
      </c>
      <c r="F68">
        <v>2019</v>
      </c>
      <c r="G68">
        <v>129569</v>
      </c>
    </row>
    <row r="69" spans="1:7" x14ac:dyDescent="0.2">
      <c r="A69" t="s">
        <v>163</v>
      </c>
      <c r="B69">
        <v>1275</v>
      </c>
      <c r="C69">
        <v>99520</v>
      </c>
      <c r="E69" t="s">
        <v>125</v>
      </c>
      <c r="F69">
        <v>2016</v>
      </c>
      <c r="G69">
        <v>941229</v>
      </c>
    </row>
    <row r="70" spans="1:7" x14ac:dyDescent="0.2">
      <c r="A70" t="s">
        <v>165</v>
      </c>
      <c r="B70">
        <v>1247</v>
      </c>
      <c r="C70">
        <v>114135</v>
      </c>
      <c r="E70" t="s">
        <v>125</v>
      </c>
      <c r="F70">
        <v>2017</v>
      </c>
      <c r="G70">
        <v>950082</v>
      </c>
    </row>
    <row r="71" spans="1:7" x14ac:dyDescent="0.2">
      <c r="A71" t="s">
        <v>167</v>
      </c>
      <c r="B71">
        <v>803</v>
      </c>
      <c r="C71">
        <v>66538</v>
      </c>
      <c r="E71" t="s">
        <v>125</v>
      </c>
      <c r="F71">
        <v>2018</v>
      </c>
      <c r="G71">
        <v>954670</v>
      </c>
    </row>
    <row r="72" spans="1:7" x14ac:dyDescent="0.2">
      <c r="A72" t="s">
        <v>169</v>
      </c>
      <c r="B72">
        <v>11034</v>
      </c>
      <c r="C72">
        <v>1082172</v>
      </c>
      <c r="E72" t="s">
        <v>125</v>
      </c>
      <c r="F72">
        <v>2019</v>
      </c>
      <c r="G72">
        <v>964582</v>
      </c>
    </row>
    <row r="73" spans="1:7" x14ac:dyDescent="0.2">
      <c r="A73" t="s">
        <v>171</v>
      </c>
      <c r="B73">
        <v>1336</v>
      </c>
      <c r="C73">
        <v>95351</v>
      </c>
      <c r="E73" t="s">
        <v>133</v>
      </c>
      <c r="F73">
        <v>2016</v>
      </c>
      <c r="G73">
        <v>145496</v>
      </c>
    </row>
    <row r="74" spans="1:7" x14ac:dyDescent="0.2">
      <c r="A74" t="s">
        <v>173</v>
      </c>
      <c r="B74">
        <v>1923</v>
      </c>
      <c r="C74">
        <v>178041</v>
      </c>
      <c r="E74" t="s">
        <v>133</v>
      </c>
      <c r="F74">
        <v>2017</v>
      </c>
      <c r="G74">
        <v>146986</v>
      </c>
    </row>
    <row r="75" spans="1:7" x14ac:dyDescent="0.2">
      <c r="A75" t="s">
        <v>175</v>
      </c>
      <c r="B75">
        <v>854</v>
      </c>
      <c r="C75">
        <v>81646</v>
      </c>
      <c r="E75" t="s">
        <v>133</v>
      </c>
      <c r="F75">
        <v>2018</v>
      </c>
      <c r="G75">
        <v>146917</v>
      </c>
    </row>
    <row r="76" spans="1:7" x14ac:dyDescent="0.2">
      <c r="A76" t="s">
        <v>177</v>
      </c>
      <c r="B76">
        <v>1091</v>
      </c>
      <c r="C76">
        <v>91832</v>
      </c>
      <c r="E76" t="s">
        <v>133</v>
      </c>
      <c r="F76">
        <v>2019</v>
      </c>
      <c r="G76">
        <v>148431</v>
      </c>
    </row>
    <row r="77" spans="1:7" x14ac:dyDescent="0.2">
      <c r="A77" t="s">
        <v>179</v>
      </c>
      <c r="B77">
        <v>1316</v>
      </c>
      <c r="C77">
        <v>137780</v>
      </c>
      <c r="E77" t="s">
        <v>135</v>
      </c>
      <c r="F77">
        <v>2017</v>
      </c>
      <c r="G77">
        <v>38525</v>
      </c>
    </row>
    <row r="78" spans="1:7" x14ac:dyDescent="0.2">
      <c r="A78" t="s">
        <v>181</v>
      </c>
      <c r="B78">
        <v>913</v>
      </c>
      <c r="C78">
        <v>82907</v>
      </c>
      <c r="E78" t="s">
        <v>137</v>
      </c>
      <c r="F78">
        <v>2016</v>
      </c>
      <c r="G78">
        <v>69698</v>
      </c>
    </row>
    <row r="79" spans="1:7" x14ac:dyDescent="0.2">
      <c r="A79" t="s">
        <v>183</v>
      </c>
      <c r="B79">
        <v>431</v>
      </c>
      <c r="C79">
        <v>42691</v>
      </c>
      <c r="E79" t="s">
        <v>137</v>
      </c>
      <c r="F79">
        <v>2017</v>
      </c>
      <c r="G79">
        <v>69713</v>
      </c>
    </row>
    <row r="80" spans="1:7" x14ac:dyDescent="0.2">
      <c r="A80" t="s">
        <v>185</v>
      </c>
      <c r="B80">
        <v>5011</v>
      </c>
      <c r="C80">
        <v>767426</v>
      </c>
      <c r="E80" t="s">
        <v>137</v>
      </c>
      <c r="F80">
        <v>2018</v>
      </c>
      <c r="G80">
        <v>70116</v>
      </c>
    </row>
    <row r="81" spans="1:7" x14ac:dyDescent="0.2">
      <c r="A81" t="s">
        <v>187</v>
      </c>
      <c r="B81">
        <v>721</v>
      </c>
      <c r="C81">
        <v>60586</v>
      </c>
      <c r="E81" t="s">
        <v>137</v>
      </c>
      <c r="F81">
        <v>2019</v>
      </c>
      <c r="G81">
        <v>70489</v>
      </c>
    </row>
    <row r="82" spans="1:7" x14ac:dyDescent="0.2">
      <c r="A82" t="s">
        <v>189</v>
      </c>
      <c r="B82">
        <v>314</v>
      </c>
      <c r="C82">
        <v>28503</v>
      </c>
      <c r="E82" t="s">
        <v>155</v>
      </c>
      <c r="F82">
        <v>2016</v>
      </c>
      <c r="G82">
        <v>167791</v>
      </c>
    </row>
    <row r="83" spans="1:7" x14ac:dyDescent="0.2">
      <c r="A83" t="s">
        <v>191</v>
      </c>
      <c r="B83">
        <v>8046</v>
      </c>
      <c r="C83">
        <v>725762</v>
      </c>
      <c r="E83" t="s">
        <v>155</v>
      </c>
      <c r="F83">
        <v>2017</v>
      </c>
      <c r="G83">
        <v>168404</v>
      </c>
    </row>
    <row r="84" spans="1:7" x14ac:dyDescent="0.2">
      <c r="A84" t="s">
        <v>193</v>
      </c>
      <c r="B84">
        <v>824</v>
      </c>
      <c r="C84">
        <v>62127</v>
      </c>
      <c r="E84" t="s">
        <v>155</v>
      </c>
      <c r="F84">
        <v>2018</v>
      </c>
      <c r="G84">
        <v>169594</v>
      </c>
    </row>
    <row r="85" spans="1:7" x14ac:dyDescent="0.2">
      <c r="A85" t="s">
        <v>195</v>
      </c>
      <c r="B85">
        <v>4719</v>
      </c>
      <c r="C85">
        <v>429871</v>
      </c>
      <c r="E85" t="s">
        <v>155</v>
      </c>
      <c r="F85">
        <v>2019</v>
      </c>
      <c r="G85">
        <v>170389</v>
      </c>
    </row>
    <row r="86" spans="1:7" x14ac:dyDescent="0.2">
      <c r="A86" t="s">
        <v>197</v>
      </c>
      <c r="B86">
        <v>1859</v>
      </c>
      <c r="C86">
        <v>125481</v>
      </c>
      <c r="E86" t="s">
        <v>163</v>
      </c>
      <c r="F86">
        <v>2016</v>
      </c>
      <c r="G86">
        <v>25082</v>
      </c>
    </row>
    <row r="87" spans="1:7" x14ac:dyDescent="0.2">
      <c r="A87" t="s">
        <v>199</v>
      </c>
      <c r="B87">
        <v>336</v>
      </c>
      <c r="C87">
        <v>32895</v>
      </c>
      <c r="E87" t="s">
        <v>163</v>
      </c>
      <c r="F87">
        <v>2017</v>
      </c>
      <c r="G87">
        <v>24922</v>
      </c>
    </row>
    <row r="88" spans="1:7" x14ac:dyDescent="0.2">
      <c r="A88" t="s">
        <v>201</v>
      </c>
      <c r="B88">
        <v>2462</v>
      </c>
      <c r="C88">
        <v>250593</v>
      </c>
      <c r="E88" t="s">
        <v>169</v>
      </c>
      <c r="F88">
        <v>2016</v>
      </c>
      <c r="G88">
        <v>269141</v>
      </c>
    </row>
    <row r="89" spans="1:7" x14ac:dyDescent="0.2">
      <c r="A89" t="s">
        <v>203</v>
      </c>
      <c r="B89">
        <v>1265</v>
      </c>
      <c r="C89">
        <v>111476</v>
      </c>
      <c r="E89" t="s">
        <v>169</v>
      </c>
      <c r="F89">
        <v>2017</v>
      </c>
      <c r="G89">
        <v>270434</v>
      </c>
    </row>
    <row r="90" spans="1:7" x14ac:dyDescent="0.2">
      <c r="A90" t="s">
        <v>205</v>
      </c>
      <c r="B90">
        <v>3633</v>
      </c>
      <c r="C90">
        <v>264573</v>
      </c>
      <c r="E90" t="s">
        <v>169</v>
      </c>
      <c r="F90">
        <v>2018</v>
      </c>
      <c r="G90">
        <v>270771</v>
      </c>
    </row>
    <row r="91" spans="1:7" x14ac:dyDescent="0.2">
      <c r="A91" t="s">
        <v>207</v>
      </c>
      <c r="B91">
        <v>1232</v>
      </c>
      <c r="C91">
        <v>112435</v>
      </c>
      <c r="E91" t="s">
        <v>169</v>
      </c>
      <c r="F91">
        <v>2019</v>
      </c>
      <c r="G91">
        <v>271826</v>
      </c>
    </row>
    <row r="92" spans="1:7" x14ac:dyDescent="0.2">
      <c r="A92" t="s">
        <v>209</v>
      </c>
      <c r="B92">
        <v>1200</v>
      </c>
      <c r="C92">
        <v>96416</v>
      </c>
      <c r="E92" t="s">
        <v>171</v>
      </c>
      <c r="F92">
        <v>2016</v>
      </c>
      <c r="G92">
        <v>23730</v>
      </c>
    </row>
    <row r="93" spans="1:7" x14ac:dyDescent="0.2">
      <c r="A93" t="s">
        <v>211</v>
      </c>
      <c r="B93">
        <v>1302</v>
      </c>
      <c r="C93">
        <v>135243</v>
      </c>
      <c r="E93" t="s">
        <v>177</v>
      </c>
      <c r="F93">
        <v>2017</v>
      </c>
      <c r="G93">
        <v>22893</v>
      </c>
    </row>
    <row r="94" spans="1:7" x14ac:dyDescent="0.2">
      <c r="B94">
        <v>260764</v>
      </c>
      <c r="C94">
        <v>26723968</v>
      </c>
      <c r="E94" t="s">
        <v>185</v>
      </c>
      <c r="F94">
        <v>2016</v>
      </c>
      <c r="G94">
        <v>188059</v>
      </c>
    </row>
    <row r="95" spans="1:7" x14ac:dyDescent="0.2">
      <c r="E95" t="s">
        <v>185</v>
      </c>
      <c r="F95">
        <v>2017</v>
      </c>
      <c r="G95">
        <v>190587</v>
      </c>
    </row>
    <row r="96" spans="1:7" x14ac:dyDescent="0.2">
      <c r="E96" t="s">
        <v>185</v>
      </c>
      <c r="F96">
        <v>2018</v>
      </c>
      <c r="G96">
        <v>193048</v>
      </c>
    </row>
    <row r="97" spans="5:7" x14ac:dyDescent="0.2">
      <c r="E97" t="s">
        <v>185</v>
      </c>
      <c r="F97">
        <v>2019</v>
      </c>
      <c r="G97">
        <v>195732</v>
      </c>
    </row>
    <row r="98" spans="5:7" x14ac:dyDescent="0.2">
      <c r="E98" t="s">
        <v>191</v>
      </c>
      <c r="F98">
        <v>2016</v>
      </c>
      <c r="G98">
        <v>181721</v>
      </c>
    </row>
    <row r="99" spans="5:7" x14ac:dyDescent="0.2">
      <c r="E99" t="s">
        <v>191</v>
      </c>
      <c r="F99">
        <v>2017</v>
      </c>
      <c r="G99">
        <v>181616</v>
      </c>
    </row>
    <row r="100" spans="5:7" x14ac:dyDescent="0.2">
      <c r="E100" t="s">
        <v>191</v>
      </c>
      <c r="F100">
        <v>2018</v>
      </c>
      <c r="G100">
        <v>180974</v>
      </c>
    </row>
    <row r="101" spans="5:7" x14ac:dyDescent="0.2">
      <c r="E101" t="s">
        <v>191</v>
      </c>
      <c r="F101">
        <v>2019</v>
      </c>
      <c r="G101">
        <v>181451</v>
      </c>
    </row>
    <row r="102" spans="5:7" x14ac:dyDescent="0.2">
      <c r="E102" t="s">
        <v>195</v>
      </c>
      <c r="F102">
        <v>2016</v>
      </c>
      <c r="G102">
        <v>107931</v>
      </c>
    </row>
    <row r="103" spans="5:7" x14ac:dyDescent="0.2">
      <c r="E103" t="s">
        <v>195</v>
      </c>
      <c r="F103">
        <v>2019</v>
      </c>
      <c r="G103">
        <v>107038</v>
      </c>
    </row>
    <row r="104" spans="5:7" x14ac:dyDescent="0.2">
      <c r="E104" t="s">
        <v>197</v>
      </c>
      <c r="F104">
        <v>2017</v>
      </c>
      <c r="G104">
        <v>31443</v>
      </c>
    </row>
    <row r="105" spans="5:7" x14ac:dyDescent="0.2">
      <c r="E105" t="s">
        <v>205</v>
      </c>
      <c r="F105">
        <v>2016</v>
      </c>
      <c r="G105">
        <v>66568</v>
      </c>
    </row>
    <row r="106" spans="5:7" x14ac:dyDescent="0.2">
      <c r="E106" t="s">
        <v>205</v>
      </c>
      <c r="F106">
        <v>2017</v>
      </c>
      <c r="G106">
        <v>66185</v>
      </c>
    </row>
    <row r="107" spans="5:7" x14ac:dyDescent="0.2">
      <c r="E107" t="s">
        <v>205</v>
      </c>
      <c r="F107">
        <v>2018</v>
      </c>
      <c r="G107">
        <v>65936</v>
      </c>
    </row>
    <row r="108" spans="5:7" x14ac:dyDescent="0.2">
      <c r="E108" t="s">
        <v>205</v>
      </c>
      <c r="F108">
        <v>2019</v>
      </c>
      <c r="G108">
        <v>65884</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5"/>
  <sheetViews>
    <sheetView workbookViewId="0">
      <pane xSplit="4" ySplit="2" topLeftCell="J3" activePane="bottomRight" state="frozen"/>
      <selection pane="topRight" activeCell="E1" sqref="E1"/>
      <selection pane="bottomLeft" activeCell="A3" sqref="A3"/>
      <selection pane="bottomRight" activeCell="AG11" sqref="AG11"/>
    </sheetView>
  </sheetViews>
  <sheetFormatPr baseColWidth="10" defaultColWidth="11.5" defaultRowHeight="15" x14ac:dyDescent="0.2"/>
  <cols>
    <col min="1" max="3" width="8.83203125" customWidth="1"/>
    <col min="4" max="4" width="20" bestFit="1" customWidth="1"/>
    <col min="5" max="7" width="8.83203125" customWidth="1"/>
    <col min="8" max="8" width="9.1640625" style="20" customWidth="1"/>
    <col min="9" max="9" width="8.83203125" customWidth="1"/>
    <col min="10" max="10" width="9.1640625" style="20" customWidth="1"/>
    <col min="11" max="11" width="8.83203125" customWidth="1"/>
    <col min="12" max="12" width="9.1640625" style="20" customWidth="1"/>
    <col min="13" max="13" width="8.83203125" customWidth="1"/>
    <col min="14" max="14" width="9.1640625" style="20" customWidth="1"/>
    <col min="15" max="15" width="8.83203125" customWidth="1"/>
    <col min="16" max="16" width="9.1640625" style="20" customWidth="1"/>
    <col min="17" max="17" width="8.83203125" customWidth="1"/>
    <col min="18" max="18" width="9.1640625" style="20" customWidth="1"/>
    <col min="19" max="19" width="8.83203125" customWidth="1"/>
    <col min="20" max="20" width="9.1640625" style="20" customWidth="1"/>
    <col min="21" max="21" width="8.83203125" customWidth="1"/>
    <col min="22" max="22" width="9.1640625" style="20" customWidth="1"/>
    <col min="23" max="23" width="8.83203125" customWidth="1"/>
    <col min="24" max="24" width="9.1640625" style="20" customWidth="1"/>
    <col min="25" max="25" width="11.5" customWidth="1"/>
    <col min="26" max="26" width="8.83203125" style="20" customWidth="1"/>
    <col min="27" max="27" width="8.83203125" customWidth="1"/>
    <col min="28" max="28" width="9.1640625" style="20" customWidth="1"/>
    <col min="29" max="29" width="8.83203125" customWidth="1"/>
    <col min="30" max="30" width="9.1640625" style="20" customWidth="1"/>
    <col min="31" max="31" width="8.83203125" customWidth="1"/>
    <col min="32" max="32" width="9.1640625" style="20" customWidth="1"/>
    <col min="33" max="256" width="8.83203125" customWidth="1"/>
  </cols>
  <sheetData>
    <row r="1" spans="1:33" ht="32" x14ac:dyDescent="0.2">
      <c r="A1" s="9" t="s">
        <v>0</v>
      </c>
      <c r="B1" s="10" t="s">
        <v>1</v>
      </c>
      <c r="C1" s="10" t="s">
        <v>2</v>
      </c>
      <c r="D1" s="10" t="s">
        <v>3</v>
      </c>
      <c r="E1" s="167" t="s">
        <v>4</v>
      </c>
      <c r="F1" s="166"/>
      <c r="G1" s="165" t="s">
        <v>5</v>
      </c>
      <c r="H1" s="165"/>
      <c r="I1" s="167" t="s">
        <v>6</v>
      </c>
      <c r="J1" s="166"/>
      <c r="K1" s="165" t="s">
        <v>7</v>
      </c>
      <c r="L1" s="165"/>
      <c r="M1" s="167" t="s">
        <v>8</v>
      </c>
      <c r="N1" s="166"/>
      <c r="O1" s="165" t="s">
        <v>9</v>
      </c>
      <c r="P1" s="165"/>
      <c r="Q1" s="167" t="s">
        <v>10</v>
      </c>
      <c r="R1" s="166"/>
      <c r="S1" s="165" t="s">
        <v>11</v>
      </c>
      <c r="T1" s="165"/>
      <c r="U1" s="167" t="s">
        <v>12</v>
      </c>
      <c r="V1" s="166"/>
      <c r="W1" s="165" t="s">
        <v>13</v>
      </c>
      <c r="X1" s="165"/>
      <c r="Y1" s="167" t="s">
        <v>14</v>
      </c>
      <c r="Z1" s="166"/>
      <c r="AA1" s="165" t="s">
        <v>15</v>
      </c>
      <c r="AB1" s="165"/>
      <c r="AC1" s="167" t="s">
        <v>16</v>
      </c>
      <c r="AD1" s="166"/>
      <c r="AE1" s="165" t="s">
        <v>17</v>
      </c>
      <c r="AF1" s="166"/>
      <c r="AG1" t="s">
        <v>18</v>
      </c>
    </row>
    <row r="2" spans="1:33" ht="16" thickBot="1" x14ac:dyDescent="0.25">
      <c r="A2" s="17" t="s">
        <v>19</v>
      </c>
      <c r="B2" s="18" t="s">
        <v>20</v>
      </c>
      <c r="C2" s="18" t="s">
        <v>21</v>
      </c>
      <c r="D2" s="18" t="s">
        <v>22</v>
      </c>
      <c r="E2" s="17" t="s">
        <v>23</v>
      </c>
      <c r="F2" s="19" t="s">
        <v>24</v>
      </c>
      <c r="G2" s="18" t="s">
        <v>23</v>
      </c>
      <c r="H2" s="23" t="s">
        <v>24</v>
      </c>
      <c r="I2" s="17" t="s">
        <v>23</v>
      </c>
      <c r="J2" s="26" t="s">
        <v>24</v>
      </c>
      <c r="K2" s="18" t="s">
        <v>23</v>
      </c>
      <c r="L2" s="23" t="s">
        <v>24</v>
      </c>
      <c r="M2" s="17" t="s">
        <v>23</v>
      </c>
      <c r="N2" s="26" t="s">
        <v>24</v>
      </c>
      <c r="O2" s="18" t="s">
        <v>23</v>
      </c>
      <c r="P2" s="23" t="s">
        <v>24</v>
      </c>
      <c r="Q2" s="17" t="s">
        <v>23</v>
      </c>
      <c r="R2" s="26" t="s">
        <v>24</v>
      </c>
      <c r="S2" s="18" t="s">
        <v>23</v>
      </c>
      <c r="T2" s="23" t="s">
        <v>24</v>
      </c>
      <c r="U2" s="17" t="s">
        <v>23</v>
      </c>
      <c r="V2" s="26" t="s">
        <v>24</v>
      </c>
      <c r="W2" s="18" t="s">
        <v>23</v>
      </c>
      <c r="X2" s="23" t="s">
        <v>24</v>
      </c>
      <c r="Y2" s="17" t="s">
        <v>23</v>
      </c>
      <c r="Z2" s="26" t="s">
        <v>24</v>
      </c>
      <c r="AA2" s="18" t="s">
        <v>23</v>
      </c>
      <c r="AB2" s="23" t="s">
        <v>24</v>
      </c>
      <c r="AC2" s="17" t="s">
        <v>23</v>
      </c>
      <c r="AD2" s="26" t="s">
        <v>24</v>
      </c>
      <c r="AE2" s="18" t="s">
        <v>23</v>
      </c>
      <c r="AF2" s="26" t="s">
        <v>24</v>
      </c>
      <c r="AG2" s="55" t="s">
        <v>25</v>
      </c>
    </row>
    <row r="3" spans="1:33" x14ac:dyDescent="0.2">
      <c r="A3" s="11">
        <v>40</v>
      </c>
      <c r="B3" s="12">
        <v>18</v>
      </c>
      <c r="C3" s="12" t="s">
        <v>26</v>
      </c>
      <c r="D3" s="12" t="s">
        <v>27</v>
      </c>
      <c r="E3" s="7">
        <v>301726</v>
      </c>
      <c r="F3" s="21">
        <v>4.6535350709352323E-2</v>
      </c>
      <c r="G3" s="13">
        <v>317075</v>
      </c>
      <c r="H3" s="24">
        <v>6.5034302094716778E-2</v>
      </c>
      <c r="I3" s="7">
        <v>-15349</v>
      </c>
      <c r="J3" s="21">
        <v>-9.5436293522717808E-3</v>
      </c>
      <c r="K3" s="4">
        <v>-226111</v>
      </c>
      <c r="L3" s="20">
        <v>-4.1352393402520088E-2</v>
      </c>
      <c r="M3" s="7">
        <v>57116</v>
      </c>
      <c r="N3" s="21">
        <v>9.6578102357637932E-2</v>
      </c>
      <c r="O3" s="13">
        <v>65485</v>
      </c>
      <c r="P3" s="24">
        <v>0.6390401467689365</v>
      </c>
      <c r="Q3" s="7">
        <v>96411</v>
      </c>
      <c r="R3" s="21">
        <v>0.49664647338814366</v>
      </c>
      <c r="S3" s="13">
        <v>308825</v>
      </c>
      <c r="T3" s="24">
        <v>2.4145628259356848</v>
      </c>
      <c r="U3" s="7">
        <v>164484</v>
      </c>
      <c r="V3" s="21">
        <v>0.42207094047579335</v>
      </c>
      <c r="W3" s="13">
        <v>-165449</v>
      </c>
      <c r="X3" s="24">
        <v>-3.1296788224542994E-2</v>
      </c>
      <c r="Y3" s="7">
        <v>467175</v>
      </c>
      <c r="Z3" s="21">
        <v>0.39017446041212711</v>
      </c>
      <c r="AA3" s="13">
        <v>127634</v>
      </c>
      <c r="AB3" s="24">
        <v>4.5656279052963274E-2</v>
      </c>
      <c r="AC3" s="7">
        <v>165388</v>
      </c>
      <c r="AD3" s="21">
        <v>6.6098249748017104E-2</v>
      </c>
      <c r="AE3" s="13">
        <v>-37754</v>
      </c>
      <c r="AF3" s="21">
        <v>-0.12868327499173446</v>
      </c>
    </row>
    <row r="4" spans="1:33" x14ac:dyDescent="0.2">
      <c r="A4" s="11">
        <v>50</v>
      </c>
      <c r="B4" s="12">
        <v>18</v>
      </c>
      <c r="C4" s="12" t="s">
        <v>28</v>
      </c>
      <c r="D4" s="12" t="s">
        <v>29</v>
      </c>
      <c r="E4" s="7">
        <v>1422</v>
      </c>
      <c r="F4" s="21">
        <v>4.1352836827870998E-2</v>
      </c>
      <c r="G4" s="13">
        <v>968</v>
      </c>
      <c r="H4" s="24">
        <v>4.089046593165209E-2</v>
      </c>
      <c r="I4" s="7">
        <v>454</v>
      </c>
      <c r="J4" s="21">
        <v>4.2374463319021838E-2</v>
      </c>
      <c r="K4" s="4">
        <v>321</v>
      </c>
      <c r="L4" s="20">
        <v>9.6254760262676538E-3</v>
      </c>
      <c r="M4" s="7">
        <v>76</v>
      </c>
      <c r="N4" s="21">
        <v>0.71028037383177567</v>
      </c>
      <c r="O4" s="13">
        <v>59</v>
      </c>
      <c r="P4" s="24">
        <v>0.75641025641025639</v>
      </c>
      <c r="Q4" s="7">
        <v>90</v>
      </c>
      <c r="R4" s="21">
        <v>0.16304347826086957</v>
      </c>
      <c r="S4" s="13">
        <v>876</v>
      </c>
      <c r="T4" s="24">
        <v>2.9102990033222591</v>
      </c>
      <c r="U4" s="7">
        <v>225</v>
      </c>
      <c r="V4" s="21">
        <v>0.15934844192634562</v>
      </c>
      <c r="W4" s="13">
        <v>559</v>
      </c>
      <c r="X4" s="24">
        <v>1.7188893330463393E-2</v>
      </c>
      <c r="Y4" s="7">
        <v>863</v>
      </c>
      <c r="Z4" s="21">
        <v>0.462486602357985</v>
      </c>
      <c r="AA4" s="13">
        <v>158</v>
      </c>
      <c r="AB4" s="24">
        <v>1.2140771476871062E-2</v>
      </c>
      <c r="AC4" s="7">
        <v>375</v>
      </c>
      <c r="AD4" s="21">
        <v>3.122138040129881E-2</v>
      </c>
      <c r="AE4" s="13">
        <v>-217</v>
      </c>
      <c r="AF4" s="21">
        <v>-0.21635094715852443</v>
      </c>
    </row>
    <row r="5" spans="1:33" x14ac:dyDescent="0.2">
      <c r="A5" s="11">
        <v>50</v>
      </c>
      <c r="B5" s="12">
        <v>18</v>
      </c>
      <c r="C5" s="12" t="s">
        <v>30</v>
      </c>
      <c r="D5" s="12" t="s">
        <v>31</v>
      </c>
      <c r="E5" s="7">
        <v>30081</v>
      </c>
      <c r="F5" s="21">
        <v>8.4656754725901909E-2</v>
      </c>
      <c r="G5" s="13">
        <v>27832</v>
      </c>
      <c r="H5" s="24">
        <v>0.10730575122122366</v>
      </c>
      <c r="I5" s="7">
        <v>2249</v>
      </c>
      <c r="J5" s="21">
        <v>2.3437337168344483E-2</v>
      </c>
      <c r="K5" s="4">
        <v>-4598</v>
      </c>
      <c r="L5" s="20">
        <v>-1.6325052458166608E-2</v>
      </c>
      <c r="M5" s="7">
        <v>2863</v>
      </c>
      <c r="N5" s="21">
        <v>6.879234946417416E-2</v>
      </c>
      <c r="O5" s="13">
        <v>8583</v>
      </c>
      <c r="P5" s="24">
        <v>0.8829338545417138</v>
      </c>
      <c r="Q5" s="7">
        <v>6467</v>
      </c>
      <c r="R5" s="21">
        <v>0.54390243902439028</v>
      </c>
      <c r="S5" s="13">
        <v>16766</v>
      </c>
      <c r="T5" s="24">
        <v>1.6048626399923422</v>
      </c>
      <c r="U5" s="7">
        <v>9830</v>
      </c>
      <c r="V5" s="21">
        <v>0.42567011648551512</v>
      </c>
      <c r="W5" s="13">
        <v>-1640</v>
      </c>
      <c r="X5" s="24">
        <v>-6.0340926233217679E-3</v>
      </c>
      <c r="Y5" s="7">
        <v>31721</v>
      </c>
      <c r="Z5" s="21">
        <v>0.37971031841034236</v>
      </c>
      <c r="AA5" s="13">
        <v>10247</v>
      </c>
      <c r="AB5" s="24">
        <v>6.7332965357724858E-2</v>
      </c>
      <c r="AC5" s="7">
        <v>13839</v>
      </c>
      <c r="AD5" s="21">
        <v>0.1003910018788402</v>
      </c>
      <c r="AE5" s="13">
        <v>-3592</v>
      </c>
      <c r="AF5" s="21">
        <v>-0.25061047931347241</v>
      </c>
    </row>
    <row r="6" spans="1:33" x14ac:dyDescent="0.2">
      <c r="A6" s="11">
        <v>50</v>
      </c>
      <c r="B6" s="12">
        <v>18</v>
      </c>
      <c r="C6" s="12" t="s">
        <v>32</v>
      </c>
      <c r="D6" s="12" t="s">
        <v>33</v>
      </c>
      <c r="E6" s="7">
        <v>5414</v>
      </c>
      <c r="F6" s="21">
        <v>7.0500299502565311E-2</v>
      </c>
      <c r="G6" s="13">
        <v>5006</v>
      </c>
      <c r="H6" s="24">
        <v>8.7160915137375075E-2</v>
      </c>
      <c r="I6" s="7">
        <v>408</v>
      </c>
      <c r="J6" s="21">
        <v>2.1074380165289255E-2</v>
      </c>
      <c r="K6" s="4">
        <v>-3061</v>
      </c>
      <c r="L6" s="20">
        <v>-4.4475764268278505E-2</v>
      </c>
      <c r="M6" s="7">
        <v>406</v>
      </c>
      <c r="N6" s="21">
        <v>0.28591549295774649</v>
      </c>
      <c r="O6" s="13">
        <v>2758</v>
      </c>
      <c r="P6" s="24">
        <v>1.0478723404255319</v>
      </c>
      <c r="Q6" s="7">
        <v>1513</v>
      </c>
      <c r="R6" s="21">
        <v>0.55912786400591274</v>
      </c>
      <c r="S6" s="13">
        <v>3798</v>
      </c>
      <c r="T6" s="24">
        <v>3.1336633663366338</v>
      </c>
      <c r="U6" s="7">
        <v>2495</v>
      </c>
      <c r="V6" s="21">
        <v>0.52393952120957576</v>
      </c>
      <c r="W6" s="13">
        <v>-2422</v>
      </c>
      <c r="X6" s="24">
        <v>-3.6248260173309191E-2</v>
      </c>
      <c r="Y6" s="7">
        <v>7836</v>
      </c>
      <c r="Z6" s="21">
        <v>0.78540643480004013</v>
      </c>
      <c r="AA6" s="13">
        <v>2219</v>
      </c>
      <c r="AB6" s="24">
        <v>6.7043325880717874E-2</v>
      </c>
      <c r="AC6" s="7">
        <v>2747</v>
      </c>
      <c r="AD6" s="21">
        <v>9.1995981245813804E-2</v>
      </c>
      <c r="AE6" s="13">
        <v>-528</v>
      </c>
      <c r="AF6" s="21">
        <v>-0.16306361951822113</v>
      </c>
    </row>
    <row r="7" spans="1:33" x14ac:dyDescent="0.2">
      <c r="A7" s="11">
        <v>50</v>
      </c>
      <c r="B7" s="12">
        <v>18</v>
      </c>
      <c r="C7" s="12" t="s">
        <v>34</v>
      </c>
      <c r="D7" s="12" t="s">
        <v>35</v>
      </c>
      <c r="E7" s="7">
        <v>-135</v>
      </c>
      <c r="F7" s="21">
        <v>-1.5247345832392139E-2</v>
      </c>
      <c r="G7" s="13">
        <v>-16</v>
      </c>
      <c r="H7" s="24">
        <v>-2.4353120243531205E-3</v>
      </c>
      <c r="I7" s="7">
        <v>-119</v>
      </c>
      <c r="J7" s="21">
        <v>-5.2101576182136601E-2</v>
      </c>
      <c r="K7" s="4">
        <v>-535</v>
      </c>
      <c r="L7" s="20">
        <v>-6.3022735304511718E-2</v>
      </c>
      <c r="M7" s="7">
        <v>9</v>
      </c>
      <c r="N7" s="21">
        <v>0.21428571428571427</v>
      </c>
      <c r="O7" s="13">
        <v>-2</v>
      </c>
      <c r="P7" s="24">
        <v>-0.13333333333333333</v>
      </c>
      <c r="Q7" s="7">
        <v>137</v>
      </c>
      <c r="R7" s="21">
        <v>0.66183574879227058</v>
      </c>
      <c r="S7" s="13">
        <v>256</v>
      </c>
      <c r="T7" s="24">
        <v>2.5346534653465347</v>
      </c>
      <c r="U7" s="7">
        <v>198</v>
      </c>
      <c r="V7" s="21">
        <v>0.45939675174013922</v>
      </c>
      <c r="W7" s="13">
        <v>-509</v>
      </c>
      <c r="X7" s="24">
        <v>-6.1340081947457221E-2</v>
      </c>
      <c r="Y7" s="7">
        <v>374</v>
      </c>
      <c r="Z7" s="21">
        <v>0.67266187050359716</v>
      </c>
      <c r="AA7" s="13">
        <v>-154</v>
      </c>
      <c r="AB7" s="24">
        <v>-3.9116078232156466E-2</v>
      </c>
      <c r="AC7" s="7">
        <v>-71</v>
      </c>
      <c r="AD7" s="21">
        <v>-2.0408163265306121E-2</v>
      </c>
      <c r="AE7" s="13">
        <v>-83</v>
      </c>
      <c r="AF7" s="21">
        <v>-0.18122270742358079</v>
      </c>
    </row>
    <row r="8" spans="1:33" x14ac:dyDescent="0.2">
      <c r="A8" s="11">
        <v>50</v>
      </c>
      <c r="B8" s="12">
        <v>18</v>
      </c>
      <c r="C8" s="12" t="s">
        <v>36</v>
      </c>
      <c r="D8" s="12" t="s">
        <v>37</v>
      </c>
      <c r="E8" s="7">
        <v>-654</v>
      </c>
      <c r="F8" s="21">
        <v>-5.1229829233902555E-2</v>
      </c>
      <c r="G8" s="13">
        <v>-325</v>
      </c>
      <c r="H8" s="24">
        <v>-3.2988225740966298E-2</v>
      </c>
      <c r="I8" s="7">
        <v>-329</v>
      </c>
      <c r="J8" s="21">
        <v>-0.11290322580645161</v>
      </c>
      <c r="K8" s="4">
        <v>-1090</v>
      </c>
      <c r="L8" s="20">
        <v>-8.7409783480352846E-2</v>
      </c>
      <c r="M8" s="7">
        <v>10</v>
      </c>
      <c r="N8" s="21">
        <v>0.20408163265306123</v>
      </c>
      <c r="O8" s="13">
        <v>5</v>
      </c>
      <c r="P8" s="24">
        <v>0.26315789473684209</v>
      </c>
      <c r="Q8" s="7">
        <v>70</v>
      </c>
      <c r="R8" s="21">
        <v>1.044776119402985</v>
      </c>
      <c r="S8" s="13">
        <v>351</v>
      </c>
      <c r="T8" s="24">
        <v>2.1801242236024843</v>
      </c>
      <c r="U8" s="7">
        <v>135</v>
      </c>
      <c r="V8" s="21">
        <v>1.1538461538461537</v>
      </c>
      <c r="W8" s="13">
        <v>-1125</v>
      </c>
      <c r="X8" s="24">
        <v>-9.0703861968878502E-2</v>
      </c>
      <c r="Y8" s="7">
        <v>471</v>
      </c>
      <c r="Z8" s="21">
        <v>1.2975206611570247</v>
      </c>
      <c r="AA8" s="13">
        <v>-194</v>
      </c>
      <c r="AB8" s="24">
        <v>-3.2060816393984462E-2</v>
      </c>
      <c r="AC8" s="7">
        <v>-57</v>
      </c>
      <c r="AD8" s="21">
        <v>-1.0886172650878533E-2</v>
      </c>
      <c r="AE8" s="13">
        <v>-137</v>
      </c>
      <c r="AF8" s="21">
        <v>-0.16809815950920245</v>
      </c>
    </row>
    <row r="9" spans="1:33" x14ac:dyDescent="0.2">
      <c r="A9" s="11">
        <v>50</v>
      </c>
      <c r="B9" s="12">
        <v>18</v>
      </c>
      <c r="C9" s="12" t="s">
        <v>38</v>
      </c>
      <c r="D9" s="12" t="s">
        <v>39</v>
      </c>
      <c r="E9" s="7">
        <v>14172</v>
      </c>
      <c r="F9" s="21">
        <v>0.25021186440677967</v>
      </c>
      <c r="G9" s="13">
        <v>11342</v>
      </c>
      <c r="H9" s="24">
        <v>0.27851582643714856</v>
      </c>
      <c r="I9" s="7">
        <v>2830</v>
      </c>
      <c r="J9" s="21">
        <v>0.17779732361625936</v>
      </c>
      <c r="K9" s="4">
        <v>7872</v>
      </c>
      <c r="L9" s="20">
        <v>0.14590476896558116</v>
      </c>
      <c r="M9" s="7">
        <v>946</v>
      </c>
      <c r="N9" s="21">
        <v>1.9111111111111112</v>
      </c>
      <c r="O9" s="13">
        <v>1459</v>
      </c>
      <c r="P9" s="24">
        <v>1.5488322717622081</v>
      </c>
      <c r="Q9" s="7">
        <v>567</v>
      </c>
      <c r="R9" s="21">
        <v>1.1690721649484537</v>
      </c>
      <c r="S9" s="13">
        <v>3328</v>
      </c>
      <c r="T9" s="24">
        <v>4.3503267973856206</v>
      </c>
      <c r="U9" s="7">
        <v>1505</v>
      </c>
      <c r="V9" s="21">
        <v>1.1850393700787401</v>
      </c>
      <c r="W9" s="13">
        <v>7984</v>
      </c>
      <c r="X9" s="24">
        <v>0.15021354254858799</v>
      </c>
      <c r="Y9" s="7">
        <v>6188</v>
      </c>
      <c r="Z9" s="21">
        <v>1.773574089997134</v>
      </c>
      <c r="AA9" s="13">
        <v>5349</v>
      </c>
      <c r="AB9" s="24">
        <v>0.23507954645337084</v>
      </c>
      <c r="AC9" s="7">
        <v>5444</v>
      </c>
      <c r="AD9" s="21">
        <v>0.25741169795262187</v>
      </c>
      <c r="AE9" s="13">
        <v>-95</v>
      </c>
      <c r="AF9" s="21">
        <v>-5.9190031152647975E-2</v>
      </c>
    </row>
    <row r="10" spans="1:33" x14ac:dyDescent="0.2">
      <c r="A10" s="11">
        <v>50</v>
      </c>
      <c r="B10" s="12">
        <v>18</v>
      </c>
      <c r="C10" s="12" t="s">
        <v>40</v>
      </c>
      <c r="D10" s="12" t="s">
        <v>41</v>
      </c>
      <c r="E10" s="7">
        <v>233</v>
      </c>
      <c r="F10" s="21">
        <v>1.5286707781131085E-2</v>
      </c>
      <c r="G10" s="13">
        <v>572</v>
      </c>
      <c r="H10" s="24">
        <v>4.7390223695111845E-2</v>
      </c>
      <c r="I10" s="7">
        <v>-339</v>
      </c>
      <c r="J10" s="21">
        <v>-0.10687263556116015</v>
      </c>
      <c r="K10" s="4">
        <v>-309</v>
      </c>
      <c r="L10" s="20">
        <v>-2.0774505849132714E-2</v>
      </c>
      <c r="M10" s="7">
        <v>11</v>
      </c>
      <c r="N10" s="21">
        <v>0.20754716981132076</v>
      </c>
      <c r="O10" s="13">
        <v>24</v>
      </c>
      <c r="P10" s="24">
        <v>0.54545454545454541</v>
      </c>
      <c r="Q10" s="7">
        <v>53</v>
      </c>
      <c r="R10" s="21">
        <v>0.54081632653061229</v>
      </c>
      <c r="S10" s="13">
        <v>454</v>
      </c>
      <c r="T10" s="24">
        <v>2.6242774566473988</v>
      </c>
      <c r="U10" s="7">
        <v>92</v>
      </c>
      <c r="V10" s="21">
        <v>0.5168539325842697</v>
      </c>
      <c r="W10" s="13">
        <v>-298</v>
      </c>
      <c r="X10" s="24">
        <v>-2.0188334123704355E-2</v>
      </c>
      <c r="Y10" s="7">
        <v>531</v>
      </c>
      <c r="Z10" s="21">
        <v>1.1039501039501038</v>
      </c>
      <c r="AA10" s="13">
        <v>151</v>
      </c>
      <c r="AB10" s="24">
        <v>1.8225709112854555E-2</v>
      </c>
      <c r="AC10" s="7">
        <v>358</v>
      </c>
      <c r="AD10" s="21">
        <v>5.7751250201645427E-2</v>
      </c>
      <c r="AE10" s="13">
        <v>-207</v>
      </c>
      <c r="AF10" s="21">
        <v>-9.9232981783317353E-2</v>
      </c>
    </row>
    <row r="11" spans="1:33" x14ac:dyDescent="0.2">
      <c r="A11" s="11">
        <v>50</v>
      </c>
      <c r="B11" s="12">
        <v>18</v>
      </c>
      <c r="C11" s="12" t="s">
        <v>42</v>
      </c>
      <c r="D11" s="12" t="s">
        <v>43</v>
      </c>
      <c r="E11" s="7">
        <v>151</v>
      </c>
      <c r="F11" s="21">
        <v>7.4919374844951625E-3</v>
      </c>
      <c r="G11" s="13">
        <v>306</v>
      </c>
      <c r="H11" s="24">
        <v>2.0134228187919462E-2</v>
      </c>
      <c r="I11" s="7">
        <v>-155</v>
      </c>
      <c r="J11" s="21">
        <v>-3.1268912648779505E-2</v>
      </c>
      <c r="K11" s="4">
        <v>-515</v>
      </c>
      <c r="L11" s="20">
        <v>-2.6410256410256409E-2</v>
      </c>
      <c r="M11" s="7">
        <v>107</v>
      </c>
      <c r="N11" s="21">
        <v>2.2291666666666665</v>
      </c>
      <c r="O11" s="13">
        <v>27</v>
      </c>
      <c r="P11" s="24">
        <v>1.2857142857142858</v>
      </c>
      <c r="Q11" s="7">
        <v>23</v>
      </c>
      <c r="R11" s="21">
        <v>5.9278350515463915E-2</v>
      </c>
      <c r="S11" s="13">
        <v>509</v>
      </c>
      <c r="T11" s="24">
        <v>2.5707070707070705</v>
      </c>
      <c r="U11" s="7">
        <v>112</v>
      </c>
      <c r="V11" s="21">
        <v>0.15752461322081576</v>
      </c>
      <c r="W11" s="13">
        <v>-461</v>
      </c>
      <c r="X11" s="24">
        <v>-2.4025432562017928E-2</v>
      </c>
      <c r="Y11" s="7">
        <v>612</v>
      </c>
      <c r="Z11" s="21">
        <v>0.63288521199586345</v>
      </c>
      <c r="AA11" s="13">
        <v>11</v>
      </c>
      <c r="AB11" s="24">
        <v>1.1613175675675676E-3</v>
      </c>
      <c r="AC11" s="7">
        <v>225</v>
      </c>
      <c r="AD11" s="21">
        <v>2.8481012658227847E-2</v>
      </c>
      <c r="AE11" s="13">
        <v>-214</v>
      </c>
      <c r="AF11" s="21">
        <v>-0.13613231552162849</v>
      </c>
    </row>
    <row r="12" spans="1:33" x14ac:dyDescent="0.2">
      <c r="A12" s="11">
        <v>50</v>
      </c>
      <c r="B12" s="12">
        <v>18</v>
      </c>
      <c r="C12" s="12" t="s">
        <v>44</v>
      </c>
      <c r="D12" s="12" t="s">
        <v>45</v>
      </c>
      <c r="E12" s="7">
        <v>-1096</v>
      </c>
      <c r="F12" s="21">
        <v>-2.812708515115742E-2</v>
      </c>
      <c r="G12" s="13">
        <v>-162</v>
      </c>
      <c r="H12" s="24">
        <v>-5.6107782357219544E-3</v>
      </c>
      <c r="I12" s="7">
        <v>-934</v>
      </c>
      <c r="J12" s="21">
        <v>-9.2539383731298913E-2</v>
      </c>
      <c r="K12" s="4">
        <v>-4263</v>
      </c>
      <c r="L12" s="20">
        <v>-0.12397847898793078</v>
      </c>
      <c r="M12" s="7">
        <v>26</v>
      </c>
      <c r="N12" s="21">
        <v>4.4982698961937718E-2</v>
      </c>
      <c r="O12" s="13">
        <v>158</v>
      </c>
      <c r="P12" s="24">
        <v>0.37708830548926014</v>
      </c>
      <c r="Q12" s="7">
        <v>845</v>
      </c>
      <c r="R12" s="21">
        <v>0.28412911903160726</v>
      </c>
      <c r="S12" s="13">
        <v>2138</v>
      </c>
      <c r="T12" s="24">
        <v>3.5049180327868852</v>
      </c>
      <c r="U12" s="7">
        <v>1778</v>
      </c>
      <c r="V12" s="21">
        <v>0.36307943638962631</v>
      </c>
      <c r="W12" s="13">
        <v>-3880</v>
      </c>
      <c r="X12" s="24">
        <v>-0.11893084845512505</v>
      </c>
      <c r="Y12" s="7">
        <v>2784</v>
      </c>
      <c r="Z12" s="21">
        <v>0.43897824030274363</v>
      </c>
      <c r="AA12" s="13">
        <v>-95</v>
      </c>
      <c r="AB12" s="24">
        <v>-5.766662619885881E-3</v>
      </c>
      <c r="AC12" s="7">
        <v>42</v>
      </c>
      <c r="AD12" s="21">
        <v>2.8267599946156952E-3</v>
      </c>
      <c r="AE12" s="13">
        <v>-137</v>
      </c>
      <c r="AF12" s="21">
        <v>-8.4777227722772283E-2</v>
      </c>
    </row>
    <row r="13" spans="1:33" x14ac:dyDescent="0.2">
      <c r="A13" s="11">
        <v>50</v>
      </c>
      <c r="B13" s="12">
        <v>18</v>
      </c>
      <c r="C13" s="12" t="s">
        <v>46</v>
      </c>
      <c r="D13" s="12" t="s">
        <v>47</v>
      </c>
      <c r="E13" s="7">
        <v>10861</v>
      </c>
      <c r="F13" s="21">
        <v>9.8528557950504386E-2</v>
      </c>
      <c r="G13" s="13">
        <v>9400</v>
      </c>
      <c r="H13" s="24">
        <v>0.11174114094837322</v>
      </c>
      <c r="I13" s="7">
        <v>1461</v>
      </c>
      <c r="J13" s="21">
        <v>5.5957715730207976E-2</v>
      </c>
      <c r="K13" s="4">
        <v>1154</v>
      </c>
      <c r="L13" s="20">
        <v>1.2025718781588354E-2</v>
      </c>
      <c r="M13" s="7">
        <v>1729</v>
      </c>
      <c r="N13" s="21">
        <v>0.2256885524083018</v>
      </c>
      <c r="O13" s="13">
        <v>465</v>
      </c>
      <c r="P13" s="24">
        <v>0.53142857142857147</v>
      </c>
      <c r="Q13" s="7">
        <v>1370</v>
      </c>
      <c r="R13" s="21">
        <v>0.41857622975863124</v>
      </c>
      <c r="S13" s="13">
        <v>6143</v>
      </c>
      <c r="T13" s="24">
        <v>2.4951259138911452</v>
      </c>
      <c r="U13" s="7">
        <v>2541</v>
      </c>
      <c r="V13" s="21">
        <v>0.47495327102803736</v>
      </c>
      <c r="W13" s="13">
        <v>1516</v>
      </c>
      <c r="X13" s="24">
        <v>1.6147070414434372E-2</v>
      </c>
      <c r="Y13" s="7">
        <v>9345</v>
      </c>
      <c r="Z13" s="21">
        <v>0.57173447537473232</v>
      </c>
      <c r="AA13" s="13">
        <v>4393</v>
      </c>
      <c r="AB13" s="24">
        <v>9.1949933020763569E-2</v>
      </c>
      <c r="AC13" s="7">
        <v>4530</v>
      </c>
      <c r="AD13" s="21">
        <v>0.10237750858795877</v>
      </c>
      <c r="AE13" s="13">
        <v>-137</v>
      </c>
      <c r="AF13" s="21">
        <v>-3.8832199546485258E-2</v>
      </c>
    </row>
    <row r="14" spans="1:33" x14ac:dyDescent="0.2">
      <c r="A14" s="11">
        <v>50</v>
      </c>
      <c r="B14" s="12">
        <v>18</v>
      </c>
      <c r="C14" s="12" t="s">
        <v>48</v>
      </c>
      <c r="D14" s="12" t="s">
        <v>49</v>
      </c>
      <c r="E14" s="7">
        <v>-424</v>
      </c>
      <c r="F14" s="21">
        <v>-1.5767943473410189E-2</v>
      </c>
      <c r="G14" s="13">
        <v>3</v>
      </c>
      <c r="H14" s="24">
        <v>1.4670644041273411E-4</v>
      </c>
      <c r="I14" s="7">
        <v>-427</v>
      </c>
      <c r="J14" s="21">
        <v>-6.6294053718366719E-2</v>
      </c>
      <c r="K14" s="4">
        <v>-1260</v>
      </c>
      <c r="L14" s="20">
        <v>-4.7903280994563355E-2</v>
      </c>
      <c r="M14" s="7">
        <v>51</v>
      </c>
      <c r="N14" s="21">
        <v>0.58620689655172409</v>
      </c>
      <c r="O14" s="13">
        <v>33</v>
      </c>
      <c r="P14" s="24">
        <v>0.55000000000000004</v>
      </c>
      <c r="Q14" s="7">
        <v>46</v>
      </c>
      <c r="R14" s="21">
        <v>0.22660098522167488</v>
      </c>
      <c r="S14" s="13">
        <v>706</v>
      </c>
      <c r="T14" s="24">
        <v>2.9789029535864979</v>
      </c>
      <c r="U14" s="7">
        <v>153</v>
      </c>
      <c r="V14" s="21">
        <v>0.49837133550488599</v>
      </c>
      <c r="W14" s="13">
        <v>-1266</v>
      </c>
      <c r="X14" s="24">
        <v>-4.8420408475483824E-2</v>
      </c>
      <c r="Y14" s="7">
        <v>842</v>
      </c>
      <c r="Z14" s="21">
        <v>1.131720430107527</v>
      </c>
      <c r="AA14" s="13">
        <v>-71</v>
      </c>
      <c r="AB14" s="24">
        <v>-6.0668204733828933E-3</v>
      </c>
      <c r="AC14" s="7">
        <v>167</v>
      </c>
      <c r="AD14" s="21">
        <v>1.598545036852685E-2</v>
      </c>
      <c r="AE14" s="13">
        <v>-238</v>
      </c>
      <c r="AF14" s="21">
        <v>-0.18949044585987262</v>
      </c>
    </row>
    <row r="15" spans="1:33" x14ac:dyDescent="0.2">
      <c r="A15" s="11">
        <v>50</v>
      </c>
      <c r="B15" s="12">
        <v>18</v>
      </c>
      <c r="C15" s="12" t="s">
        <v>50</v>
      </c>
      <c r="D15" s="12" t="s">
        <v>51</v>
      </c>
      <c r="E15" s="7">
        <v>-34</v>
      </c>
      <c r="F15" s="21">
        <v>-1.0233566096797496E-3</v>
      </c>
      <c r="G15" s="13">
        <v>176</v>
      </c>
      <c r="H15" s="24">
        <v>7.2205128205128201E-3</v>
      </c>
      <c r="I15" s="7">
        <v>-210</v>
      </c>
      <c r="J15" s="21">
        <v>-2.3731495084190302E-2</v>
      </c>
      <c r="K15" s="4">
        <v>-3365</v>
      </c>
      <c r="L15" s="20">
        <v>-0.11130590103201905</v>
      </c>
      <c r="M15" s="7">
        <v>59</v>
      </c>
      <c r="N15" s="21">
        <v>0.41549295774647887</v>
      </c>
      <c r="O15" s="13">
        <v>1</v>
      </c>
      <c r="P15" s="24">
        <v>1.3888888888888888E-2</v>
      </c>
      <c r="Q15" s="7">
        <v>1078</v>
      </c>
      <c r="R15" s="21">
        <v>0.45736105218498091</v>
      </c>
      <c r="S15" s="13">
        <v>2193</v>
      </c>
      <c r="T15" s="24">
        <v>5.2090261282660331</v>
      </c>
      <c r="U15" s="7">
        <v>1747</v>
      </c>
      <c r="V15" s="21">
        <v>0.39749715585893058</v>
      </c>
      <c r="W15" s="13">
        <v>-2541</v>
      </c>
      <c r="X15" s="24">
        <v>-8.9632791280115698E-2</v>
      </c>
      <c r="Y15" s="7">
        <v>2507</v>
      </c>
      <c r="Z15" s="21">
        <v>0.51425641025641022</v>
      </c>
      <c r="AA15" s="13">
        <v>129</v>
      </c>
      <c r="AB15" s="24">
        <v>9.6839576608362728E-3</v>
      </c>
      <c r="AC15" s="7">
        <v>316</v>
      </c>
      <c r="AD15" s="21">
        <v>2.6104915324246178E-2</v>
      </c>
      <c r="AE15" s="13">
        <v>-187</v>
      </c>
      <c r="AF15" s="21">
        <v>-0.15378289473684212</v>
      </c>
    </row>
    <row r="16" spans="1:33" x14ac:dyDescent="0.2">
      <c r="A16" s="11">
        <v>50</v>
      </c>
      <c r="B16" s="12">
        <v>18</v>
      </c>
      <c r="C16" s="12" t="s">
        <v>52</v>
      </c>
      <c r="D16" s="12" t="s">
        <v>53</v>
      </c>
      <c r="E16" s="7">
        <v>-187</v>
      </c>
      <c r="F16" s="21">
        <v>-1.7455427984691498E-2</v>
      </c>
      <c r="G16" s="13">
        <v>3</v>
      </c>
      <c r="H16" s="24">
        <v>3.6505232416646384E-4</v>
      </c>
      <c r="I16" s="7">
        <v>-190</v>
      </c>
      <c r="J16" s="21">
        <v>-7.6152304609218444E-2</v>
      </c>
      <c r="K16" s="4">
        <v>-408</v>
      </c>
      <c r="L16" s="20">
        <v>-3.9087947882736153E-2</v>
      </c>
      <c r="M16" s="7">
        <v>6</v>
      </c>
      <c r="N16" s="21">
        <v>0.25</v>
      </c>
      <c r="O16" s="13">
        <v>3</v>
      </c>
      <c r="P16" s="24">
        <v>0.15</v>
      </c>
      <c r="Q16" s="7">
        <v>-35</v>
      </c>
      <c r="R16" s="21">
        <v>-0.31531531531531531</v>
      </c>
      <c r="S16" s="13">
        <v>247</v>
      </c>
      <c r="T16" s="24">
        <v>2.0583333333333331</v>
      </c>
      <c r="U16" s="7">
        <v>-5</v>
      </c>
      <c r="V16" s="21">
        <v>-3.968253968253968E-2</v>
      </c>
      <c r="W16" s="13">
        <v>-401</v>
      </c>
      <c r="X16" s="24">
        <v>-3.8594802694898941E-2</v>
      </c>
      <c r="Y16" s="7">
        <v>214</v>
      </c>
      <c r="Z16" s="21">
        <v>0.66253869969040247</v>
      </c>
      <c r="AA16" s="13">
        <v>351</v>
      </c>
      <c r="AB16" s="24">
        <v>6.3586956521739124E-2</v>
      </c>
      <c r="AC16" s="7">
        <v>27</v>
      </c>
      <c r="AD16" s="21">
        <v>6.2746920752963049E-3</v>
      </c>
      <c r="AE16" s="13">
        <v>324</v>
      </c>
      <c r="AF16" s="21">
        <v>0.26622843056696793</v>
      </c>
    </row>
    <row r="17" spans="1:32" x14ac:dyDescent="0.2">
      <c r="A17" s="11">
        <v>50</v>
      </c>
      <c r="B17" s="12">
        <v>18</v>
      </c>
      <c r="C17" s="12" t="s">
        <v>54</v>
      </c>
      <c r="D17" s="12" t="s">
        <v>55</v>
      </c>
      <c r="E17" s="7">
        <v>1733</v>
      </c>
      <c r="F17" s="21">
        <v>5.475859453993933E-2</v>
      </c>
      <c r="G17" s="13">
        <v>1171</v>
      </c>
      <c r="H17" s="24">
        <v>5.1979758522727272E-2</v>
      </c>
      <c r="I17" s="7">
        <v>562</v>
      </c>
      <c r="J17" s="21">
        <v>6.1622807017543857E-2</v>
      </c>
      <c r="K17" s="4">
        <v>263</v>
      </c>
      <c r="L17" s="20">
        <v>8.7442231605545772E-3</v>
      </c>
      <c r="M17" s="7">
        <v>466</v>
      </c>
      <c r="N17" s="21">
        <v>2.7093023255813953</v>
      </c>
      <c r="O17" s="13">
        <v>-28</v>
      </c>
      <c r="P17" s="24">
        <v>-0.17391304347826086</v>
      </c>
      <c r="Q17" s="7">
        <v>39</v>
      </c>
      <c r="R17" s="21">
        <v>4.3478260869565216E-2</v>
      </c>
      <c r="S17" s="13">
        <v>993</v>
      </c>
      <c r="T17" s="24">
        <v>2.9120234604105573</v>
      </c>
      <c r="U17" s="7">
        <v>789</v>
      </c>
      <c r="V17" s="21">
        <v>0.6004566210045662</v>
      </c>
      <c r="W17" s="13">
        <v>12</v>
      </c>
      <c r="X17" s="24">
        <v>4.0409482758620689E-4</v>
      </c>
      <c r="Y17" s="7">
        <v>1721</v>
      </c>
      <c r="Z17" s="21">
        <v>0.88165983606557374</v>
      </c>
      <c r="AA17" s="13">
        <v>267</v>
      </c>
      <c r="AB17" s="24">
        <v>2.1409670435410151E-2</v>
      </c>
      <c r="AC17" s="7">
        <v>408</v>
      </c>
      <c r="AD17" s="21">
        <v>3.6013769970871218E-2</v>
      </c>
      <c r="AE17" s="13">
        <v>-141</v>
      </c>
      <c r="AF17" s="21">
        <v>-0.1234676007005254</v>
      </c>
    </row>
    <row r="18" spans="1:32" x14ac:dyDescent="0.2">
      <c r="A18" s="11">
        <v>50</v>
      </c>
      <c r="B18" s="12">
        <v>18</v>
      </c>
      <c r="C18" s="12" t="s">
        <v>56</v>
      </c>
      <c r="D18" s="12" t="s">
        <v>57</v>
      </c>
      <c r="E18" s="7">
        <v>632</v>
      </c>
      <c r="F18" s="21">
        <v>1.2628129558215278E-2</v>
      </c>
      <c r="G18" s="13">
        <v>1831</v>
      </c>
      <c r="H18" s="24">
        <v>4.8785036768624106E-2</v>
      </c>
      <c r="I18" s="7">
        <v>-1199</v>
      </c>
      <c r="J18" s="21">
        <v>-9.58050339592489E-2</v>
      </c>
      <c r="K18" s="4">
        <v>-1217</v>
      </c>
      <c r="L18" s="20">
        <v>-2.4948749487494874E-2</v>
      </c>
      <c r="M18" s="7">
        <v>7</v>
      </c>
      <c r="N18" s="21">
        <v>2.3333333333333334E-2</v>
      </c>
      <c r="O18" s="13">
        <v>22</v>
      </c>
      <c r="P18" s="24">
        <v>0.1164021164021164</v>
      </c>
      <c r="Q18" s="7">
        <v>143</v>
      </c>
      <c r="R18" s="21">
        <v>0.49652777777777779</v>
      </c>
      <c r="S18" s="13">
        <v>1677</v>
      </c>
      <c r="T18" s="24">
        <v>3.4224489795918367</v>
      </c>
      <c r="U18" s="7">
        <v>222</v>
      </c>
      <c r="V18" s="21">
        <v>0.44223107569721115</v>
      </c>
      <c r="W18" s="13">
        <v>-1167</v>
      </c>
      <c r="X18" s="24">
        <v>-2.4068803365920058E-2</v>
      </c>
      <c r="Y18" s="7">
        <v>1799</v>
      </c>
      <c r="Z18" s="21">
        <v>1.1524663677130045</v>
      </c>
      <c r="AA18" s="13">
        <v>674</v>
      </c>
      <c r="AB18" s="24">
        <v>3.3414307669426407E-2</v>
      </c>
      <c r="AC18" s="7">
        <v>819</v>
      </c>
      <c r="AD18" s="21">
        <v>4.3696313290295045E-2</v>
      </c>
      <c r="AE18" s="13">
        <v>-145</v>
      </c>
      <c r="AF18" s="21">
        <v>-0.1015406162464986</v>
      </c>
    </row>
    <row r="19" spans="1:32" x14ac:dyDescent="0.2">
      <c r="A19" s="11">
        <v>50</v>
      </c>
      <c r="B19" s="12">
        <v>18</v>
      </c>
      <c r="C19" s="12" t="s">
        <v>58</v>
      </c>
      <c r="D19" s="12" t="s">
        <v>59</v>
      </c>
      <c r="E19" s="7">
        <v>732</v>
      </c>
      <c r="F19" s="21">
        <v>2.8438228438228439E-2</v>
      </c>
      <c r="G19" s="13">
        <v>1137</v>
      </c>
      <c r="H19" s="24">
        <v>5.9280500521376435E-2</v>
      </c>
      <c r="I19" s="7">
        <v>-405</v>
      </c>
      <c r="J19" s="21">
        <v>-6.173780487804878E-2</v>
      </c>
      <c r="K19" s="4">
        <v>-92</v>
      </c>
      <c r="L19" s="20">
        <v>-3.6722149044026665E-3</v>
      </c>
      <c r="M19" s="7">
        <v>9</v>
      </c>
      <c r="N19" s="21">
        <v>0.10975609756097561</v>
      </c>
      <c r="O19" s="13">
        <v>-26</v>
      </c>
      <c r="P19" s="24">
        <v>-0.13978494623655913</v>
      </c>
      <c r="Q19" s="7">
        <v>96</v>
      </c>
      <c r="R19" s="21">
        <v>0.49484536082474229</v>
      </c>
      <c r="S19" s="13">
        <v>745</v>
      </c>
      <c r="T19" s="24">
        <v>3.3111111111111109</v>
      </c>
      <c r="U19" s="7">
        <v>188</v>
      </c>
      <c r="V19" s="21">
        <v>0.44131455399061031</v>
      </c>
      <c r="W19" s="13">
        <v>-27</v>
      </c>
      <c r="X19" s="24">
        <v>-1.0888853040813035E-3</v>
      </c>
      <c r="Y19" s="7">
        <v>759</v>
      </c>
      <c r="Z19" s="21">
        <v>0.80402542372881358</v>
      </c>
      <c r="AA19" s="13">
        <v>303</v>
      </c>
      <c r="AB19" s="24">
        <v>2.7031849406726736E-2</v>
      </c>
      <c r="AC19" s="7">
        <v>495</v>
      </c>
      <c r="AD19" s="21">
        <v>4.9614112458654908E-2</v>
      </c>
      <c r="AE19" s="13">
        <v>-192</v>
      </c>
      <c r="AF19" s="21">
        <v>-0.15584415584415584</v>
      </c>
    </row>
    <row r="20" spans="1:32" x14ac:dyDescent="0.2">
      <c r="A20" s="11">
        <v>50</v>
      </c>
      <c r="B20" s="12">
        <v>18</v>
      </c>
      <c r="C20" s="12" t="s">
        <v>60</v>
      </c>
      <c r="D20" s="12" t="s">
        <v>61</v>
      </c>
      <c r="E20" s="7">
        <v>1042</v>
      </c>
      <c r="F20" s="21">
        <v>2.4678492764606968E-2</v>
      </c>
      <c r="G20" s="13">
        <v>1639</v>
      </c>
      <c r="H20" s="24">
        <v>5.2723003184610928E-2</v>
      </c>
      <c r="I20" s="7">
        <v>-597</v>
      </c>
      <c r="J20" s="21">
        <v>-5.3609913793103446E-2</v>
      </c>
      <c r="K20" s="4">
        <v>-265</v>
      </c>
      <c r="L20" s="20">
        <v>-6.4743104248613523E-3</v>
      </c>
      <c r="M20" s="7">
        <v>42</v>
      </c>
      <c r="N20" s="21">
        <v>0.28378378378378377</v>
      </c>
      <c r="O20" s="13">
        <v>36</v>
      </c>
      <c r="P20" s="24">
        <v>0.1875</v>
      </c>
      <c r="Q20" s="7">
        <v>30</v>
      </c>
      <c r="R20" s="21">
        <v>6.4516129032258063E-2</v>
      </c>
      <c r="S20" s="13">
        <v>1199</v>
      </c>
      <c r="T20" s="24">
        <v>2.462012320328542</v>
      </c>
      <c r="U20" s="7">
        <v>154</v>
      </c>
      <c r="V20" s="21">
        <v>0.14936954413191075</v>
      </c>
      <c r="W20" s="13">
        <v>-174</v>
      </c>
      <c r="X20" s="24">
        <v>-4.3062911448794733E-3</v>
      </c>
      <c r="Y20" s="7">
        <v>1216</v>
      </c>
      <c r="Z20" s="21">
        <v>0.66923500275178871</v>
      </c>
      <c r="AA20" s="13">
        <v>538</v>
      </c>
      <c r="AB20" s="24">
        <v>3.0641303109693586E-2</v>
      </c>
      <c r="AC20" s="7">
        <v>917</v>
      </c>
      <c r="AD20" s="21">
        <v>5.7488558711052601E-2</v>
      </c>
      <c r="AE20" s="13">
        <v>-379</v>
      </c>
      <c r="AF20" s="21">
        <v>-0.2358431860609832</v>
      </c>
    </row>
    <row r="21" spans="1:32" x14ac:dyDescent="0.2">
      <c r="A21" s="11">
        <v>50</v>
      </c>
      <c r="B21" s="12">
        <v>18</v>
      </c>
      <c r="C21" s="12" t="s">
        <v>62</v>
      </c>
      <c r="D21" s="12" t="s">
        <v>63</v>
      </c>
      <c r="E21" s="7">
        <v>-5768</v>
      </c>
      <c r="F21" s="21">
        <v>-4.9018024831946699E-2</v>
      </c>
      <c r="G21" s="13">
        <v>-3814</v>
      </c>
      <c r="H21" s="24">
        <v>-4.0532211099066927E-2</v>
      </c>
      <c r="I21" s="7">
        <v>-1954</v>
      </c>
      <c r="J21" s="21">
        <v>-8.2891443600729642E-2</v>
      </c>
      <c r="K21" s="4">
        <v>-10560</v>
      </c>
      <c r="L21" s="20">
        <v>-0.1006941795712869</v>
      </c>
      <c r="M21" s="7">
        <v>103</v>
      </c>
      <c r="N21" s="21">
        <v>1.2644242573041984E-2</v>
      </c>
      <c r="O21" s="13">
        <v>256</v>
      </c>
      <c r="P21" s="24">
        <v>0.22377622377622378</v>
      </c>
      <c r="Q21" s="7">
        <v>921</v>
      </c>
      <c r="R21" s="21">
        <v>0.88899613899613905</v>
      </c>
      <c r="S21" s="13">
        <v>3512</v>
      </c>
      <c r="T21" s="24">
        <v>1.4201374848362314</v>
      </c>
      <c r="U21" s="7">
        <v>1445</v>
      </c>
      <c r="V21" s="21">
        <v>0.69204980842911878</v>
      </c>
      <c r="W21" s="13">
        <v>-10388</v>
      </c>
      <c r="X21" s="24">
        <v>-0.10015329586101175</v>
      </c>
      <c r="Y21" s="7">
        <v>4620</v>
      </c>
      <c r="Z21" s="21">
        <v>0.33118279569892473</v>
      </c>
      <c r="AA21" s="13">
        <v>-893</v>
      </c>
      <c r="AB21" s="24">
        <v>-1.7055981053154305E-2</v>
      </c>
      <c r="AC21" s="7">
        <v>-1063</v>
      </c>
      <c r="AD21" s="21">
        <v>-2.2852351878923382E-2</v>
      </c>
      <c r="AE21" s="13">
        <v>170</v>
      </c>
      <c r="AF21" s="21">
        <v>2.9104605375791816E-2</v>
      </c>
    </row>
    <row r="22" spans="1:32" x14ac:dyDescent="0.2">
      <c r="A22" s="11">
        <v>50</v>
      </c>
      <c r="B22" s="12">
        <v>18</v>
      </c>
      <c r="C22" s="12" t="s">
        <v>64</v>
      </c>
      <c r="D22" s="12" t="s">
        <v>65</v>
      </c>
      <c r="E22" s="7">
        <v>1748</v>
      </c>
      <c r="F22" s="21">
        <v>4.1729332282938243E-2</v>
      </c>
      <c r="G22" s="13">
        <v>2135</v>
      </c>
      <c r="H22" s="24">
        <v>6.838565022421525E-2</v>
      </c>
      <c r="I22" s="7">
        <v>-387</v>
      </c>
      <c r="J22" s="21">
        <v>-3.6273315212297312E-2</v>
      </c>
      <c r="K22" s="4">
        <v>-975</v>
      </c>
      <c r="L22" s="20">
        <v>-2.4473505861090889E-2</v>
      </c>
      <c r="M22" s="7">
        <v>80</v>
      </c>
      <c r="N22" s="21">
        <v>0.65573770491803274</v>
      </c>
      <c r="O22" s="13">
        <v>60</v>
      </c>
      <c r="P22" s="24">
        <v>0.31746031746031744</v>
      </c>
      <c r="Q22" s="7">
        <v>1244</v>
      </c>
      <c r="R22" s="21">
        <v>0.90802919708029195</v>
      </c>
      <c r="S22" s="13">
        <v>1339</v>
      </c>
      <c r="T22" s="24">
        <v>3.6287262872628725</v>
      </c>
      <c r="U22" s="7">
        <v>1625</v>
      </c>
      <c r="V22" s="21">
        <v>0.64458548195160648</v>
      </c>
      <c r="W22" s="13">
        <v>-654</v>
      </c>
      <c r="X22" s="24">
        <v>-1.6859580830605039E-2</v>
      </c>
      <c r="Y22" s="7">
        <v>2402</v>
      </c>
      <c r="Z22" s="21">
        <v>0.77533892834086504</v>
      </c>
      <c r="AA22" s="13">
        <v>1234</v>
      </c>
      <c r="AB22" s="24">
        <v>7.0984813621721127E-2</v>
      </c>
      <c r="AC22" s="7">
        <v>1279</v>
      </c>
      <c r="AD22" s="21">
        <v>7.9278497489617558E-2</v>
      </c>
      <c r="AE22" s="13">
        <v>-45</v>
      </c>
      <c r="AF22" s="21">
        <v>-3.5971223021582732E-2</v>
      </c>
    </row>
    <row r="23" spans="1:32" x14ac:dyDescent="0.2">
      <c r="A23" s="11">
        <v>50</v>
      </c>
      <c r="B23" s="12">
        <v>18</v>
      </c>
      <c r="C23" s="12" t="s">
        <v>66</v>
      </c>
      <c r="D23" s="12" t="s">
        <v>67</v>
      </c>
      <c r="E23" s="7">
        <v>9488</v>
      </c>
      <c r="F23" s="21">
        <v>4.8026159273938419E-2</v>
      </c>
      <c r="G23" s="13">
        <v>9097</v>
      </c>
      <c r="H23" s="24">
        <v>6.4342499858541277E-2</v>
      </c>
      <c r="I23" s="7">
        <v>391</v>
      </c>
      <c r="J23" s="21">
        <v>6.9603916332888292E-3</v>
      </c>
      <c r="K23" s="4">
        <v>-12324</v>
      </c>
      <c r="L23" s="20">
        <v>-7.5241770049819287E-2</v>
      </c>
      <c r="M23" s="7">
        <v>65</v>
      </c>
      <c r="N23" s="21">
        <v>5.7486512779693997E-3</v>
      </c>
      <c r="O23" s="13">
        <v>359</v>
      </c>
      <c r="P23" s="24">
        <v>0.18746736292428198</v>
      </c>
      <c r="Q23" s="7">
        <v>7860</v>
      </c>
      <c r="R23" s="21">
        <v>0.50320102432778491</v>
      </c>
      <c r="S23" s="13">
        <v>13528</v>
      </c>
      <c r="T23" s="24">
        <v>2.7468020304568528</v>
      </c>
      <c r="U23" s="7">
        <v>11708</v>
      </c>
      <c r="V23" s="21">
        <v>0.41985225561213513</v>
      </c>
      <c r="W23" s="13">
        <v>-7516</v>
      </c>
      <c r="X23" s="24">
        <v>-4.9267477303267672E-2</v>
      </c>
      <c r="Y23" s="7">
        <v>17004</v>
      </c>
      <c r="Z23" s="21">
        <v>0.3778330815038663</v>
      </c>
      <c r="AA23" s="13">
        <v>1827</v>
      </c>
      <c r="AB23" s="24">
        <v>2.3493255493975594E-2</v>
      </c>
      <c r="AC23" s="7">
        <v>4387</v>
      </c>
      <c r="AD23" s="21">
        <v>6.2453732703149023E-2</v>
      </c>
      <c r="AE23" s="13">
        <v>-2560</v>
      </c>
      <c r="AF23" s="21">
        <v>-0.34028977801409011</v>
      </c>
    </row>
    <row r="24" spans="1:32" x14ac:dyDescent="0.2">
      <c r="A24" s="11">
        <v>50</v>
      </c>
      <c r="B24" s="12">
        <v>18</v>
      </c>
      <c r="C24" s="12" t="s">
        <v>68</v>
      </c>
      <c r="D24" s="12" t="s">
        <v>69</v>
      </c>
      <c r="E24" s="7">
        <v>-879</v>
      </c>
      <c r="F24" s="21">
        <v>-3.6207109609918853E-2</v>
      </c>
      <c r="G24" s="13">
        <v>-146</v>
      </c>
      <c r="H24" s="24">
        <v>-7.9094208787041549E-3</v>
      </c>
      <c r="I24" s="7">
        <v>-733</v>
      </c>
      <c r="J24" s="21">
        <v>-0.1259883121347542</v>
      </c>
      <c r="K24" s="4">
        <v>-1443</v>
      </c>
      <c r="L24" s="20">
        <v>-6.1320754716981132E-2</v>
      </c>
      <c r="M24" s="7">
        <v>-41</v>
      </c>
      <c r="N24" s="21">
        <v>-0.12732919254658384</v>
      </c>
      <c r="O24" s="13">
        <v>-22</v>
      </c>
      <c r="P24" s="24">
        <v>-0.27160493827160492</v>
      </c>
      <c r="Q24" s="7">
        <v>64</v>
      </c>
      <c r="R24" s="21">
        <v>0.60377358490566035</v>
      </c>
      <c r="S24" s="13">
        <v>563</v>
      </c>
      <c r="T24" s="24">
        <v>2.3855932203389831</v>
      </c>
      <c r="U24" s="7">
        <v>50</v>
      </c>
      <c r="V24" s="21">
        <v>0.22421524663677131</v>
      </c>
      <c r="W24" s="13">
        <v>-1378</v>
      </c>
      <c r="X24" s="24">
        <v>-5.890902872777018E-2</v>
      </c>
      <c r="Y24" s="7">
        <v>499</v>
      </c>
      <c r="Z24" s="21">
        <v>0.56384180790960448</v>
      </c>
      <c r="AA24" s="13">
        <v>-12</v>
      </c>
      <c r="AB24" s="24">
        <v>-1.1011194714626537E-3</v>
      </c>
      <c r="AC24" s="7">
        <v>1</v>
      </c>
      <c r="AD24" s="21">
        <v>1.0289124395513942E-4</v>
      </c>
      <c r="AE24" s="13">
        <v>-13</v>
      </c>
      <c r="AF24" s="21">
        <v>-1.102629346904156E-2</v>
      </c>
    </row>
    <row r="25" spans="1:32" x14ac:dyDescent="0.2">
      <c r="A25" s="11">
        <v>50</v>
      </c>
      <c r="B25" s="12">
        <v>18</v>
      </c>
      <c r="C25" s="12" t="s">
        <v>70</v>
      </c>
      <c r="D25" s="12" t="s">
        <v>71</v>
      </c>
      <c r="E25" s="7">
        <v>5906</v>
      </c>
      <c r="F25" s="21">
        <v>7.9192255088632035E-2</v>
      </c>
      <c r="G25" s="13">
        <v>5698</v>
      </c>
      <c r="H25" s="24">
        <v>0.10058785107772697</v>
      </c>
      <c r="I25" s="7">
        <v>208</v>
      </c>
      <c r="J25" s="21">
        <v>1.1600022307735207E-2</v>
      </c>
      <c r="K25" s="4">
        <v>1252</v>
      </c>
      <c r="L25" s="20">
        <v>1.857346309043437E-2</v>
      </c>
      <c r="M25" s="7">
        <v>468</v>
      </c>
      <c r="N25" s="21">
        <v>0.12083656080557707</v>
      </c>
      <c r="O25" s="13">
        <v>287</v>
      </c>
      <c r="P25" s="24">
        <v>0.40767045454545453</v>
      </c>
      <c r="Q25" s="7">
        <v>558</v>
      </c>
      <c r="R25" s="21">
        <v>0.53142857142857147</v>
      </c>
      <c r="S25" s="13">
        <v>3341</v>
      </c>
      <c r="T25" s="24">
        <v>2.1652624756966947</v>
      </c>
      <c r="U25" s="7">
        <v>1110</v>
      </c>
      <c r="V25" s="21">
        <v>0.56288032454361059</v>
      </c>
      <c r="W25" s="13">
        <v>1465</v>
      </c>
      <c r="X25" s="24">
        <v>2.2028418915870988E-2</v>
      </c>
      <c r="Y25" s="7">
        <v>4441</v>
      </c>
      <c r="Z25" s="21">
        <v>0.55010528923572399</v>
      </c>
      <c r="AA25" s="13">
        <v>2376</v>
      </c>
      <c r="AB25" s="24">
        <v>7.4324324324324328E-2</v>
      </c>
      <c r="AC25" s="7">
        <v>2725</v>
      </c>
      <c r="AD25" s="21">
        <v>9.2438685165711187E-2</v>
      </c>
      <c r="AE25" s="13">
        <v>-349</v>
      </c>
      <c r="AF25" s="21">
        <v>-0.14021695460024106</v>
      </c>
    </row>
    <row r="26" spans="1:32" x14ac:dyDescent="0.2">
      <c r="A26" s="11">
        <v>50</v>
      </c>
      <c r="B26" s="12">
        <v>18</v>
      </c>
      <c r="C26" s="12" t="s">
        <v>72</v>
      </c>
      <c r="D26" s="12" t="s">
        <v>73</v>
      </c>
      <c r="E26" s="7">
        <v>-761</v>
      </c>
      <c r="F26" s="21">
        <v>-4.4141531322505798E-2</v>
      </c>
      <c r="G26" s="13">
        <v>-159</v>
      </c>
      <c r="H26" s="24">
        <v>-1.2168988213684371E-2</v>
      </c>
      <c r="I26" s="7">
        <v>-602</v>
      </c>
      <c r="J26" s="21">
        <v>-0.14422616195495927</v>
      </c>
      <c r="K26" s="4">
        <v>-1339</v>
      </c>
      <c r="L26" s="20">
        <v>-7.9692893703130582E-2</v>
      </c>
      <c r="M26" s="7">
        <v>36</v>
      </c>
      <c r="N26" s="21">
        <v>1.2857142857142858</v>
      </c>
      <c r="O26" s="13">
        <v>8</v>
      </c>
      <c r="P26" s="24">
        <v>0.22857142857142856</v>
      </c>
      <c r="Q26" s="7">
        <v>45</v>
      </c>
      <c r="R26" s="21">
        <v>0.22500000000000001</v>
      </c>
      <c r="S26" s="13">
        <v>489</v>
      </c>
      <c r="T26" s="24">
        <v>2.7942857142857145</v>
      </c>
      <c r="U26" s="7">
        <v>39</v>
      </c>
      <c r="V26" s="21">
        <v>0.10455764075067024</v>
      </c>
      <c r="W26" s="13">
        <v>-1249</v>
      </c>
      <c r="X26" s="24">
        <v>-7.5250030124111342E-2</v>
      </c>
      <c r="Y26" s="7">
        <v>488</v>
      </c>
      <c r="Z26" s="21">
        <v>0.76012461059190028</v>
      </c>
      <c r="AA26" s="13">
        <v>-105</v>
      </c>
      <c r="AB26" s="24">
        <v>-1.3350286077558804E-2</v>
      </c>
      <c r="AC26" s="7">
        <v>-55</v>
      </c>
      <c r="AD26" s="21">
        <v>-7.9307858687815425E-3</v>
      </c>
      <c r="AE26" s="13">
        <v>-50</v>
      </c>
      <c r="AF26" s="21">
        <v>-5.3763440860215055E-2</v>
      </c>
    </row>
    <row r="27" spans="1:32" x14ac:dyDescent="0.2">
      <c r="A27" s="11">
        <v>50</v>
      </c>
      <c r="B27" s="12">
        <v>18</v>
      </c>
      <c r="C27" s="12" t="s">
        <v>74</v>
      </c>
      <c r="D27" s="12" t="s">
        <v>75</v>
      </c>
      <c r="E27" s="7">
        <v>-302</v>
      </c>
      <c r="F27" s="21">
        <v>-1.3080954649802919E-2</v>
      </c>
      <c r="G27" s="13">
        <v>368</v>
      </c>
      <c r="H27" s="24">
        <v>2.1578515304327431E-2</v>
      </c>
      <c r="I27" s="7">
        <v>-670</v>
      </c>
      <c r="J27" s="21">
        <v>-0.11105585943974805</v>
      </c>
      <c r="K27" s="4">
        <v>-873</v>
      </c>
      <c r="L27" s="20">
        <v>-3.8453067876492095E-2</v>
      </c>
      <c r="M27" s="7">
        <v>-6</v>
      </c>
      <c r="N27" s="21">
        <v>-0.16216216216216217</v>
      </c>
      <c r="O27" s="13">
        <v>36</v>
      </c>
      <c r="P27" s="24">
        <v>0.65454545454545454</v>
      </c>
      <c r="Q27" s="7">
        <v>16</v>
      </c>
      <c r="R27" s="21">
        <v>0.14414414414414414</v>
      </c>
      <c r="S27" s="13">
        <v>525</v>
      </c>
      <c r="T27" s="24">
        <v>2.9005524861878453</v>
      </c>
      <c r="U27" s="7">
        <v>9</v>
      </c>
      <c r="V27" s="21">
        <v>4.2857142857142858E-2</v>
      </c>
      <c r="W27" s="13">
        <v>-810</v>
      </c>
      <c r="X27" s="24">
        <v>-3.5840707964601773E-2</v>
      </c>
      <c r="Y27" s="7">
        <v>508</v>
      </c>
      <c r="Z27" s="21">
        <v>1.0431211498973305</v>
      </c>
      <c r="AA27" s="13">
        <v>101</v>
      </c>
      <c r="AB27" s="24">
        <v>1.0589222059131893E-2</v>
      </c>
      <c r="AC27" s="7">
        <v>114</v>
      </c>
      <c r="AD27" s="21">
        <v>1.3288262035202237E-2</v>
      </c>
      <c r="AE27" s="13">
        <v>-13</v>
      </c>
      <c r="AF27" s="21">
        <v>-1.3555787278415016E-2</v>
      </c>
    </row>
    <row r="28" spans="1:32" x14ac:dyDescent="0.2">
      <c r="A28" s="11">
        <v>50</v>
      </c>
      <c r="B28" s="12">
        <v>18</v>
      </c>
      <c r="C28" s="12" t="s">
        <v>76</v>
      </c>
      <c r="D28" s="12" t="s">
        <v>77</v>
      </c>
      <c r="E28" s="7">
        <v>-356</v>
      </c>
      <c r="F28" s="21">
        <v>-1.7085813015933961E-2</v>
      </c>
      <c r="G28" s="13">
        <v>-91</v>
      </c>
      <c r="H28" s="24">
        <v>-5.8061634658329612E-3</v>
      </c>
      <c r="I28" s="7">
        <v>-265</v>
      </c>
      <c r="J28" s="21">
        <v>-5.1326748014720126E-2</v>
      </c>
      <c r="K28" s="4">
        <v>-952</v>
      </c>
      <c r="L28" s="20">
        <v>-4.8080808080808078E-2</v>
      </c>
      <c r="M28" s="7">
        <v>-2</v>
      </c>
      <c r="N28" s="21">
        <v>-1.3333333333333334E-2</v>
      </c>
      <c r="O28" s="13">
        <v>-23</v>
      </c>
      <c r="P28" s="24">
        <v>-0.22772277227722773</v>
      </c>
      <c r="Q28" s="7">
        <v>-117</v>
      </c>
      <c r="R28" s="21">
        <v>-0.21043165467625899</v>
      </c>
      <c r="S28" s="13">
        <v>738</v>
      </c>
      <c r="T28" s="24">
        <v>3.2227074235807862</v>
      </c>
      <c r="U28" s="7">
        <v>186</v>
      </c>
      <c r="V28" s="21">
        <v>0.21088435374149661</v>
      </c>
      <c r="W28" s="13">
        <v>-986</v>
      </c>
      <c r="X28" s="24">
        <v>-5.0725383269883732E-2</v>
      </c>
      <c r="Y28" s="7">
        <v>630</v>
      </c>
      <c r="Z28" s="21">
        <v>0.45064377682403434</v>
      </c>
      <c r="AA28" s="13">
        <v>-176</v>
      </c>
      <c r="AB28" s="24">
        <v>-1.8129377832715288E-2</v>
      </c>
      <c r="AC28" s="7">
        <v>-28</v>
      </c>
      <c r="AD28" s="21">
        <v>-3.3992958601432562E-3</v>
      </c>
      <c r="AE28" s="13">
        <v>-148</v>
      </c>
      <c r="AF28" s="21">
        <v>-0.10061182868796736</v>
      </c>
    </row>
    <row r="29" spans="1:32" x14ac:dyDescent="0.2">
      <c r="A29" s="11">
        <v>50</v>
      </c>
      <c r="B29" s="12">
        <v>18</v>
      </c>
      <c r="C29" s="12" t="s">
        <v>78</v>
      </c>
      <c r="D29" s="12" t="s">
        <v>79</v>
      </c>
      <c r="E29" s="7">
        <v>-492</v>
      </c>
      <c r="F29" s="21">
        <v>-1.4685252066979076E-2</v>
      </c>
      <c r="G29" s="13">
        <v>-198</v>
      </c>
      <c r="H29" s="24">
        <v>-7.8081867655177854E-3</v>
      </c>
      <c r="I29" s="7">
        <v>-294</v>
      </c>
      <c r="J29" s="21">
        <v>-3.6095764272559852E-2</v>
      </c>
      <c r="K29" s="4">
        <v>-1608</v>
      </c>
      <c r="L29" s="20">
        <v>-5.0271993997373851E-2</v>
      </c>
      <c r="M29" s="7">
        <v>42</v>
      </c>
      <c r="N29" s="21">
        <v>7.0351758793969849E-2</v>
      </c>
      <c r="O29" s="13">
        <v>58</v>
      </c>
      <c r="P29" s="24">
        <v>0.37179487179487181</v>
      </c>
      <c r="Q29" s="7">
        <v>188</v>
      </c>
      <c r="R29" s="21">
        <v>0.80686695278969955</v>
      </c>
      <c r="S29" s="13">
        <v>828</v>
      </c>
      <c r="T29" s="24">
        <v>1.5593220338983051</v>
      </c>
      <c r="U29" s="7">
        <v>239</v>
      </c>
      <c r="V29" s="21">
        <v>0.54195011337868482</v>
      </c>
      <c r="W29" s="13">
        <v>-1593</v>
      </c>
      <c r="X29" s="24">
        <v>-5.0170068027210885E-2</v>
      </c>
      <c r="Y29" s="7">
        <v>1101</v>
      </c>
      <c r="Z29" s="21">
        <v>0.62878355225585381</v>
      </c>
      <c r="AA29" s="13">
        <v>-106</v>
      </c>
      <c r="AB29" s="24">
        <v>-7.2379651758279276E-3</v>
      </c>
      <c r="AC29" s="7">
        <v>16</v>
      </c>
      <c r="AD29" s="21">
        <v>1.2070916635231988E-3</v>
      </c>
      <c r="AE29" s="13">
        <v>-122</v>
      </c>
      <c r="AF29" s="21">
        <v>-8.7769784172661874E-2</v>
      </c>
    </row>
    <row r="30" spans="1:32" x14ac:dyDescent="0.2">
      <c r="A30" s="11">
        <v>50</v>
      </c>
      <c r="B30" s="12">
        <v>18</v>
      </c>
      <c r="C30" s="12" t="s">
        <v>80</v>
      </c>
      <c r="D30" s="12" t="s">
        <v>81</v>
      </c>
      <c r="E30" s="7">
        <v>-3387</v>
      </c>
      <c r="F30" s="21">
        <v>-4.834358630336421E-2</v>
      </c>
      <c r="G30" s="13">
        <v>-2036</v>
      </c>
      <c r="H30" s="24">
        <v>-3.709101508416527E-2</v>
      </c>
      <c r="I30" s="7">
        <v>-1351</v>
      </c>
      <c r="J30" s="21">
        <v>-8.9063221042916474E-2</v>
      </c>
      <c r="K30" s="4">
        <v>-6201</v>
      </c>
      <c r="L30" s="20">
        <v>-0.10032194916762388</v>
      </c>
      <c r="M30" s="7">
        <v>-199</v>
      </c>
      <c r="N30" s="21">
        <v>-4.0711947626841244E-2</v>
      </c>
      <c r="O30" s="13">
        <v>116</v>
      </c>
      <c r="P30" s="24">
        <v>0.28223844282238442</v>
      </c>
      <c r="Q30" s="7">
        <v>130</v>
      </c>
      <c r="R30" s="21">
        <v>0.104</v>
      </c>
      <c r="S30" s="13">
        <v>2767</v>
      </c>
      <c r="T30" s="24">
        <v>1.6266901822457378</v>
      </c>
      <c r="U30" s="7">
        <v>895</v>
      </c>
      <c r="V30" s="21">
        <v>0.35558204211362732</v>
      </c>
      <c r="W30" s="13">
        <v>-6133</v>
      </c>
      <c r="X30" s="24">
        <v>-0.1011495390299012</v>
      </c>
      <c r="Y30" s="7">
        <v>2746</v>
      </c>
      <c r="Z30" s="21">
        <v>0.29126007636826473</v>
      </c>
      <c r="AA30" s="13">
        <v>-633</v>
      </c>
      <c r="AB30" s="24">
        <v>-2.0792957330092305E-2</v>
      </c>
      <c r="AC30" s="7">
        <v>-758</v>
      </c>
      <c r="AD30" s="21">
        <v>-2.7821618645623051E-2</v>
      </c>
      <c r="AE30" s="13">
        <v>125</v>
      </c>
      <c r="AF30" s="21">
        <v>3.9086929330831771E-2</v>
      </c>
    </row>
    <row r="31" spans="1:32" x14ac:dyDescent="0.2">
      <c r="A31" s="11">
        <v>50</v>
      </c>
      <c r="B31" s="12">
        <v>18</v>
      </c>
      <c r="C31" s="12" t="s">
        <v>82</v>
      </c>
      <c r="D31" s="12" t="s">
        <v>83</v>
      </c>
      <c r="E31" s="7">
        <v>-2362</v>
      </c>
      <c r="F31" s="21">
        <v>-7.1219659279360775E-2</v>
      </c>
      <c r="G31" s="13">
        <v>-1282</v>
      </c>
      <c r="H31" s="24">
        <v>-5.0708013606518471E-2</v>
      </c>
      <c r="I31" s="7">
        <v>-1080</v>
      </c>
      <c r="J31" s="21">
        <v>-0.13700367880248637</v>
      </c>
      <c r="K31" s="4">
        <v>-3322</v>
      </c>
      <c r="L31" s="20">
        <v>-0.10206464298881651</v>
      </c>
      <c r="M31" s="7">
        <v>5</v>
      </c>
      <c r="N31" s="21">
        <v>0.10204081632653061</v>
      </c>
      <c r="O31" s="13">
        <v>12</v>
      </c>
      <c r="P31" s="24">
        <v>0.125</v>
      </c>
      <c r="Q31" s="7">
        <v>84</v>
      </c>
      <c r="R31" s="21">
        <v>0.45161290322580644</v>
      </c>
      <c r="S31" s="13">
        <v>859</v>
      </c>
      <c r="T31" s="24">
        <v>3.0034965034965033</v>
      </c>
      <c r="U31" s="7">
        <v>229</v>
      </c>
      <c r="V31" s="21">
        <v>0.71118012422360244</v>
      </c>
      <c r="W31" s="13">
        <v>-3308</v>
      </c>
      <c r="X31" s="24">
        <v>-0.10227870018241969</v>
      </c>
      <c r="Y31" s="7">
        <v>946</v>
      </c>
      <c r="Z31" s="21">
        <v>1.1508515815085159</v>
      </c>
      <c r="AA31" s="13">
        <v>-882</v>
      </c>
      <c r="AB31" s="24">
        <v>-5.7984353428439946E-2</v>
      </c>
      <c r="AC31" s="7">
        <v>-733</v>
      </c>
      <c r="AD31" s="21">
        <v>-5.4348632016015419E-2</v>
      </c>
      <c r="AE31" s="13">
        <v>-149</v>
      </c>
      <c r="AF31" s="21">
        <v>-8.642691415313225E-2</v>
      </c>
    </row>
    <row r="32" spans="1:32" x14ac:dyDescent="0.2">
      <c r="A32" s="11">
        <v>50</v>
      </c>
      <c r="B32" s="12">
        <v>18</v>
      </c>
      <c r="C32" s="12" t="s">
        <v>84</v>
      </c>
      <c r="D32" s="12" t="s">
        <v>85</v>
      </c>
      <c r="E32" s="7">
        <v>72898</v>
      </c>
      <c r="F32" s="21">
        <v>0.26549974687601297</v>
      </c>
      <c r="G32" s="13">
        <v>61564</v>
      </c>
      <c r="H32" s="24">
        <v>0.32126326116338172</v>
      </c>
      <c r="I32" s="7">
        <v>11334</v>
      </c>
      <c r="J32" s="21">
        <v>0.13665629747522245</v>
      </c>
      <c r="K32" s="4">
        <v>35983</v>
      </c>
      <c r="L32" s="20">
        <v>0.14808733049365186</v>
      </c>
      <c r="M32" s="7">
        <v>5390</v>
      </c>
      <c r="N32" s="21">
        <v>0.56128293241695304</v>
      </c>
      <c r="O32" s="13">
        <v>10420</v>
      </c>
      <c r="P32" s="24">
        <v>0.79089184060721063</v>
      </c>
      <c r="Q32" s="7">
        <v>3451</v>
      </c>
      <c r="R32" s="21">
        <v>0.88578028747433268</v>
      </c>
      <c r="S32" s="13">
        <v>17654</v>
      </c>
      <c r="T32" s="24">
        <v>3.595519348268839</v>
      </c>
      <c r="U32" s="7">
        <v>8680</v>
      </c>
      <c r="V32" s="21">
        <v>0.92085720347973687</v>
      </c>
      <c r="W32" s="13">
        <v>37868</v>
      </c>
      <c r="X32" s="24">
        <v>0.15956716122317408</v>
      </c>
      <c r="Y32" s="7">
        <v>35030</v>
      </c>
      <c r="Z32" s="21">
        <v>0.94035219585525609</v>
      </c>
      <c r="AA32" s="13">
        <v>28292</v>
      </c>
      <c r="AB32" s="24">
        <v>0.26497583636159294</v>
      </c>
      <c r="AC32" s="7">
        <v>28640</v>
      </c>
      <c r="AD32" s="21">
        <v>0.28687334101267092</v>
      </c>
      <c r="AE32" s="13">
        <v>-348</v>
      </c>
      <c r="AF32" s="21">
        <v>-5.0165777713709093E-2</v>
      </c>
    </row>
    <row r="33" spans="1:32" x14ac:dyDescent="0.2">
      <c r="A33" s="11">
        <v>50</v>
      </c>
      <c r="B33" s="12">
        <v>18</v>
      </c>
      <c r="C33" s="12" t="s">
        <v>86</v>
      </c>
      <c r="D33" s="12" t="s">
        <v>87</v>
      </c>
      <c r="E33" s="7">
        <v>9838</v>
      </c>
      <c r="F33" s="21">
        <v>0.14053884174737866</v>
      </c>
      <c r="G33" s="13">
        <v>9169</v>
      </c>
      <c r="H33" s="24">
        <v>0.17747367606069991</v>
      </c>
      <c r="I33" s="7">
        <v>669</v>
      </c>
      <c r="J33" s="21">
        <v>3.6481622859635729E-2</v>
      </c>
      <c r="K33" s="4">
        <v>5077</v>
      </c>
      <c r="L33" s="20">
        <v>7.6180901506512216E-2</v>
      </c>
      <c r="M33" s="7">
        <v>941</v>
      </c>
      <c r="N33" s="21">
        <v>0.64807162534435259</v>
      </c>
      <c r="O33" s="13">
        <v>188</v>
      </c>
      <c r="P33" s="24">
        <v>0.33691756272401435</v>
      </c>
      <c r="Q33" s="7">
        <v>523</v>
      </c>
      <c r="R33" s="21">
        <v>1.0964360587002095</v>
      </c>
      <c r="S33" s="13">
        <v>3109</v>
      </c>
      <c r="T33" s="24">
        <v>3.5694603903559128</v>
      </c>
      <c r="U33" s="7">
        <v>986</v>
      </c>
      <c r="V33" s="21">
        <v>0.81085526315789469</v>
      </c>
      <c r="W33" s="13">
        <v>5247</v>
      </c>
      <c r="X33" s="24">
        <v>7.9670204527854963E-2</v>
      </c>
      <c r="Y33" s="7">
        <v>4591</v>
      </c>
      <c r="Z33" s="21">
        <v>1.1081342022688874</v>
      </c>
      <c r="AA33" s="13">
        <v>4000</v>
      </c>
      <c r="AB33" s="24">
        <v>0.14222222222222222</v>
      </c>
      <c r="AC33" s="7">
        <v>4533</v>
      </c>
      <c r="AD33" s="21">
        <v>0.17233120437956204</v>
      </c>
      <c r="AE33" s="13">
        <v>-533</v>
      </c>
      <c r="AF33" s="21">
        <v>-0.29269632070291046</v>
      </c>
    </row>
    <row r="34" spans="1:32" x14ac:dyDescent="0.2">
      <c r="A34" s="11">
        <v>50</v>
      </c>
      <c r="B34" s="12">
        <v>18</v>
      </c>
      <c r="C34" s="12" t="s">
        <v>88</v>
      </c>
      <c r="D34" s="12" t="s">
        <v>89</v>
      </c>
      <c r="E34" s="7">
        <v>290</v>
      </c>
      <c r="F34" s="21">
        <v>7.3671374860278423E-3</v>
      </c>
      <c r="G34" s="13">
        <v>546</v>
      </c>
      <c r="H34" s="24">
        <v>1.8165485577402933E-2</v>
      </c>
      <c r="I34" s="7">
        <v>-256</v>
      </c>
      <c r="J34" s="21">
        <v>-2.7506178145481897E-2</v>
      </c>
      <c r="K34" s="4">
        <v>-1374</v>
      </c>
      <c r="L34" s="20">
        <v>-3.5836310998669831E-2</v>
      </c>
      <c r="M34" s="7">
        <v>12</v>
      </c>
      <c r="N34" s="21">
        <v>6.741573033707865E-2</v>
      </c>
      <c r="O34" s="13">
        <v>34</v>
      </c>
      <c r="P34" s="24">
        <v>0.21935483870967742</v>
      </c>
      <c r="Q34" s="7">
        <v>274</v>
      </c>
      <c r="R34" s="21">
        <v>0.89542483660130723</v>
      </c>
      <c r="S34" s="13">
        <v>1344</v>
      </c>
      <c r="T34" s="24">
        <v>3.5</v>
      </c>
      <c r="U34" s="7">
        <v>347</v>
      </c>
      <c r="V34" s="21">
        <v>0.59724612736660931</v>
      </c>
      <c r="W34" s="13">
        <v>-1282</v>
      </c>
      <c r="X34" s="24">
        <v>-3.3751053074978936E-2</v>
      </c>
      <c r="Y34" s="7">
        <v>1572</v>
      </c>
      <c r="Z34" s="21">
        <v>1.1391304347826088</v>
      </c>
      <c r="AA34" s="13">
        <v>152</v>
      </c>
      <c r="AB34" s="24">
        <v>9.1931776944478051E-3</v>
      </c>
      <c r="AC34" s="7">
        <v>349</v>
      </c>
      <c r="AD34" s="21">
        <v>2.2972617166929964E-2</v>
      </c>
      <c r="AE34" s="13">
        <v>-197</v>
      </c>
      <c r="AF34" s="21">
        <v>-0.14679582712369599</v>
      </c>
    </row>
    <row r="35" spans="1:32" x14ac:dyDescent="0.2">
      <c r="A35" s="11">
        <v>50</v>
      </c>
      <c r="B35" s="12">
        <v>18</v>
      </c>
      <c r="C35" s="12" t="s">
        <v>90</v>
      </c>
      <c r="D35" s="12" t="s">
        <v>91</v>
      </c>
      <c r="E35" s="7">
        <v>29340</v>
      </c>
      <c r="F35" s="21">
        <v>0.20172157747098621</v>
      </c>
      <c r="G35" s="13">
        <v>24794</v>
      </c>
      <c r="H35" s="24">
        <v>0.23492514686374835</v>
      </c>
      <c r="I35" s="7">
        <v>4546</v>
      </c>
      <c r="J35" s="21">
        <v>0.11391199759446727</v>
      </c>
      <c r="K35" s="4">
        <v>9975</v>
      </c>
      <c r="L35" s="20">
        <v>7.6077091452672038E-2</v>
      </c>
      <c r="M35" s="7">
        <v>6437</v>
      </c>
      <c r="N35" s="21">
        <v>0.90866741953698471</v>
      </c>
      <c r="O35" s="13">
        <v>2665</v>
      </c>
      <c r="P35" s="24">
        <v>0.88011889035667112</v>
      </c>
      <c r="Q35" s="7">
        <v>1821</v>
      </c>
      <c r="R35" s="21">
        <v>0.96044303797468356</v>
      </c>
      <c r="S35" s="13">
        <v>8442</v>
      </c>
      <c r="T35" s="24">
        <v>3.6340938441670252</v>
      </c>
      <c r="U35" s="7">
        <v>3677</v>
      </c>
      <c r="V35" s="21">
        <v>0.83968942680977388</v>
      </c>
      <c r="W35" s="13">
        <v>10710</v>
      </c>
      <c r="X35" s="24">
        <v>8.3240067151650818E-2</v>
      </c>
      <c r="Y35" s="7">
        <v>18630</v>
      </c>
      <c r="Z35" s="21">
        <v>1.1099857006673022</v>
      </c>
      <c r="AA35" s="13">
        <v>11415</v>
      </c>
      <c r="AB35" s="24">
        <v>0.20584628701265914</v>
      </c>
      <c r="AC35" s="7">
        <v>11741</v>
      </c>
      <c r="AD35" s="21">
        <v>0.22420180262755882</v>
      </c>
      <c r="AE35" s="13">
        <v>-326</v>
      </c>
      <c r="AF35" s="21">
        <v>-0.10563836681788723</v>
      </c>
    </row>
    <row r="36" spans="1:32" x14ac:dyDescent="0.2">
      <c r="A36" s="11">
        <v>50</v>
      </c>
      <c r="B36" s="12">
        <v>18</v>
      </c>
      <c r="C36" s="12" t="s">
        <v>92</v>
      </c>
      <c r="D36" s="12" t="s">
        <v>93</v>
      </c>
      <c r="E36" s="7">
        <v>-548</v>
      </c>
      <c r="F36" s="21">
        <v>-1.1079212324612835E-2</v>
      </c>
      <c r="G36" s="13">
        <v>637</v>
      </c>
      <c r="H36" s="24">
        <v>1.6580769430995887E-2</v>
      </c>
      <c r="I36" s="7">
        <v>-1185</v>
      </c>
      <c r="J36" s="21">
        <v>-0.10729808040565013</v>
      </c>
      <c r="K36" s="4">
        <v>-1950</v>
      </c>
      <c r="L36" s="20">
        <v>-4.1181812422124139E-2</v>
      </c>
      <c r="M36" s="7">
        <v>1</v>
      </c>
      <c r="N36" s="21">
        <v>9.3457943925233649E-4</v>
      </c>
      <c r="O36" s="13">
        <v>42</v>
      </c>
      <c r="P36" s="24">
        <v>0.26923076923076922</v>
      </c>
      <c r="Q36" s="7">
        <v>322</v>
      </c>
      <c r="R36" s="21">
        <v>1.0915254237288134</v>
      </c>
      <c r="S36" s="13">
        <v>1037</v>
      </c>
      <c r="T36" s="24">
        <v>1.7576271186440677</v>
      </c>
      <c r="U36" s="7">
        <v>286</v>
      </c>
      <c r="V36" s="21">
        <v>0.41389290882778584</v>
      </c>
      <c r="W36" s="13">
        <v>-1828</v>
      </c>
      <c r="X36" s="24">
        <v>-3.8949140263780282E-2</v>
      </c>
      <c r="Y36" s="7">
        <v>1280</v>
      </c>
      <c r="Z36" s="21">
        <v>0.50612890470541716</v>
      </c>
      <c r="AA36" s="13">
        <v>-336</v>
      </c>
      <c r="AB36" s="24">
        <v>-1.5783540022547914E-2</v>
      </c>
      <c r="AC36" s="7">
        <v>-123</v>
      </c>
      <c r="AD36" s="21">
        <v>-6.447554646957069E-3</v>
      </c>
      <c r="AE36" s="13">
        <v>-213</v>
      </c>
      <c r="AF36" s="21">
        <v>-9.6336499321573954E-2</v>
      </c>
    </row>
    <row r="37" spans="1:32" x14ac:dyDescent="0.2">
      <c r="A37" s="11">
        <v>50</v>
      </c>
      <c r="B37" s="12">
        <v>18</v>
      </c>
      <c r="C37" s="12" t="s">
        <v>94</v>
      </c>
      <c r="D37" s="12" t="s">
        <v>95</v>
      </c>
      <c r="E37" s="7">
        <v>906</v>
      </c>
      <c r="F37" s="21">
        <v>1.0948375870069606E-2</v>
      </c>
      <c r="G37" s="13">
        <v>1980</v>
      </c>
      <c r="H37" s="24">
        <v>3.134548102648535E-2</v>
      </c>
      <c r="I37" s="7">
        <v>-1074</v>
      </c>
      <c r="J37" s="21">
        <v>-5.4837886137350016E-2</v>
      </c>
      <c r="K37" s="4">
        <v>-3744</v>
      </c>
      <c r="L37" s="20">
        <v>-5.1088914360569837E-2</v>
      </c>
      <c r="M37" s="7">
        <v>836</v>
      </c>
      <c r="N37" s="21">
        <v>0.14718309859154929</v>
      </c>
      <c r="O37" s="13">
        <v>290</v>
      </c>
      <c r="P37" s="24">
        <v>0.39189189189189189</v>
      </c>
      <c r="Q37" s="7">
        <v>393</v>
      </c>
      <c r="R37" s="21">
        <v>0.39104477611940297</v>
      </c>
      <c r="S37" s="13">
        <v>3131</v>
      </c>
      <c r="T37" s="24">
        <v>1.5325501713166911</v>
      </c>
      <c r="U37" s="7">
        <v>857</v>
      </c>
      <c r="V37" s="21">
        <v>0.38901497957330911</v>
      </c>
      <c r="W37" s="13">
        <v>-3621</v>
      </c>
      <c r="X37" s="24">
        <v>-5.0228183823223423E-2</v>
      </c>
      <c r="Y37" s="7">
        <v>4527</v>
      </c>
      <c r="Z37" s="21">
        <v>0.4246318356626958</v>
      </c>
      <c r="AA37" s="13">
        <v>926</v>
      </c>
      <c r="AB37" s="24">
        <v>2.3940639623568346E-2</v>
      </c>
      <c r="AC37" s="7">
        <v>1410</v>
      </c>
      <c r="AD37" s="21">
        <v>4.110667327483164E-2</v>
      </c>
      <c r="AE37" s="13">
        <v>-484</v>
      </c>
      <c r="AF37" s="21">
        <v>-0.11055276381909548</v>
      </c>
    </row>
    <row r="38" spans="1:32" x14ac:dyDescent="0.2">
      <c r="A38" s="11">
        <v>50</v>
      </c>
      <c r="B38" s="12">
        <v>18</v>
      </c>
      <c r="C38" s="12" t="s">
        <v>96</v>
      </c>
      <c r="D38" s="12" t="s">
        <v>97</v>
      </c>
      <c r="E38" s="7">
        <v>-462</v>
      </c>
      <c r="F38" s="21">
        <v>-1.2444779657364508E-2</v>
      </c>
      <c r="G38" s="13">
        <v>275</v>
      </c>
      <c r="H38" s="24">
        <v>9.7073670090719755E-3</v>
      </c>
      <c r="I38" s="7">
        <v>-737</v>
      </c>
      <c r="J38" s="21">
        <v>-8.3797612279704378E-2</v>
      </c>
      <c r="K38" s="4">
        <v>-1849</v>
      </c>
      <c r="L38" s="20">
        <v>-5.1272807941877878E-2</v>
      </c>
      <c r="M38" s="7">
        <v>63</v>
      </c>
      <c r="N38" s="21">
        <v>0.39374999999999999</v>
      </c>
      <c r="O38" s="13">
        <v>2</v>
      </c>
      <c r="P38" s="24">
        <v>1.1976047904191617E-2</v>
      </c>
      <c r="Q38" s="7">
        <v>237</v>
      </c>
      <c r="R38" s="21">
        <v>0.75</v>
      </c>
      <c r="S38" s="13">
        <v>1085</v>
      </c>
      <c r="T38" s="24">
        <v>2.5894988066825775</v>
      </c>
      <c r="U38" s="7">
        <v>419</v>
      </c>
      <c r="V38" s="21">
        <v>0.66402535657686212</v>
      </c>
      <c r="W38" s="13">
        <v>-1818</v>
      </c>
      <c r="X38" s="24">
        <v>-5.09357839291718E-2</v>
      </c>
      <c r="Y38" s="7">
        <v>1356</v>
      </c>
      <c r="Z38" s="21">
        <v>0.94692737430167595</v>
      </c>
      <c r="AA38" s="13">
        <v>412</v>
      </c>
      <c r="AB38" s="24">
        <v>2.6067700094906675E-2</v>
      </c>
      <c r="AC38" s="7">
        <v>547</v>
      </c>
      <c r="AD38" s="21">
        <v>3.8472358981572655E-2</v>
      </c>
      <c r="AE38" s="13">
        <v>-135</v>
      </c>
      <c r="AF38" s="21">
        <v>-8.5066162570888462E-2</v>
      </c>
    </row>
    <row r="39" spans="1:32" x14ac:dyDescent="0.2">
      <c r="A39" s="11">
        <v>50</v>
      </c>
      <c r="B39" s="12">
        <v>18</v>
      </c>
      <c r="C39" s="12" t="s">
        <v>98</v>
      </c>
      <c r="D39" s="12" t="s">
        <v>99</v>
      </c>
      <c r="E39" s="7">
        <v>4052</v>
      </c>
      <c r="F39" s="21">
        <v>9.56201623560506E-2</v>
      </c>
      <c r="G39" s="13">
        <v>3033</v>
      </c>
      <c r="H39" s="24">
        <v>9.4899874843554444E-2</v>
      </c>
      <c r="I39" s="7">
        <v>1019</v>
      </c>
      <c r="J39" s="21">
        <v>9.7830261136712754E-2</v>
      </c>
      <c r="K39" s="4">
        <v>-1343</v>
      </c>
      <c r="L39" s="20">
        <v>-3.3538108081110775E-2</v>
      </c>
      <c r="M39" s="7">
        <v>219</v>
      </c>
      <c r="N39" s="21">
        <v>0.77659574468085102</v>
      </c>
      <c r="O39" s="13">
        <v>112</v>
      </c>
      <c r="P39" s="24">
        <v>0.31197771587743733</v>
      </c>
      <c r="Q39" s="7">
        <v>2301</v>
      </c>
      <c r="R39" s="21">
        <v>2.0273127753303966</v>
      </c>
      <c r="S39" s="13">
        <v>2763</v>
      </c>
      <c r="T39" s="24">
        <v>4.9694244604316546</v>
      </c>
      <c r="U39" s="7">
        <v>3841</v>
      </c>
      <c r="V39" s="21">
        <v>1.5937759336099586</v>
      </c>
      <c r="W39" s="13">
        <v>-1011</v>
      </c>
      <c r="X39" s="24">
        <v>-2.603925204759697E-2</v>
      </c>
      <c r="Y39" s="7">
        <v>5063</v>
      </c>
      <c r="Z39" s="21">
        <v>1.4261971830985916</v>
      </c>
      <c r="AA39" s="13">
        <v>867</v>
      </c>
      <c r="AB39" s="24">
        <v>4.7632128337545328E-2</v>
      </c>
      <c r="AC39" s="7">
        <v>1308</v>
      </c>
      <c r="AD39" s="21">
        <v>7.9267923156172357E-2</v>
      </c>
      <c r="AE39" s="13">
        <v>-441</v>
      </c>
      <c r="AF39" s="21">
        <v>-0.25925925925925924</v>
      </c>
    </row>
    <row r="40" spans="1:32" x14ac:dyDescent="0.2">
      <c r="A40" s="11">
        <v>50</v>
      </c>
      <c r="B40" s="12">
        <v>18</v>
      </c>
      <c r="C40" s="12" t="s">
        <v>100</v>
      </c>
      <c r="D40" s="12" t="s">
        <v>101</v>
      </c>
      <c r="E40" s="7">
        <v>-560</v>
      </c>
      <c r="F40" s="21">
        <v>-1.6727403070673278E-2</v>
      </c>
      <c r="G40" s="13">
        <v>148</v>
      </c>
      <c r="H40" s="24">
        <v>5.9475968493811282E-3</v>
      </c>
      <c r="I40" s="7">
        <v>-708</v>
      </c>
      <c r="J40" s="21">
        <v>-8.2383057947405164E-2</v>
      </c>
      <c r="K40" s="4">
        <v>-2366</v>
      </c>
      <c r="L40" s="20">
        <v>-7.3808335413027198E-2</v>
      </c>
      <c r="M40" s="7">
        <v>-68</v>
      </c>
      <c r="N40" s="21">
        <v>-0.32075471698113206</v>
      </c>
      <c r="O40" s="13">
        <v>-42</v>
      </c>
      <c r="P40" s="24">
        <v>-0.31578947368421051</v>
      </c>
      <c r="Q40" s="7">
        <v>278</v>
      </c>
      <c r="R40" s="21">
        <v>0.37874659400544958</v>
      </c>
      <c r="S40" s="13">
        <v>1638</v>
      </c>
      <c r="T40" s="24">
        <v>4.7755102040816331</v>
      </c>
      <c r="U40" s="7">
        <v>519</v>
      </c>
      <c r="V40" s="21">
        <v>0.28469555677454744</v>
      </c>
      <c r="W40" s="13">
        <v>-1904</v>
      </c>
      <c r="X40" s="24">
        <v>-6.1443139279721184E-2</v>
      </c>
      <c r="Y40" s="7">
        <v>1344</v>
      </c>
      <c r="Z40" s="21">
        <v>0.53975903614457832</v>
      </c>
      <c r="AA40" s="13">
        <v>347</v>
      </c>
      <c r="AB40" s="24">
        <v>2.6351761846901578E-2</v>
      </c>
      <c r="AC40" s="7">
        <v>496</v>
      </c>
      <c r="AD40" s="21">
        <v>4.0549378678875085E-2</v>
      </c>
      <c r="AE40" s="13">
        <v>-149</v>
      </c>
      <c r="AF40" s="21">
        <v>-0.15918803418803418</v>
      </c>
    </row>
    <row r="41" spans="1:32" x14ac:dyDescent="0.2">
      <c r="A41" s="11">
        <v>50</v>
      </c>
      <c r="B41" s="12">
        <v>18</v>
      </c>
      <c r="C41" s="12" t="s">
        <v>102</v>
      </c>
      <c r="D41" s="12" t="s">
        <v>103</v>
      </c>
      <c r="E41" s="7">
        <v>-775</v>
      </c>
      <c r="F41" s="21">
        <v>-3.6465440173152022E-2</v>
      </c>
      <c r="G41" s="13">
        <v>-376</v>
      </c>
      <c r="H41" s="24">
        <v>-2.4088666794797872E-2</v>
      </c>
      <c r="I41" s="7">
        <v>-399</v>
      </c>
      <c r="J41" s="21">
        <v>-7.0694542877391922E-2</v>
      </c>
      <c r="K41" s="4">
        <v>-1474</v>
      </c>
      <c r="L41" s="20">
        <v>-7.1487463019545075E-2</v>
      </c>
      <c r="M41" s="7">
        <v>-5</v>
      </c>
      <c r="N41" s="21">
        <v>-8.3333333333333329E-2</v>
      </c>
      <c r="O41" s="13">
        <v>-10</v>
      </c>
      <c r="P41" s="24">
        <v>-0.12820512820512819</v>
      </c>
      <c r="Q41" s="7">
        <v>223</v>
      </c>
      <c r="R41" s="21">
        <v>0.73355263157894735</v>
      </c>
      <c r="S41" s="13">
        <v>491</v>
      </c>
      <c r="T41" s="24">
        <v>2.5572916666666665</v>
      </c>
      <c r="U41" s="7">
        <v>367</v>
      </c>
      <c r="V41" s="21">
        <v>0.63604852686308488</v>
      </c>
      <c r="W41" s="13">
        <v>-1464</v>
      </c>
      <c r="X41" s="24">
        <v>-7.1919827078011395E-2</v>
      </c>
      <c r="Y41" s="7">
        <v>689</v>
      </c>
      <c r="Z41" s="21">
        <v>0.76811594202898548</v>
      </c>
      <c r="AA41" s="13">
        <v>-331</v>
      </c>
      <c r="AB41" s="24">
        <v>-3.5896323609153021E-2</v>
      </c>
      <c r="AC41" s="7">
        <v>-231</v>
      </c>
      <c r="AD41" s="21">
        <v>-2.8402803393581703E-2</v>
      </c>
      <c r="AE41" s="13">
        <v>-100</v>
      </c>
      <c r="AF41" s="21">
        <v>-9.1911764705882359E-2</v>
      </c>
    </row>
    <row r="42" spans="1:32" x14ac:dyDescent="0.2">
      <c r="A42" s="11">
        <v>50</v>
      </c>
      <c r="B42" s="12">
        <v>18</v>
      </c>
      <c r="C42" s="12" t="s">
        <v>104</v>
      </c>
      <c r="D42" s="12" t="s">
        <v>105</v>
      </c>
      <c r="E42" s="7">
        <v>719</v>
      </c>
      <c r="F42" s="21">
        <v>2.2172196866905143E-2</v>
      </c>
      <c r="G42" s="13">
        <v>1071</v>
      </c>
      <c r="H42" s="24">
        <v>4.2679524986052444E-2</v>
      </c>
      <c r="I42" s="7">
        <v>-352</v>
      </c>
      <c r="J42" s="21">
        <v>-4.7995636760294516E-2</v>
      </c>
      <c r="K42" s="4">
        <v>-536</v>
      </c>
      <c r="L42" s="20">
        <v>-1.7359761627153775E-2</v>
      </c>
      <c r="M42" s="7">
        <v>-18</v>
      </c>
      <c r="N42" s="21">
        <v>-3.3210332103321034E-2</v>
      </c>
      <c r="O42" s="13">
        <v>88</v>
      </c>
      <c r="P42" s="24">
        <v>0.41706161137440756</v>
      </c>
      <c r="Q42" s="7">
        <v>323</v>
      </c>
      <c r="R42" s="21">
        <v>0.85</v>
      </c>
      <c r="S42" s="13">
        <v>862</v>
      </c>
      <c r="T42" s="24">
        <v>2.0572792362768495</v>
      </c>
      <c r="U42" s="7">
        <v>356</v>
      </c>
      <c r="V42" s="21">
        <v>0.47152317880794703</v>
      </c>
      <c r="W42" s="13">
        <v>-440</v>
      </c>
      <c r="X42" s="24">
        <v>-1.4443751436168467E-2</v>
      </c>
      <c r="Y42" s="7">
        <v>1159</v>
      </c>
      <c r="Z42" s="21">
        <v>0.58982188295165394</v>
      </c>
      <c r="AA42" s="13">
        <v>75</v>
      </c>
      <c r="AB42" s="24">
        <v>5.2407239186639644E-3</v>
      </c>
      <c r="AC42" s="7">
        <v>357</v>
      </c>
      <c r="AD42" s="21">
        <v>2.8254847645429362E-2</v>
      </c>
      <c r="AE42" s="13">
        <v>-282</v>
      </c>
      <c r="AF42" s="21">
        <v>-0.16825775656324582</v>
      </c>
    </row>
    <row r="43" spans="1:32" x14ac:dyDescent="0.2">
      <c r="A43" s="11">
        <v>50</v>
      </c>
      <c r="B43" s="12">
        <v>18</v>
      </c>
      <c r="C43" s="12" t="s">
        <v>106</v>
      </c>
      <c r="D43" s="12" t="s">
        <v>107</v>
      </c>
      <c r="E43" s="7">
        <v>-912</v>
      </c>
      <c r="F43" s="21">
        <v>-3.1971954425942153E-2</v>
      </c>
      <c r="G43" s="13">
        <v>59</v>
      </c>
      <c r="H43" s="24">
        <v>2.81019290307216E-3</v>
      </c>
      <c r="I43" s="7">
        <v>-971</v>
      </c>
      <c r="J43" s="21">
        <v>-0.12895086321381141</v>
      </c>
      <c r="K43" s="4">
        <v>-1731</v>
      </c>
      <c r="L43" s="20">
        <v>-6.2692405200825752E-2</v>
      </c>
      <c r="M43" s="7">
        <v>-38</v>
      </c>
      <c r="N43" s="21">
        <v>-0.17592592592592593</v>
      </c>
      <c r="O43" s="13">
        <v>-11</v>
      </c>
      <c r="P43" s="24">
        <v>-0.17741935483870969</v>
      </c>
      <c r="Q43" s="7">
        <v>178</v>
      </c>
      <c r="R43" s="21">
        <v>0.58745874587458746</v>
      </c>
      <c r="S43" s="13">
        <v>690</v>
      </c>
      <c r="T43" s="24">
        <v>2.0720720720720722</v>
      </c>
      <c r="U43" s="7">
        <v>288</v>
      </c>
      <c r="V43" s="21">
        <v>0.50437828371278459</v>
      </c>
      <c r="W43" s="13">
        <v>-1696</v>
      </c>
      <c r="X43" s="24">
        <v>-6.1986038521983845E-2</v>
      </c>
      <c r="Y43" s="7">
        <v>784</v>
      </c>
      <c r="Z43" s="21">
        <v>0.67353951890034369</v>
      </c>
      <c r="AA43" s="13">
        <v>-495</v>
      </c>
      <c r="AB43" s="24">
        <v>-4.1014168530947054E-2</v>
      </c>
      <c r="AC43" s="7">
        <v>-98</v>
      </c>
      <c r="AD43" s="21">
        <v>-9.176029962546817E-3</v>
      </c>
      <c r="AE43" s="13">
        <v>-397</v>
      </c>
      <c r="AF43" s="21">
        <v>-0.28581713462922964</v>
      </c>
    </row>
    <row r="44" spans="1:32" x14ac:dyDescent="0.2">
      <c r="A44" s="11">
        <v>50</v>
      </c>
      <c r="B44" s="12">
        <v>18</v>
      </c>
      <c r="C44" s="12" t="s">
        <v>108</v>
      </c>
      <c r="D44" s="12" t="s">
        <v>109</v>
      </c>
      <c r="E44" s="7">
        <v>22111</v>
      </c>
      <c r="F44" s="21">
        <v>0.1583270081773526</v>
      </c>
      <c r="G44" s="13">
        <v>18560</v>
      </c>
      <c r="H44" s="24">
        <v>0.18062557175389765</v>
      </c>
      <c r="I44" s="7">
        <v>3551</v>
      </c>
      <c r="J44" s="21">
        <v>9.6233062330623301E-2</v>
      </c>
      <c r="K44" s="4">
        <v>7481</v>
      </c>
      <c r="L44" s="20">
        <v>5.7045905139545522E-2</v>
      </c>
      <c r="M44" s="7">
        <v>2337</v>
      </c>
      <c r="N44" s="21">
        <v>1.4809885931558935</v>
      </c>
      <c r="O44" s="13">
        <v>4704</v>
      </c>
      <c r="P44" s="24">
        <v>1.7142857142857142</v>
      </c>
      <c r="Q44" s="7">
        <v>955</v>
      </c>
      <c r="R44" s="21">
        <v>0.46517291768144181</v>
      </c>
      <c r="S44" s="13">
        <v>6634</v>
      </c>
      <c r="T44" s="24">
        <v>3.1014492753623188</v>
      </c>
      <c r="U44" s="7">
        <v>2124</v>
      </c>
      <c r="V44" s="21">
        <v>0.49742388758782202</v>
      </c>
      <c r="W44" s="13">
        <v>7845</v>
      </c>
      <c r="X44" s="24">
        <v>6.0859716220724114E-2</v>
      </c>
      <c r="Y44" s="7">
        <v>14266</v>
      </c>
      <c r="Z44" s="21">
        <v>1.3269463305739002</v>
      </c>
      <c r="AA44" s="13">
        <v>6744</v>
      </c>
      <c r="AB44" s="24">
        <v>0.11904887994492401</v>
      </c>
      <c r="AC44" s="7">
        <v>8017</v>
      </c>
      <c r="AD44" s="21">
        <v>0.1534589027985146</v>
      </c>
      <c r="AE44" s="13">
        <v>-1273</v>
      </c>
      <c r="AF44" s="21">
        <v>-0.28885863399137734</v>
      </c>
    </row>
    <row r="45" spans="1:32" x14ac:dyDescent="0.2">
      <c r="A45" s="11">
        <v>50</v>
      </c>
      <c r="B45" s="12">
        <v>18</v>
      </c>
      <c r="C45" s="12" t="s">
        <v>110</v>
      </c>
      <c r="D45" s="12" t="s">
        <v>111</v>
      </c>
      <c r="E45" s="7">
        <v>-2158</v>
      </c>
      <c r="F45" s="21">
        <v>-5.6139438085327786E-2</v>
      </c>
      <c r="G45" s="13">
        <v>-1959</v>
      </c>
      <c r="H45" s="24">
        <v>-6.4764612536366034E-2</v>
      </c>
      <c r="I45" s="7">
        <v>-199</v>
      </c>
      <c r="J45" s="21">
        <v>-2.42919921875E-2</v>
      </c>
      <c r="K45" s="4">
        <v>-3109</v>
      </c>
      <c r="L45" s="20">
        <v>-8.5236463331048659E-2</v>
      </c>
      <c r="M45" s="7">
        <v>-295</v>
      </c>
      <c r="N45" s="21">
        <v>-0.29236868186323089</v>
      </c>
      <c r="O45" s="13">
        <v>68</v>
      </c>
      <c r="P45" s="24">
        <v>0.31627906976744186</v>
      </c>
      <c r="Q45" s="7">
        <v>268</v>
      </c>
      <c r="R45" s="21">
        <v>0.99259259259259258</v>
      </c>
      <c r="S45" s="13">
        <v>910</v>
      </c>
      <c r="T45" s="24">
        <v>1.9320594479830149</v>
      </c>
      <c r="U45" s="7">
        <v>415</v>
      </c>
      <c r="V45" s="21">
        <v>0.70338983050847459</v>
      </c>
      <c r="W45" s="13">
        <v>-3127</v>
      </c>
      <c r="X45" s="24">
        <v>-8.6491121314377389E-2</v>
      </c>
      <c r="Y45" s="7">
        <v>969</v>
      </c>
      <c r="Z45" s="21">
        <v>0.42388451443569553</v>
      </c>
      <c r="AA45" s="13">
        <v>-121</v>
      </c>
      <c r="AB45" s="24">
        <v>-7.1017725085103884E-3</v>
      </c>
      <c r="AC45" s="7">
        <v>-466</v>
      </c>
      <c r="AD45" s="21">
        <v>-3.0559380943012658E-2</v>
      </c>
      <c r="AE45" s="13">
        <v>345</v>
      </c>
      <c r="AF45" s="21">
        <v>0.19284516489659029</v>
      </c>
    </row>
    <row r="46" spans="1:32" x14ac:dyDescent="0.2">
      <c r="A46" s="11">
        <v>50</v>
      </c>
      <c r="B46" s="12">
        <v>18</v>
      </c>
      <c r="C46" s="12" t="s">
        <v>112</v>
      </c>
      <c r="D46" s="12" t="s">
        <v>113</v>
      </c>
      <c r="E46" s="7">
        <v>2882</v>
      </c>
      <c r="F46" s="21">
        <v>3.7255358204710563E-2</v>
      </c>
      <c r="G46" s="13">
        <v>3785</v>
      </c>
      <c r="H46" s="24">
        <v>6.577918353869415E-2</v>
      </c>
      <c r="I46" s="7">
        <v>-903</v>
      </c>
      <c r="J46" s="21">
        <v>-4.5566937477922995E-2</v>
      </c>
      <c r="K46" s="4">
        <v>-2598</v>
      </c>
      <c r="L46" s="20">
        <v>-3.5989361112650303E-2</v>
      </c>
      <c r="M46" s="7">
        <v>135</v>
      </c>
      <c r="N46" s="21">
        <v>0.23601398601398602</v>
      </c>
      <c r="O46" s="13">
        <v>703</v>
      </c>
      <c r="P46" s="24">
        <v>1.0815384615384616</v>
      </c>
      <c r="Q46" s="7">
        <v>1155</v>
      </c>
      <c r="R46" s="21">
        <v>0.40076335877862596</v>
      </c>
      <c r="S46" s="13">
        <v>3487</v>
      </c>
      <c r="T46" s="24">
        <v>3.2711069418386494</v>
      </c>
      <c r="U46" s="7">
        <v>1858</v>
      </c>
      <c r="V46" s="21">
        <v>0.32978345757898475</v>
      </c>
      <c r="W46" s="13">
        <v>-1541</v>
      </c>
      <c r="X46" s="24">
        <v>-2.2162776315600236E-2</v>
      </c>
      <c r="Y46" s="7">
        <v>4423</v>
      </c>
      <c r="Z46" s="21">
        <v>0.56509518333972153</v>
      </c>
      <c r="AA46" s="13">
        <v>1095</v>
      </c>
      <c r="AB46" s="24">
        <v>2.9564231329985421E-2</v>
      </c>
      <c r="AC46" s="7">
        <v>1999</v>
      </c>
      <c r="AD46" s="21">
        <v>6.8465938281330269E-2</v>
      </c>
      <c r="AE46" s="13">
        <v>-904</v>
      </c>
      <c r="AF46" s="21">
        <v>-0.11529141691110828</v>
      </c>
    </row>
    <row r="47" spans="1:32" x14ac:dyDescent="0.2">
      <c r="A47" s="11">
        <v>50</v>
      </c>
      <c r="B47" s="12">
        <v>18</v>
      </c>
      <c r="C47" s="12" t="s">
        <v>114</v>
      </c>
      <c r="D47" s="12" t="s">
        <v>115</v>
      </c>
      <c r="E47" s="7">
        <v>3318</v>
      </c>
      <c r="F47" s="21">
        <v>8.9366515837104074E-2</v>
      </c>
      <c r="G47" s="13">
        <v>2698</v>
      </c>
      <c r="H47" s="24">
        <v>0.11092837760052628</v>
      </c>
      <c r="I47" s="7">
        <v>620</v>
      </c>
      <c r="J47" s="21">
        <v>4.8414805559893803E-2</v>
      </c>
      <c r="K47" s="4">
        <v>2403</v>
      </c>
      <c r="L47" s="20">
        <v>6.6984445559458108E-2</v>
      </c>
      <c r="M47" s="7">
        <v>-24</v>
      </c>
      <c r="N47" s="21">
        <v>-0.20512820512820512</v>
      </c>
      <c r="O47" s="13">
        <v>-38</v>
      </c>
      <c r="P47" s="24">
        <v>-0.32203389830508472</v>
      </c>
      <c r="Q47" s="7">
        <v>57</v>
      </c>
      <c r="R47" s="21">
        <v>8.0394922425952045E-2</v>
      </c>
      <c r="S47" s="13">
        <v>920</v>
      </c>
      <c r="T47" s="24">
        <v>2.967741935483871</v>
      </c>
      <c r="U47" s="7">
        <v>416</v>
      </c>
      <c r="V47" s="21">
        <v>0.31586940015186027</v>
      </c>
      <c r="W47" s="13">
        <v>2544</v>
      </c>
      <c r="X47" s="24">
        <v>7.2088410314536694E-2</v>
      </c>
      <c r="Y47" s="7">
        <v>774</v>
      </c>
      <c r="Z47" s="21">
        <v>0.42110990206746463</v>
      </c>
      <c r="AA47" s="13">
        <v>751</v>
      </c>
      <c r="AB47" s="24">
        <v>5.3285085852135664E-2</v>
      </c>
      <c r="AC47" s="7">
        <v>1078</v>
      </c>
      <c r="AD47" s="21">
        <v>9.2947059837903093E-2</v>
      </c>
      <c r="AE47" s="13">
        <v>-327</v>
      </c>
      <c r="AF47" s="21">
        <v>-0.13100961538461539</v>
      </c>
    </row>
    <row r="48" spans="1:32" x14ac:dyDescent="0.2">
      <c r="A48" s="11">
        <v>50</v>
      </c>
      <c r="B48" s="12">
        <v>18</v>
      </c>
      <c r="C48" s="12" t="s">
        <v>116</v>
      </c>
      <c r="D48" s="12" t="s">
        <v>117</v>
      </c>
      <c r="E48" s="7">
        <v>2695</v>
      </c>
      <c r="F48" s="21">
        <v>5.4334129696273223E-3</v>
      </c>
      <c r="G48" s="13">
        <v>11919</v>
      </c>
      <c r="H48" s="24">
        <v>3.232428972804096E-2</v>
      </c>
      <c r="I48" s="7">
        <v>-9224</v>
      </c>
      <c r="J48" s="21">
        <v>-7.2474130412577692E-2</v>
      </c>
      <c r="K48" s="4">
        <v>-44343</v>
      </c>
      <c r="L48" s="20">
        <v>-0.13882696955656018</v>
      </c>
      <c r="M48" s="7">
        <v>-4190</v>
      </c>
      <c r="N48" s="21">
        <v>-3.2667254001543702E-2</v>
      </c>
      <c r="O48" s="13">
        <v>1411</v>
      </c>
      <c r="P48" s="24">
        <v>0.22972972972972974</v>
      </c>
      <c r="Q48" s="7">
        <v>11320</v>
      </c>
      <c r="R48" s="21">
        <v>0.37080712788259956</v>
      </c>
      <c r="S48" s="13">
        <v>38497</v>
      </c>
      <c r="T48" s="24">
        <v>3.301629502572899</v>
      </c>
      <c r="U48" s="7">
        <v>17264</v>
      </c>
      <c r="V48" s="21">
        <v>0.20884797309558084</v>
      </c>
      <c r="W48" s="13">
        <v>-23056</v>
      </c>
      <c r="X48" s="24">
        <v>-8.4096264252522229E-2</v>
      </c>
      <c r="Y48" s="7">
        <v>25751</v>
      </c>
      <c r="Z48" s="21">
        <v>0.11607758640119363</v>
      </c>
      <c r="AA48" s="13">
        <v>6025</v>
      </c>
      <c r="AB48" s="24">
        <v>2.8862275449101797E-2</v>
      </c>
      <c r="AC48" s="7">
        <v>6933</v>
      </c>
      <c r="AD48" s="21">
        <v>3.6846888502686588E-2</v>
      </c>
      <c r="AE48" s="13">
        <v>-908</v>
      </c>
      <c r="AF48" s="21">
        <v>-4.4092652843199145E-2</v>
      </c>
    </row>
    <row r="49" spans="1:32" x14ac:dyDescent="0.2">
      <c r="A49" s="11">
        <v>50</v>
      </c>
      <c r="B49" s="12">
        <v>18</v>
      </c>
      <c r="C49" s="12" t="s">
        <v>118</v>
      </c>
      <c r="D49" s="12" t="s">
        <v>119</v>
      </c>
      <c r="E49" s="7">
        <v>950</v>
      </c>
      <c r="F49" s="21">
        <v>8.5227017861788691E-3</v>
      </c>
      <c r="G49" s="13">
        <v>2400</v>
      </c>
      <c r="H49" s="24">
        <v>2.7879421502003832E-2</v>
      </c>
      <c r="I49" s="7">
        <v>-1450</v>
      </c>
      <c r="J49" s="21">
        <v>-5.7127097943424472E-2</v>
      </c>
      <c r="K49" s="4">
        <v>-5681</v>
      </c>
      <c r="L49" s="20">
        <v>-6.0573427020802456E-2</v>
      </c>
      <c r="M49" s="7">
        <v>89</v>
      </c>
      <c r="N49" s="21">
        <v>7.416048662611449E-3</v>
      </c>
      <c r="O49" s="13">
        <v>171</v>
      </c>
      <c r="P49" s="24">
        <v>0.29331046312178388</v>
      </c>
      <c r="Q49" s="7">
        <v>1324</v>
      </c>
      <c r="R49" s="21">
        <v>0.51860556208382291</v>
      </c>
      <c r="S49" s="13">
        <v>5047</v>
      </c>
      <c r="T49" s="24">
        <v>1.984663782933543</v>
      </c>
      <c r="U49" s="7">
        <v>1892</v>
      </c>
      <c r="V49" s="21">
        <v>0.31052026916133268</v>
      </c>
      <c r="W49" s="13">
        <v>-4738</v>
      </c>
      <c r="X49" s="24">
        <v>-5.2241027620045205E-2</v>
      </c>
      <c r="Y49" s="7">
        <v>5688</v>
      </c>
      <c r="Z49" s="21">
        <v>0.27383015597920279</v>
      </c>
      <c r="AA49" s="13">
        <v>1332</v>
      </c>
      <c r="AB49" s="24">
        <v>2.7493394980184941E-2</v>
      </c>
      <c r="AC49" s="7">
        <v>1468</v>
      </c>
      <c r="AD49" s="21">
        <v>3.4679076799508636E-2</v>
      </c>
      <c r="AE49" s="13">
        <v>-136</v>
      </c>
      <c r="AF49" s="21">
        <v>-2.2233120810854993E-2</v>
      </c>
    </row>
    <row r="50" spans="1:32" x14ac:dyDescent="0.2">
      <c r="A50" s="11">
        <v>50</v>
      </c>
      <c r="B50" s="12">
        <v>18</v>
      </c>
      <c r="C50" s="12" t="s">
        <v>120</v>
      </c>
      <c r="D50" s="12" t="s">
        <v>121</v>
      </c>
      <c r="E50" s="7">
        <v>-1123</v>
      </c>
      <c r="F50" s="21">
        <v>-2.4342133784193871E-2</v>
      </c>
      <c r="G50" s="13">
        <v>136</v>
      </c>
      <c r="H50" s="24">
        <v>3.8568430605184049E-3</v>
      </c>
      <c r="I50" s="7">
        <v>-1259</v>
      </c>
      <c r="J50" s="21">
        <v>-0.11580206033848418</v>
      </c>
      <c r="K50" s="4">
        <v>-2377</v>
      </c>
      <c r="L50" s="20">
        <v>-5.2933971718071487E-2</v>
      </c>
      <c r="M50" s="7">
        <v>18</v>
      </c>
      <c r="N50" s="21">
        <v>9.6774193548387094E-2</v>
      </c>
      <c r="O50" s="13">
        <v>-16</v>
      </c>
      <c r="P50" s="24">
        <v>-7.1428571428571425E-2</v>
      </c>
      <c r="Q50" s="7">
        <v>98</v>
      </c>
      <c r="R50" s="21">
        <v>0.31715210355987056</v>
      </c>
      <c r="S50" s="13">
        <v>1154</v>
      </c>
      <c r="T50" s="24">
        <v>2.2627450980392156</v>
      </c>
      <c r="U50" s="7">
        <v>220</v>
      </c>
      <c r="V50" s="21">
        <v>0.40366972477064222</v>
      </c>
      <c r="W50" s="13">
        <v>-2338</v>
      </c>
      <c r="X50" s="24">
        <v>-5.246622683003456E-2</v>
      </c>
      <c r="Y50" s="7">
        <v>1215</v>
      </c>
      <c r="Z50" s="21">
        <v>0.77290076335877866</v>
      </c>
      <c r="AA50" s="13">
        <v>-590</v>
      </c>
      <c r="AB50" s="24">
        <v>-2.7996583467780202E-2</v>
      </c>
      <c r="AC50" s="7">
        <v>-269</v>
      </c>
      <c r="AD50" s="21">
        <v>-1.430014353303918E-2</v>
      </c>
      <c r="AE50" s="13">
        <v>-321</v>
      </c>
      <c r="AF50" s="21">
        <v>-0.14184710561201944</v>
      </c>
    </row>
    <row r="51" spans="1:32" x14ac:dyDescent="0.2">
      <c r="A51" s="11">
        <v>50</v>
      </c>
      <c r="B51" s="12">
        <v>18</v>
      </c>
      <c r="C51" s="12" t="s">
        <v>122</v>
      </c>
      <c r="D51" s="12" t="s">
        <v>123</v>
      </c>
      <c r="E51" s="7">
        <v>-1507</v>
      </c>
      <c r="F51" s="21">
        <v>-1.1448236044850953E-2</v>
      </c>
      <c r="G51" s="13">
        <v>705</v>
      </c>
      <c r="H51" s="24">
        <v>6.9631692790897504E-3</v>
      </c>
      <c r="I51" s="7">
        <v>-2212</v>
      </c>
      <c r="J51" s="21">
        <v>-7.2789496199282641E-2</v>
      </c>
      <c r="K51" s="4">
        <v>-6858</v>
      </c>
      <c r="L51" s="20">
        <v>-5.9401309635173059E-2</v>
      </c>
      <c r="M51" s="7">
        <v>-738</v>
      </c>
      <c r="N51" s="21">
        <v>-6.7317340144121135E-2</v>
      </c>
      <c r="O51" s="13">
        <v>102</v>
      </c>
      <c r="P51" s="24">
        <v>0.18444846292947559</v>
      </c>
      <c r="Q51" s="7">
        <v>1251</v>
      </c>
      <c r="R51" s="21">
        <v>0.53507271171941828</v>
      </c>
      <c r="S51" s="13">
        <v>4736</v>
      </c>
      <c r="T51" s="24">
        <v>2.0326180257510731</v>
      </c>
      <c r="U51" s="7">
        <v>2074</v>
      </c>
      <c r="V51" s="21">
        <v>0.49510623060396275</v>
      </c>
      <c r="W51" s="13">
        <v>-6649</v>
      </c>
      <c r="X51" s="24">
        <v>-5.8541782227035405E-2</v>
      </c>
      <c r="Y51" s="7">
        <v>5142</v>
      </c>
      <c r="Z51" s="21">
        <v>0.28473337394097126</v>
      </c>
      <c r="AA51" s="13">
        <v>-284</v>
      </c>
      <c r="AB51" s="24">
        <v>-4.8080178777002774E-3</v>
      </c>
      <c r="AC51" s="7">
        <v>584</v>
      </c>
      <c r="AD51" s="21">
        <v>1.1246557667494753E-2</v>
      </c>
      <c r="AE51" s="13">
        <v>-868</v>
      </c>
      <c r="AF51" s="21">
        <v>-0.12155160341688839</v>
      </c>
    </row>
    <row r="52" spans="1:32" x14ac:dyDescent="0.2">
      <c r="A52" s="11">
        <v>50</v>
      </c>
      <c r="B52" s="12">
        <v>18</v>
      </c>
      <c r="C52" s="12" t="s">
        <v>124</v>
      </c>
      <c r="D52" s="12" t="s">
        <v>125</v>
      </c>
      <c r="E52" s="7">
        <v>73810</v>
      </c>
      <c r="F52" s="21">
        <v>8.1703090460076622E-2</v>
      </c>
      <c r="G52" s="13">
        <v>65554</v>
      </c>
      <c r="H52" s="24">
        <v>9.6846154755291861E-2</v>
      </c>
      <c r="I52" s="7">
        <v>8256</v>
      </c>
      <c r="J52" s="21">
        <v>3.6449526500518754E-2</v>
      </c>
      <c r="K52" s="4">
        <v>-53817</v>
      </c>
      <c r="L52" s="20">
        <v>-9.4939957978523531E-2</v>
      </c>
      <c r="M52" s="7">
        <v>27719</v>
      </c>
      <c r="N52" s="21">
        <v>0.11502852993049072</v>
      </c>
      <c r="O52" s="13">
        <v>21748</v>
      </c>
      <c r="P52" s="24">
        <v>1.1875068253794911</v>
      </c>
      <c r="Q52" s="7">
        <v>29357</v>
      </c>
      <c r="R52" s="21">
        <v>0.56680310460671124</v>
      </c>
      <c r="S52" s="13">
        <v>48803</v>
      </c>
      <c r="T52" s="24">
        <v>1.9170758533998506</v>
      </c>
      <c r="U52" s="7">
        <v>44820</v>
      </c>
      <c r="V52" s="21">
        <v>0.53062770819027771</v>
      </c>
      <c r="W52" s="13">
        <v>-44240</v>
      </c>
      <c r="X52" s="24">
        <v>-8.2245006088435685E-2</v>
      </c>
      <c r="Y52" s="7">
        <v>118050</v>
      </c>
      <c r="Z52" s="21">
        <v>0.32299282055772011</v>
      </c>
      <c r="AA52" s="13">
        <v>19136</v>
      </c>
      <c r="AB52" s="24">
        <v>4.5795023237336731E-2</v>
      </c>
      <c r="AC52" s="7">
        <v>31886</v>
      </c>
      <c r="AD52" s="21">
        <v>8.7078344839639957E-2</v>
      </c>
      <c r="AE52" s="13">
        <v>-12750</v>
      </c>
      <c r="AF52" s="21">
        <v>-0.24668188677785086</v>
      </c>
    </row>
    <row r="53" spans="1:32" x14ac:dyDescent="0.2">
      <c r="A53" s="11">
        <v>50</v>
      </c>
      <c r="B53" s="12">
        <v>18</v>
      </c>
      <c r="C53" s="12" t="s">
        <v>126</v>
      </c>
      <c r="D53" s="12" t="s">
        <v>127</v>
      </c>
      <c r="E53" s="7">
        <v>-956</v>
      </c>
      <c r="F53" s="21">
        <v>-2.0318377930330919E-2</v>
      </c>
      <c r="G53" s="13">
        <v>237</v>
      </c>
      <c r="H53" s="24">
        <v>6.8891343526539155E-3</v>
      </c>
      <c r="I53" s="7">
        <v>-1193</v>
      </c>
      <c r="J53" s="21">
        <v>-9.4315756186259786E-2</v>
      </c>
      <c r="K53" s="4">
        <v>-3694</v>
      </c>
      <c r="L53" s="20">
        <v>-8.3954545454545448E-2</v>
      </c>
      <c r="M53" s="7">
        <v>3</v>
      </c>
      <c r="N53" s="21">
        <v>1.3636363636363636E-2</v>
      </c>
      <c r="O53" s="13">
        <v>65</v>
      </c>
      <c r="P53" s="24">
        <v>0.30232558139534882</v>
      </c>
      <c r="Q53" s="7">
        <v>624</v>
      </c>
      <c r="R53" s="21">
        <v>0.32911392405063289</v>
      </c>
      <c r="S53" s="13">
        <v>2046</v>
      </c>
      <c r="T53" s="24">
        <v>2.8416666666666668</v>
      </c>
      <c r="U53" s="7">
        <v>1280</v>
      </c>
      <c r="V53" s="21">
        <v>0.3223369428355578</v>
      </c>
      <c r="W53" s="13">
        <v>-3188</v>
      </c>
      <c r="X53" s="24">
        <v>-7.5728063090883174E-2</v>
      </c>
      <c r="Y53" s="7">
        <v>2232</v>
      </c>
      <c r="Z53" s="21">
        <v>0.45063597819503332</v>
      </c>
      <c r="AA53" s="13">
        <v>-191</v>
      </c>
      <c r="AB53" s="24">
        <v>-9.6245905769715302E-3</v>
      </c>
      <c r="AC53" s="7">
        <v>74</v>
      </c>
      <c r="AD53" s="21">
        <v>4.2514075606112835E-3</v>
      </c>
      <c r="AE53" s="13">
        <v>-265</v>
      </c>
      <c r="AF53" s="21">
        <v>-0.10865108651086511</v>
      </c>
    </row>
    <row r="54" spans="1:32" x14ac:dyDescent="0.2">
      <c r="A54" s="11">
        <v>50</v>
      </c>
      <c r="B54" s="12">
        <v>18</v>
      </c>
      <c r="C54" s="12" t="s">
        <v>128</v>
      </c>
      <c r="D54" s="12" t="s">
        <v>129</v>
      </c>
      <c r="E54" s="7">
        <v>-522</v>
      </c>
      <c r="F54" s="21">
        <v>-5.0512870137410487E-2</v>
      </c>
      <c r="G54" s="13">
        <v>-290</v>
      </c>
      <c r="H54" s="24">
        <v>-3.692856233286642E-2</v>
      </c>
      <c r="I54" s="7">
        <v>-232</v>
      </c>
      <c r="J54" s="21">
        <v>-9.3510681176944777E-2</v>
      </c>
      <c r="K54" s="4">
        <v>-799</v>
      </c>
      <c r="L54" s="20">
        <v>-7.8610783156237707E-2</v>
      </c>
      <c r="M54" s="7">
        <v>10</v>
      </c>
      <c r="N54" s="21">
        <v>1</v>
      </c>
      <c r="O54" s="13">
        <v>7</v>
      </c>
      <c r="P54" s="24">
        <v>0.2413793103448276</v>
      </c>
      <c r="Q54" s="7">
        <v>-4</v>
      </c>
      <c r="R54" s="21">
        <v>-7.407407407407407E-2</v>
      </c>
      <c r="S54" s="13">
        <v>264</v>
      </c>
      <c r="T54" s="24">
        <v>3.4285714285714284</v>
      </c>
      <c r="U54" s="7">
        <v>22</v>
      </c>
      <c r="V54" s="21">
        <v>0.31428571428571428</v>
      </c>
      <c r="W54" s="13">
        <v>-790</v>
      </c>
      <c r="X54" s="24">
        <v>-7.8024691358024686E-2</v>
      </c>
      <c r="Y54" s="7">
        <v>268</v>
      </c>
      <c r="Z54" s="21">
        <v>1.2822966507177034</v>
      </c>
      <c r="AA54" s="13">
        <v>-210</v>
      </c>
      <c r="AB54" s="24">
        <v>-4.3877977434183035E-2</v>
      </c>
      <c r="AC54" s="7">
        <v>-156</v>
      </c>
      <c r="AD54" s="21">
        <v>-3.7001897533206832E-2</v>
      </c>
      <c r="AE54" s="13">
        <v>-54</v>
      </c>
      <c r="AF54" s="21">
        <v>-9.4736842105263161E-2</v>
      </c>
    </row>
    <row r="55" spans="1:32" x14ac:dyDescent="0.2">
      <c r="A55" s="11">
        <v>50</v>
      </c>
      <c r="B55" s="12">
        <v>18</v>
      </c>
      <c r="C55" s="12" t="s">
        <v>130</v>
      </c>
      <c r="D55" s="12" t="s">
        <v>131</v>
      </c>
      <c r="E55" s="7">
        <v>-941</v>
      </c>
      <c r="F55" s="21">
        <v>-2.5499281901200443E-2</v>
      </c>
      <c r="G55" s="13">
        <v>-385</v>
      </c>
      <c r="H55" s="24">
        <v>-1.350403367239565E-2</v>
      </c>
      <c r="I55" s="7">
        <v>-556</v>
      </c>
      <c r="J55" s="21">
        <v>-6.6245680924580011E-2</v>
      </c>
      <c r="K55" s="4">
        <v>-2374</v>
      </c>
      <c r="L55" s="20">
        <v>-7.0079112055732667E-2</v>
      </c>
      <c r="M55" s="7">
        <v>132</v>
      </c>
      <c r="N55" s="21">
        <v>7.8900179318589364E-2</v>
      </c>
      <c r="O55" s="13">
        <v>2</v>
      </c>
      <c r="P55" s="24">
        <v>1.5503875968992248E-2</v>
      </c>
      <c r="Q55" s="7">
        <v>299</v>
      </c>
      <c r="R55" s="21">
        <v>0.52640845070422537</v>
      </c>
      <c r="S55" s="13">
        <v>1000</v>
      </c>
      <c r="T55" s="24">
        <v>1.5220700152207001</v>
      </c>
      <c r="U55" s="7">
        <v>280</v>
      </c>
      <c r="V55" s="21">
        <v>0.30905077262693159</v>
      </c>
      <c r="W55" s="13">
        <v>-2184</v>
      </c>
      <c r="X55" s="24">
        <v>-6.5571801723361453E-2</v>
      </c>
      <c r="Y55" s="7">
        <v>1243</v>
      </c>
      <c r="Z55" s="21">
        <v>0.34566184649610676</v>
      </c>
      <c r="AA55" s="13">
        <v>-627</v>
      </c>
      <c r="AB55" s="24">
        <v>-4.0506492667484982E-2</v>
      </c>
      <c r="AC55" s="7">
        <v>-108</v>
      </c>
      <c r="AD55" s="21">
        <v>-8.0261593341260408E-3</v>
      </c>
      <c r="AE55" s="13">
        <v>-519</v>
      </c>
      <c r="AF55" s="21">
        <v>-0.25654967869500739</v>
      </c>
    </row>
    <row r="56" spans="1:32" x14ac:dyDescent="0.2">
      <c r="A56" s="11">
        <v>50</v>
      </c>
      <c r="B56" s="12">
        <v>18</v>
      </c>
      <c r="C56" s="12" t="s">
        <v>132</v>
      </c>
      <c r="D56" s="12" t="s">
        <v>133</v>
      </c>
      <c r="E56" s="7">
        <v>1744</v>
      </c>
      <c r="F56" s="21">
        <v>1.2640062620493716E-2</v>
      </c>
      <c r="G56" s="13">
        <v>1041</v>
      </c>
      <c r="H56" s="24">
        <v>9.0127529155086886E-3</v>
      </c>
      <c r="I56" s="7">
        <v>703</v>
      </c>
      <c r="J56" s="21">
        <v>3.1284767033064841E-2</v>
      </c>
      <c r="K56" s="4">
        <v>-6674</v>
      </c>
      <c r="L56" s="20">
        <v>-5.5107382605751841E-2</v>
      </c>
      <c r="M56" s="7">
        <v>653</v>
      </c>
      <c r="N56" s="21">
        <v>0.14540191494099311</v>
      </c>
      <c r="O56" s="13">
        <v>1162</v>
      </c>
      <c r="P56" s="24">
        <v>0.16107568616578874</v>
      </c>
      <c r="Q56" s="7">
        <v>818</v>
      </c>
      <c r="R56" s="21">
        <v>0.47011494252873565</v>
      </c>
      <c r="S56" s="13">
        <v>5785</v>
      </c>
      <c r="T56" s="24">
        <v>1.6915204678362572</v>
      </c>
      <c r="U56" s="7">
        <v>2329</v>
      </c>
      <c r="V56" s="21">
        <v>0.57805907172995785</v>
      </c>
      <c r="W56" s="13">
        <v>-6347</v>
      </c>
      <c r="X56" s="24">
        <v>-5.3409291718909097E-2</v>
      </c>
      <c r="Y56" s="7">
        <v>8091</v>
      </c>
      <c r="Z56" s="21">
        <v>0.42279354130741498</v>
      </c>
      <c r="AA56" s="13">
        <v>4499</v>
      </c>
      <c r="AB56" s="24">
        <v>7.6116196051229129E-2</v>
      </c>
      <c r="AC56" s="7">
        <v>3404</v>
      </c>
      <c r="AD56" s="21">
        <v>6.2044327792359286E-2</v>
      </c>
      <c r="AE56" s="13">
        <v>1095</v>
      </c>
      <c r="AF56" s="21">
        <v>0.25807211878387931</v>
      </c>
    </row>
    <row r="57" spans="1:32" x14ac:dyDescent="0.2">
      <c r="A57" s="11">
        <v>50</v>
      </c>
      <c r="B57" s="12">
        <v>18</v>
      </c>
      <c r="C57" s="12" t="s">
        <v>134</v>
      </c>
      <c r="D57" s="12" t="s">
        <v>135</v>
      </c>
      <c r="E57" s="7">
        <v>-188</v>
      </c>
      <c r="F57" s="21">
        <v>-4.9312768859511068E-3</v>
      </c>
      <c r="G57" s="13">
        <v>230</v>
      </c>
      <c r="H57" s="24">
        <v>7.9351388649301358E-3</v>
      </c>
      <c r="I57" s="7">
        <v>-418</v>
      </c>
      <c r="J57" s="21">
        <v>-4.5738045738045741E-2</v>
      </c>
      <c r="K57" s="4">
        <v>-2041</v>
      </c>
      <c r="L57" s="20">
        <v>-5.6211958467597564E-2</v>
      </c>
      <c r="M57" s="7">
        <v>19</v>
      </c>
      <c r="N57" s="21">
        <v>5.8103975535168197E-2</v>
      </c>
      <c r="O57" s="13">
        <v>31</v>
      </c>
      <c r="P57" s="24">
        <v>0.14553990610328638</v>
      </c>
      <c r="Q57" s="7">
        <v>475</v>
      </c>
      <c r="R57" s="21">
        <v>0.59079601990049746</v>
      </c>
      <c r="S57" s="13">
        <v>1328</v>
      </c>
      <c r="T57" s="24">
        <v>2.819532908704883</v>
      </c>
      <c r="U57" s="7">
        <v>542</v>
      </c>
      <c r="V57" s="21">
        <v>0.31167337550316276</v>
      </c>
      <c r="W57" s="13">
        <v>-1626</v>
      </c>
      <c r="X57" s="24">
        <v>-4.5965963702154125E-2</v>
      </c>
      <c r="Y57" s="7">
        <v>1438</v>
      </c>
      <c r="Z57" s="21">
        <v>0.52290909090909088</v>
      </c>
      <c r="AA57" s="13">
        <v>-71</v>
      </c>
      <c r="AB57" s="24">
        <v>-4.2939219836710006E-3</v>
      </c>
      <c r="AC57" s="7">
        <v>231</v>
      </c>
      <c r="AD57" s="21">
        <v>1.5421590226316844E-2</v>
      </c>
      <c r="AE57" s="13">
        <v>-302</v>
      </c>
      <c r="AF57" s="21">
        <v>-0.19408740359897173</v>
      </c>
    </row>
    <row r="58" spans="1:32" x14ac:dyDescent="0.2">
      <c r="A58" s="11">
        <v>50</v>
      </c>
      <c r="B58" s="12">
        <v>18</v>
      </c>
      <c r="C58" s="12" t="s">
        <v>136</v>
      </c>
      <c r="D58" s="12" t="s">
        <v>137</v>
      </c>
      <c r="E58" s="7">
        <v>2886</v>
      </c>
      <c r="F58" s="21">
        <v>4.1890440386680987E-2</v>
      </c>
      <c r="G58" s="13">
        <v>4207</v>
      </c>
      <c r="H58" s="24">
        <v>8.1584765155334915E-2</v>
      </c>
      <c r="I58" s="7">
        <v>-1321</v>
      </c>
      <c r="J58" s="21">
        <v>-7.6234995383194823E-2</v>
      </c>
      <c r="K58" s="4">
        <v>91</v>
      </c>
      <c r="L58" s="20">
        <v>1.3520139064287519E-3</v>
      </c>
      <c r="M58" s="7">
        <v>171</v>
      </c>
      <c r="N58" s="21">
        <v>0.97159090909090906</v>
      </c>
      <c r="O58" s="13">
        <v>40</v>
      </c>
      <c r="P58" s="24">
        <v>0.16129032258064516</v>
      </c>
      <c r="Q58" s="7">
        <v>238</v>
      </c>
      <c r="R58" s="21">
        <v>0.52771618625277161</v>
      </c>
      <c r="S58" s="13">
        <v>2346</v>
      </c>
      <c r="T58" s="24">
        <v>3.2949438202247192</v>
      </c>
      <c r="U58" s="7">
        <v>454</v>
      </c>
      <c r="V58" s="21">
        <v>0.5536585365853659</v>
      </c>
      <c r="W58" s="13">
        <v>190</v>
      </c>
      <c r="X58" s="24">
        <v>2.845078015033991E-3</v>
      </c>
      <c r="Y58" s="7">
        <v>2696</v>
      </c>
      <c r="Z58" s="21">
        <v>1.2765151515151516</v>
      </c>
      <c r="AA58" s="13">
        <v>1597</v>
      </c>
      <c r="AB58" s="24">
        <v>5.7541255314549254E-2</v>
      </c>
      <c r="AC58" s="7">
        <v>1955</v>
      </c>
      <c r="AD58" s="21">
        <v>7.5878129245099943E-2</v>
      </c>
      <c r="AE58" s="13">
        <v>-358</v>
      </c>
      <c r="AF58" s="21">
        <v>-0.17998994469582705</v>
      </c>
    </row>
    <row r="59" spans="1:32" x14ac:dyDescent="0.2">
      <c r="A59" s="11">
        <v>50</v>
      </c>
      <c r="B59" s="12">
        <v>18</v>
      </c>
      <c r="C59" s="12" t="s">
        <v>138</v>
      </c>
      <c r="D59" s="12" t="s">
        <v>139</v>
      </c>
      <c r="E59" s="7">
        <v>-414</v>
      </c>
      <c r="F59" s="21">
        <v>-2.9064869418702611E-2</v>
      </c>
      <c r="G59" s="13">
        <v>-98</v>
      </c>
      <c r="H59" s="24">
        <v>-8.9375284997720017E-3</v>
      </c>
      <c r="I59" s="7">
        <v>-316</v>
      </c>
      <c r="J59" s="21">
        <v>-9.6370844769746875E-2</v>
      </c>
      <c r="K59" s="4">
        <v>-1378</v>
      </c>
      <c r="L59" s="20">
        <v>-0.10058394160583942</v>
      </c>
      <c r="M59" s="7">
        <v>-13</v>
      </c>
      <c r="N59" s="21">
        <v>-0.23214285714285715</v>
      </c>
      <c r="O59" s="13">
        <v>0</v>
      </c>
      <c r="P59" s="24">
        <v>0</v>
      </c>
      <c r="Q59" s="7">
        <v>242</v>
      </c>
      <c r="R59" s="21">
        <v>0.80666666666666664</v>
      </c>
      <c r="S59" s="13">
        <v>735</v>
      </c>
      <c r="T59" s="24">
        <v>4.9000000000000004</v>
      </c>
      <c r="U59" s="7">
        <v>322</v>
      </c>
      <c r="V59" s="21">
        <v>0.4490934449093445</v>
      </c>
      <c r="W59" s="13">
        <v>-1243</v>
      </c>
      <c r="X59" s="24">
        <v>-9.3486762936221421E-2</v>
      </c>
      <c r="Y59" s="7">
        <v>829</v>
      </c>
      <c r="Z59" s="21">
        <v>0.87447257383966248</v>
      </c>
      <c r="AA59" s="13">
        <v>-12</v>
      </c>
      <c r="AB59" s="24">
        <v>-1.990049751243781E-3</v>
      </c>
      <c r="AC59" s="7">
        <v>34</v>
      </c>
      <c r="AD59" s="21">
        <v>6.1784481192077049E-3</v>
      </c>
      <c r="AE59" s="13">
        <v>-46</v>
      </c>
      <c r="AF59" s="21">
        <v>-8.7286527514231493E-2</v>
      </c>
    </row>
    <row r="60" spans="1:32" x14ac:dyDescent="0.2">
      <c r="A60" s="11">
        <v>50</v>
      </c>
      <c r="B60" s="12">
        <v>18</v>
      </c>
      <c r="C60" s="12" t="s">
        <v>140</v>
      </c>
      <c r="D60" s="12" t="s">
        <v>141</v>
      </c>
      <c r="E60" s="7">
        <v>-79</v>
      </c>
      <c r="F60" s="21">
        <v>-1.6618983507236621E-3</v>
      </c>
      <c r="G60" s="13">
        <v>853</v>
      </c>
      <c r="H60" s="24">
        <v>2.4592054431182609E-2</v>
      </c>
      <c r="I60" s="7">
        <v>-932</v>
      </c>
      <c r="J60" s="21">
        <v>-7.252918287937743E-2</v>
      </c>
      <c r="K60" s="4">
        <v>-2618</v>
      </c>
      <c r="L60" s="20">
        <v>-5.9540595860814192E-2</v>
      </c>
      <c r="M60" s="7">
        <v>48</v>
      </c>
      <c r="N60" s="21">
        <v>0.25945945945945947</v>
      </c>
      <c r="O60" s="13">
        <v>50</v>
      </c>
      <c r="P60" s="24">
        <v>0.28409090909090912</v>
      </c>
      <c r="Q60" s="7">
        <v>170</v>
      </c>
      <c r="R60" s="21">
        <v>6.589147286821706E-2</v>
      </c>
      <c r="S60" s="13">
        <v>2271</v>
      </c>
      <c r="T60" s="24">
        <v>3.6335999999999999</v>
      </c>
      <c r="U60" s="7">
        <v>683</v>
      </c>
      <c r="V60" s="21">
        <v>0.14955112765491571</v>
      </c>
      <c r="W60" s="13">
        <v>-1869</v>
      </c>
      <c r="X60" s="24">
        <v>-4.4390081702451074E-2</v>
      </c>
      <c r="Y60" s="7">
        <v>1790</v>
      </c>
      <c r="Z60" s="21">
        <v>0.32952871870397643</v>
      </c>
      <c r="AA60" s="13">
        <v>-60</v>
      </c>
      <c r="AB60" s="24">
        <v>-2.9837386244964941E-3</v>
      </c>
      <c r="AC60" s="7">
        <v>626</v>
      </c>
      <c r="AD60" s="21">
        <v>3.6070296744454049E-2</v>
      </c>
      <c r="AE60" s="13">
        <v>-686</v>
      </c>
      <c r="AF60" s="21">
        <v>-0.24909222948438633</v>
      </c>
    </row>
    <row r="61" spans="1:32" x14ac:dyDescent="0.2">
      <c r="A61" s="11">
        <v>50</v>
      </c>
      <c r="B61" s="12">
        <v>18</v>
      </c>
      <c r="C61" s="12" t="s">
        <v>142</v>
      </c>
      <c r="D61" s="12" t="s">
        <v>143</v>
      </c>
      <c r="E61" s="7">
        <v>-188</v>
      </c>
      <c r="F61" s="21">
        <v>-3.0678851174934726E-2</v>
      </c>
      <c r="G61" s="13">
        <v>-104</v>
      </c>
      <c r="H61" s="24">
        <v>-2.1541010770505385E-2</v>
      </c>
      <c r="I61" s="7">
        <v>-84</v>
      </c>
      <c r="J61" s="21">
        <v>-6.4615384615384616E-2</v>
      </c>
      <c r="K61" s="4">
        <v>-358</v>
      </c>
      <c r="L61" s="20">
        <v>-5.9547571523619426E-2</v>
      </c>
      <c r="M61" s="7">
        <v>-6</v>
      </c>
      <c r="N61" s="21">
        <v>-0.27272727272727271</v>
      </c>
      <c r="O61" s="13">
        <v>12</v>
      </c>
      <c r="P61" s="24">
        <v>0.63157894736842102</v>
      </c>
      <c r="Q61" s="7">
        <v>-4</v>
      </c>
      <c r="R61" s="21">
        <v>-0.12903225806451613</v>
      </c>
      <c r="S61" s="13">
        <v>168</v>
      </c>
      <c r="T61" s="24">
        <v>3.8181818181818183</v>
      </c>
      <c r="U61" s="7">
        <v>10</v>
      </c>
      <c r="V61" s="21">
        <v>0.14492753623188406</v>
      </c>
      <c r="W61" s="13">
        <v>-338</v>
      </c>
      <c r="X61" s="24">
        <v>-5.6644880174291937E-2</v>
      </c>
      <c r="Y61" s="7">
        <v>150</v>
      </c>
      <c r="Z61" s="21">
        <v>0.93167701863354035</v>
      </c>
      <c r="AA61" s="13">
        <v>-62</v>
      </c>
      <c r="AB61" s="24">
        <v>-2.2270114942528736E-2</v>
      </c>
      <c r="AC61" s="7">
        <v>-1</v>
      </c>
      <c r="AD61" s="21">
        <v>-4.0371417036737988E-4</v>
      </c>
      <c r="AE61" s="13">
        <v>-61</v>
      </c>
      <c r="AF61" s="21">
        <v>-0.1986970684039088</v>
      </c>
    </row>
    <row r="62" spans="1:32" x14ac:dyDescent="0.2">
      <c r="A62" s="11">
        <v>50</v>
      </c>
      <c r="B62" s="12">
        <v>18</v>
      </c>
      <c r="C62" s="12" t="s">
        <v>144</v>
      </c>
      <c r="D62" s="12" t="s">
        <v>145</v>
      </c>
      <c r="E62" s="7">
        <v>27</v>
      </c>
      <c r="F62" s="21">
        <v>1.3608870967741936E-3</v>
      </c>
      <c r="G62" s="13">
        <v>276</v>
      </c>
      <c r="H62" s="24">
        <v>1.8457834548251187E-2</v>
      </c>
      <c r="I62" s="7">
        <v>-249</v>
      </c>
      <c r="J62" s="21">
        <v>-5.0951503990178025E-2</v>
      </c>
      <c r="K62" s="4">
        <v>-615</v>
      </c>
      <c r="L62" s="20">
        <v>-3.1956352299298517E-2</v>
      </c>
      <c r="M62" s="7">
        <v>37</v>
      </c>
      <c r="N62" s="21">
        <v>0.21764705882352942</v>
      </c>
      <c r="O62" s="13">
        <v>-2</v>
      </c>
      <c r="P62" s="24">
        <v>-3.2258064516129031E-2</v>
      </c>
      <c r="Q62" s="7">
        <v>62</v>
      </c>
      <c r="R62" s="21">
        <v>0.48062015503875971</v>
      </c>
      <c r="S62" s="13">
        <v>545</v>
      </c>
      <c r="T62" s="24">
        <v>2.3290598290598292</v>
      </c>
      <c r="U62" s="7">
        <v>111</v>
      </c>
      <c r="V62" s="21">
        <v>0.57216494845360821</v>
      </c>
      <c r="W62" s="13">
        <v>-617</v>
      </c>
      <c r="X62" s="24">
        <v>-3.222941913915587E-2</v>
      </c>
      <c r="Y62" s="7">
        <v>644</v>
      </c>
      <c r="Z62" s="21">
        <v>0.92528735632183912</v>
      </c>
      <c r="AA62" s="13">
        <v>-118</v>
      </c>
      <c r="AB62" s="24">
        <v>-1.2859633827375762E-2</v>
      </c>
      <c r="AC62" s="7">
        <v>110</v>
      </c>
      <c r="AD62" s="21">
        <v>1.3973577235772357E-2</v>
      </c>
      <c r="AE62" s="13">
        <v>-228</v>
      </c>
      <c r="AF62" s="21">
        <v>-0.17484662576687116</v>
      </c>
    </row>
    <row r="63" spans="1:32" x14ac:dyDescent="0.2">
      <c r="A63" s="11">
        <v>50</v>
      </c>
      <c r="B63" s="12">
        <v>18</v>
      </c>
      <c r="C63" s="12" t="s">
        <v>146</v>
      </c>
      <c r="D63" s="12" t="s">
        <v>147</v>
      </c>
      <c r="E63" s="7">
        <v>-254</v>
      </c>
      <c r="F63" s="21">
        <v>-1.1772885283893395E-2</v>
      </c>
      <c r="G63" s="13">
        <v>239</v>
      </c>
      <c r="H63" s="24">
        <v>1.4428881912581503E-2</v>
      </c>
      <c r="I63" s="7">
        <v>-493</v>
      </c>
      <c r="J63" s="21">
        <v>-9.8383556176411896E-2</v>
      </c>
      <c r="K63" s="4">
        <v>-1167</v>
      </c>
      <c r="L63" s="20">
        <v>-5.5232145392588389E-2</v>
      </c>
      <c r="M63" s="7">
        <v>19</v>
      </c>
      <c r="N63" s="21">
        <v>0.29230769230769232</v>
      </c>
      <c r="O63" s="13">
        <v>-4</v>
      </c>
      <c r="P63" s="24">
        <v>-6.0606060606060608E-2</v>
      </c>
      <c r="Q63" s="7">
        <v>36</v>
      </c>
      <c r="R63" s="21">
        <v>0.28799999999999998</v>
      </c>
      <c r="S63" s="13">
        <v>862</v>
      </c>
      <c r="T63" s="24">
        <v>4.5368421052631582</v>
      </c>
      <c r="U63" s="7">
        <v>99</v>
      </c>
      <c r="V63" s="21">
        <v>0.5</v>
      </c>
      <c r="W63" s="13">
        <v>-1109</v>
      </c>
      <c r="X63" s="24">
        <v>-5.2852309012057383E-2</v>
      </c>
      <c r="Y63" s="7">
        <v>855</v>
      </c>
      <c r="Z63" s="21">
        <v>1.4442567567567568</v>
      </c>
      <c r="AA63" s="13">
        <v>-296</v>
      </c>
      <c r="AB63" s="24">
        <v>-2.9333069071449808E-2</v>
      </c>
      <c r="AC63" s="7">
        <v>159</v>
      </c>
      <c r="AD63" s="21">
        <v>1.8736742870610418E-2</v>
      </c>
      <c r="AE63" s="13">
        <v>-455</v>
      </c>
      <c r="AF63" s="21">
        <v>-0.2834890965732087</v>
      </c>
    </row>
    <row r="64" spans="1:32" x14ac:dyDescent="0.2">
      <c r="A64" s="11">
        <v>50</v>
      </c>
      <c r="B64" s="12">
        <v>18</v>
      </c>
      <c r="C64" s="12" t="s">
        <v>148</v>
      </c>
      <c r="D64" s="12" t="s">
        <v>149</v>
      </c>
      <c r="E64" s="7">
        <v>-1183</v>
      </c>
      <c r="F64" s="21">
        <v>-6.8227694792087207E-2</v>
      </c>
      <c r="G64" s="13">
        <v>-1254</v>
      </c>
      <c r="H64" s="24">
        <v>-9.202994275649494E-2</v>
      </c>
      <c r="I64" s="7">
        <v>71</v>
      </c>
      <c r="J64" s="21">
        <v>1.9122003770535956E-2</v>
      </c>
      <c r="K64" s="4">
        <v>-1265</v>
      </c>
      <c r="L64" s="20">
        <v>-7.5880271129506321E-2</v>
      </c>
      <c r="M64" s="7">
        <v>-199</v>
      </c>
      <c r="N64" s="21">
        <v>-0.50125944584382875</v>
      </c>
      <c r="O64" s="13">
        <v>-4</v>
      </c>
      <c r="P64" s="24">
        <v>-0.11764705882352941</v>
      </c>
      <c r="Q64" s="7">
        <v>9</v>
      </c>
      <c r="R64" s="21">
        <v>6.5217391304347824E-2</v>
      </c>
      <c r="S64" s="13">
        <v>276</v>
      </c>
      <c r="T64" s="24">
        <v>2.7878787878787881</v>
      </c>
      <c r="U64" s="7">
        <v>10</v>
      </c>
      <c r="V64" s="21">
        <v>4.6511627906976744E-2</v>
      </c>
      <c r="W64" s="13">
        <v>-1216</v>
      </c>
      <c r="X64" s="24">
        <v>-7.3496524629797527E-2</v>
      </c>
      <c r="Y64" s="7">
        <v>33</v>
      </c>
      <c r="Z64" s="21">
        <v>4.1561712846347604E-2</v>
      </c>
      <c r="AA64" s="13">
        <v>-549</v>
      </c>
      <c r="AB64" s="24">
        <v>-6.7903525046382196E-2</v>
      </c>
      <c r="AC64" s="7">
        <v>-170</v>
      </c>
      <c r="AD64" s="21">
        <v>-2.7322404371584699E-2</v>
      </c>
      <c r="AE64" s="13">
        <v>-379</v>
      </c>
      <c r="AF64" s="21">
        <v>-0.20343531937734835</v>
      </c>
    </row>
    <row r="65" spans="1:32" x14ac:dyDescent="0.2">
      <c r="A65" s="11">
        <v>50</v>
      </c>
      <c r="B65" s="12">
        <v>18</v>
      </c>
      <c r="C65" s="12" t="s">
        <v>150</v>
      </c>
      <c r="D65" s="12" t="s">
        <v>151</v>
      </c>
      <c r="E65" s="7">
        <v>-168</v>
      </c>
      <c r="F65" s="21">
        <v>-8.6875581756127827E-3</v>
      </c>
      <c r="G65" s="13">
        <v>18</v>
      </c>
      <c r="H65" s="24">
        <v>1.1846001974333662E-3</v>
      </c>
      <c r="I65" s="7">
        <v>-186</v>
      </c>
      <c r="J65" s="21">
        <v>-4.4895003620564811E-2</v>
      </c>
      <c r="K65" s="4">
        <v>-642</v>
      </c>
      <c r="L65" s="20">
        <v>-3.4596109284905967E-2</v>
      </c>
      <c r="M65" s="7">
        <v>-74</v>
      </c>
      <c r="N65" s="21">
        <v>-0.15711252653927812</v>
      </c>
      <c r="O65" s="13">
        <v>34</v>
      </c>
      <c r="P65" s="24">
        <v>0.49275362318840582</v>
      </c>
      <c r="Q65" s="7">
        <v>76</v>
      </c>
      <c r="R65" s="21">
        <v>0.8351648351648352</v>
      </c>
      <c r="S65" s="13">
        <v>438</v>
      </c>
      <c r="T65" s="24">
        <v>2.92</v>
      </c>
      <c r="U65" s="7">
        <v>28</v>
      </c>
      <c r="V65" s="21">
        <v>0.14583333333333334</v>
      </c>
      <c r="W65" s="13">
        <v>-575</v>
      </c>
      <c r="X65" s="24">
        <v>-3.1202517907532017E-2</v>
      </c>
      <c r="Y65" s="7">
        <v>407</v>
      </c>
      <c r="Z65" s="21">
        <v>0.44725274725274727</v>
      </c>
      <c r="AA65" s="13">
        <v>7</v>
      </c>
      <c r="AB65" s="24">
        <v>8.2401412595644501E-4</v>
      </c>
      <c r="AC65" s="7">
        <v>83</v>
      </c>
      <c r="AD65" s="21">
        <v>1.1102193686463349E-2</v>
      </c>
      <c r="AE65" s="13">
        <v>-76</v>
      </c>
      <c r="AF65" s="21">
        <v>-7.4582924435721301E-2</v>
      </c>
    </row>
    <row r="66" spans="1:32" x14ac:dyDescent="0.2">
      <c r="A66" s="11">
        <v>50</v>
      </c>
      <c r="B66" s="12">
        <v>18</v>
      </c>
      <c r="C66" s="12" t="s">
        <v>152</v>
      </c>
      <c r="D66" s="12" t="s">
        <v>153</v>
      </c>
      <c r="E66" s="7">
        <v>-595</v>
      </c>
      <c r="F66" s="21">
        <v>-4.632152588555858E-2</v>
      </c>
      <c r="G66" s="13">
        <v>-464</v>
      </c>
      <c r="H66" s="24">
        <v>-4.6562970396387356E-2</v>
      </c>
      <c r="I66" s="7">
        <v>-131</v>
      </c>
      <c r="J66" s="21">
        <v>-4.5486111111111109E-2</v>
      </c>
      <c r="K66" s="4">
        <v>-894</v>
      </c>
      <c r="L66" s="20">
        <v>-7.0896114195083265E-2</v>
      </c>
      <c r="M66" s="7">
        <v>0</v>
      </c>
      <c r="N66" s="21">
        <v>0</v>
      </c>
      <c r="O66" s="13">
        <v>-10</v>
      </c>
      <c r="P66" s="24">
        <v>-0.4</v>
      </c>
      <c r="Q66" s="7">
        <v>31</v>
      </c>
      <c r="R66" s="21">
        <v>0.44927536231884058</v>
      </c>
      <c r="S66" s="13">
        <v>278</v>
      </c>
      <c r="T66" s="24">
        <v>2.7254901960784315</v>
      </c>
      <c r="U66" s="7">
        <v>60</v>
      </c>
      <c r="V66" s="21">
        <v>0.5</v>
      </c>
      <c r="W66" s="13">
        <v>-878</v>
      </c>
      <c r="X66" s="24">
        <v>-6.9993622448979595E-2</v>
      </c>
      <c r="Y66" s="7">
        <v>283</v>
      </c>
      <c r="Z66" s="21">
        <v>0.94019933554817281</v>
      </c>
      <c r="AA66" s="13">
        <v>-154</v>
      </c>
      <c r="AB66" s="24">
        <v>-2.6852659110723626E-2</v>
      </c>
      <c r="AC66" s="7">
        <v>-214</v>
      </c>
      <c r="AD66" s="21">
        <v>-4.1264944080215964E-2</v>
      </c>
      <c r="AE66" s="13">
        <v>60</v>
      </c>
      <c r="AF66" s="21">
        <v>0.10928961748633879</v>
      </c>
    </row>
    <row r="67" spans="1:32" x14ac:dyDescent="0.2">
      <c r="A67" s="11">
        <v>50</v>
      </c>
      <c r="B67" s="12">
        <v>18</v>
      </c>
      <c r="C67" s="12" t="s">
        <v>154</v>
      </c>
      <c r="D67" s="12" t="s">
        <v>155</v>
      </c>
      <c r="E67" s="7">
        <v>8872</v>
      </c>
      <c r="F67" s="21">
        <v>5.3984654046719364E-2</v>
      </c>
      <c r="G67" s="13">
        <v>10514</v>
      </c>
      <c r="H67" s="24">
        <v>8.4502740672871363E-2</v>
      </c>
      <c r="I67" s="7">
        <v>-1642</v>
      </c>
      <c r="J67" s="21">
        <v>-4.1131234187520356E-2</v>
      </c>
      <c r="K67" s="4">
        <v>-6990</v>
      </c>
      <c r="L67" s="20">
        <v>-4.6601553385112834E-2</v>
      </c>
      <c r="M67" s="7">
        <v>2694</v>
      </c>
      <c r="N67" s="21">
        <v>0.55046996322026975</v>
      </c>
      <c r="O67" s="13">
        <v>244</v>
      </c>
      <c r="P67" s="24">
        <v>0.12236710130391174</v>
      </c>
      <c r="Q67" s="7">
        <v>1305</v>
      </c>
      <c r="R67" s="21">
        <v>0.30013799448022077</v>
      </c>
      <c r="S67" s="13">
        <v>11619</v>
      </c>
      <c r="T67" s="24">
        <v>3.7336118251928019</v>
      </c>
      <c r="U67" s="7">
        <v>4971</v>
      </c>
      <c r="V67" s="21">
        <v>0.35677887030790212</v>
      </c>
      <c r="W67" s="13">
        <v>-4250</v>
      </c>
      <c r="X67" s="24">
        <v>-3.0089986760405824E-2</v>
      </c>
      <c r="Y67" s="7">
        <v>13122</v>
      </c>
      <c r="Z67" s="21">
        <v>0.56805194805194803</v>
      </c>
      <c r="AA67" s="13">
        <v>5304</v>
      </c>
      <c r="AB67" s="24">
        <v>8.014626996479246E-2</v>
      </c>
      <c r="AC67" s="7">
        <v>5363</v>
      </c>
      <c r="AD67" s="21">
        <v>8.6502790412593955E-2</v>
      </c>
      <c r="AE67" s="13">
        <v>-59</v>
      </c>
      <c r="AF67" s="21">
        <v>-1.4111456589332695E-2</v>
      </c>
    </row>
    <row r="68" spans="1:32" x14ac:dyDescent="0.2">
      <c r="A68" s="11">
        <v>50</v>
      </c>
      <c r="B68" s="12">
        <v>18</v>
      </c>
      <c r="C68" s="12" t="s">
        <v>156</v>
      </c>
      <c r="D68" s="12" t="s">
        <v>157</v>
      </c>
      <c r="E68" s="7">
        <v>-688</v>
      </c>
      <c r="F68" s="21">
        <v>-2.655345426476264E-2</v>
      </c>
      <c r="G68" s="13">
        <v>-324</v>
      </c>
      <c r="H68" s="24">
        <v>-1.6386809629779488E-2</v>
      </c>
      <c r="I68" s="7">
        <v>-364</v>
      </c>
      <c r="J68" s="21">
        <v>-5.9302704463994785E-2</v>
      </c>
      <c r="K68" s="4">
        <v>-1410</v>
      </c>
      <c r="L68" s="20">
        <v>-5.598570577724836E-2</v>
      </c>
      <c r="M68" s="7">
        <v>-22</v>
      </c>
      <c r="N68" s="21">
        <v>-9.4420600858369105E-2</v>
      </c>
      <c r="O68" s="13">
        <v>37</v>
      </c>
      <c r="P68" s="24">
        <v>0.52857142857142858</v>
      </c>
      <c r="Q68" s="7">
        <v>44</v>
      </c>
      <c r="R68" s="21">
        <v>0.30344827586206896</v>
      </c>
      <c r="S68" s="13">
        <v>663</v>
      </c>
      <c r="T68" s="24">
        <v>2.3935018050541514</v>
      </c>
      <c r="U68" s="7">
        <v>127</v>
      </c>
      <c r="V68" s="21">
        <v>0.51209677419354838</v>
      </c>
      <c r="W68" s="13">
        <v>-1406</v>
      </c>
      <c r="X68" s="24">
        <v>-5.613670845644015E-2</v>
      </c>
      <c r="Y68" s="7">
        <v>718</v>
      </c>
      <c r="Z68" s="21">
        <v>0.83101851851851849</v>
      </c>
      <c r="AA68" s="13">
        <v>-186</v>
      </c>
      <c r="AB68" s="24">
        <v>-1.6596769875970377E-2</v>
      </c>
      <c r="AC68" s="7">
        <v>-38</v>
      </c>
      <c r="AD68" s="21">
        <v>-3.7361124766492971E-3</v>
      </c>
      <c r="AE68" s="13">
        <v>-148</v>
      </c>
      <c r="AF68" s="21">
        <v>-0.14285714285714285</v>
      </c>
    </row>
    <row r="69" spans="1:32" x14ac:dyDescent="0.2">
      <c r="A69" s="11">
        <v>50</v>
      </c>
      <c r="B69" s="12">
        <v>18</v>
      </c>
      <c r="C69" s="12" t="s">
        <v>158</v>
      </c>
      <c r="D69" s="12" t="s">
        <v>159</v>
      </c>
      <c r="E69" s="7">
        <v>-888</v>
      </c>
      <c r="F69" s="21">
        <v>-6.6258767348156986E-2</v>
      </c>
      <c r="G69" s="13">
        <v>-426</v>
      </c>
      <c r="H69" s="24">
        <v>-4.1748333986671896E-2</v>
      </c>
      <c r="I69" s="7">
        <v>-462</v>
      </c>
      <c r="J69" s="21">
        <v>-0.14446529080675422</v>
      </c>
      <c r="K69" s="4">
        <v>-1422</v>
      </c>
      <c r="L69" s="20">
        <v>-0.10917466410748561</v>
      </c>
      <c r="M69" s="7">
        <v>-15</v>
      </c>
      <c r="N69" s="21">
        <v>-0.17045454545454544</v>
      </c>
      <c r="O69" s="13">
        <v>15</v>
      </c>
      <c r="P69" s="24">
        <v>0.51724137931034486</v>
      </c>
      <c r="Q69" s="7">
        <v>42</v>
      </c>
      <c r="R69" s="21">
        <v>0.34146341463414637</v>
      </c>
      <c r="S69" s="13">
        <v>492</v>
      </c>
      <c r="T69" s="24">
        <v>3.5912408759124088</v>
      </c>
      <c r="U69" s="7">
        <v>133</v>
      </c>
      <c r="V69" s="21">
        <v>0.40923076923076923</v>
      </c>
      <c r="W69" s="13">
        <v>-1381</v>
      </c>
      <c r="X69" s="24">
        <v>-0.10769710676128831</v>
      </c>
      <c r="Y69" s="7">
        <v>493</v>
      </c>
      <c r="Z69" s="21">
        <v>0.85146804835924006</v>
      </c>
      <c r="AA69" s="13">
        <v>-244</v>
      </c>
      <c r="AB69" s="24">
        <v>-4.0264026402640263E-2</v>
      </c>
      <c r="AC69" s="7">
        <v>-182</v>
      </c>
      <c r="AD69" s="21">
        <v>-3.4456645210147671E-2</v>
      </c>
      <c r="AE69" s="13">
        <v>-62</v>
      </c>
      <c r="AF69" s="21">
        <v>-7.9691516709511565E-2</v>
      </c>
    </row>
    <row r="70" spans="1:32" x14ac:dyDescent="0.2">
      <c r="A70" s="11">
        <v>50</v>
      </c>
      <c r="B70" s="12">
        <v>18</v>
      </c>
      <c r="C70" s="12" t="s">
        <v>160</v>
      </c>
      <c r="D70" s="12" t="s">
        <v>161</v>
      </c>
      <c r="E70" s="7">
        <v>-1237</v>
      </c>
      <c r="F70" s="21">
        <v>-3.2584358454284437E-2</v>
      </c>
      <c r="G70" s="13">
        <v>-390</v>
      </c>
      <c r="H70" s="24">
        <v>-1.3014315747322053E-2</v>
      </c>
      <c r="I70" s="7">
        <v>-847</v>
      </c>
      <c r="J70" s="21">
        <v>-0.105927963981991</v>
      </c>
      <c r="K70" s="4">
        <v>-2117</v>
      </c>
      <c r="L70" s="20">
        <v>-5.9719597167762137E-2</v>
      </c>
      <c r="M70" s="7">
        <v>-475</v>
      </c>
      <c r="N70" s="21">
        <v>-0.31561461794019935</v>
      </c>
      <c r="O70" s="13">
        <v>76</v>
      </c>
      <c r="P70" s="24">
        <v>0.27240143369175629</v>
      </c>
      <c r="Q70" s="7">
        <v>296</v>
      </c>
      <c r="R70" s="21">
        <v>0.93670886075949367</v>
      </c>
      <c r="S70" s="13">
        <v>983</v>
      </c>
      <c r="T70" s="24">
        <v>2.3743961352657004</v>
      </c>
      <c r="U70" s="7">
        <v>197</v>
      </c>
      <c r="V70" s="21">
        <v>0.33560477001703576</v>
      </c>
      <c r="W70" s="13">
        <v>-1978</v>
      </c>
      <c r="X70" s="24">
        <v>-5.6308358005010245E-2</v>
      </c>
      <c r="Y70" s="7">
        <v>741</v>
      </c>
      <c r="Z70" s="21">
        <v>0.26137566137566137</v>
      </c>
      <c r="AA70" s="13">
        <v>240</v>
      </c>
      <c r="AB70" s="24">
        <v>1.6319869441044473E-2</v>
      </c>
      <c r="AC70" s="7">
        <v>487</v>
      </c>
      <c r="AD70" s="21">
        <v>3.7702252845087866E-2</v>
      </c>
      <c r="AE70" s="13">
        <v>-247</v>
      </c>
      <c r="AF70" s="21">
        <v>-0.13806595863610957</v>
      </c>
    </row>
    <row r="71" spans="1:32" x14ac:dyDescent="0.2">
      <c r="A71" s="11">
        <v>50</v>
      </c>
      <c r="B71" s="12">
        <v>18</v>
      </c>
      <c r="C71" s="12" t="s">
        <v>162</v>
      </c>
      <c r="D71" s="12" t="s">
        <v>163</v>
      </c>
      <c r="E71" s="7">
        <v>-1669</v>
      </c>
      <c r="F71" s="21">
        <v>-6.3772878376829309E-2</v>
      </c>
      <c r="G71" s="13">
        <v>-798</v>
      </c>
      <c r="H71" s="24">
        <v>-4.0327471194663435E-2</v>
      </c>
      <c r="I71" s="7">
        <v>-871</v>
      </c>
      <c r="J71" s="21">
        <v>-0.13645621181262729</v>
      </c>
      <c r="K71" s="4">
        <v>-2557</v>
      </c>
      <c r="L71" s="20">
        <v>-0.10163765005167343</v>
      </c>
      <c r="M71" s="7">
        <v>9</v>
      </c>
      <c r="N71" s="21">
        <v>7.6923076923076927E-2</v>
      </c>
      <c r="O71" s="13">
        <v>6</v>
      </c>
      <c r="P71" s="24">
        <v>9.8360655737704916E-2</v>
      </c>
      <c r="Q71" s="7">
        <v>160</v>
      </c>
      <c r="R71" s="21">
        <v>0.28622540250447226</v>
      </c>
      <c r="S71" s="13">
        <v>713</v>
      </c>
      <c r="T71" s="24">
        <v>2.5833333333333335</v>
      </c>
      <c r="U71" s="7">
        <v>366</v>
      </c>
      <c r="V71" s="21">
        <v>0.46329113924050636</v>
      </c>
      <c r="W71" s="13">
        <v>-2570</v>
      </c>
      <c r="X71" s="24">
        <v>-0.10323358104036955</v>
      </c>
      <c r="Y71" s="7">
        <v>901</v>
      </c>
      <c r="Z71" s="21">
        <v>0.7061128526645768</v>
      </c>
      <c r="AA71" s="13">
        <v>-349</v>
      </c>
      <c r="AB71" s="24">
        <v>-2.9719833092054841E-2</v>
      </c>
      <c r="AC71" s="7">
        <v>-258</v>
      </c>
      <c r="AD71" s="21">
        <v>-2.4686632858099702E-2</v>
      </c>
      <c r="AE71" s="13">
        <v>-91</v>
      </c>
      <c r="AF71" s="21">
        <v>-7.0433436532507734E-2</v>
      </c>
    </row>
    <row r="72" spans="1:32" x14ac:dyDescent="0.2">
      <c r="A72" s="11">
        <v>50</v>
      </c>
      <c r="B72" s="12">
        <v>18</v>
      </c>
      <c r="C72" s="12" t="s">
        <v>164</v>
      </c>
      <c r="D72" s="12" t="s">
        <v>165</v>
      </c>
      <c r="E72" s="7">
        <v>177</v>
      </c>
      <c r="F72" s="21">
        <v>6.1419945867166358E-3</v>
      </c>
      <c r="G72" s="13">
        <v>1055</v>
      </c>
      <c r="H72" s="24">
        <v>4.9698511400037684E-2</v>
      </c>
      <c r="I72" s="7">
        <v>-878</v>
      </c>
      <c r="J72" s="21">
        <v>-0.11567852437417654</v>
      </c>
      <c r="K72" s="4">
        <v>-800</v>
      </c>
      <c r="L72" s="20">
        <v>-2.8437366699843595E-2</v>
      </c>
      <c r="M72" s="7">
        <v>13</v>
      </c>
      <c r="N72" s="21">
        <v>0.18840579710144928</v>
      </c>
      <c r="O72" s="13">
        <v>42</v>
      </c>
      <c r="P72" s="24">
        <v>0.28767123287671231</v>
      </c>
      <c r="Q72" s="7">
        <v>95</v>
      </c>
      <c r="R72" s="21">
        <v>0.4460093896713615</v>
      </c>
      <c r="S72" s="13">
        <v>827</v>
      </c>
      <c r="T72" s="24">
        <v>3.2054263565891472</v>
      </c>
      <c r="U72" s="7">
        <v>96</v>
      </c>
      <c r="V72" s="21">
        <v>0.21573033707865169</v>
      </c>
      <c r="W72" s="13">
        <v>-666</v>
      </c>
      <c r="X72" s="24">
        <v>-2.3888948671042722E-2</v>
      </c>
      <c r="Y72" s="7">
        <v>843</v>
      </c>
      <c r="Z72" s="21">
        <v>0.89776357827476039</v>
      </c>
      <c r="AA72" s="13">
        <v>307</v>
      </c>
      <c r="AB72" s="24">
        <v>2.5686077643908969E-2</v>
      </c>
      <c r="AC72" s="7">
        <v>585</v>
      </c>
      <c r="AD72" s="21">
        <v>5.4221892668458616E-2</v>
      </c>
      <c r="AE72" s="13">
        <v>-278</v>
      </c>
      <c r="AF72" s="21">
        <v>-0.23903697334479793</v>
      </c>
    </row>
    <row r="73" spans="1:32" x14ac:dyDescent="0.2">
      <c r="A73" s="11">
        <v>50</v>
      </c>
      <c r="B73" s="12">
        <v>18</v>
      </c>
      <c r="C73" s="12" t="s">
        <v>166</v>
      </c>
      <c r="D73" s="12" t="s">
        <v>167</v>
      </c>
      <c r="E73" s="7">
        <v>-640</v>
      </c>
      <c r="F73" s="21">
        <v>-3.6798528058877643E-2</v>
      </c>
      <c r="G73" s="13">
        <v>-189</v>
      </c>
      <c r="H73" s="24">
        <v>-1.4444019870080245E-2</v>
      </c>
      <c r="I73" s="7">
        <v>-451</v>
      </c>
      <c r="J73" s="21">
        <v>-0.10471325748781055</v>
      </c>
      <c r="K73" s="4">
        <v>-993</v>
      </c>
      <c r="L73" s="20">
        <v>-5.8601357332546476E-2</v>
      </c>
      <c r="M73" s="7">
        <v>-36</v>
      </c>
      <c r="N73" s="21">
        <v>-0.27272727272727271</v>
      </c>
      <c r="O73" s="13">
        <v>1</v>
      </c>
      <c r="P73" s="24">
        <v>1.7543859649122806E-2</v>
      </c>
      <c r="Q73" s="7">
        <v>13</v>
      </c>
      <c r="R73" s="21">
        <v>0.10655737704918032</v>
      </c>
      <c r="S73" s="13">
        <v>375</v>
      </c>
      <c r="T73" s="24">
        <v>2.7573529411764706</v>
      </c>
      <c r="U73" s="7">
        <v>62</v>
      </c>
      <c r="V73" s="21">
        <v>0.32631578947368423</v>
      </c>
      <c r="W73" s="13">
        <v>-963</v>
      </c>
      <c r="X73" s="24">
        <v>-5.7188669160876539E-2</v>
      </c>
      <c r="Y73" s="7">
        <v>323</v>
      </c>
      <c r="Z73" s="21">
        <v>0.58408679927667273</v>
      </c>
      <c r="AA73" s="13">
        <v>-156</v>
      </c>
      <c r="AB73" s="24">
        <v>-2.0777836973894511E-2</v>
      </c>
      <c r="AC73" s="7">
        <v>-55</v>
      </c>
      <c r="AD73" s="21">
        <v>-8.1276784394857388E-3</v>
      </c>
      <c r="AE73" s="13">
        <v>-101</v>
      </c>
      <c r="AF73" s="21">
        <v>-0.13630229419703105</v>
      </c>
    </row>
    <row r="74" spans="1:32" x14ac:dyDescent="0.2">
      <c r="A74" s="11">
        <v>50</v>
      </c>
      <c r="B74" s="12">
        <v>18</v>
      </c>
      <c r="C74" s="12" t="s">
        <v>168</v>
      </c>
      <c r="D74" s="12" t="s">
        <v>169</v>
      </c>
      <c r="E74" s="7">
        <v>5981</v>
      </c>
      <c r="F74" s="21">
        <v>2.2406539517703078E-2</v>
      </c>
      <c r="G74" s="13">
        <v>9121</v>
      </c>
      <c r="H74" s="24">
        <v>4.5360055699224189E-2</v>
      </c>
      <c r="I74" s="7">
        <v>-3140</v>
      </c>
      <c r="J74" s="21">
        <v>-4.7683406478261532E-2</v>
      </c>
      <c r="K74" s="4">
        <v>-15162</v>
      </c>
      <c r="L74" s="20">
        <v>-7.2209627950393387E-2</v>
      </c>
      <c r="M74" s="7">
        <v>2165</v>
      </c>
      <c r="N74" s="21">
        <v>6.3755227045173446E-2</v>
      </c>
      <c r="O74" s="13">
        <v>1607</v>
      </c>
      <c r="P74" s="24">
        <v>0.31910246227164418</v>
      </c>
      <c r="Q74" s="7">
        <v>3374</v>
      </c>
      <c r="R74" s="21">
        <v>0.32901023890784981</v>
      </c>
      <c r="S74" s="13">
        <v>13997</v>
      </c>
      <c r="T74" s="24">
        <v>1.8154345006485084</v>
      </c>
      <c r="U74" s="7">
        <v>7181</v>
      </c>
      <c r="V74" s="21">
        <v>0.3702500644496004</v>
      </c>
      <c r="W74" s="13">
        <v>-13145</v>
      </c>
      <c r="X74" s="24">
        <v>-6.5170723000877534E-2</v>
      </c>
      <c r="Y74" s="7">
        <v>19126</v>
      </c>
      <c r="Z74" s="21">
        <v>0.29320864632837651</v>
      </c>
      <c r="AA74" s="13">
        <v>3274</v>
      </c>
      <c r="AB74" s="24">
        <v>2.8506996142761365E-2</v>
      </c>
      <c r="AC74" s="7">
        <v>4238</v>
      </c>
      <c r="AD74" s="21">
        <v>4.111808594242692E-2</v>
      </c>
      <c r="AE74" s="13">
        <v>-964</v>
      </c>
      <c r="AF74" s="21">
        <v>-8.1833616298811543E-2</v>
      </c>
    </row>
    <row r="75" spans="1:32" x14ac:dyDescent="0.2">
      <c r="A75" s="11">
        <v>50</v>
      </c>
      <c r="B75" s="12">
        <v>18</v>
      </c>
      <c r="C75" s="12" t="s">
        <v>170</v>
      </c>
      <c r="D75" s="12" t="s">
        <v>171</v>
      </c>
      <c r="E75" s="7">
        <v>203</v>
      </c>
      <c r="F75" s="21">
        <v>8.3950208841652545E-3</v>
      </c>
      <c r="G75" s="13">
        <v>476</v>
      </c>
      <c r="H75" s="24">
        <v>2.5913223365452664E-2</v>
      </c>
      <c r="I75" s="7">
        <v>-273</v>
      </c>
      <c r="J75" s="21">
        <v>-4.6971782518926357E-2</v>
      </c>
      <c r="K75" s="4">
        <v>-628</v>
      </c>
      <c r="L75" s="20">
        <v>-2.6534837537499471E-2</v>
      </c>
      <c r="M75" s="7">
        <v>35</v>
      </c>
      <c r="N75" s="21">
        <v>0.61403508771929827</v>
      </c>
      <c r="O75" s="13">
        <v>-20</v>
      </c>
      <c r="P75" s="24">
        <v>-0.18518518518518517</v>
      </c>
      <c r="Q75" s="7">
        <v>69</v>
      </c>
      <c r="R75" s="21">
        <v>0.40350877192982454</v>
      </c>
      <c r="S75" s="13">
        <v>747</v>
      </c>
      <c r="T75" s="24">
        <v>4.1966292134831464</v>
      </c>
      <c r="U75" s="7">
        <v>181</v>
      </c>
      <c r="V75" s="21">
        <v>0.51129943502824859</v>
      </c>
      <c r="W75" s="13">
        <v>-642</v>
      </c>
      <c r="X75" s="24">
        <v>-2.7352903583145158E-2</v>
      </c>
      <c r="Y75" s="7">
        <v>845</v>
      </c>
      <c r="Z75" s="21">
        <v>1.1901408450704225</v>
      </c>
      <c r="AA75" s="13">
        <v>275</v>
      </c>
      <c r="AB75" s="24">
        <v>2.6340996168582376E-2</v>
      </c>
      <c r="AC75" s="7">
        <v>320</v>
      </c>
      <c r="AD75" s="21">
        <v>3.4053421304671705E-2</v>
      </c>
      <c r="AE75" s="13">
        <v>-45</v>
      </c>
      <c r="AF75" s="21">
        <v>-4.3144774688398849E-2</v>
      </c>
    </row>
    <row r="76" spans="1:32" x14ac:dyDescent="0.2">
      <c r="A76" s="11">
        <v>50</v>
      </c>
      <c r="B76" s="12">
        <v>18</v>
      </c>
      <c r="C76" s="12" t="s">
        <v>172</v>
      </c>
      <c r="D76" s="12" t="s">
        <v>173</v>
      </c>
      <c r="E76" s="7">
        <v>619</v>
      </c>
      <c r="F76" s="21">
        <v>1.3930146727878297E-2</v>
      </c>
      <c r="G76" s="13">
        <v>1263</v>
      </c>
      <c r="H76" s="24">
        <v>3.7599356970617129E-2</v>
      </c>
      <c r="I76" s="7">
        <v>-644</v>
      </c>
      <c r="J76" s="21">
        <v>-5.9382203780544027E-2</v>
      </c>
      <c r="K76" s="4">
        <v>-1525</v>
      </c>
      <c r="L76" s="20">
        <v>-3.5965284656384135E-2</v>
      </c>
      <c r="M76" s="7">
        <v>114</v>
      </c>
      <c r="N76" s="21">
        <v>0.25054945054945055</v>
      </c>
      <c r="O76" s="13">
        <v>109</v>
      </c>
      <c r="P76" s="24">
        <v>0.44672131147540983</v>
      </c>
      <c r="Q76" s="7">
        <v>596</v>
      </c>
      <c r="R76" s="21">
        <v>0.72506082725060828</v>
      </c>
      <c r="S76" s="13">
        <v>1325</v>
      </c>
      <c r="T76" s="24">
        <v>2.5828460038986356</v>
      </c>
      <c r="U76" s="7">
        <v>730</v>
      </c>
      <c r="V76" s="21">
        <v>0.44323011536126289</v>
      </c>
      <c r="W76" s="13">
        <v>-1317</v>
      </c>
      <c r="X76" s="24">
        <v>-3.1641920138388353E-2</v>
      </c>
      <c r="Y76" s="7">
        <v>1936</v>
      </c>
      <c r="Z76" s="21">
        <v>0.6879886282871357</v>
      </c>
      <c r="AA76" s="13">
        <v>343</v>
      </c>
      <c r="AB76" s="24">
        <v>1.7976939203354296E-2</v>
      </c>
      <c r="AC76" s="7">
        <v>641</v>
      </c>
      <c r="AD76" s="21">
        <v>3.7047740145647899E-2</v>
      </c>
      <c r="AE76" s="13">
        <v>-298</v>
      </c>
      <c r="AF76" s="21">
        <v>-0.16760404949381327</v>
      </c>
    </row>
    <row r="77" spans="1:32" x14ac:dyDescent="0.2">
      <c r="A77" s="11">
        <v>50</v>
      </c>
      <c r="B77" s="12">
        <v>18</v>
      </c>
      <c r="C77" s="12" t="s">
        <v>174</v>
      </c>
      <c r="D77" s="12" t="s">
        <v>175</v>
      </c>
      <c r="E77" s="7">
        <v>-1142</v>
      </c>
      <c r="F77" s="21">
        <v>-5.4505536464299349E-2</v>
      </c>
      <c r="G77" s="13">
        <v>-441</v>
      </c>
      <c r="H77" s="24">
        <v>-2.775505066398137E-2</v>
      </c>
      <c r="I77" s="7">
        <v>-701</v>
      </c>
      <c r="J77" s="21">
        <v>-0.13845546118901836</v>
      </c>
      <c r="K77" s="4">
        <v>-1738</v>
      </c>
      <c r="L77" s="20">
        <v>-8.5636856368563691E-2</v>
      </c>
      <c r="M77" s="7">
        <v>35</v>
      </c>
      <c r="N77" s="21">
        <v>0.36458333333333331</v>
      </c>
      <c r="O77" s="13">
        <v>1</v>
      </c>
      <c r="P77" s="24">
        <v>1.3888888888888888E-2</v>
      </c>
      <c r="Q77" s="7">
        <v>27</v>
      </c>
      <c r="R77" s="21">
        <v>8.3591331269349839E-2</v>
      </c>
      <c r="S77" s="13">
        <v>533</v>
      </c>
      <c r="T77" s="24">
        <v>3.2108433734939759</v>
      </c>
      <c r="U77" s="7">
        <v>159</v>
      </c>
      <c r="V77" s="21">
        <v>0.30754352030947774</v>
      </c>
      <c r="W77" s="13">
        <v>-1733</v>
      </c>
      <c r="X77" s="24">
        <v>-8.6214616188249341E-2</v>
      </c>
      <c r="Y77" s="7">
        <v>591</v>
      </c>
      <c r="Z77" s="21">
        <v>0.69447708578143363</v>
      </c>
      <c r="AA77" s="13">
        <v>-300</v>
      </c>
      <c r="AB77" s="24">
        <v>-3.3814247069431917E-2</v>
      </c>
      <c r="AC77" s="7">
        <v>-200</v>
      </c>
      <c r="AD77" s="21">
        <v>-2.4746349913387776E-2</v>
      </c>
      <c r="AE77" s="13">
        <v>-100</v>
      </c>
      <c r="AF77" s="21">
        <v>-0.12658227848101267</v>
      </c>
    </row>
    <row r="78" spans="1:32" x14ac:dyDescent="0.2">
      <c r="A78" s="11">
        <v>50</v>
      </c>
      <c r="B78" s="12">
        <v>18</v>
      </c>
      <c r="C78" s="12" t="s">
        <v>176</v>
      </c>
      <c r="D78" s="12" t="s">
        <v>177</v>
      </c>
      <c r="E78" s="7">
        <v>8</v>
      </c>
      <c r="F78" s="21">
        <v>3.4242177802508238E-4</v>
      </c>
      <c r="G78" s="13">
        <v>483</v>
      </c>
      <c r="H78" s="24">
        <v>2.7339106809305486E-2</v>
      </c>
      <c r="I78" s="7">
        <v>-475</v>
      </c>
      <c r="J78" s="21">
        <v>-8.3391853932584276E-2</v>
      </c>
      <c r="K78" s="4">
        <v>-915</v>
      </c>
      <c r="L78" s="20">
        <v>-4.0338579552969184E-2</v>
      </c>
      <c r="M78" s="7">
        <v>21</v>
      </c>
      <c r="N78" s="21">
        <v>0.31818181818181818</v>
      </c>
      <c r="O78" s="13">
        <v>-1</v>
      </c>
      <c r="P78" s="24">
        <v>-2.4390243902439025E-2</v>
      </c>
      <c r="Q78" s="7">
        <v>34</v>
      </c>
      <c r="R78" s="21">
        <v>0.12142857142857143</v>
      </c>
      <c r="S78" s="13">
        <v>869</v>
      </c>
      <c r="T78" s="24">
        <v>2.9658703071672354</v>
      </c>
      <c r="U78" s="7">
        <v>136</v>
      </c>
      <c r="V78" s="21">
        <v>0.17754569190600522</v>
      </c>
      <c r="W78" s="13">
        <v>-817</v>
      </c>
      <c r="X78" s="24">
        <v>-3.6781919683054207E-2</v>
      </c>
      <c r="Y78" s="7">
        <v>825</v>
      </c>
      <c r="Z78" s="21">
        <v>0.7167680278019114</v>
      </c>
      <c r="AA78" s="13">
        <v>161</v>
      </c>
      <c r="AB78" s="24">
        <v>1.4687100893997445E-2</v>
      </c>
      <c r="AC78" s="7">
        <v>249</v>
      </c>
      <c r="AD78" s="21">
        <v>2.7550342996238104E-2</v>
      </c>
      <c r="AE78" s="13">
        <v>-88</v>
      </c>
      <c r="AF78" s="21">
        <v>-4.5738045738045741E-2</v>
      </c>
    </row>
    <row r="79" spans="1:32" x14ac:dyDescent="0.2">
      <c r="A79" s="11">
        <v>50</v>
      </c>
      <c r="B79" s="12">
        <v>18</v>
      </c>
      <c r="C79" s="12" t="s">
        <v>178</v>
      </c>
      <c r="D79" s="12" t="s">
        <v>179</v>
      </c>
      <c r="E79" s="7">
        <v>250</v>
      </c>
      <c r="F79" s="21">
        <v>7.3131490419774759E-3</v>
      </c>
      <c r="G79" s="13">
        <v>1154</v>
      </c>
      <c r="H79" s="24">
        <v>4.3795066413662237E-2</v>
      </c>
      <c r="I79" s="7">
        <v>-904</v>
      </c>
      <c r="J79" s="21">
        <v>-0.11537970644543714</v>
      </c>
      <c r="K79" s="4">
        <v>-1256</v>
      </c>
      <c r="L79" s="20">
        <v>-3.7947912260559553E-2</v>
      </c>
      <c r="M79" s="7">
        <v>55</v>
      </c>
      <c r="N79" s="21">
        <v>0.30726256983240224</v>
      </c>
      <c r="O79" s="13">
        <v>20</v>
      </c>
      <c r="P79" s="24">
        <v>0.11976047904191617</v>
      </c>
      <c r="Q79" s="7">
        <v>381</v>
      </c>
      <c r="R79" s="21">
        <v>0.89858490566037741</v>
      </c>
      <c r="S79" s="13">
        <v>1050</v>
      </c>
      <c r="T79" s="24">
        <v>3.3123028391167191</v>
      </c>
      <c r="U79" s="7">
        <v>445</v>
      </c>
      <c r="V79" s="21">
        <v>0.45315682281059061</v>
      </c>
      <c r="W79" s="13">
        <v>-1075</v>
      </c>
      <c r="X79" s="24">
        <v>-3.3063697597883926E-2</v>
      </c>
      <c r="Y79" s="7">
        <v>1325</v>
      </c>
      <c r="Z79" s="21">
        <v>0.79246411483253587</v>
      </c>
      <c r="AA79" s="13">
        <v>-540</v>
      </c>
      <c r="AB79" s="24">
        <v>-2.7868091035764049E-2</v>
      </c>
      <c r="AC79" s="7">
        <v>456</v>
      </c>
      <c r="AD79" s="21">
        <v>3.4259954921111946E-2</v>
      </c>
      <c r="AE79" s="13">
        <v>-996</v>
      </c>
      <c r="AF79" s="21">
        <v>-0.16416680402175704</v>
      </c>
    </row>
    <row r="80" spans="1:32" x14ac:dyDescent="0.2">
      <c r="A80" s="11">
        <v>50</v>
      </c>
      <c r="B80" s="12">
        <v>18</v>
      </c>
      <c r="C80" s="12" t="s">
        <v>180</v>
      </c>
      <c r="D80" s="12" t="s">
        <v>181</v>
      </c>
      <c r="E80" s="7">
        <v>-658</v>
      </c>
      <c r="F80" s="21">
        <v>-3.0640279394644938E-2</v>
      </c>
      <c r="G80" s="13">
        <v>-297</v>
      </c>
      <c r="H80" s="24">
        <v>-1.758957654723127E-2</v>
      </c>
      <c r="I80" s="7">
        <v>-361</v>
      </c>
      <c r="J80" s="21">
        <v>-7.8649237472766878E-2</v>
      </c>
      <c r="K80" s="4">
        <v>-1172</v>
      </c>
      <c r="L80" s="20">
        <v>-5.8215775879197296E-2</v>
      </c>
      <c r="M80" s="7">
        <v>-83</v>
      </c>
      <c r="N80" s="21">
        <v>-8.6368366285119666E-2</v>
      </c>
      <c r="O80" s="13">
        <v>-1</v>
      </c>
      <c r="P80" s="24">
        <v>-2.5000000000000001E-2</v>
      </c>
      <c r="Q80" s="7">
        <v>97</v>
      </c>
      <c r="R80" s="21">
        <v>0.78861788617886175</v>
      </c>
      <c r="S80" s="13">
        <v>501</v>
      </c>
      <c r="T80" s="24">
        <v>2.2876712328767121</v>
      </c>
      <c r="U80" s="7">
        <v>40</v>
      </c>
      <c r="V80" s="21">
        <v>0.1360544217687075</v>
      </c>
      <c r="W80" s="13">
        <v>-1074</v>
      </c>
      <c r="X80" s="24">
        <v>-5.3888610135474156E-2</v>
      </c>
      <c r="Y80" s="7">
        <v>416</v>
      </c>
      <c r="Z80" s="21">
        <v>0.26925566343042073</v>
      </c>
      <c r="AA80" s="13">
        <v>-151</v>
      </c>
      <c r="AB80" s="24">
        <v>-1.6892269828839915E-2</v>
      </c>
      <c r="AC80" s="7">
        <v>-96</v>
      </c>
      <c r="AD80" s="21">
        <v>-1.2271507094465039E-2</v>
      </c>
      <c r="AE80" s="13">
        <v>-55</v>
      </c>
      <c r="AF80" s="21">
        <v>-4.9283154121863799E-2</v>
      </c>
    </row>
    <row r="81" spans="1:32" x14ac:dyDescent="0.2">
      <c r="A81" s="11">
        <v>50</v>
      </c>
      <c r="B81" s="12">
        <v>18</v>
      </c>
      <c r="C81" s="12" t="s">
        <v>182</v>
      </c>
      <c r="D81" s="12" t="s">
        <v>183</v>
      </c>
      <c r="E81" s="7">
        <v>-876</v>
      </c>
      <c r="F81" s="21">
        <v>-8.254028078771318E-2</v>
      </c>
      <c r="G81" s="13">
        <v>-544</v>
      </c>
      <c r="H81" s="24">
        <v>-6.893929793435559E-2</v>
      </c>
      <c r="I81" s="7">
        <v>-332</v>
      </c>
      <c r="J81" s="21">
        <v>-0.12196914033798678</v>
      </c>
      <c r="K81" s="4">
        <v>-1083</v>
      </c>
      <c r="L81" s="20">
        <v>-0.10432520951738754</v>
      </c>
      <c r="M81" s="7">
        <v>-16</v>
      </c>
      <c r="N81" s="21">
        <v>-0.5</v>
      </c>
      <c r="O81" s="13">
        <v>6</v>
      </c>
      <c r="P81" s="24">
        <v>0.33333333333333331</v>
      </c>
      <c r="Q81" s="7">
        <v>-31</v>
      </c>
      <c r="R81" s="21">
        <v>-0.31313131313131315</v>
      </c>
      <c r="S81" s="13">
        <v>248</v>
      </c>
      <c r="T81" s="24">
        <v>2.9879518072289155</v>
      </c>
      <c r="U81" s="7">
        <v>-33</v>
      </c>
      <c r="V81" s="21">
        <v>-0.22448979591836735</v>
      </c>
      <c r="W81" s="13">
        <v>-1056</v>
      </c>
      <c r="X81" s="24">
        <v>-0.1023454157782516</v>
      </c>
      <c r="Y81" s="7">
        <v>180</v>
      </c>
      <c r="Z81" s="21">
        <v>0.61016949152542377</v>
      </c>
      <c r="AA81" s="13">
        <v>-679</v>
      </c>
      <c r="AB81" s="24">
        <v>-0.13664721271885691</v>
      </c>
      <c r="AC81" s="7">
        <v>-246</v>
      </c>
      <c r="AD81" s="21">
        <v>-6.0981655924640554E-2</v>
      </c>
      <c r="AE81" s="13">
        <v>-433</v>
      </c>
      <c r="AF81" s="21">
        <v>-0.46310160427807484</v>
      </c>
    </row>
    <row r="82" spans="1:32" x14ac:dyDescent="0.2">
      <c r="A82" s="11">
        <v>50</v>
      </c>
      <c r="B82" s="12">
        <v>18</v>
      </c>
      <c r="C82" s="12" t="s">
        <v>184</v>
      </c>
      <c r="D82" s="12" t="s">
        <v>185</v>
      </c>
      <c r="E82" s="7">
        <v>13471</v>
      </c>
      <c r="F82" s="21">
        <v>7.7966199791642557E-2</v>
      </c>
      <c r="G82" s="13">
        <v>9947</v>
      </c>
      <c r="H82" s="24">
        <v>7.2572466675908165E-2</v>
      </c>
      <c r="I82" s="7">
        <v>3524</v>
      </c>
      <c r="J82" s="21">
        <v>9.8664501497886165E-2</v>
      </c>
      <c r="K82" s="4">
        <v>-9579</v>
      </c>
      <c r="L82" s="20">
        <v>-6.5975618155520346E-2</v>
      </c>
      <c r="M82" s="7">
        <v>4339</v>
      </c>
      <c r="N82" s="21">
        <v>0.62765803558512945</v>
      </c>
      <c r="O82" s="13">
        <v>2927</v>
      </c>
      <c r="P82" s="24">
        <v>0.27278657968313141</v>
      </c>
      <c r="Q82" s="7">
        <v>3001</v>
      </c>
      <c r="R82" s="21">
        <v>0.48599190283400812</v>
      </c>
      <c r="S82" s="13">
        <v>12783</v>
      </c>
      <c r="T82" s="24">
        <v>3.3889183457051963</v>
      </c>
      <c r="U82" s="7">
        <v>5700</v>
      </c>
      <c r="V82" s="21">
        <v>0.440256430061018</v>
      </c>
      <c r="W82" s="13">
        <v>-7390</v>
      </c>
      <c r="X82" s="24">
        <v>-5.3220985920564616E-2</v>
      </c>
      <c r="Y82" s="7">
        <v>20861</v>
      </c>
      <c r="Z82" s="21">
        <v>0.6149152542372881</v>
      </c>
      <c r="AA82" s="13">
        <v>6701</v>
      </c>
      <c r="AB82" s="24">
        <v>9.4252841228761111E-2</v>
      </c>
      <c r="AC82" s="7">
        <v>6119</v>
      </c>
      <c r="AD82" s="21">
        <v>9.3374229384117685E-2</v>
      </c>
      <c r="AE82" s="13">
        <v>582</v>
      </c>
      <c r="AF82" s="21">
        <v>0.10460100647016535</v>
      </c>
    </row>
    <row r="83" spans="1:32" x14ac:dyDescent="0.2">
      <c r="A83" s="11">
        <v>50</v>
      </c>
      <c r="B83" s="12">
        <v>18</v>
      </c>
      <c r="C83" s="12" t="s">
        <v>186</v>
      </c>
      <c r="D83" s="12" t="s">
        <v>187</v>
      </c>
      <c r="E83" s="7">
        <v>-577</v>
      </c>
      <c r="F83" s="21">
        <v>-3.6207329317269075E-2</v>
      </c>
      <c r="G83" s="13">
        <v>-161</v>
      </c>
      <c r="H83" s="24">
        <v>-1.3161121556445679E-2</v>
      </c>
      <c r="I83" s="7">
        <v>-416</v>
      </c>
      <c r="J83" s="21">
        <v>-0.11234134485552255</v>
      </c>
      <c r="K83" s="4">
        <v>-1042</v>
      </c>
      <c r="L83" s="20">
        <v>-6.7005337277345506E-2</v>
      </c>
      <c r="M83" s="7">
        <v>17</v>
      </c>
      <c r="N83" s="21">
        <v>0.58620689655172409</v>
      </c>
      <c r="O83" s="13">
        <v>-15</v>
      </c>
      <c r="P83" s="24">
        <v>-0.23076923076923078</v>
      </c>
      <c r="Q83" s="7">
        <v>77</v>
      </c>
      <c r="R83" s="21">
        <v>0.57037037037037042</v>
      </c>
      <c r="S83" s="13">
        <v>386</v>
      </c>
      <c r="T83" s="24">
        <v>2.4743589743589745</v>
      </c>
      <c r="U83" s="7">
        <v>88</v>
      </c>
      <c r="V83" s="21">
        <v>0.25433526011560692</v>
      </c>
      <c r="W83" s="13">
        <v>-988</v>
      </c>
      <c r="X83" s="24">
        <v>-6.4343861934223381E-2</v>
      </c>
      <c r="Y83" s="7">
        <v>411</v>
      </c>
      <c r="Z83" s="21">
        <v>0.70740103270223753</v>
      </c>
      <c r="AA83" s="13">
        <v>-201</v>
      </c>
      <c r="AB83" s="24">
        <v>-2.8722492140611604E-2</v>
      </c>
      <c r="AC83" s="7">
        <v>-132</v>
      </c>
      <c r="AD83" s="21">
        <v>-2.0702634880803011E-2</v>
      </c>
      <c r="AE83" s="13">
        <v>-69</v>
      </c>
      <c r="AF83" s="21">
        <v>-0.11093247588424437</v>
      </c>
    </row>
    <row r="84" spans="1:32" x14ac:dyDescent="0.2">
      <c r="A84" s="11">
        <v>50</v>
      </c>
      <c r="B84" s="12">
        <v>18</v>
      </c>
      <c r="C84" s="12" t="s">
        <v>188</v>
      </c>
      <c r="D84" s="12" t="s">
        <v>189</v>
      </c>
      <c r="E84" s="7">
        <v>-429</v>
      </c>
      <c r="F84" s="21">
        <v>-5.7078233102714211E-2</v>
      </c>
      <c r="G84" s="13">
        <v>-144</v>
      </c>
      <c r="H84" s="24">
        <v>-2.5572722429408629E-2</v>
      </c>
      <c r="I84" s="7">
        <v>-285</v>
      </c>
      <c r="J84" s="21">
        <v>-0.15119363395225463</v>
      </c>
      <c r="K84" s="4">
        <v>-542</v>
      </c>
      <c r="L84" s="20">
        <v>-7.3932614922930018E-2</v>
      </c>
      <c r="M84" s="7">
        <v>-12</v>
      </c>
      <c r="N84" s="21">
        <v>-0.36363636363636365</v>
      </c>
      <c r="O84" s="13">
        <v>14</v>
      </c>
      <c r="P84" s="24">
        <v>0.73684210526315785</v>
      </c>
      <c r="Q84" s="7">
        <v>11</v>
      </c>
      <c r="R84" s="21">
        <v>0.20370370370370369</v>
      </c>
      <c r="S84" s="13">
        <v>100</v>
      </c>
      <c r="T84" s="24">
        <v>1.2658227848101267</v>
      </c>
      <c r="U84" s="7">
        <v>-8</v>
      </c>
      <c r="V84" s="21">
        <v>-9.7560975609756101E-2</v>
      </c>
      <c r="W84" s="13">
        <v>-515</v>
      </c>
      <c r="X84" s="24">
        <v>-7.074175824175824E-2</v>
      </c>
      <c r="Y84" s="7">
        <v>86</v>
      </c>
      <c r="Z84" s="21">
        <v>0.36440677966101692</v>
      </c>
      <c r="AA84" s="13">
        <v>-1</v>
      </c>
      <c r="AB84" s="24">
        <v>-3.0873726458783575E-4</v>
      </c>
      <c r="AC84" s="7">
        <v>-15</v>
      </c>
      <c r="AD84" s="21">
        <v>-5.1055139550714775E-3</v>
      </c>
      <c r="AE84" s="13">
        <v>14</v>
      </c>
      <c r="AF84" s="21">
        <v>4.6511627906976744E-2</v>
      </c>
    </row>
    <row r="85" spans="1:32" x14ac:dyDescent="0.2">
      <c r="A85" s="11">
        <v>50</v>
      </c>
      <c r="B85" s="12">
        <v>18</v>
      </c>
      <c r="C85" s="12" t="s">
        <v>190</v>
      </c>
      <c r="D85" s="12" t="s">
        <v>191</v>
      </c>
      <c r="E85" s="7">
        <v>433</v>
      </c>
      <c r="F85" s="21">
        <v>2.4095312821711379E-3</v>
      </c>
      <c r="G85" s="13">
        <v>1381</v>
      </c>
      <c r="H85" s="24">
        <v>9.8779031092863737E-3</v>
      </c>
      <c r="I85" s="7">
        <v>-948</v>
      </c>
      <c r="J85" s="21">
        <v>-2.3761780629637057E-2</v>
      </c>
      <c r="K85" s="4">
        <v>-9683</v>
      </c>
      <c r="L85" s="20">
        <v>-6.2518562518562512E-2</v>
      </c>
      <c r="M85" s="7">
        <v>1321</v>
      </c>
      <c r="N85" s="21">
        <v>8.0809934544564754E-2</v>
      </c>
      <c r="O85" s="13">
        <v>435</v>
      </c>
      <c r="P85" s="24">
        <v>0.21717423864203694</v>
      </c>
      <c r="Q85" s="7">
        <v>1583</v>
      </c>
      <c r="R85" s="21">
        <v>0.66793248945147676</v>
      </c>
      <c r="S85" s="13">
        <v>6777</v>
      </c>
      <c r="T85" s="24">
        <v>1.6525237746891002</v>
      </c>
      <c r="U85" s="7">
        <v>2440</v>
      </c>
      <c r="V85" s="21">
        <v>0.63000258197779502</v>
      </c>
      <c r="W85" s="13">
        <v>-9636</v>
      </c>
      <c r="X85" s="24">
        <v>-6.2947478442644367E-2</v>
      </c>
      <c r="Y85" s="7">
        <v>10069</v>
      </c>
      <c r="Z85" s="21">
        <v>0.37820681365736392</v>
      </c>
      <c r="AA85" s="13">
        <v>1055</v>
      </c>
      <c r="AB85" s="24">
        <v>1.2710383962025468E-2</v>
      </c>
      <c r="AC85" s="7">
        <v>1630</v>
      </c>
      <c r="AD85" s="21">
        <v>2.1892712278722432E-2</v>
      </c>
      <c r="AE85" s="13">
        <v>-575</v>
      </c>
      <c r="AF85" s="21">
        <v>-6.7259328576441693E-2</v>
      </c>
    </row>
    <row r="86" spans="1:32" x14ac:dyDescent="0.2">
      <c r="A86" s="11">
        <v>50</v>
      </c>
      <c r="B86" s="12">
        <v>18</v>
      </c>
      <c r="C86" s="12" t="s">
        <v>192</v>
      </c>
      <c r="D86" s="12" t="s">
        <v>193</v>
      </c>
      <c r="E86" s="7">
        <v>-773</v>
      </c>
      <c r="F86" s="21">
        <v>-4.7680730323217367E-2</v>
      </c>
      <c r="G86" s="13">
        <v>-320</v>
      </c>
      <c r="H86" s="24">
        <v>-2.5665704202759064E-2</v>
      </c>
      <c r="I86" s="7">
        <v>-453</v>
      </c>
      <c r="J86" s="21">
        <v>-0.12099358974358974</v>
      </c>
      <c r="K86" s="4">
        <v>-1179</v>
      </c>
      <c r="L86" s="20">
        <v>-7.4002008536279182E-2</v>
      </c>
      <c r="M86" s="7">
        <v>13</v>
      </c>
      <c r="N86" s="21">
        <v>0.54166666666666663</v>
      </c>
      <c r="O86" s="13">
        <v>15</v>
      </c>
      <c r="P86" s="24">
        <v>0.4838709677419355</v>
      </c>
      <c r="Q86" s="7">
        <v>23</v>
      </c>
      <c r="R86" s="21">
        <v>0.25555555555555554</v>
      </c>
      <c r="S86" s="13">
        <v>355</v>
      </c>
      <c r="T86" s="24">
        <v>2.6296296296296298</v>
      </c>
      <c r="U86" s="7">
        <v>38</v>
      </c>
      <c r="V86" s="21">
        <v>0.29230769230769232</v>
      </c>
      <c r="W86" s="13">
        <v>-1170</v>
      </c>
      <c r="X86" s="24">
        <v>-7.3761190266044635E-2</v>
      </c>
      <c r="Y86" s="7">
        <v>397</v>
      </c>
      <c r="Z86" s="21">
        <v>1.1342857142857143</v>
      </c>
      <c r="AA86" s="13">
        <v>-191</v>
      </c>
      <c r="AB86" s="24">
        <v>-2.5507478632478632E-2</v>
      </c>
      <c r="AC86" s="7">
        <v>-115</v>
      </c>
      <c r="AD86" s="21">
        <v>-1.7374225713854056E-2</v>
      </c>
      <c r="AE86" s="13">
        <v>-76</v>
      </c>
      <c r="AF86" s="21">
        <v>-8.7456846950517836E-2</v>
      </c>
    </row>
    <row r="87" spans="1:32" x14ac:dyDescent="0.2">
      <c r="A87" s="11">
        <v>50</v>
      </c>
      <c r="B87" s="12">
        <v>18</v>
      </c>
      <c r="C87" s="12" t="s">
        <v>194</v>
      </c>
      <c r="D87" s="12" t="s">
        <v>195</v>
      </c>
      <c r="E87" s="7">
        <v>-1695</v>
      </c>
      <c r="F87" s="21">
        <v>-1.5716564053111788E-2</v>
      </c>
      <c r="G87" s="13">
        <v>-334</v>
      </c>
      <c r="H87" s="24">
        <v>-3.9387256925199586E-3</v>
      </c>
      <c r="I87" s="7">
        <v>-1361</v>
      </c>
      <c r="J87" s="21">
        <v>-5.9048114885678335E-2</v>
      </c>
      <c r="K87" s="4">
        <v>-5797</v>
      </c>
      <c r="L87" s="20">
        <v>-6.0888380056088313E-2</v>
      </c>
      <c r="M87" s="7">
        <v>-260</v>
      </c>
      <c r="N87" s="21">
        <v>-3.4960333467796152E-2</v>
      </c>
      <c r="O87" s="13">
        <v>232</v>
      </c>
      <c r="P87" s="24">
        <v>0.13026389668725435</v>
      </c>
      <c r="Q87" s="7">
        <v>881</v>
      </c>
      <c r="R87" s="21">
        <v>0.849566055930569</v>
      </c>
      <c r="S87" s="13">
        <v>3249</v>
      </c>
      <c r="T87" s="24">
        <v>1.3616932103939647</v>
      </c>
      <c r="U87" s="7">
        <v>770</v>
      </c>
      <c r="V87" s="21">
        <v>0.31186715269339815</v>
      </c>
      <c r="W87" s="13">
        <v>-5413</v>
      </c>
      <c r="X87" s="24">
        <v>-5.7862105825761623E-2</v>
      </c>
      <c r="Y87" s="7">
        <v>3718</v>
      </c>
      <c r="Z87" s="21">
        <v>0.26003636872289831</v>
      </c>
      <c r="AA87" s="13">
        <v>926</v>
      </c>
      <c r="AB87" s="24">
        <v>2.0127809416163107E-2</v>
      </c>
      <c r="AC87" s="7">
        <v>488</v>
      </c>
      <c r="AD87" s="21">
        <v>1.1798554193563985E-2</v>
      </c>
      <c r="AE87" s="13">
        <v>438</v>
      </c>
      <c r="AF87" s="21">
        <v>9.429494079655544E-2</v>
      </c>
    </row>
    <row r="88" spans="1:32" x14ac:dyDescent="0.2">
      <c r="A88" s="11">
        <v>50</v>
      </c>
      <c r="B88" s="12">
        <v>18</v>
      </c>
      <c r="C88" s="12" t="s">
        <v>196</v>
      </c>
      <c r="D88" s="12" t="s">
        <v>197</v>
      </c>
      <c r="E88" s="7">
        <v>-1912</v>
      </c>
      <c r="F88" s="21">
        <v>-5.8136706397470199E-2</v>
      </c>
      <c r="G88" s="13">
        <v>-1142</v>
      </c>
      <c r="H88" s="24">
        <v>-4.4909355460301233E-2</v>
      </c>
      <c r="I88" s="7">
        <v>-770</v>
      </c>
      <c r="J88" s="21">
        <v>-0.10323099611207937</v>
      </c>
      <c r="K88" s="4">
        <v>-2827</v>
      </c>
      <c r="L88" s="20">
        <v>-8.9000125928724347E-2</v>
      </c>
      <c r="M88" s="7">
        <v>-3</v>
      </c>
      <c r="N88" s="21">
        <v>-1.8404907975460124E-2</v>
      </c>
      <c r="O88" s="13">
        <v>23</v>
      </c>
      <c r="P88" s="24">
        <v>0.16666666666666666</v>
      </c>
      <c r="Q88" s="7">
        <v>80</v>
      </c>
      <c r="R88" s="21">
        <v>0.17543859649122806</v>
      </c>
      <c r="S88" s="13">
        <v>815</v>
      </c>
      <c r="T88" s="24">
        <v>2.2207084468664848</v>
      </c>
      <c r="U88" s="7">
        <v>200</v>
      </c>
      <c r="V88" s="21">
        <v>0.28694404591104733</v>
      </c>
      <c r="W88" s="13">
        <v>-2735</v>
      </c>
      <c r="X88" s="24">
        <v>-8.7187988141158468E-2</v>
      </c>
      <c r="Y88" s="7">
        <v>823</v>
      </c>
      <c r="Z88" s="21">
        <v>0.54180381830151414</v>
      </c>
      <c r="AA88" s="13">
        <v>-134</v>
      </c>
      <c r="AB88" s="24">
        <v>-9.4559311269494031E-3</v>
      </c>
      <c r="AC88" s="7">
        <v>-56</v>
      </c>
      <c r="AD88" s="21">
        <v>-4.3828754793770056E-3</v>
      </c>
      <c r="AE88" s="13">
        <v>-78</v>
      </c>
      <c r="AF88" s="21">
        <v>-5.5954088952654232E-2</v>
      </c>
    </row>
    <row r="89" spans="1:32" x14ac:dyDescent="0.2">
      <c r="A89" s="11">
        <v>50</v>
      </c>
      <c r="B89" s="12">
        <v>18</v>
      </c>
      <c r="C89" s="12" t="s">
        <v>198</v>
      </c>
      <c r="D89" s="12" t="s">
        <v>199</v>
      </c>
      <c r="E89" s="7">
        <v>-68</v>
      </c>
      <c r="F89" s="21">
        <v>-7.9924776680771036E-3</v>
      </c>
      <c r="G89" s="13">
        <v>12</v>
      </c>
      <c r="H89" s="24">
        <v>1.8427518427518428E-3</v>
      </c>
      <c r="I89" s="7">
        <v>-80</v>
      </c>
      <c r="J89" s="21">
        <v>-4.0080160320641281E-2</v>
      </c>
      <c r="K89" s="4">
        <v>-299</v>
      </c>
      <c r="L89" s="20">
        <v>-3.5752720315676195E-2</v>
      </c>
      <c r="M89" s="7">
        <v>-3</v>
      </c>
      <c r="N89" s="21">
        <v>-0.27272727272727271</v>
      </c>
      <c r="O89" s="13">
        <v>-10</v>
      </c>
      <c r="P89" s="24">
        <v>-0.27777777777777779</v>
      </c>
      <c r="Q89" s="7">
        <v>50</v>
      </c>
      <c r="R89" s="21">
        <v>1.2820512820512822</v>
      </c>
      <c r="S89" s="13">
        <v>194</v>
      </c>
      <c r="T89" s="24">
        <v>3.2881355932203391</v>
      </c>
      <c r="U89" s="7">
        <v>123</v>
      </c>
      <c r="V89" s="21">
        <v>1.7571428571428571</v>
      </c>
      <c r="W89" s="13">
        <v>-303</v>
      </c>
      <c r="X89" s="24">
        <v>-3.6413892560990264E-2</v>
      </c>
      <c r="Y89" s="7">
        <v>235</v>
      </c>
      <c r="Z89" s="21">
        <v>1.2566844919786095</v>
      </c>
      <c r="AA89" s="13">
        <v>-21</v>
      </c>
      <c r="AB89" s="24">
        <v>-5.7065217391304348E-3</v>
      </c>
      <c r="AC89" s="7">
        <v>-4</v>
      </c>
      <c r="AD89" s="21">
        <v>-1.1986814504045551E-3</v>
      </c>
      <c r="AE89" s="13">
        <v>-17</v>
      </c>
      <c r="AF89" s="21">
        <v>-4.9562682215743441E-2</v>
      </c>
    </row>
    <row r="90" spans="1:32" x14ac:dyDescent="0.2">
      <c r="A90" s="11">
        <v>50</v>
      </c>
      <c r="B90" s="12">
        <v>18</v>
      </c>
      <c r="C90" s="12" t="s">
        <v>200</v>
      </c>
      <c r="D90" s="12" t="s">
        <v>201</v>
      </c>
      <c r="E90" s="7">
        <v>4209</v>
      </c>
      <c r="F90" s="21">
        <v>7.0515505369498563E-2</v>
      </c>
      <c r="G90" s="13">
        <v>4170</v>
      </c>
      <c r="H90" s="24">
        <v>9.422025396538479E-2</v>
      </c>
      <c r="I90" s="7">
        <v>39</v>
      </c>
      <c r="J90" s="21">
        <v>2.527379949452401E-3</v>
      </c>
      <c r="K90" s="4">
        <v>1056</v>
      </c>
      <c r="L90" s="20">
        <v>1.8624338624338623E-2</v>
      </c>
      <c r="M90" s="7">
        <v>254</v>
      </c>
      <c r="N90" s="21">
        <v>0.31631382316313822</v>
      </c>
      <c r="O90" s="13">
        <v>684</v>
      </c>
      <c r="P90" s="24">
        <v>0.71250000000000002</v>
      </c>
      <c r="Q90" s="7">
        <v>223</v>
      </c>
      <c r="R90" s="21">
        <v>0.51501154734411081</v>
      </c>
      <c r="S90" s="13">
        <v>1992</v>
      </c>
      <c r="T90" s="24">
        <v>2.5119798234552331</v>
      </c>
      <c r="U90" s="7">
        <v>437</v>
      </c>
      <c r="V90" s="21">
        <v>0.46194503171247359</v>
      </c>
      <c r="W90" s="13">
        <v>1251</v>
      </c>
      <c r="X90" s="24">
        <v>2.2301452892414652E-2</v>
      </c>
      <c r="Y90" s="7">
        <v>2958</v>
      </c>
      <c r="Z90" s="21">
        <v>0.82303839732888151</v>
      </c>
      <c r="AA90" s="13">
        <v>1915</v>
      </c>
      <c r="AB90" s="24">
        <v>7.9122422840143786E-2</v>
      </c>
      <c r="AC90" s="7">
        <v>2113</v>
      </c>
      <c r="AD90" s="21">
        <v>9.3890246611864028E-2</v>
      </c>
      <c r="AE90" s="13">
        <v>-198</v>
      </c>
      <c r="AF90" s="21">
        <v>-0.1166077738515901</v>
      </c>
    </row>
    <row r="91" spans="1:32" x14ac:dyDescent="0.2">
      <c r="A91" s="11">
        <v>50</v>
      </c>
      <c r="B91" s="12">
        <v>18</v>
      </c>
      <c r="C91" s="12" t="s">
        <v>202</v>
      </c>
      <c r="D91" s="12" t="s">
        <v>203</v>
      </c>
      <c r="E91" s="7">
        <v>-80</v>
      </c>
      <c r="F91" s="21">
        <v>-2.8306560045290494E-3</v>
      </c>
      <c r="G91" s="13">
        <v>522</v>
      </c>
      <c r="H91" s="24">
        <v>2.4697199091597274E-2</v>
      </c>
      <c r="I91" s="7">
        <v>-602</v>
      </c>
      <c r="J91" s="21">
        <v>-8.4479371316306479E-2</v>
      </c>
      <c r="K91" s="4">
        <v>-923</v>
      </c>
      <c r="L91" s="20">
        <v>-3.3304467056361406E-2</v>
      </c>
      <c r="M91" s="7">
        <v>53</v>
      </c>
      <c r="N91" s="21">
        <v>0.828125</v>
      </c>
      <c r="O91" s="13">
        <v>10</v>
      </c>
      <c r="P91" s="24">
        <v>0.11627906976744186</v>
      </c>
      <c r="Q91" s="7">
        <v>74</v>
      </c>
      <c r="R91" s="21">
        <v>0.4713375796178344</v>
      </c>
      <c r="S91" s="13">
        <v>706</v>
      </c>
      <c r="T91" s="24">
        <v>2.9294605809128629</v>
      </c>
      <c r="U91" s="7">
        <v>96</v>
      </c>
      <c r="V91" s="21">
        <v>0.31578947368421051</v>
      </c>
      <c r="W91" s="13">
        <v>-939</v>
      </c>
      <c r="X91" s="24">
        <v>-3.4097098660082065E-2</v>
      </c>
      <c r="Y91" s="7">
        <v>859</v>
      </c>
      <c r="Z91" s="21">
        <v>1.1881051175656985</v>
      </c>
      <c r="AA91" s="13">
        <v>-127</v>
      </c>
      <c r="AB91" s="24">
        <v>-1.0392798690671031E-2</v>
      </c>
      <c r="AC91" s="7">
        <v>181</v>
      </c>
      <c r="AD91" s="21">
        <v>1.6682027649769584E-2</v>
      </c>
      <c r="AE91" s="13">
        <v>-308</v>
      </c>
      <c r="AF91" s="21">
        <v>-0.22481751824817517</v>
      </c>
    </row>
    <row r="92" spans="1:32" x14ac:dyDescent="0.2">
      <c r="A92" s="11">
        <v>50</v>
      </c>
      <c r="B92" s="12">
        <v>18</v>
      </c>
      <c r="C92" s="12" t="s">
        <v>204</v>
      </c>
      <c r="D92" s="12" t="s">
        <v>205</v>
      </c>
      <c r="E92" s="7">
        <v>-2364</v>
      </c>
      <c r="F92" s="21">
        <v>-3.4302131549545103E-2</v>
      </c>
      <c r="G92" s="13">
        <v>-1351</v>
      </c>
      <c r="H92" s="24">
        <v>-2.5474224082663952E-2</v>
      </c>
      <c r="I92" s="7">
        <v>-1013</v>
      </c>
      <c r="J92" s="21">
        <v>-6.377888308254108E-2</v>
      </c>
      <c r="K92" s="4">
        <v>-4748</v>
      </c>
      <c r="L92" s="20">
        <v>-7.6408110717734151E-2</v>
      </c>
      <c r="M92" s="7">
        <v>-342</v>
      </c>
      <c r="N92" s="21">
        <v>-0.10005851375073142</v>
      </c>
      <c r="O92" s="13">
        <v>190</v>
      </c>
      <c r="P92" s="24">
        <v>0.36053130929791272</v>
      </c>
      <c r="Q92" s="7">
        <v>558</v>
      </c>
      <c r="R92" s="21">
        <v>0.55522388059701488</v>
      </c>
      <c r="S92" s="13">
        <v>1978</v>
      </c>
      <c r="T92" s="24">
        <v>1.0826491516146688</v>
      </c>
      <c r="U92" s="7">
        <v>691</v>
      </c>
      <c r="V92" s="21">
        <v>0.38303769401330379</v>
      </c>
      <c r="W92" s="13">
        <v>-4633</v>
      </c>
      <c r="X92" s="24">
        <v>-7.5552004174684453E-2</v>
      </c>
      <c r="Y92" s="7">
        <v>2269</v>
      </c>
      <c r="Z92" s="21">
        <v>0.29874917709019094</v>
      </c>
      <c r="AA92" s="13">
        <v>-490</v>
      </c>
      <c r="AB92" s="24">
        <v>-1.5684015107867613E-2</v>
      </c>
      <c r="AC92" s="7">
        <v>-142</v>
      </c>
      <c r="AD92" s="21">
        <v>-5.1540778919095497E-3</v>
      </c>
      <c r="AE92" s="13">
        <v>-348</v>
      </c>
      <c r="AF92" s="21">
        <v>-9.4283392034678948E-2</v>
      </c>
    </row>
    <row r="93" spans="1:32" x14ac:dyDescent="0.2">
      <c r="A93" s="11">
        <v>50</v>
      </c>
      <c r="B93" s="12">
        <v>18</v>
      </c>
      <c r="C93" s="12" t="s">
        <v>206</v>
      </c>
      <c r="D93" s="12" t="s">
        <v>207</v>
      </c>
      <c r="E93" s="7">
        <v>544</v>
      </c>
      <c r="F93" s="21">
        <v>1.9684469532493847E-2</v>
      </c>
      <c r="G93" s="13">
        <v>612</v>
      </c>
      <c r="H93" s="24">
        <v>2.9512465641124561E-2</v>
      </c>
      <c r="I93" s="7">
        <v>-68</v>
      </c>
      <c r="J93" s="21">
        <v>-9.856500942165532E-3</v>
      </c>
      <c r="K93" s="4">
        <v>-580</v>
      </c>
      <c r="L93" s="20">
        <v>-2.1559735335662775E-2</v>
      </c>
      <c r="M93" s="7">
        <v>129</v>
      </c>
      <c r="N93" s="21">
        <v>1.34375</v>
      </c>
      <c r="O93" s="13">
        <v>23</v>
      </c>
      <c r="P93" s="24">
        <v>0.21495327102803738</v>
      </c>
      <c r="Q93" s="7">
        <v>103</v>
      </c>
      <c r="R93" s="21">
        <v>0.35888501742160278</v>
      </c>
      <c r="S93" s="13">
        <v>869</v>
      </c>
      <c r="T93" s="24">
        <v>3.5614754098360657</v>
      </c>
      <c r="U93" s="7">
        <v>455</v>
      </c>
      <c r="V93" s="21">
        <v>0.80673758865248224</v>
      </c>
      <c r="W93" s="13">
        <v>-604</v>
      </c>
      <c r="X93" s="24">
        <v>-2.2703352879266277E-2</v>
      </c>
      <c r="Y93" s="7">
        <v>1148</v>
      </c>
      <c r="Z93" s="21">
        <v>1.1124031007751938</v>
      </c>
      <c r="AA93" s="13">
        <v>279</v>
      </c>
      <c r="AB93" s="24">
        <v>2.3930011150184408E-2</v>
      </c>
      <c r="AC93" s="7">
        <v>354</v>
      </c>
      <c r="AD93" s="21">
        <v>3.2838589981447126E-2</v>
      </c>
      <c r="AE93" s="13">
        <v>-75</v>
      </c>
      <c r="AF93" s="21">
        <v>-8.5324232081911269E-2</v>
      </c>
    </row>
    <row r="94" spans="1:32" x14ac:dyDescent="0.2">
      <c r="A94" s="11">
        <v>50</v>
      </c>
      <c r="B94" s="12">
        <v>18</v>
      </c>
      <c r="C94" s="12" t="s">
        <v>208</v>
      </c>
      <c r="D94" s="12" t="s">
        <v>209</v>
      </c>
      <c r="E94" s="7">
        <v>45</v>
      </c>
      <c r="F94" s="21">
        <v>1.8260763705717647E-3</v>
      </c>
      <c r="G94" s="13">
        <v>306</v>
      </c>
      <c r="H94" s="24">
        <v>1.637852593266606E-2</v>
      </c>
      <c r="I94" s="7">
        <v>-261</v>
      </c>
      <c r="J94" s="21">
        <v>-4.3791946308724836E-2</v>
      </c>
      <c r="K94" s="4">
        <v>-1475</v>
      </c>
      <c r="L94" s="20">
        <v>-6.3764482102714848E-2</v>
      </c>
      <c r="M94" s="7">
        <v>58</v>
      </c>
      <c r="N94" s="21">
        <v>0.8529411764705882</v>
      </c>
      <c r="O94" s="13">
        <v>9</v>
      </c>
      <c r="P94" s="24">
        <v>0.10112359550561797</v>
      </c>
      <c r="Q94" s="7">
        <v>379</v>
      </c>
      <c r="R94" s="21">
        <v>0.379</v>
      </c>
      <c r="S94" s="13">
        <v>1074</v>
      </c>
      <c r="T94" s="24">
        <v>3.0338983050847457</v>
      </c>
      <c r="U94" s="7">
        <v>707</v>
      </c>
      <c r="V94" s="21">
        <v>0.40492554410080184</v>
      </c>
      <c r="W94" s="13">
        <v>-1267</v>
      </c>
      <c r="X94" s="24">
        <v>-5.6386292834890966E-2</v>
      </c>
      <c r="Y94" s="7">
        <v>1312</v>
      </c>
      <c r="Z94" s="21">
        <v>0.60377358490566035</v>
      </c>
      <c r="AA94" s="13">
        <v>-104</v>
      </c>
      <c r="AB94" s="24">
        <v>-8.0185042405551271E-3</v>
      </c>
      <c r="AC94" s="7">
        <v>195</v>
      </c>
      <c r="AD94" s="21">
        <v>2.0018478595626731E-2</v>
      </c>
      <c r="AE94" s="13">
        <v>-299</v>
      </c>
      <c r="AF94" s="21">
        <v>-9.2598327655620941E-2</v>
      </c>
    </row>
    <row r="95" spans="1:32" ht="16" thickBot="1" x14ac:dyDescent="0.25">
      <c r="A95" s="14">
        <v>50</v>
      </c>
      <c r="B95" s="15">
        <v>18</v>
      </c>
      <c r="C95" s="15" t="s">
        <v>210</v>
      </c>
      <c r="D95" s="15" t="s">
        <v>211</v>
      </c>
      <c r="E95" s="8">
        <v>899</v>
      </c>
      <c r="F95" s="22">
        <v>2.7003484320557491E-2</v>
      </c>
      <c r="G95" s="16">
        <v>1261</v>
      </c>
      <c r="H95" s="25">
        <v>5.02210362818113E-2</v>
      </c>
      <c r="I95" s="8">
        <v>-362</v>
      </c>
      <c r="J95" s="22">
        <v>-4.4238054503238422E-2</v>
      </c>
      <c r="K95" s="4">
        <v>-353</v>
      </c>
      <c r="L95" s="20">
        <v>-1.0868561224175621E-2</v>
      </c>
      <c r="M95" s="8">
        <v>63</v>
      </c>
      <c r="N95" s="22">
        <v>0.63636363636363635</v>
      </c>
      <c r="O95" s="16">
        <v>68</v>
      </c>
      <c r="P95" s="25">
        <v>0.64761904761904765</v>
      </c>
      <c r="Q95" s="8">
        <v>160</v>
      </c>
      <c r="R95" s="22">
        <v>0.69264069264069261</v>
      </c>
      <c r="S95" s="16">
        <v>961</v>
      </c>
      <c r="T95" s="25">
        <v>2.5423280423280423</v>
      </c>
      <c r="U95" s="8">
        <v>326</v>
      </c>
      <c r="V95" s="22">
        <v>0.63300970873786411</v>
      </c>
      <c r="W95" s="16">
        <v>-315</v>
      </c>
      <c r="X95" s="25">
        <v>-9.7987370516688967E-3</v>
      </c>
      <c r="Y95" s="8">
        <v>1214</v>
      </c>
      <c r="Z95" s="22">
        <v>1.0602620087336245</v>
      </c>
      <c r="AA95" s="16">
        <v>556</v>
      </c>
      <c r="AB95" s="25">
        <v>3.8932847839787128E-2</v>
      </c>
      <c r="AC95" s="8">
        <v>856</v>
      </c>
      <c r="AD95" s="22">
        <v>6.5841089146988691E-2</v>
      </c>
      <c r="AE95" s="16">
        <v>-300</v>
      </c>
      <c r="AF95" s="22">
        <v>-0.234375</v>
      </c>
    </row>
  </sheetData>
  <mergeCells count="14">
    <mergeCell ref="Q1:R1"/>
    <mergeCell ref="O1:P1"/>
    <mergeCell ref="M1:N1"/>
    <mergeCell ref="K1:L1"/>
    <mergeCell ref="E1:F1"/>
    <mergeCell ref="G1:H1"/>
    <mergeCell ref="I1:J1"/>
    <mergeCell ref="S1:T1"/>
    <mergeCell ref="AE1:AF1"/>
    <mergeCell ref="AC1:AD1"/>
    <mergeCell ref="AA1:AB1"/>
    <mergeCell ref="Y1:Z1"/>
    <mergeCell ref="W1:X1"/>
    <mergeCell ref="U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5"/>
  <sheetViews>
    <sheetView workbookViewId="0">
      <pane xSplit="4" ySplit="2" topLeftCell="E52" activePane="bottomRight" state="frozen"/>
      <selection pane="topRight" activeCell="E1" sqref="E1"/>
      <selection pane="bottomLeft" activeCell="A3" sqref="A3"/>
      <selection pane="bottomRight" activeCell="F79" sqref="F79"/>
    </sheetView>
  </sheetViews>
  <sheetFormatPr baseColWidth="10" defaultColWidth="11.5" defaultRowHeight="15" x14ac:dyDescent="0.2"/>
  <cols>
    <col min="1" max="1" width="9.33203125" bestFit="1" customWidth="1"/>
    <col min="2" max="2" width="8.6640625" bestFit="1" customWidth="1"/>
    <col min="3" max="3" width="10.33203125" customWidth="1"/>
    <col min="4" max="4" width="20" bestFit="1" customWidth="1"/>
    <col min="5" max="5" width="10.6640625" style="6" bestFit="1" customWidth="1"/>
    <col min="6" max="6" width="12.1640625" style="6" bestFit="1" customWidth="1"/>
    <col min="7" max="7" width="12.6640625" style="6" bestFit="1" customWidth="1"/>
    <col min="8" max="8" width="12.1640625" style="6" bestFit="1" customWidth="1"/>
    <col min="9" max="10" width="11.5" style="6" bestFit="1" customWidth="1"/>
    <col min="11" max="11" width="11.83203125" style="6" bestFit="1" customWidth="1"/>
    <col min="12" max="12" width="15" style="6" bestFit="1" customWidth="1"/>
    <col min="13" max="13" width="8.33203125" style="6" bestFit="1" customWidth="1"/>
    <col min="14" max="14" width="15.5" style="6" bestFit="1" customWidth="1"/>
    <col min="15" max="15" width="13.6640625" style="6" bestFit="1" customWidth="1"/>
    <col min="16" max="16" width="16" style="6" bestFit="1" customWidth="1"/>
    <col min="17" max="18" width="13.5" style="6" bestFit="1" customWidth="1"/>
    <col min="19" max="256" width="8.83203125" customWidth="1"/>
  </cols>
  <sheetData>
    <row r="1" spans="1:19" s="1" customFormat="1" ht="32" x14ac:dyDescent="0.2">
      <c r="A1" s="1" t="s">
        <v>0</v>
      </c>
      <c r="B1" s="1" t="s">
        <v>1</v>
      </c>
      <c r="C1" s="1" t="s">
        <v>2</v>
      </c>
      <c r="D1" s="1" t="s">
        <v>3</v>
      </c>
      <c r="E1" s="2" t="s">
        <v>212</v>
      </c>
      <c r="F1" s="2" t="s">
        <v>213</v>
      </c>
      <c r="G1" s="2" t="s">
        <v>214</v>
      </c>
      <c r="H1" s="2" t="s">
        <v>215</v>
      </c>
      <c r="I1" s="2" t="s">
        <v>216</v>
      </c>
      <c r="J1" s="2" t="s">
        <v>217</v>
      </c>
      <c r="K1" s="2" t="s">
        <v>218</v>
      </c>
      <c r="L1" s="2" t="s">
        <v>219</v>
      </c>
      <c r="M1" s="2" t="s">
        <v>220</v>
      </c>
      <c r="N1" s="2" t="s">
        <v>221</v>
      </c>
      <c r="O1" s="2" t="s">
        <v>222</v>
      </c>
      <c r="P1" s="2" t="s">
        <v>223</v>
      </c>
      <c r="Q1" s="2" t="s">
        <v>224</v>
      </c>
      <c r="R1" s="2" t="s">
        <v>225</v>
      </c>
      <c r="S1" t="s">
        <v>18</v>
      </c>
    </row>
    <row r="2" spans="1:19" s="5" customFormat="1" x14ac:dyDescent="0.2">
      <c r="A2" s="5" t="s">
        <v>19</v>
      </c>
      <c r="B2" s="5" t="s">
        <v>20</v>
      </c>
      <c r="C2" s="5" t="s">
        <v>21</v>
      </c>
      <c r="D2" s="5" t="s">
        <v>22</v>
      </c>
      <c r="E2" s="5" t="s">
        <v>226</v>
      </c>
      <c r="F2" s="5" t="s">
        <v>227</v>
      </c>
      <c r="G2" s="5" t="s">
        <v>228</v>
      </c>
      <c r="H2" s="5" t="s">
        <v>229</v>
      </c>
      <c r="I2" s="5" t="s">
        <v>230</v>
      </c>
      <c r="J2" s="5" t="s">
        <v>231</v>
      </c>
      <c r="K2" s="5" t="s">
        <v>232</v>
      </c>
      <c r="L2" s="5" t="s">
        <v>233</v>
      </c>
      <c r="M2" s="5" t="s">
        <v>234</v>
      </c>
      <c r="N2" s="5" t="s">
        <v>235</v>
      </c>
      <c r="O2" s="5" t="s">
        <v>236</v>
      </c>
      <c r="P2" s="5" t="s">
        <v>237</v>
      </c>
      <c r="Q2" s="5" t="s">
        <v>238</v>
      </c>
      <c r="R2" s="5" t="s">
        <v>239</v>
      </c>
      <c r="S2" s="55" t="s">
        <v>25</v>
      </c>
    </row>
    <row r="3" spans="1:19" x14ac:dyDescent="0.2">
      <c r="A3">
        <v>40</v>
      </c>
      <c r="B3">
        <v>18</v>
      </c>
      <c r="C3" t="s">
        <v>26</v>
      </c>
      <c r="D3" t="s">
        <v>27</v>
      </c>
      <c r="E3" s="6">
        <v>6483802</v>
      </c>
      <c r="F3" s="6">
        <v>4875504</v>
      </c>
      <c r="G3" s="6">
        <v>1608298</v>
      </c>
      <c r="H3" s="6">
        <v>5467906</v>
      </c>
      <c r="I3" s="6">
        <v>591397</v>
      </c>
      <c r="J3" s="6">
        <v>102474</v>
      </c>
      <c r="K3" s="6">
        <v>194124</v>
      </c>
      <c r="L3" s="6">
        <v>127901</v>
      </c>
      <c r="M3" s="6">
        <v>389707</v>
      </c>
      <c r="N3" s="6">
        <v>5286453</v>
      </c>
      <c r="O3" s="6">
        <v>1197349</v>
      </c>
      <c r="P3" s="6">
        <v>2795541</v>
      </c>
      <c r="Q3" s="6">
        <v>2502154</v>
      </c>
      <c r="R3" s="6">
        <v>293387</v>
      </c>
    </row>
    <row r="4" spans="1:19" x14ac:dyDescent="0.2">
      <c r="A4">
        <v>50</v>
      </c>
      <c r="B4">
        <v>18</v>
      </c>
      <c r="C4" t="s">
        <v>28</v>
      </c>
      <c r="D4" t="s">
        <v>29</v>
      </c>
      <c r="E4" s="6">
        <v>34387</v>
      </c>
      <c r="F4" s="6">
        <v>23673</v>
      </c>
      <c r="G4" s="6">
        <v>10714</v>
      </c>
      <c r="H4" s="6">
        <v>33349</v>
      </c>
      <c r="I4" s="6">
        <v>107</v>
      </c>
      <c r="J4" s="6">
        <v>78</v>
      </c>
      <c r="K4" s="6">
        <v>552</v>
      </c>
      <c r="L4" s="6">
        <v>301</v>
      </c>
      <c r="M4" s="6">
        <v>1412</v>
      </c>
      <c r="N4" s="6">
        <v>32521</v>
      </c>
      <c r="O4" s="6">
        <v>1866</v>
      </c>
      <c r="P4" s="6">
        <v>13014</v>
      </c>
      <c r="Q4" s="6">
        <v>12011</v>
      </c>
      <c r="R4" s="6">
        <v>1003</v>
      </c>
    </row>
    <row r="5" spans="1:19" x14ac:dyDescent="0.2">
      <c r="A5">
        <v>50</v>
      </c>
      <c r="B5">
        <v>18</v>
      </c>
      <c r="C5" t="s">
        <v>30</v>
      </c>
      <c r="D5" t="s">
        <v>31</v>
      </c>
      <c r="E5" s="6">
        <v>355329</v>
      </c>
      <c r="F5" s="6">
        <v>259371</v>
      </c>
      <c r="G5" s="6">
        <v>95958</v>
      </c>
      <c r="H5" s="6">
        <v>281653</v>
      </c>
      <c r="I5" s="6">
        <v>41618</v>
      </c>
      <c r="J5" s="6">
        <v>9721</v>
      </c>
      <c r="K5" s="6">
        <v>11890</v>
      </c>
      <c r="L5" s="6">
        <v>10447</v>
      </c>
      <c r="M5" s="6">
        <v>23093</v>
      </c>
      <c r="N5" s="6">
        <v>271789</v>
      </c>
      <c r="O5" s="6">
        <v>83540</v>
      </c>
      <c r="P5" s="6">
        <v>152184</v>
      </c>
      <c r="Q5" s="6">
        <v>137851</v>
      </c>
      <c r="R5" s="6">
        <v>14333</v>
      </c>
    </row>
    <row r="6" spans="1:19" x14ac:dyDescent="0.2">
      <c r="A6">
        <v>50</v>
      </c>
      <c r="B6">
        <v>18</v>
      </c>
      <c r="C6" t="s">
        <v>32</v>
      </c>
      <c r="D6" t="s">
        <v>33</v>
      </c>
      <c r="E6" s="6">
        <v>76794</v>
      </c>
      <c r="F6" s="6">
        <v>57434</v>
      </c>
      <c r="G6" s="6">
        <v>19360</v>
      </c>
      <c r="H6" s="6">
        <v>68824</v>
      </c>
      <c r="I6" s="6">
        <v>1420</v>
      </c>
      <c r="J6" s="6">
        <v>2632</v>
      </c>
      <c r="K6" s="6">
        <v>2706</v>
      </c>
      <c r="L6" s="6">
        <v>1212</v>
      </c>
      <c r="M6" s="6">
        <v>4762</v>
      </c>
      <c r="N6" s="6">
        <v>66817</v>
      </c>
      <c r="O6" s="6">
        <v>9977</v>
      </c>
      <c r="P6" s="6">
        <v>33098</v>
      </c>
      <c r="Q6" s="6">
        <v>29860</v>
      </c>
      <c r="R6" s="6">
        <v>3238</v>
      </c>
    </row>
    <row r="7" spans="1:19" x14ac:dyDescent="0.2">
      <c r="A7">
        <v>50</v>
      </c>
      <c r="B7">
        <v>18</v>
      </c>
      <c r="C7" t="s">
        <v>34</v>
      </c>
      <c r="D7" t="s">
        <v>35</v>
      </c>
      <c r="E7" s="6">
        <v>8854</v>
      </c>
      <c r="F7" s="6">
        <v>6570</v>
      </c>
      <c r="G7" s="6">
        <v>2284</v>
      </c>
      <c r="H7" s="6">
        <v>8489</v>
      </c>
      <c r="I7" s="6">
        <v>42</v>
      </c>
      <c r="J7" s="6">
        <v>15</v>
      </c>
      <c r="K7" s="6">
        <v>207</v>
      </c>
      <c r="L7" s="6">
        <v>101</v>
      </c>
      <c r="M7" s="6">
        <v>431</v>
      </c>
      <c r="N7" s="6">
        <v>8298</v>
      </c>
      <c r="O7" s="6">
        <v>556</v>
      </c>
      <c r="P7" s="6">
        <v>3937</v>
      </c>
      <c r="Q7" s="6">
        <v>3479</v>
      </c>
      <c r="R7" s="6">
        <v>458</v>
      </c>
    </row>
    <row r="8" spans="1:19" x14ac:dyDescent="0.2">
      <c r="A8">
        <v>50</v>
      </c>
      <c r="B8">
        <v>18</v>
      </c>
      <c r="C8" t="s">
        <v>36</v>
      </c>
      <c r="D8" t="s">
        <v>37</v>
      </c>
      <c r="E8" s="6">
        <v>12766</v>
      </c>
      <c r="F8" s="6">
        <v>9852</v>
      </c>
      <c r="G8" s="6">
        <v>2914</v>
      </c>
      <c r="H8" s="6">
        <v>12470</v>
      </c>
      <c r="I8" s="6">
        <v>49</v>
      </c>
      <c r="J8" s="6">
        <v>19</v>
      </c>
      <c r="K8" s="6">
        <v>67</v>
      </c>
      <c r="L8" s="6">
        <v>161</v>
      </c>
      <c r="M8" s="6">
        <v>117</v>
      </c>
      <c r="N8" s="6">
        <v>12403</v>
      </c>
      <c r="O8" s="6">
        <v>363</v>
      </c>
      <c r="P8" s="6">
        <v>6051</v>
      </c>
      <c r="Q8" s="6">
        <v>5236</v>
      </c>
      <c r="R8" s="6">
        <v>815</v>
      </c>
    </row>
    <row r="9" spans="1:19" x14ac:dyDescent="0.2">
      <c r="A9">
        <v>50</v>
      </c>
      <c r="B9">
        <v>18</v>
      </c>
      <c r="C9" t="s">
        <v>38</v>
      </c>
      <c r="D9" t="s">
        <v>39</v>
      </c>
      <c r="E9" s="6">
        <v>56640</v>
      </c>
      <c r="F9" s="6">
        <v>40723</v>
      </c>
      <c r="G9" s="6">
        <v>15917</v>
      </c>
      <c r="H9" s="6">
        <v>53953</v>
      </c>
      <c r="I9" s="6">
        <v>495</v>
      </c>
      <c r="J9" s="6">
        <v>942</v>
      </c>
      <c r="K9" s="6">
        <v>485</v>
      </c>
      <c r="L9" s="6">
        <v>765</v>
      </c>
      <c r="M9" s="6">
        <v>1270</v>
      </c>
      <c r="N9" s="6">
        <v>53151</v>
      </c>
      <c r="O9" s="6">
        <v>3489</v>
      </c>
      <c r="P9" s="6">
        <v>22754</v>
      </c>
      <c r="Q9" s="6">
        <v>21149</v>
      </c>
      <c r="R9" s="6">
        <v>1605</v>
      </c>
    </row>
    <row r="10" spans="1:19" x14ac:dyDescent="0.2">
      <c r="A10">
        <v>50</v>
      </c>
      <c r="B10">
        <v>18</v>
      </c>
      <c r="C10" t="s">
        <v>40</v>
      </c>
      <c r="D10" t="s">
        <v>41</v>
      </c>
      <c r="E10" s="6">
        <v>15242</v>
      </c>
      <c r="F10" s="6">
        <v>12070</v>
      </c>
      <c r="G10" s="6">
        <v>3172</v>
      </c>
      <c r="H10" s="6">
        <v>14874</v>
      </c>
      <c r="I10" s="6">
        <v>53</v>
      </c>
      <c r="J10" s="6">
        <v>44</v>
      </c>
      <c r="K10" s="6">
        <v>98</v>
      </c>
      <c r="L10" s="6">
        <v>173</v>
      </c>
      <c r="M10" s="6">
        <v>178</v>
      </c>
      <c r="N10" s="6">
        <v>14761</v>
      </c>
      <c r="O10" s="6">
        <v>481</v>
      </c>
      <c r="P10" s="6">
        <v>8285</v>
      </c>
      <c r="Q10" s="6">
        <v>6199</v>
      </c>
      <c r="R10" s="6">
        <v>2086</v>
      </c>
    </row>
    <row r="11" spans="1:19" x14ac:dyDescent="0.2">
      <c r="A11">
        <v>50</v>
      </c>
      <c r="B11">
        <v>18</v>
      </c>
      <c r="C11" t="s">
        <v>42</v>
      </c>
      <c r="D11" t="s">
        <v>43</v>
      </c>
      <c r="E11" s="6">
        <v>20155</v>
      </c>
      <c r="F11" s="6">
        <v>15198</v>
      </c>
      <c r="G11" s="6">
        <v>4957</v>
      </c>
      <c r="H11" s="6">
        <v>19500</v>
      </c>
      <c r="I11" s="6">
        <v>48</v>
      </c>
      <c r="J11" s="6">
        <v>21</v>
      </c>
      <c r="K11" s="6">
        <v>388</v>
      </c>
      <c r="L11" s="6">
        <v>198</v>
      </c>
      <c r="M11" s="6">
        <v>711</v>
      </c>
      <c r="N11" s="6">
        <v>19188</v>
      </c>
      <c r="O11" s="6">
        <v>967</v>
      </c>
      <c r="P11" s="6">
        <v>9472</v>
      </c>
      <c r="Q11" s="6">
        <v>7900</v>
      </c>
      <c r="R11" s="6">
        <v>1572</v>
      </c>
    </row>
    <row r="12" spans="1:19" x14ac:dyDescent="0.2">
      <c r="A12">
        <v>50</v>
      </c>
      <c r="B12">
        <v>18</v>
      </c>
      <c r="C12" t="s">
        <v>44</v>
      </c>
      <c r="D12" t="s">
        <v>45</v>
      </c>
      <c r="E12" s="6">
        <v>38966</v>
      </c>
      <c r="F12" s="6">
        <v>28873</v>
      </c>
      <c r="G12" s="6">
        <v>10093</v>
      </c>
      <c r="H12" s="6">
        <v>34385</v>
      </c>
      <c r="I12" s="6">
        <v>578</v>
      </c>
      <c r="J12" s="6">
        <v>419</v>
      </c>
      <c r="K12" s="6">
        <v>2974</v>
      </c>
      <c r="L12" s="6">
        <v>610</v>
      </c>
      <c r="M12" s="6">
        <v>4897</v>
      </c>
      <c r="N12" s="6">
        <v>32624</v>
      </c>
      <c r="O12" s="6">
        <v>6342</v>
      </c>
      <c r="P12" s="6">
        <v>16474</v>
      </c>
      <c r="Q12" s="6">
        <v>14858</v>
      </c>
      <c r="R12" s="6">
        <v>1616</v>
      </c>
    </row>
    <row r="13" spans="1:19" x14ac:dyDescent="0.2">
      <c r="A13">
        <v>50</v>
      </c>
      <c r="B13">
        <v>18</v>
      </c>
      <c r="C13" t="s">
        <v>46</v>
      </c>
      <c r="D13" t="s">
        <v>47</v>
      </c>
      <c r="E13" s="6">
        <v>110232</v>
      </c>
      <c r="F13" s="6">
        <v>84123</v>
      </c>
      <c r="G13" s="6">
        <v>26109</v>
      </c>
      <c r="H13" s="6">
        <v>95961</v>
      </c>
      <c r="I13" s="6">
        <v>7661</v>
      </c>
      <c r="J13" s="6">
        <v>875</v>
      </c>
      <c r="K13" s="6">
        <v>3273</v>
      </c>
      <c r="L13" s="6">
        <v>2462</v>
      </c>
      <c r="M13" s="6">
        <v>5350</v>
      </c>
      <c r="N13" s="6">
        <v>93887</v>
      </c>
      <c r="O13" s="6">
        <v>16345</v>
      </c>
      <c r="P13" s="6">
        <v>47776</v>
      </c>
      <c r="Q13" s="6">
        <v>44248</v>
      </c>
      <c r="R13" s="6">
        <v>3528</v>
      </c>
    </row>
    <row r="14" spans="1:19" x14ac:dyDescent="0.2">
      <c r="A14">
        <v>50</v>
      </c>
      <c r="B14">
        <v>18</v>
      </c>
      <c r="C14" t="s">
        <v>48</v>
      </c>
      <c r="D14" t="s">
        <v>49</v>
      </c>
      <c r="E14" s="6">
        <v>26890</v>
      </c>
      <c r="F14" s="6">
        <v>20449</v>
      </c>
      <c r="G14" s="6">
        <v>6441</v>
      </c>
      <c r="H14" s="6">
        <v>26303</v>
      </c>
      <c r="I14" s="6">
        <v>87</v>
      </c>
      <c r="J14" s="6">
        <v>60</v>
      </c>
      <c r="K14" s="6">
        <v>203</v>
      </c>
      <c r="L14" s="6">
        <v>237</v>
      </c>
      <c r="M14" s="6">
        <v>307</v>
      </c>
      <c r="N14" s="6">
        <v>26146</v>
      </c>
      <c r="O14" s="6">
        <v>744</v>
      </c>
      <c r="P14" s="6">
        <v>11703</v>
      </c>
      <c r="Q14" s="6">
        <v>10447</v>
      </c>
      <c r="R14" s="6">
        <v>1256</v>
      </c>
    </row>
    <row r="15" spans="1:19" x14ac:dyDescent="0.2">
      <c r="A15">
        <v>50</v>
      </c>
      <c r="B15">
        <v>18</v>
      </c>
      <c r="C15" t="s">
        <v>50</v>
      </c>
      <c r="D15" t="s">
        <v>51</v>
      </c>
      <c r="E15" s="6">
        <v>33224</v>
      </c>
      <c r="F15" s="6">
        <v>24375</v>
      </c>
      <c r="G15" s="6">
        <v>8849</v>
      </c>
      <c r="H15" s="6">
        <v>30232</v>
      </c>
      <c r="I15" s="6">
        <v>142</v>
      </c>
      <c r="J15" s="6">
        <v>72</v>
      </c>
      <c r="K15" s="6">
        <v>2357</v>
      </c>
      <c r="L15" s="6">
        <v>421</v>
      </c>
      <c r="M15" s="6">
        <v>4395</v>
      </c>
      <c r="N15" s="6">
        <v>28349</v>
      </c>
      <c r="O15" s="6">
        <v>4875</v>
      </c>
      <c r="P15" s="6">
        <v>13321</v>
      </c>
      <c r="Q15" s="6">
        <v>12105</v>
      </c>
      <c r="R15" s="6">
        <v>1216</v>
      </c>
    </row>
    <row r="16" spans="1:19" x14ac:dyDescent="0.2">
      <c r="A16">
        <v>50</v>
      </c>
      <c r="B16">
        <v>18</v>
      </c>
      <c r="C16" t="s">
        <v>52</v>
      </c>
      <c r="D16" t="s">
        <v>53</v>
      </c>
      <c r="E16" s="6">
        <v>10713</v>
      </c>
      <c r="F16" s="6">
        <v>8218</v>
      </c>
      <c r="G16" s="6">
        <v>2495</v>
      </c>
      <c r="H16" s="6">
        <v>10438</v>
      </c>
      <c r="I16" s="6">
        <v>24</v>
      </c>
      <c r="J16" s="6">
        <v>20</v>
      </c>
      <c r="K16" s="6">
        <v>111</v>
      </c>
      <c r="L16" s="6">
        <v>120</v>
      </c>
      <c r="M16" s="6">
        <v>126</v>
      </c>
      <c r="N16" s="6">
        <v>10390</v>
      </c>
      <c r="O16" s="6">
        <v>323</v>
      </c>
      <c r="P16" s="6">
        <v>5520</v>
      </c>
      <c r="Q16" s="6">
        <v>4303</v>
      </c>
      <c r="R16" s="6">
        <v>1217</v>
      </c>
    </row>
    <row r="17" spans="1:18" x14ac:dyDescent="0.2">
      <c r="A17">
        <v>50</v>
      </c>
      <c r="B17">
        <v>18</v>
      </c>
      <c r="C17" t="s">
        <v>54</v>
      </c>
      <c r="D17" t="s">
        <v>55</v>
      </c>
      <c r="E17" s="6">
        <v>31648</v>
      </c>
      <c r="F17" s="6">
        <v>22528</v>
      </c>
      <c r="G17" s="6">
        <v>9120</v>
      </c>
      <c r="H17" s="6">
        <v>30077</v>
      </c>
      <c r="I17" s="6">
        <v>172</v>
      </c>
      <c r="J17" s="6">
        <v>161</v>
      </c>
      <c r="K17" s="6">
        <v>897</v>
      </c>
      <c r="L17" s="6">
        <v>341</v>
      </c>
      <c r="M17" s="6">
        <v>1314</v>
      </c>
      <c r="N17" s="6">
        <v>29696</v>
      </c>
      <c r="O17" s="6">
        <v>1952</v>
      </c>
      <c r="P17" s="6">
        <v>12471</v>
      </c>
      <c r="Q17" s="6">
        <v>11329</v>
      </c>
      <c r="R17" s="6">
        <v>1142</v>
      </c>
    </row>
    <row r="18" spans="1:18" x14ac:dyDescent="0.2">
      <c r="A18">
        <v>50</v>
      </c>
      <c r="B18">
        <v>18</v>
      </c>
      <c r="C18" t="s">
        <v>56</v>
      </c>
      <c r="D18" t="s">
        <v>57</v>
      </c>
      <c r="E18" s="6">
        <v>50047</v>
      </c>
      <c r="F18" s="6">
        <v>37532</v>
      </c>
      <c r="G18" s="6">
        <v>12515</v>
      </c>
      <c r="H18" s="6">
        <v>48780</v>
      </c>
      <c r="I18" s="6">
        <v>300</v>
      </c>
      <c r="J18" s="6">
        <v>189</v>
      </c>
      <c r="K18" s="6">
        <v>288</v>
      </c>
      <c r="L18" s="6">
        <v>490</v>
      </c>
      <c r="M18" s="6">
        <v>502</v>
      </c>
      <c r="N18" s="6">
        <v>48486</v>
      </c>
      <c r="O18" s="6">
        <v>1561</v>
      </c>
      <c r="P18" s="6">
        <v>20171</v>
      </c>
      <c r="Q18" s="6">
        <v>18743</v>
      </c>
      <c r="R18" s="6">
        <v>1428</v>
      </c>
    </row>
    <row r="19" spans="1:18" x14ac:dyDescent="0.2">
      <c r="A19">
        <v>50</v>
      </c>
      <c r="B19">
        <v>18</v>
      </c>
      <c r="C19" t="s">
        <v>58</v>
      </c>
      <c r="D19" t="s">
        <v>59</v>
      </c>
      <c r="E19" s="6">
        <v>25740</v>
      </c>
      <c r="F19" s="6">
        <v>19180</v>
      </c>
      <c r="G19" s="6">
        <v>6560</v>
      </c>
      <c r="H19" s="6">
        <v>25053</v>
      </c>
      <c r="I19" s="6">
        <v>82</v>
      </c>
      <c r="J19" s="6">
        <v>186</v>
      </c>
      <c r="K19" s="6">
        <v>194</v>
      </c>
      <c r="L19" s="6">
        <v>225</v>
      </c>
      <c r="M19" s="6">
        <v>426</v>
      </c>
      <c r="N19" s="6">
        <v>24796</v>
      </c>
      <c r="O19" s="6">
        <v>944</v>
      </c>
      <c r="P19" s="6">
        <v>11209</v>
      </c>
      <c r="Q19" s="6">
        <v>9977</v>
      </c>
      <c r="R19" s="6">
        <v>1232</v>
      </c>
    </row>
    <row r="20" spans="1:18" x14ac:dyDescent="0.2">
      <c r="A20">
        <v>50</v>
      </c>
      <c r="B20">
        <v>18</v>
      </c>
      <c r="C20" t="s">
        <v>60</v>
      </c>
      <c r="D20" t="s">
        <v>61</v>
      </c>
      <c r="E20" s="6">
        <v>42223</v>
      </c>
      <c r="F20" s="6">
        <v>31087</v>
      </c>
      <c r="G20" s="6">
        <v>11136</v>
      </c>
      <c r="H20" s="6">
        <v>40931</v>
      </c>
      <c r="I20" s="6">
        <v>148</v>
      </c>
      <c r="J20" s="6">
        <v>192</v>
      </c>
      <c r="K20" s="6">
        <v>465</v>
      </c>
      <c r="L20" s="6">
        <v>487</v>
      </c>
      <c r="M20" s="6">
        <v>1031</v>
      </c>
      <c r="N20" s="6">
        <v>40406</v>
      </c>
      <c r="O20" s="6">
        <v>1817</v>
      </c>
      <c r="P20" s="6">
        <v>17558</v>
      </c>
      <c r="Q20" s="6">
        <v>15951</v>
      </c>
      <c r="R20" s="6">
        <v>1607</v>
      </c>
    </row>
    <row r="21" spans="1:18" x14ac:dyDescent="0.2">
      <c r="A21">
        <v>50</v>
      </c>
      <c r="B21">
        <v>18</v>
      </c>
      <c r="C21" t="s">
        <v>62</v>
      </c>
      <c r="D21" t="s">
        <v>63</v>
      </c>
      <c r="E21" s="6">
        <v>117671</v>
      </c>
      <c r="F21" s="6">
        <v>94098</v>
      </c>
      <c r="G21" s="6">
        <v>23573</v>
      </c>
      <c r="H21" s="6">
        <v>104872</v>
      </c>
      <c r="I21" s="6">
        <v>8146</v>
      </c>
      <c r="J21" s="6">
        <v>1144</v>
      </c>
      <c r="K21" s="6">
        <v>1036</v>
      </c>
      <c r="L21" s="6">
        <v>2473</v>
      </c>
      <c r="M21" s="6">
        <v>2088</v>
      </c>
      <c r="N21" s="6">
        <v>103721</v>
      </c>
      <c r="O21" s="6">
        <v>13950</v>
      </c>
      <c r="P21" s="6">
        <v>52357</v>
      </c>
      <c r="Q21" s="6">
        <v>46516</v>
      </c>
      <c r="R21" s="6">
        <v>5841</v>
      </c>
    </row>
    <row r="22" spans="1:18" x14ac:dyDescent="0.2">
      <c r="A22">
        <v>50</v>
      </c>
      <c r="B22">
        <v>18</v>
      </c>
      <c r="C22" t="s">
        <v>64</v>
      </c>
      <c r="D22" t="s">
        <v>65</v>
      </c>
      <c r="E22" s="6">
        <v>41889</v>
      </c>
      <c r="F22" s="6">
        <v>31220</v>
      </c>
      <c r="G22" s="6">
        <v>10669</v>
      </c>
      <c r="H22" s="6">
        <v>39839</v>
      </c>
      <c r="I22" s="6">
        <v>122</v>
      </c>
      <c r="J22" s="6">
        <v>189</v>
      </c>
      <c r="K22" s="6">
        <v>1370</v>
      </c>
      <c r="L22" s="6">
        <v>369</v>
      </c>
      <c r="M22" s="6">
        <v>2521</v>
      </c>
      <c r="N22" s="6">
        <v>38791</v>
      </c>
      <c r="O22" s="6">
        <v>3098</v>
      </c>
      <c r="P22" s="6">
        <v>17384</v>
      </c>
      <c r="Q22" s="6">
        <v>16133</v>
      </c>
      <c r="R22" s="6">
        <v>1251</v>
      </c>
    </row>
    <row r="23" spans="1:18" x14ac:dyDescent="0.2">
      <c r="A23">
        <v>50</v>
      </c>
      <c r="B23">
        <v>18</v>
      </c>
      <c r="C23" t="s">
        <v>66</v>
      </c>
      <c r="D23" t="s">
        <v>67</v>
      </c>
      <c r="E23" s="6">
        <v>197559</v>
      </c>
      <c r="F23" s="6">
        <v>141384</v>
      </c>
      <c r="G23" s="6">
        <v>56175</v>
      </c>
      <c r="H23" s="6">
        <v>163792</v>
      </c>
      <c r="I23" s="6">
        <v>11307</v>
      </c>
      <c r="J23" s="6">
        <v>1915</v>
      </c>
      <c r="K23" s="6">
        <v>15620</v>
      </c>
      <c r="L23" s="6">
        <v>4925</v>
      </c>
      <c r="M23" s="6">
        <v>27886</v>
      </c>
      <c r="N23" s="6">
        <v>152555</v>
      </c>
      <c r="O23" s="6">
        <v>45004</v>
      </c>
      <c r="P23" s="6">
        <v>77767</v>
      </c>
      <c r="Q23" s="6">
        <v>70244</v>
      </c>
      <c r="R23" s="6">
        <v>7523</v>
      </c>
    </row>
    <row r="24" spans="1:18" x14ac:dyDescent="0.2">
      <c r="A24">
        <v>50</v>
      </c>
      <c r="B24">
        <v>18</v>
      </c>
      <c r="C24" t="s">
        <v>68</v>
      </c>
      <c r="D24" t="s">
        <v>69</v>
      </c>
      <c r="E24" s="6">
        <v>24277</v>
      </c>
      <c r="F24" s="6">
        <v>18459</v>
      </c>
      <c r="G24" s="6">
        <v>5818</v>
      </c>
      <c r="H24" s="6">
        <v>23532</v>
      </c>
      <c r="I24" s="6">
        <v>322</v>
      </c>
      <c r="J24" s="6">
        <v>81</v>
      </c>
      <c r="K24" s="6">
        <v>106</v>
      </c>
      <c r="L24" s="6">
        <v>236</v>
      </c>
      <c r="M24" s="6">
        <v>223</v>
      </c>
      <c r="N24" s="6">
        <v>23392</v>
      </c>
      <c r="O24" s="6">
        <v>885</v>
      </c>
      <c r="P24" s="6">
        <v>10898</v>
      </c>
      <c r="Q24" s="6">
        <v>9719</v>
      </c>
      <c r="R24" s="6">
        <v>1179</v>
      </c>
    </row>
    <row r="25" spans="1:18" x14ac:dyDescent="0.2">
      <c r="A25">
        <v>50</v>
      </c>
      <c r="B25">
        <v>18</v>
      </c>
      <c r="C25" t="s">
        <v>70</v>
      </c>
      <c r="D25" t="s">
        <v>71</v>
      </c>
      <c r="E25" s="6">
        <v>74578</v>
      </c>
      <c r="F25" s="6">
        <v>56647</v>
      </c>
      <c r="G25" s="6">
        <v>17931</v>
      </c>
      <c r="H25" s="6">
        <v>67408</v>
      </c>
      <c r="I25" s="6">
        <v>3873</v>
      </c>
      <c r="J25" s="6">
        <v>704</v>
      </c>
      <c r="K25" s="6">
        <v>1050</v>
      </c>
      <c r="L25" s="6">
        <v>1543</v>
      </c>
      <c r="M25" s="6">
        <v>1972</v>
      </c>
      <c r="N25" s="6">
        <v>66505</v>
      </c>
      <c r="O25" s="6">
        <v>8073</v>
      </c>
      <c r="P25" s="6">
        <v>31968</v>
      </c>
      <c r="Q25" s="6">
        <v>29479</v>
      </c>
      <c r="R25" s="6">
        <v>2489</v>
      </c>
    </row>
    <row r="26" spans="1:18" x14ac:dyDescent="0.2">
      <c r="A26">
        <v>50</v>
      </c>
      <c r="B26">
        <v>18</v>
      </c>
      <c r="C26" t="s">
        <v>72</v>
      </c>
      <c r="D26" t="s">
        <v>73</v>
      </c>
      <c r="E26" s="6">
        <v>17240</v>
      </c>
      <c r="F26" s="6">
        <v>13066</v>
      </c>
      <c r="G26" s="6">
        <v>4174</v>
      </c>
      <c r="H26" s="6">
        <v>16802</v>
      </c>
      <c r="I26" s="6">
        <v>28</v>
      </c>
      <c r="J26" s="6">
        <v>35</v>
      </c>
      <c r="K26" s="6">
        <v>200</v>
      </c>
      <c r="L26" s="6">
        <v>175</v>
      </c>
      <c r="M26" s="6">
        <v>373</v>
      </c>
      <c r="N26" s="6">
        <v>16598</v>
      </c>
      <c r="O26" s="6">
        <v>642</v>
      </c>
      <c r="P26" s="6">
        <v>7865</v>
      </c>
      <c r="Q26" s="6">
        <v>6935</v>
      </c>
      <c r="R26" s="6">
        <v>930</v>
      </c>
    </row>
    <row r="27" spans="1:18" x14ac:dyDescent="0.2">
      <c r="A27">
        <v>50</v>
      </c>
      <c r="B27">
        <v>18</v>
      </c>
      <c r="C27" t="s">
        <v>74</v>
      </c>
      <c r="D27" t="s">
        <v>75</v>
      </c>
      <c r="E27" s="6">
        <v>23087</v>
      </c>
      <c r="F27" s="6">
        <v>17054</v>
      </c>
      <c r="G27" s="6">
        <v>6033</v>
      </c>
      <c r="H27" s="6">
        <v>22703</v>
      </c>
      <c r="I27" s="6">
        <v>37</v>
      </c>
      <c r="J27" s="6">
        <v>55</v>
      </c>
      <c r="K27" s="6">
        <v>111</v>
      </c>
      <c r="L27" s="6">
        <v>181</v>
      </c>
      <c r="M27" s="6">
        <v>210</v>
      </c>
      <c r="N27" s="6">
        <v>22600</v>
      </c>
      <c r="O27" s="6">
        <v>487</v>
      </c>
      <c r="P27" s="6">
        <v>9538</v>
      </c>
      <c r="Q27" s="6">
        <v>8579</v>
      </c>
      <c r="R27" s="6">
        <v>959</v>
      </c>
    </row>
    <row r="28" spans="1:18" x14ac:dyDescent="0.2">
      <c r="A28">
        <v>50</v>
      </c>
      <c r="B28">
        <v>18</v>
      </c>
      <c r="C28" t="s">
        <v>76</v>
      </c>
      <c r="D28" t="s">
        <v>77</v>
      </c>
      <c r="E28" s="6">
        <v>20836</v>
      </c>
      <c r="F28" s="6">
        <v>15673</v>
      </c>
      <c r="G28" s="6">
        <v>5163</v>
      </c>
      <c r="H28" s="6">
        <v>19800</v>
      </c>
      <c r="I28" s="6">
        <v>150</v>
      </c>
      <c r="J28" s="6">
        <v>101</v>
      </c>
      <c r="K28" s="6">
        <v>556</v>
      </c>
      <c r="L28" s="6">
        <v>229</v>
      </c>
      <c r="M28" s="6">
        <v>882</v>
      </c>
      <c r="N28" s="6">
        <v>19438</v>
      </c>
      <c r="O28" s="6">
        <v>1398</v>
      </c>
      <c r="P28" s="6">
        <v>9708</v>
      </c>
      <c r="Q28" s="6">
        <v>8237</v>
      </c>
      <c r="R28" s="6">
        <v>1471</v>
      </c>
    </row>
    <row r="29" spans="1:18" x14ac:dyDescent="0.2">
      <c r="A29">
        <v>50</v>
      </c>
      <c r="B29">
        <v>18</v>
      </c>
      <c r="C29" t="s">
        <v>78</v>
      </c>
      <c r="D29" t="s">
        <v>79</v>
      </c>
      <c r="E29" s="6">
        <v>33503</v>
      </c>
      <c r="F29" s="6">
        <v>25358</v>
      </c>
      <c r="G29" s="6">
        <v>8145</v>
      </c>
      <c r="H29" s="6">
        <v>31986</v>
      </c>
      <c r="I29" s="6">
        <v>597</v>
      </c>
      <c r="J29" s="6">
        <v>156</v>
      </c>
      <c r="K29" s="6">
        <v>233</v>
      </c>
      <c r="L29" s="6">
        <v>531</v>
      </c>
      <c r="M29" s="6">
        <v>441</v>
      </c>
      <c r="N29" s="6">
        <v>31752</v>
      </c>
      <c r="O29" s="6">
        <v>1751</v>
      </c>
      <c r="P29" s="6">
        <v>14645</v>
      </c>
      <c r="Q29" s="6">
        <v>13255</v>
      </c>
      <c r="R29" s="6">
        <v>1390</v>
      </c>
    </row>
    <row r="30" spans="1:18" x14ac:dyDescent="0.2">
      <c r="A30">
        <v>50</v>
      </c>
      <c r="B30">
        <v>18</v>
      </c>
      <c r="C30" t="s">
        <v>80</v>
      </c>
      <c r="D30" t="s">
        <v>81</v>
      </c>
      <c r="E30" s="6">
        <v>70061</v>
      </c>
      <c r="F30" s="6">
        <v>54892</v>
      </c>
      <c r="G30" s="6">
        <v>15169</v>
      </c>
      <c r="H30" s="6">
        <v>61811</v>
      </c>
      <c r="I30" s="6">
        <v>4888</v>
      </c>
      <c r="J30" s="6">
        <v>411</v>
      </c>
      <c r="K30" s="6">
        <v>1250</v>
      </c>
      <c r="L30" s="6">
        <v>1701</v>
      </c>
      <c r="M30" s="6">
        <v>2517</v>
      </c>
      <c r="N30" s="6">
        <v>60633</v>
      </c>
      <c r="O30" s="6">
        <v>9428</v>
      </c>
      <c r="P30" s="6">
        <v>30443</v>
      </c>
      <c r="Q30" s="6">
        <v>27245</v>
      </c>
      <c r="R30" s="6">
        <v>3198</v>
      </c>
    </row>
    <row r="31" spans="1:18" x14ac:dyDescent="0.2">
      <c r="A31">
        <v>50</v>
      </c>
      <c r="B31">
        <v>18</v>
      </c>
      <c r="C31" t="s">
        <v>82</v>
      </c>
      <c r="D31" t="s">
        <v>83</v>
      </c>
      <c r="E31" s="6">
        <v>33165</v>
      </c>
      <c r="F31" s="6">
        <v>25282</v>
      </c>
      <c r="G31" s="6">
        <v>7883</v>
      </c>
      <c r="H31" s="6">
        <v>32548</v>
      </c>
      <c r="I31" s="6">
        <v>49</v>
      </c>
      <c r="J31" s="6">
        <v>96</v>
      </c>
      <c r="K31" s="6">
        <v>186</v>
      </c>
      <c r="L31" s="6">
        <v>286</v>
      </c>
      <c r="M31" s="6">
        <v>322</v>
      </c>
      <c r="N31" s="6">
        <v>32343</v>
      </c>
      <c r="O31" s="6">
        <v>822</v>
      </c>
      <c r="P31" s="6">
        <v>15211</v>
      </c>
      <c r="Q31" s="6">
        <v>13487</v>
      </c>
      <c r="R31" s="6">
        <v>1724</v>
      </c>
    </row>
    <row r="32" spans="1:18" x14ac:dyDescent="0.2">
      <c r="A32">
        <v>50</v>
      </c>
      <c r="B32">
        <v>18</v>
      </c>
      <c r="C32" t="s">
        <v>84</v>
      </c>
      <c r="D32" t="s">
        <v>85</v>
      </c>
      <c r="E32" s="6">
        <v>274569</v>
      </c>
      <c r="F32" s="6">
        <v>191631</v>
      </c>
      <c r="G32" s="6">
        <v>82938</v>
      </c>
      <c r="H32" s="6">
        <v>242985</v>
      </c>
      <c r="I32" s="6">
        <v>9603</v>
      </c>
      <c r="J32" s="6">
        <v>13175</v>
      </c>
      <c r="K32" s="6">
        <v>3896</v>
      </c>
      <c r="L32" s="6">
        <v>4910</v>
      </c>
      <c r="M32" s="6">
        <v>9426</v>
      </c>
      <c r="N32" s="6">
        <v>237317</v>
      </c>
      <c r="O32" s="6">
        <v>37252</v>
      </c>
      <c r="P32" s="6">
        <v>106772</v>
      </c>
      <c r="Q32" s="6">
        <v>99835</v>
      </c>
      <c r="R32" s="6">
        <v>6937</v>
      </c>
    </row>
    <row r="33" spans="1:18" x14ac:dyDescent="0.2">
      <c r="A33">
        <v>50</v>
      </c>
      <c r="B33">
        <v>18</v>
      </c>
      <c r="C33" t="s">
        <v>86</v>
      </c>
      <c r="D33" t="s">
        <v>87</v>
      </c>
      <c r="E33" s="6">
        <v>70002</v>
      </c>
      <c r="F33" s="6">
        <v>51664</v>
      </c>
      <c r="G33" s="6">
        <v>18338</v>
      </c>
      <c r="H33" s="6">
        <v>66644</v>
      </c>
      <c r="I33" s="6">
        <v>1452</v>
      </c>
      <c r="J33" s="6">
        <v>558</v>
      </c>
      <c r="K33" s="6">
        <v>477</v>
      </c>
      <c r="L33" s="6">
        <v>871</v>
      </c>
      <c r="M33" s="6">
        <v>1216</v>
      </c>
      <c r="N33" s="6">
        <v>65859</v>
      </c>
      <c r="O33" s="6">
        <v>4143</v>
      </c>
      <c r="P33" s="6">
        <v>28125</v>
      </c>
      <c r="Q33" s="6">
        <v>26304</v>
      </c>
      <c r="R33" s="6">
        <v>1821</v>
      </c>
    </row>
    <row r="34" spans="1:18" x14ac:dyDescent="0.2">
      <c r="A34">
        <v>50</v>
      </c>
      <c r="B34">
        <v>18</v>
      </c>
      <c r="C34" t="s">
        <v>88</v>
      </c>
      <c r="D34" t="s">
        <v>89</v>
      </c>
      <c r="E34" s="6">
        <v>39364</v>
      </c>
      <c r="F34" s="6">
        <v>30057</v>
      </c>
      <c r="G34" s="6">
        <v>9307</v>
      </c>
      <c r="H34" s="6">
        <v>38341</v>
      </c>
      <c r="I34" s="6">
        <v>178</v>
      </c>
      <c r="J34" s="6">
        <v>155</v>
      </c>
      <c r="K34" s="6">
        <v>306</v>
      </c>
      <c r="L34" s="6">
        <v>384</v>
      </c>
      <c r="M34" s="6">
        <v>581</v>
      </c>
      <c r="N34" s="6">
        <v>37984</v>
      </c>
      <c r="O34" s="6">
        <v>1380</v>
      </c>
      <c r="P34" s="6">
        <v>16534</v>
      </c>
      <c r="Q34" s="6">
        <v>15192</v>
      </c>
      <c r="R34" s="6">
        <v>1342</v>
      </c>
    </row>
    <row r="35" spans="1:18" x14ac:dyDescent="0.2">
      <c r="A35">
        <v>50</v>
      </c>
      <c r="B35">
        <v>18</v>
      </c>
      <c r="C35" t="s">
        <v>90</v>
      </c>
      <c r="D35" t="s">
        <v>91</v>
      </c>
      <c r="E35" s="6">
        <v>145448</v>
      </c>
      <c r="F35" s="6">
        <v>105540</v>
      </c>
      <c r="G35" s="6">
        <v>39908</v>
      </c>
      <c r="H35" s="6">
        <v>131117</v>
      </c>
      <c r="I35" s="6">
        <v>7084</v>
      </c>
      <c r="J35" s="6">
        <v>3028</v>
      </c>
      <c r="K35" s="6">
        <v>1896</v>
      </c>
      <c r="L35" s="6">
        <v>2323</v>
      </c>
      <c r="M35" s="6">
        <v>4379</v>
      </c>
      <c r="N35" s="6">
        <v>128664</v>
      </c>
      <c r="O35" s="6">
        <v>16784</v>
      </c>
      <c r="P35" s="6">
        <v>55454</v>
      </c>
      <c r="Q35" s="6">
        <v>52368</v>
      </c>
      <c r="R35" s="6">
        <v>3086</v>
      </c>
    </row>
    <row r="36" spans="1:18" x14ac:dyDescent="0.2">
      <c r="A36">
        <v>50</v>
      </c>
      <c r="B36">
        <v>18</v>
      </c>
      <c r="C36" t="s">
        <v>92</v>
      </c>
      <c r="D36" t="s">
        <v>93</v>
      </c>
      <c r="E36" s="6">
        <v>49462</v>
      </c>
      <c r="F36" s="6">
        <v>38418</v>
      </c>
      <c r="G36" s="6">
        <v>11044</v>
      </c>
      <c r="H36" s="6">
        <v>47351</v>
      </c>
      <c r="I36" s="6">
        <v>1070</v>
      </c>
      <c r="J36" s="6">
        <v>156</v>
      </c>
      <c r="K36" s="6">
        <v>295</v>
      </c>
      <c r="L36" s="6">
        <v>590</v>
      </c>
      <c r="M36" s="6">
        <v>691</v>
      </c>
      <c r="N36" s="6">
        <v>46933</v>
      </c>
      <c r="O36" s="6">
        <v>2529</v>
      </c>
      <c r="P36" s="6">
        <v>21288</v>
      </c>
      <c r="Q36" s="6">
        <v>19077</v>
      </c>
      <c r="R36" s="6">
        <v>2211</v>
      </c>
    </row>
    <row r="37" spans="1:18" x14ac:dyDescent="0.2">
      <c r="A37">
        <v>50</v>
      </c>
      <c r="B37">
        <v>18</v>
      </c>
      <c r="C37" t="s">
        <v>94</v>
      </c>
      <c r="D37" t="s">
        <v>95</v>
      </c>
      <c r="E37" s="6">
        <v>82752</v>
      </c>
      <c r="F37" s="6">
        <v>63167</v>
      </c>
      <c r="G37" s="6">
        <v>19585</v>
      </c>
      <c r="H37" s="6">
        <v>73284</v>
      </c>
      <c r="I37" s="6">
        <v>5680</v>
      </c>
      <c r="J37" s="6">
        <v>740</v>
      </c>
      <c r="K37" s="6">
        <v>1005</v>
      </c>
      <c r="L37" s="6">
        <v>2043</v>
      </c>
      <c r="M37" s="6">
        <v>2203</v>
      </c>
      <c r="N37" s="6">
        <v>72091</v>
      </c>
      <c r="O37" s="6">
        <v>10661</v>
      </c>
      <c r="P37" s="6">
        <v>38679</v>
      </c>
      <c r="Q37" s="6">
        <v>34301</v>
      </c>
      <c r="R37" s="6">
        <v>4378</v>
      </c>
    </row>
    <row r="38" spans="1:18" x14ac:dyDescent="0.2">
      <c r="A38">
        <v>50</v>
      </c>
      <c r="B38">
        <v>18</v>
      </c>
      <c r="C38" t="s">
        <v>96</v>
      </c>
      <c r="D38" t="s">
        <v>97</v>
      </c>
      <c r="E38" s="6">
        <v>37124</v>
      </c>
      <c r="F38" s="6">
        <v>28329</v>
      </c>
      <c r="G38" s="6">
        <v>8795</v>
      </c>
      <c r="H38" s="6">
        <v>36062</v>
      </c>
      <c r="I38" s="6">
        <v>160</v>
      </c>
      <c r="J38" s="6">
        <v>167</v>
      </c>
      <c r="K38" s="6">
        <v>316</v>
      </c>
      <c r="L38" s="6">
        <v>419</v>
      </c>
      <c r="M38" s="6">
        <v>631</v>
      </c>
      <c r="N38" s="6">
        <v>35692</v>
      </c>
      <c r="O38" s="6">
        <v>1432</v>
      </c>
      <c r="P38" s="6">
        <v>15805</v>
      </c>
      <c r="Q38" s="6">
        <v>14218</v>
      </c>
      <c r="R38" s="6">
        <v>1587</v>
      </c>
    </row>
    <row r="39" spans="1:18" x14ac:dyDescent="0.2">
      <c r="A39">
        <v>50</v>
      </c>
      <c r="B39">
        <v>18</v>
      </c>
      <c r="C39" t="s">
        <v>98</v>
      </c>
      <c r="D39" t="s">
        <v>99</v>
      </c>
      <c r="E39" s="6">
        <v>42376</v>
      </c>
      <c r="F39" s="6">
        <v>31960</v>
      </c>
      <c r="G39" s="6">
        <v>10416</v>
      </c>
      <c r="H39" s="6">
        <v>40044</v>
      </c>
      <c r="I39" s="6">
        <v>282</v>
      </c>
      <c r="J39" s="6">
        <v>359</v>
      </c>
      <c r="K39" s="6">
        <v>1135</v>
      </c>
      <c r="L39" s="6">
        <v>556</v>
      </c>
      <c r="M39" s="6">
        <v>2410</v>
      </c>
      <c r="N39" s="6">
        <v>38826</v>
      </c>
      <c r="O39" s="6">
        <v>3550</v>
      </c>
      <c r="P39" s="6">
        <v>18202</v>
      </c>
      <c r="Q39" s="6">
        <v>16501</v>
      </c>
      <c r="R39" s="6">
        <v>1701</v>
      </c>
    </row>
    <row r="40" spans="1:18" x14ac:dyDescent="0.2">
      <c r="A40">
        <v>50</v>
      </c>
      <c r="B40">
        <v>18</v>
      </c>
      <c r="C40" t="s">
        <v>100</v>
      </c>
      <c r="D40" t="s">
        <v>101</v>
      </c>
      <c r="E40" s="6">
        <v>33478</v>
      </c>
      <c r="F40" s="6">
        <v>24884</v>
      </c>
      <c r="G40" s="6">
        <v>8594</v>
      </c>
      <c r="H40" s="6">
        <v>32056</v>
      </c>
      <c r="I40" s="6">
        <v>212</v>
      </c>
      <c r="J40" s="6">
        <v>133</v>
      </c>
      <c r="K40" s="6">
        <v>734</v>
      </c>
      <c r="L40" s="6">
        <v>343</v>
      </c>
      <c r="M40" s="6">
        <v>1823</v>
      </c>
      <c r="N40" s="6">
        <v>30988</v>
      </c>
      <c r="O40" s="6">
        <v>2490</v>
      </c>
      <c r="P40" s="6">
        <v>13168</v>
      </c>
      <c r="Q40" s="6">
        <v>12232</v>
      </c>
      <c r="R40" s="6">
        <v>936</v>
      </c>
    </row>
    <row r="41" spans="1:18" x14ac:dyDescent="0.2">
      <c r="A41">
        <v>50</v>
      </c>
      <c r="B41">
        <v>18</v>
      </c>
      <c r="C41" t="s">
        <v>102</v>
      </c>
      <c r="D41" t="s">
        <v>103</v>
      </c>
      <c r="E41" s="6">
        <v>21253</v>
      </c>
      <c r="F41" s="6">
        <v>15609</v>
      </c>
      <c r="G41" s="6">
        <v>5644</v>
      </c>
      <c r="H41" s="6">
        <v>20619</v>
      </c>
      <c r="I41" s="6">
        <v>60</v>
      </c>
      <c r="J41" s="6">
        <v>78</v>
      </c>
      <c r="K41" s="6">
        <v>304</v>
      </c>
      <c r="L41" s="6">
        <v>192</v>
      </c>
      <c r="M41" s="6">
        <v>577</v>
      </c>
      <c r="N41" s="6">
        <v>20356</v>
      </c>
      <c r="O41" s="6">
        <v>897</v>
      </c>
      <c r="P41" s="6">
        <v>9221</v>
      </c>
      <c r="Q41" s="6">
        <v>8133</v>
      </c>
      <c r="R41" s="6">
        <v>1088</v>
      </c>
    </row>
    <row r="42" spans="1:18" x14ac:dyDescent="0.2">
      <c r="A42">
        <v>50</v>
      </c>
      <c r="B42">
        <v>18</v>
      </c>
      <c r="C42" t="s">
        <v>104</v>
      </c>
      <c r="D42" t="s">
        <v>105</v>
      </c>
      <c r="E42" s="6">
        <v>32428</v>
      </c>
      <c r="F42" s="6">
        <v>25094</v>
      </c>
      <c r="G42" s="6">
        <v>7334</v>
      </c>
      <c r="H42" s="6">
        <v>30876</v>
      </c>
      <c r="I42" s="6">
        <v>542</v>
      </c>
      <c r="J42" s="6">
        <v>211</v>
      </c>
      <c r="K42" s="6">
        <v>380</v>
      </c>
      <c r="L42" s="6">
        <v>419</v>
      </c>
      <c r="M42" s="6">
        <v>755</v>
      </c>
      <c r="N42" s="6">
        <v>30463</v>
      </c>
      <c r="O42" s="6">
        <v>1965</v>
      </c>
      <c r="P42" s="6">
        <v>14311</v>
      </c>
      <c r="Q42" s="6">
        <v>12635</v>
      </c>
      <c r="R42" s="6">
        <v>1676</v>
      </c>
    </row>
    <row r="43" spans="1:18" x14ac:dyDescent="0.2">
      <c r="A43">
        <v>50</v>
      </c>
      <c r="B43">
        <v>18</v>
      </c>
      <c r="C43" t="s">
        <v>106</v>
      </c>
      <c r="D43" t="s">
        <v>107</v>
      </c>
      <c r="E43" s="6">
        <v>28525</v>
      </c>
      <c r="F43" s="6">
        <v>20995</v>
      </c>
      <c r="G43" s="6">
        <v>7530</v>
      </c>
      <c r="H43" s="6">
        <v>27611</v>
      </c>
      <c r="I43" s="6">
        <v>216</v>
      </c>
      <c r="J43" s="6">
        <v>62</v>
      </c>
      <c r="K43" s="6">
        <v>303</v>
      </c>
      <c r="L43" s="6">
        <v>333</v>
      </c>
      <c r="M43" s="6">
        <v>571</v>
      </c>
      <c r="N43" s="6">
        <v>27361</v>
      </c>
      <c r="O43" s="6">
        <v>1164</v>
      </c>
      <c r="P43" s="6">
        <v>12069</v>
      </c>
      <c r="Q43" s="6">
        <v>10680</v>
      </c>
      <c r="R43" s="6">
        <v>1389</v>
      </c>
    </row>
    <row r="44" spans="1:18" x14ac:dyDescent="0.2">
      <c r="A44">
        <v>50</v>
      </c>
      <c r="B44">
        <v>18</v>
      </c>
      <c r="C44" t="s">
        <v>108</v>
      </c>
      <c r="D44" t="s">
        <v>109</v>
      </c>
      <c r="E44" s="6">
        <v>139654</v>
      </c>
      <c r="F44" s="6">
        <v>102754</v>
      </c>
      <c r="G44" s="6">
        <v>36900</v>
      </c>
      <c r="H44" s="6">
        <v>131140</v>
      </c>
      <c r="I44" s="6">
        <v>1578</v>
      </c>
      <c r="J44" s="6">
        <v>2744</v>
      </c>
      <c r="K44" s="6">
        <v>2053</v>
      </c>
      <c r="L44" s="6">
        <v>2139</v>
      </c>
      <c r="M44" s="6">
        <v>4270</v>
      </c>
      <c r="N44" s="6">
        <v>128903</v>
      </c>
      <c r="O44" s="6">
        <v>10751</v>
      </c>
      <c r="P44" s="6">
        <v>56649</v>
      </c>
      <c r="Q44" s="6">
        <v>52242</v>
      </c>
      <c r="R44" s="6">
        <v>4407</v>
      </c>
    </row>
    <row r="45" spans="1:18" x14ac:dyDescent="0.2">
      <c r="A45">
        <v>50</v>
      </c>
      <c r="B45">
        <v>18</v>
      </c>
      <c r="C45" t="s">
        <v>110</v>
      </c>
      <c r="D45" t="s">
        <v>111</v>
      </c>
      <c r="E45" s="6">
        <v>38440</v>
      </c>
      <c r="F45" s="6">
        <v>30248</v>
      </c>
      <c r="G45" s="6">
        <v>8192</v>
      </c>
      <c r="H45" s="6">
        <v>36475</v>
      </c>
      <c r="I45" s="6">
        <v>1009</v>
      </c>
      <c r="J45" s="6">
        <v>215</v>
      </c>
      <c r="K45" s="6">
        <v>270</v>
      </c>
      <c r="L45" s="6">
        <v>471</v>
      </c>
      <c r="M45" s="6">
        <v>590</v>
      </c>
      <c r="N45" s="6">
        <v>36154</v>
      </c>
      <c r="O45" s="6">
        <v>2286</v>
      </c>
      <c r="P45" s="6">
        <v>17038</v>
      </c>
      <c r="Q45" s="6">
        <v>15249</v>
      </c>
      <c r="R45" s="6">
        <v>1789</v>
      </c>
    </row>
    <row r="46" spans="1:18" x14ac:dyDescent="0.2">
      <c r="A46">
        <v>50</v>
      </c>
      <c r="B46">
        <v>18</v>
      </c>
      <c r="C46" t="s">
        <v>112</v>
      </c>
      <c r="D46" t="s">
        <v>113</v>
      </c>
      <c r="E46" s="6">
        <v>77358</v>
      </c>
      <c r="F46" s="6">
        <v>57541</v>
      </c>
      <c r="G46" s="6">
        <v>19817</v>
      </c>
      <c r="H46" s="6">
        <v>72188</v>
      </c>
      <c r="I46" s="6">
        <v>572</v>
      </c>
      <c r="J46" s="6">
        <v>650</v>
      </c>
      <c r="K46" s="6">
        <v>2882</v>
      </c>
      <c r="L46" s="6">
        <v>1066</v>
      </c>
      <c r="M46" s="6">
        <v>5634</v>
      </c>
      <c r="N46" s="6">
        <v>69531</v>
      </c>
      <c r="O46" s="6">
        <v>7827</v>
      </c>
      <c r="P46" s="6">
        <v>37038</v>
      </c>
      <c r="Q46" s="6">
        <v>29197</v>
      </c>
      <c r="R46" s="6">
        <v>7841</v>
      </c>
    </row>
    <row r="47" spans="1:18" x14ac:dyDescent="0.2">
      <c r="A47">
        <v>50</v>
      </c>
      <c r="B47">
        <v>18</v>
      </c>
      <c r="C47" t="s">
        <v>114</v>
      </c>
      <c r="D47" t="s">
        <v>115</v>
      </c>
      <c r="E47" s="6">
        <v>37128</v>
      </c>
      <c r="F47" s="6">
        <v>24322</v>
      </c>
      <c r="G47" s="6">
        <v>12806</v>
      </c>
      <c r="H47" s="6">
        <v>35874</v>
      </c>
      <c r="I47" s="6">
        <v>117</v>
      </c>
      <c r="J47" s="6">
        <v>118</v>
      </c>
      <c r="K47" s="6">
        <v>709</v>
      </c>
      <c r="L47" s="6">
        <v>310</v>
      </c>
      <c r="M47" s="6">
        <v>1317</v>
      </c>
      <c r="N47" s="6">
        <v>35290</v>
      </c>
      <c r="O47" s="6">
        <v>1838</v>
      </c>
      <c r="P47" s="6">
        <v>14094</v>
      </c>
      <c r="Q47" s="6">
        <v>11598</v>
      </c>
      <c r="R47" s="6">
        <v>2496</v>
      </c>
    </row>
    <row r="48" spans="1:18" x14ac:dyDescent="0.2">
      <c r="A48">
        <v>50</v>
      </c>
      <c r="B48">
        <v>18</v>
      </c>
      <c r="C48" t="s">
        <v>116</v>
      </c>
      <c r="D48" t="s">
        <v>117</v>
      </c>
      <c r="E48" s="6">
        <v>496005</v>
      </c>
      <c r="F48" s="6">
        <v>368732</v>
      </c>
      <c r="G48" s="6">
        <v>127273</v>
      </c>
      <c r="H48" s="6">
        <v>319412</v>
      </c>
      <c r="I48" s="6">
        <v>128263</v>
      </c>
      <c r="J48" s="6">
        <v>6142</v>
      </c>
      <c r="K48" s="6">
        <v>30528</v>
      </c>
      <c r="L48" s="6">
        <v>11660</v>
      </c>
      <c r="M48" s="6">
        <v>82663</v>
      </c>
      <c r="N48" s="6">
        <v>274162</v>
      </c>
      <c r="O48" s="6">
        <v>221843</v>
      </c>
      <c r="P48" s="6">
        <v>208750</v>
      </c>
      <c r="Q48" s="6">
        <v>188157</v>
      </c>
      <c r="R48" s="6">
        <v>20593</v>
      </c>
    </row>
    <row r="49" spans="1:18" x14ac:dyDescent="0.2">
      <c r="A49">
        <v>50</v>
      </c>
      <c r="B49">
        <v>18</v>
      </c>
      <c r="C49" t="s">
        <v>118</v>
      </c>
      <c r="D49" t="s">
        <v>119</v>
      </c>
      <c r="E49" s="6">
        <v>111467</v>
      </c>
      <c r="F49" s="6">
        <v>86085</v>
      </c>
      <c r="G49" s="6">
        <v>25382</v>
      </c>
      <c r="H49" s="6">
        <v>93787</v>
      </c>
      <c r="I49" s="6">
        <v>12001</v>
      </c>
      <c r="J49" s="6">
        <v>583</v>
      </c>
      <c r="K49" s="6">
        <v>2553</v>
      </c>
      <c r="L49" s="6">
        <v>2543</v>
      </c>
      <c r="M49" s="6">
        <v>6093</v>
      </c>
      <c r="N49" s="6">
        <v>90695</v>
      </c>
      <c r="O49" s="6">
        <v>20772</v>
      </c>
      <c r="P49" s="6">
        <v>48448</v>
      </c>
      <c r="Q49" s="6">
        <v>42331</v>
      </c>
      <c r="R49" s="6">
        <v>6117</v>
      </c>
    </row>
    <row r="50" spans="1:18" x14ac:dyDescent="0.2">
      <c r="A50">
        <v>50</v>
      </c>
      <c r="B50">
        <v>18</v>
      </c>
      <c r="C50" t="s">
        <v>120</v>
      </c>
      <c r="D50" t="s">
        <v>121</v>
      </c>
      <c r="E50" s="6">
        <v>46134</v>
      </c>
      <c r="F50" s="6">
        <v>35262</v>
      </c>
      <c r="G50" s="6">
        <v>10872</v>
      </c>
      <c r="H50" s="6">
        <v>44905</v>
      </c>
      <c r="I50" s="6">
        <v>186</v>
      </c>
      <c r="J50" s="6">
        <v>224</v>
      </c>
      <c r="K50" s="6">
        <v>309</v>
      </c>
      <c r="L50" s="6">
        <v>510</v>
      </c>
      <c r="M50" s="6">
        <v>545</v>
      </c>
      <c r="N50" s="6">
        <v>44562</v>
      </c>
      <c r="O50" s="6">
        <v>1572</v>
      </c>
      <c r="P50" s="6">
        <v>21074</v>
      </c>
      <c r="Q50" s="6">
        <v>18811</v>
      </c>
      <c r="R50" s="6">
        <v>2263</v>
      </c>
    </row>
    <row r="51" spans="1:18" x14ac:dyDescent="0.2">
      <c r="A51">
        <v>50</v>
      </c>
      <c r="B51">
        <v>18</v>
      </c>
      <c r="C51" t="s">
        <v>122</v>
      </c>
      <c r="D51" t="s">
        <v>123</v>
      </c>
      <c r="E51" s="6">
        <v>131636</v>
      </c>
      <c r="F51" s="6">
        <v>101247</v>
      </c>
      <c r="G51" s="6">
        <v>30389</v>
      </c>
      <c r="H51" s="6">
        <v>115452</v>
      </c>
      <c r="I51" s="6">
        <v>10963</v>
      </c>
      <c r="J51" s="6">
        <v>553</v>
      </c>
      <c r="K51" s="6">
        <v>2338</v>
      </c>
      <c r="L51" s="6">
        <v>2330</v>
      </c>
      <c r="M51" s="6">
        <v>4189</v>
      </c>
      <c r="N51" s="6">
        <v>113577</v>
      </c>
      <c r="O51" s="6">
        <v>18059</v>
      </c>
      <c r="P51" s="6">
        <v>59068</v>
      </c>
      <c r="Q51" s="6">
        <v>51927</v>
      </c>
      <c r="R51" s="6">
        <v>7141</v>
      </c>
    </row>
    <row r="52" spans="1:18" x14ac:dyDescent="0.2">
      <c r="A52">
        <v>50</v>
      </c>
      <c r="B52">
        <v>18</v>
      </c>
      <c r="C52" t="s">
        <v>124</v>
      </c>
      <c r="D52" t="s">
        <v>125</v>
      </c>
      <c r="E52" s="6">
        <v>903393</v>
      </c>
      <c r="F52" s="6">
        <v>676888</v>
      </c>
      <c r="G52" s="6">
        <v>226505</v>
      </c>
      <c r="H52" s="6">
        <v>566853</v>
      </c>
      <c r="I52" s="6">
        <v>240975</v>
      </c>
      <c r="J52" s="6">
        <v>18314</v>
      </c>
      <c r="K52" s="6">
        <v>51794</v>
      </c>
      <c r="L52" s="6">
        <v>25457</v>
      </c>
      <c r="M52" s="6">
        <v>84466</v>
      </c>
      <c r="N52" s="6">
        <v>537905</v>
      </c>
      <c r="O52" s="6">
        <v>365488</v>
      </c>
      <c r="P52" s="6">
        <v>417862</v>
      </c>
      <c r="Q52" s="6">
        <v>366176</v>
      </c>
      <c r="R52" s="6">
        <v>51686</v>
      </c>
    </row>
    <row r="53" spans="1:18" x14ac:dyDescent="0.2">
      <c r="A53">
        <v>50</v>
      </c>
      <c r="B53">
        <v>18</v>
      </c>
      <c r="C53" t="s">
        <v>126</v>
      </c>
      <c r="D53" t="s">
        <v>127</v>
      </c>
      <c r="E53" s="6">
        <v>47051</v>
      </c>
      <c r="F53" s="6">
        <v>34402</v>
      </c>
      <c r="G53" s="6">
        <v>12649</v>
      </c>
      <c r="H53" s="6">
        <v>44000</v>
      </c>
      <c r="I53" s="6">
        <v>220</v>
      </c>
      <c r="J53" s="6">
        <v>215</v>
      </c>
      <c r="K53" s="6">
        <v>1896</v>
      </c>
      <c r="L53" s="6">
        <v>720</v>
      </c>
      <c r="M53" s="6">
        <v>3971</v>
      </c>
      <c r="N53" s="6">
        <v>42098</v>
      </c>
      <c r="O53" s="6">
        <v>4953</v>
      </c>
      <c r="P53" s="6">
        <v>19845</v>
      </c>
      <c r="Q53" s="6">
        <v>17406</v>
      </c>
      <c r="R53" s="6">
        <v>2439</v>
      </c>
    </row>
    <row r="54" spans="1:18" x14ac:dyDescent="0.2">
      <c r="A54">
        <v>50</v>
      </c>
      <c r="B54">
        <v>18</v>
      </c>
      <c r="C54" t="s">
        <v>128</v>
      </c>
      <c r="D54" t="s">
        <v>129</v>
      </c>
      <c r="E54" s="6">
        <v>10334</v>
      </c>
      <c r="F54" s="6">
        <v>7853</v>
      </c>
      <c r="G54" s="6">
        <v>2481</v>
      </c>
      <c r="H54" s="6">
        <v>10164</v>
      </c>
      <c r="I54" s="6">
        <v>10</v>
      </c>
      <c r="J54" s="6">
        <v>29</v>
      </c>
      <c r="K54" s="6">
        <v>54</v>
      </c>
      <c r="L54" s="6">
        <v>77</v>
      </c>
      <c r="M54" s="6">
        <v>70</v>
      </c>
      <c r="N54" s="6">
        <v>10125</v>
      </c>
      <c r="O54" s="6">
        <v>209</v>
      </c>
      <c r="P54" s="6">
        <v>4786</v>
      </c>
      <c r="Q54" s="6">
        <v>4216</v>
      </c>
      <c r="R54" s="6">
        <v>570</v>
      </c>
    </row>
    <row r="55" spans="1:18" x14ac:dyDescent="0.2">
      <c r="A55">
        <v>50</v>
      </c>
      <c r="B55">
        <v>18</v>
      </c>
      <c r="C55" t="s">
        <v>130</v>
      </c>
      <c r="D55" t="s">
        <v>131</v>
      </c>
      <c r="E55" s="6">
        <v>36903</v>
      </c>
      <c r="F55" s="6">
        <v>28510</v>
      </c>
      <c r="G55" s="6">
        <v>8393</v>
      </c>
      <c r="H55" s="6">
        <v>33876</v>
      </c>
      <c r="I55" s="6">
        <v>1673</v>
      </c>
      <c r="J55" s="6">
        <v>129</v>
      </c>
      <c r="K55" s="6">
        <v>568</v>
      </c>
      <c r="L55" s="6">
        <v>657</v>
      </c>
      <c r="M55" s="6">
        <v>906</v>
      </c>
      <c r="N55" s="6">
        <v>33307</v>
      </c>
      <c r="O55" s="6">
        <v>3596</v>
      </c>
      <c r="P55" s="6">
        <v>15479</v>
      </c>
      <c r="Q55" s="6">
        <v>13456</v>
      </c>
      <c r="R55" s="6">
        <v>2023</v>
      </c>
    </row>
    <row r="56" spans="1:18" x14ac:dyDescent="0.2">
      <c r="A56">
        <v>50</v>
      </c>
      <c r="B56">
        <v>18</v>
      </c>
      <c r="C56" t="s">
        <v>132</v>
      </c>
      <c r="D56" t="s">
        <v>133</v>
      </c>
      <c r="E56" s="6">
        <v>137974</v>
      </c>
      <c r="F56" s="6">
        <v>115503</v>
      </c>
      <c r="G56" s="6">
        <v>22471</v>
      </c>
      <c r="H56" s="6">
        <v>121109</v>
      </c>
      <c r="I56" s="6">
        <v>4491</v>
      </c>
      <c r="J56" s="6">
        <v>7214</v>
      </c>
      <c r="K56" s="6">
        <v>1740</v>
      </c>
      <c r="L56" s="6">
        <v>3420</v>
      </c>
      <c r="M56" s="6">
        <v>4029</v>
      </c>
      <c r="N56" s="6">
        <v>118837</v>
      </c>
      <c r="O56" s="6">
        <v>19137</v>
      </c>
      <c r="P56" s="6">
        <v>59107</v>
      </c>
      <c r="Q56" s="6">
        <v>54864</v>
      </c>
      <c r="R56" s="6">
        <v>4243</v>
      </c>
    </row>
    <row r="57" spans="1:18" x14ac:dyDescent="0.2">
      <c r="A57">
        <v>50</v>
      </c>
      <c r="B57">
        <v>18</v>
      </c>
      <c r="C57" t="s">
        <v>134</v>
      </c>
      <c r="D57" t="s">
        <v>135</v>
      </c>
      <c r="E57" s="6">
        <v>38124</v>
      </c>
      <c r="F57" s="6">
        <v>28985</v>
      </c>
      <c r="G57" s="6">
        <v>9139</v>
      </c>
      <c r="H57" s="6">
        <v>36309</v>
      </c>
      <c r="I57" s="6">
        <v>327</v>
      </c>
      <c r="J57" s="6">
        <v>213</v>
      </c>
      <c r="K57" s="6">
        <v>804</v>
      </c>
      <c r="L57" s="6">
        <v>471</v>
      </c>
      <c r="M57" s="6">
        <v>1739</v>
      </c>
      <c r="N57" s="6">
        <v>35374</v>
      </c>
      <c r="O57" s="6">
        <v>2750</v>
      </c>
      <c r="P57" s="6">
        <v>16535</v>
      </c>
      <c r="Q57" s="6">
        <v>14979</v>
      </c>
      <c r="R57" s="6">
        <v>1556</v>
      </c>
    </row>
    <row r="58" spans="1:18" x14ac:dyDescent="0.2">
      <c r="A58">
        <v>50</v>
      </c>
      <c r="B58">
        <v>18</v>
      </c>
      <c r="C58" t="s">
        <v>136</v>
      </c>
      <c r="D58" t="s">
        <v>137</v>
      </c>
      <c r="E58" s="6">
        <v>68894</v>
      </c>
      <c r="F58" s="6">
        <v>51566</v>
      </c>
      <c r="G58" s="6">
        <v>17328</v>
      </c>
      <c r="H58" s="6">
        <v>67307</v>
      </c>
      <c r="I58" s="6">
        <v>176</v>
      </c>
      <c r="J58" s="6">
        <v>248</v>
      </c>
      <c r="K58" s="6">
        <v>451</v>
      </c>
      <c r="L58" s="6">
        <v>712</v>
      </c>
      <c r="M58" s="6">
        <v>820</v>
      </c>
      <c r="N58" s="6">
        <v>66782</v>
      </c>
      <c r="O58" s="6">
        <v>2112</v>
      </c>
      <c r="P58" s="6">
        <v>27754</v>
      </c>
      <c r="Q58" s="6">
        <v>25765</v>
      </c>
      <c r="R58" s="6">
        <v>1989</v>
      </c>
    </row>
    <row r="59" spans="1:18" x14ac:dyDescent="0.2">
      <c r="A59">
        <v>50</v>
      </c>
      <c r="B59">
        <v>18</v>
      </c>
      <c r="C59" t="s">
        <v>138</v>
      </c>
      <c r="D59" t="s">
        <v>139</v>
      </c>
      <c r="E59" s="6">
        <v>14244</v>
      </c>
      <c r="F59" s="6">
        <v>10965</v>
      </c>
      <c r="G59" s="6">
        <v>3279</v>
      </c>
      <c r="H59" s="6">
        <v>13700</v>
      </c>
      <c r="I59" s="6">
        <v>56</v>
      </c>
      <c r="J59" s="6">
        <v>38</v>
      </c>
      <c r="K59" s="6">
        <v>300</v>
      </c>
      <c r="L59" s="6">
        <v>150</v>
      </c>
      <c r="M59" s="6">
        <v>717</v>
      </c>
      <c r="N59" s="6">
        <v>13296</v>
      </c>
      <c r="O59" s="6">
        <v>948</v>
      </c>
      <c r="P59" s="6">
        <v>6030</v>
      </c>
      <c r="Q59" s="6">
        <v>5503</v>
      </c>
      <c r="R59" s="6">
        <v>527</v>
      </c>
    </row>
    <row r="60" spans="1:18" x14ac:dyDescent="0.2">
      <c r="A60">
        <v>50</v>
      </c>
      <c r="B60">
        <v>18</v>
      </c>
      <c r="C60" t="s">
        <v>140</v>
      </c>
      <c r="D60" t="s">
        <v>141</v>
      </c>
      <c r="E60" s="6">
        <v>47536</v>
      </c>
      <c r="F60" s="6">
        <v>34686</v>
      </c>
      <c r="G60" s="6">
        <v>12850</v>
      </c>
      <c r="H60" s="6">
        <v>43970</v>
      </c>
      <c r="I60" s="6">
        <v>185</v>
      </c>
      <c r="J60" s="6">
        <v>176</v>
      </c>
      <c r="K60" s="6">
        <v>2580</v>
      </c>
      <c r="L60" s="6">
        <v>625</v>
      </c>
      <c r="M60" s="6">
        <v>4567</v>
      </c>
      <c r="N60" s="6">
        <v>42104</v>
      </c>
      <c r="O60" s="6">
        <v>5432</v>
      </c>
      <c r="P60" s="6">
        <v>20109</v>
      </c>
      <c r="Q60" s="6">
        <v>17355</v>
      </c>
      <c r="R60" s="6">
        <v>2754</v>
      </c>
    </row>
    <row r="61" spans="1:18" x14ac:dyDescent="0.2">
      <c r="A61">
        <v>50</v>
      </c>
      <c r="B61">
        <v>18</v>
      </c>
      <c r="C61" t="s">
        <v>142</v>
      </c>
      <c r="D61" t="s">
        <v>143</v>
      </c>
      <c r="E61" s="6">
        <v>6128</v>
      </c>
      <c r="F61" s="6">
        <v>4828</v>
      </c>
      <c r="G61" s="6">
        <v>1300</v>
      </c>
      <c r="H61" s="6">
        <v>6012</v>
      </c>
      <c r="I61" s="6">
        <v>22</v>
      </c>
      <c r="J61" s="6">
        <v>19</v>
      </c>
      <c r="K61" s="6">
        <v>31</v>
      </c>
      <c r="L61" s="6">
        <v>44</v>
      </c>
      <c r="M61" s="6">
        <v>69</v>
      </c>
      <c r="N61" s="6">
        <v>5967</v>
      </c>
      <c r="O61" s="6">
        <v>161</v>
      </c>
      <c r="P61" s="6">
        <v>2784</v>
      </c>
      <c r="Q61" s="6">
        <v>2477</v>
      </c>
      <c r="R61" s="6">
        <v>307</v>
      </c>
    </row>
    <row r="62" spans="1:18" x14ac:dyDescent="0.2">
      <c r="A62">
        <v>50</v>
      </c>
      <c r="B62">
        <v>18</v>
      </c>
      <c r="C62" t="s">
        <v>144</v>
      </c>
      <c r="D62" t="s">
        <v>145</v>
      </c>
      <c r="E62" s="6">
        <v>19840</v>
      </c>
      <c r="F62" s="6">
        <v>14953</v>
      </c>
      <c r="G62" s="6">
        <v>4887</v>
      </c>
      <c r="H62" s="6">
        <v>19245</v>
      </c>
      <c r="I62" s="6">
        <v>170</v>
      </c>
      <c r="J62" s="6">
        <v>62</v>
      </c>
      <c r="K62" s="6">
        <v>129</v>
      </c>
      <c r="L62" s="6">
        <v>234</v>
      </c>
      <c r="M62" s="6">
        <v>194</v>
      </c>
      <c r="N62" s="6">
        <v>19144</v>
      </c>
      <c r="O62" s="6">
        <v>696</v>
      </c>
      <c r="P62" s="6">
        <v>9176</v>
      </c>
      <c r="Q62" s="6">
        <v>7872</v>
      </c>
      <c r="R62" s="6">
        <v>1304</v>
      </c>
    </row>
    <row r="63" spans="1:18" x14ac:dyDescent="0.2">
      <c r="A63">
        <v>50</v>
      </c>
      <c r="B63">
        <v>18</v>
      </c>
      <c r="C63" t="s">
        <v>146</v>
      </c>
      <c r="D63" t="s">
        <v>147</v>
      </c>
      <c r="E63" s="6">
        <v>21575</v>
      </c>
      <c r="F63" s="6">
        <v>16564</v>
      </c>
      <c r="G63" s="6">
        <v>5011</v>
      </c>
      <c r="H63" s="6">
        <v>21129</v>
      </c>
      <c r="I63" s="6">
        <v>65</v>
      </c>
      <c r="J63" s="6">
        <v>66</v>
      </c>
      <c r="K63" s="6">
        <v>125</v>
      </c>
      <c r="L63" s="6">
        <v>190</v>
      </c>
      <c r="M63" s="6">
        <v>198</v>
      </c>
      <c r="N63" s="6">
        <v>20983</v>
      </c>
      <c r="O63" s="6">
        <v>592</v>
      </c>
      <c r="P63" s="6">
        <v>10091</v>
      </c>
      <c r="Q63" s="6">
        <v>8486</v>
      </c>
      <c r="R63" s="6">
        <v>1605</v>
      </c>
    </row>
    <row r="64" spans="1:18" x14ac:dyDescent="0.2">
      <c r="A64">
        <v>50</v>
      </c>
      <c r="B64">
        <v>18</v>
      </c>
      <c r="C64" t="s">
        <v>148</v>
      </c>
      <c r="D64" t="s">
        <v>149</v>
      </c>
      <c r="E64" s="6">
        <v>17339</v>
      </c>
      <c r="F64" s="6">
        <v>13626</v>
      </c>
      <c r="G64" s="6">
        <v>3713</v>
      </c>
      <c r="H64" s="6">
        <v>16671</v>
      </c>
      <c r="I64" s="6">
        <v>397</v>
      </c>
      <c r="J64" s="6">
        <v>34</v>
      </c>
      <c r="K64" s="6">
        <v>138</v>
      </c>
      <c r="L64" s="6">
        <v>99</v>
      </c>
      <c r="M64" s="6">
        <v>215</v>
      </c>
      <c r="N64" s="6">
        <v>16545</v>
      </c>
      <c r="O64" s="6">
        <v>794</v>
      </c>
      <c r="P64" s="6">
        <v>8085</v>
      </c>
      <c r="Q64" s="6">
        <v>6222</v>
      </c>
      <c r="R64" s="6">
        <v>1863</v>
      </c>
    </row>
    <row r="65" spans="1:18" x14ac:dyDescent="0.2">
      <c r="A65">
        <v>50</v>
      </c>
      <c r="B65">
        <v>18</v>
      </c>
      <c r="C65" t="s">
        <v>150</v>
      </c>
      <c r="D65" t="s">
        <v>151</v>
      </c>
      <c r="E65" s="6">
        <v>19338</v>
      </c>
      <c r="F65" s="6">
        <v>15195</v>
      </c>
      <c r="G65" s="6">
        <v>4143</v>
      </c>
      <c r="H65" s="6">
        <v>18557</v>
      </c>
      <c r="I65" s="6">
        <v>471</v>
      </c>
      <c r="J65" s="6">
        <v>69</v>
      </c>
      <c r="K65" s="6">
        <v>91</v>
      </c>
      <c r="L65" s="6">
        <v>150</v>
      </c>
      <c r="M65" s="6">
        <v>192</v>
      </c>
      <c r="N65" s="6">
        <v>18428</v>
      </c>
      <c r="O65" s="6">
        <v>910</v>
      </c>
      <c r="P65" s="6">
        <v>8495</v>
      </c>
      <c r="Q65" s="6">
        <v>7476</v>
      </c>
      <c r="R65" s="6">
        <v>1019</v>
      </c>
    </row>
    <row r="66" spans="1:18" x14ac:dyDescent="0.2">
      <c r="A66">
        <v>50</v>
      </c>
      <c r="B66">
        <v>18</v>
      </c>
      <c r="C66" t="s">
        <v>152</v>
      </c>
      <c r="D66" t="s">
        <v>153</v>
      </c>
      <c r="E66" s="6">
        <v>12845</v>
      </c>
      <c r="F66" s="6">
        <v>9965</v>
      </c>
      <c r="G66" s="6">
        <v>2880</v>
      </c>
      <c r="H66" s="6">
        <v>12610</v>
      </c>
      <c r="I66" s="6">
        <v>39</v>
      </c>
      <c r="J66" s="6">
        <v>25</v>
      </c>
      <c r="K66" s="6">
        <v>69</v>
      </c>
      <c r="L66" s="6">
        <v>102</v>
      </c>
      <c r="M66" s="6">
        <v>120</v>
      </c>
      <c r="N66" s="6">
        <v>12544</v>
      </c>
      <c r="O66" s="6">
        <v>301</v>
      </c>
      <c r="P66" s="6">
        <v>5735</v>
      </c>
      <c r="Q66" s="6">
        <v>5186</v>
      </c>
      <c r="R66" s="6">
        <v>549</v>
      </c>
    </row>
    <row r="67" spans="1:18" x14ac:dyDescent="0.2">
      <c r="A67">
        <v>50</v>
      </c>
      <c r="B67">
        <v>18</v>
      </c>
      <c r="C67" t="s">
        <v>154</v>
      </c>
      <c r="D67" t="s">
        <v>155</v>
      </c>
      <c r="E67" s="6">
        <v>164343</v>
      </c>
      <c r="F67" s="6">
        <v>124422</v>
      </c>
      <c r="G67" s="6">
        <v>39921</v>
      </c>
      <c r="H67" s="6">
        <v>149995</v>
      </c>
      <c r="I67" s="6">
        <v>4894</v>
      </c>
      <c r="J67" s="6">
        <v>1994</v>
      </c>
      <c r="K67" s="6">
        <v>4348</v>
      </c>
      <c r="L67" s="6">
        <v>3112</v>
      </c>
      <c r="M67" s="6">
        <v>13933</v>
      </c>
      <c r="N67" s="6">
        <v>141243</v>
      </c>
      <c r="O67" s="6">
        <v>23100</v>
      </c>
      <c r="P67" s="6">
        <v>66179</v>
      </c>
      <c r="Q67" s="6">
        <v>61998</v>
      </c>
      <c r="R67" s="6">
        <v>4181</v>
      </c>
    </row>
    <row r="68" spans="1:18" x14ac:dyDescent="0.2">
      <c r="A68">
        <v>50</v>
      </c>
      <c r="B68">
        <v>18</v>
      </c>
      <c r="C68" t="s">
        <v>156</v>
      </c>
      <c r="D68" t="s">
        <v>157</v>
      </c>
      <c r="E68" s="6">
        <v>25910</v>
      </c>
      <c r="F68" s="6">
        <v>19772</v>
      </c>
      <c r="G68" s="6">
        <v>6138</v>
      </c>
      <c r="H68" s="6">
        <v>25185</v>
      </c>
      <c r="I68" s="6">
        <v>233</v>
      </c>
      <c r="J68" s="6">
        <v>70</v>
      </c>
      <c r="K68" s="6">
        <v>145</v>
      </c>
      <c r="L68" s="6">
        <v>277</v>
      </c>
      <c r="M68" s="6">
        <v>248</v>
      </c>
      <c r="N68" s="6">
        <v>25046</v>
      </c>
      <c r="O68" s="6">
        <v>864</v>
      </c>
      <c r="P68" s="6">
        <v>11207</v>
      </c>
      <c r="Q68" s="6">
        <v>10171</v>
      </c>
      <c r="R68" s="6">
        <v>1036</v>
      </c>
    </row>
    <row r="69" spans="1:18" x14ac:dyDescent="0.2">
      <c r="A69">
        <v>50</v>
      </c>
      <c r="B69">
        <v>18</v>
      </c>
      <c r="C69" t="s">
        <v>158</v>
      </c>
      <c r="D69" t="s">
        <v>159</v>
      </c>
      <c r="E69" s="6">
        <v>13402</v>
      </c>
      <c r="F69" s="6">
        <v>10204</v>
      </c>
      <c r="G69" s="6">
        <v>3198</v>
      </c>
      <c r="H69" s="6">
        <v>13025</v>
      </c>
      <c r="I69" s="6">
        <v>88</v>
      </c>
      <c r="J69" s="6">
        <v>29</v>
      </c>
      <c r="K69" s="6">
        <v>123</v>
      </c>
      <c r="L69" s="6">
        <v>137</v>
      </c>
      <c r="M69" s="6">
        <v>325</v>
      </c>
      <c r="N69" s="6">
        <v>12823</v>
      </c>
      <c r="O69" s="6">
        <v>579</v>
      </c>
      <c r="P69" s="6">
        <v>6060</v>
      </c>
      <c r="Q69" s="6">
        <v>5282</v>
      </c>
      <c r="R69" s="6">
        <v>778</v>
      </c>
    </row>
    <row r="70" spans="1:18" x14ac:dyDescent="0.2">
      <c r="A70">
        <v>50</v>
      </c>
      <c r="B70">
        <v>18</v>
      </c>
      <c r="C70" t="s">
        <v>160</v>
      </c>
      <c r="D70" t="s">
        <v>161</v>
      </c>
      <c r="E70" s="6">
        <v>37963</v>
      </c>
      <c r="F70" s="6">
        <v>29967</v>
      </c>
      <c r="G70" s="6">
        <v>7996</v>
      </c>
      <c r="H70" s="6">
        <v>35449</v>
      </c>
      <c r="I70" s="6">
        <v>1505</v>
      </c>
      <c r="J70" s="6">
        <v>279</v>
      </c>
      <c r="K70" s="6">
        <v>316</v>
      </c>
      <c r="L70" s="6">
        <v>414</v>
      </c>
      <c r="M70" s="6">
        <v>587</v>
      </c>
      <c r="N70" s="6">
        <v>35128</v>
      </c>
      <c r="O70" s="6">
        <v>2835</v>
      </c>
      <c r="P70" s="6">
        <v>14706</v>
      </c>
      <c r="Q70" s="6">
        <v>12917</v>
      </c>
      <c r="R70" s="6">
        <v>1789</v>
      </c>
    </row>
    <row r="71" spans="1:18" x14ac:dyDescent="0.2">
      <c r="A71">
        <v>50</v>
      </c>
      <c r="B71">
        <v>18</v>
      </c>
      <c r="C71" t="s">
        <v>162</v>
      </c>
      <c r="D71" t="s">
        <v>163</v>
      </c>
      <c r="E71" s="6">
        <v>26171</v>
      </c>
      <c r="F71" s="6">
        <v>19788</v>
      </c>
      <c r="G71" s="6">
        <v>6383</v>
      </c>
      <c r="H71" s="6">
        <v>25158</v>
      </c>
      <c r="I71" s="6">
        <v>117</v>
      </c>
      <c r="J71" s="6">
        <v>61</v>
      </c>
      <c r="K71" s="6">
        <v>559</v>
      </c>
      <c r="L71" s="6">
        <v>276</v>
      </c>
      <c r="M71" s="6">
        <v>790</v>
      </c>
      <c r="N71" s="6">
        <v>24895</v>
      </c>
      <c r="O71" s="6">
        <v>1276</v>
      </c>
      <c r="P71" s="6">
        <v>11743</v>
      </c>
      <c r="Q71" s="6">
        <v>10451</v>
      </c>
      <c r="R71" s="6">
        <v>1292</v>
      </c>
    </row>
    <row r="72" spans="1:18" x14ac:dyDescent="0.2">
      <c r="A72">
        <v>50</v>
      </c>
      <c r="B72">
        <v>18</v>
      </c>
      <c r="C72" t="s">
        <v>164</v>
      </c>
      <c r="D72" t="s">
        <v>165</v>
      </c>
      <c r="E72" s="6">
        <v>28818</v>
      </c>
      <c r="F72" s="6">
        <v>21228</v>
      </c>
      <c r="G72" s="6">
        <v>7590</v>
      </c>
      <c r="H72" s="6">
        <v>28132</v>
      </c>
      <c r="I72" s="6">
        <v>69</v>
      </c>
      <c r="J72" s="6">
        <v>146</v>
      </c>
      <c r="K72" s="6">
        <v>213</v>
      </c>
      <c r="L72" s="6">
        <v>258</v>
      </c>
      <c r="M72" s="6">
        <v>445</v>
      </c>
      <c r="N72" s="6">
        <v>27879</v>
      </c>
      <c r="O72" s="6">
        <v>939</v>
      </c>
      <c r="P72" s="6">
        <v>11952</v>
      </c>
      <c r="Q72" s="6">
        <v>10789</v>
      </c>
      <c r="R72" s="6">
        <v>1163</v>
      </c>
    </row>
    <row r="73" spans="1:18" x14ac:dyDescent="0.2">
      <c r="A73">
        <v>50</v>
      </c>
      <c r="B73">
        <v>18</v>
      </c>
      <c r="C73" t="s">
        <v>166</v>
      </c>
      <c r="D73" t="s">
        <v>167</v>
      </c>
      <c r="E73" s="6">
        <v>17392</v>
      </c>
      <c r="F73" s="6">
        <v>13085</v>
      </c>
      <c r="G73" s="6">
        <v>4307</v>
      </c>
      <c r="H73" s="6">
        <v>16945</v>
      </c>
      <c r="I73" s="6">
        <v>132</v>
      </c>
      <c r="J73" s="6">
        <v>57</v>
      </c>
      <c r="K73" s="6">
        <v>122</v>
      </c>
      <c r="L73" s="6">
        <v>136</v>
      </c>
      <c r="M73" s="6">
        <v>190</v>
      </c>
      <c r="N73" s="6">
        <v>16839</v>
      </c>
      <c r="O73" s="6">
        <v>553</v>
      </c>
      <c r="P73" s="6">
        <v>7508</v>
      </c>
      <c r="Q73" s="6">
        <v>6767</v>
      </c>
      <c r="R73" s="6">
        <v>741</v>
      </c>
    </row>
    <row r="74" spans="1:18" x14ac:dyDescent="0.2">
      <c r="A74">
        <v>50</v>
      </c>
      <c r="B74">
        <v>18</v>
      </c>
      <c r="C74" t="s">
        <v>168</v>
      </c>
      <c r="D74" t="s">
        <v>169</v>
      </c>
      <c r="E74" s="6">
        <v>266931</v>
      </c>
      <c r="F74" s="6">
        <v>201080</v>
      </c>
      <c r="G74" s="6">
        <v>65851</v>
      </c>
      <c r="H74" s="6">
        <v>209972</v>
      </c>
      <c r="I74" s="6">
        <v>33958</v>
      </c>
      <c r="J74" s="6">
        <v>5036</v>
      </c>
      <c r="K74" s="6">
        <v>10255</v>
      </c>
      <c r="L74" s="6">
        <v>7710</v>
      </c>
      <c r="M74" s="6">
        <v>19395</v>
      </c>
      <c r="N74" s="6">
        <v>201701</v>
      </c>
      <c r="O74" s="6">
        <v>65230</v>
      </c>
      <c r="P74" s="6">
        <v>114849</v>
      </c>
      <c r="Q74" s="6">
        <v>103069</v>
      </c>
      <c r="R74" s="6">
        <v>11780</v>
      </c>
    </row>
    <row r="75" spans="1:18" x14ac:dyDescent="0.2">
      <c r="A75">
        <v>50</v>
      </c>
      <c r="B75">
        <v>18</v>
      </c>
      <c r="C75" t="s">
        <v>170</v>
      </c>
      <c r="D75" t="s">
        <v>171</v>
      </c>
      <c r="E75" s="6">
        <v>24181</v>
      </c>
      <c r="F75" s="6">
        <v>18369</v>
      </c>
      <c r="G75" s="6">
        <v>5812</v>
      </c>
      <c r="H75" s="6">
        <v>23667</v>
      </c>
      <c r="I75" s="6">
        <v>57</v>
      </c>
      <c r="J75" s="6">
        <v>108</v>
      </c>
      <c r="K75" s="6">
        <v>171</v>
      </c>
      <c r="L75" s="6">
        <v>178</v>
      </c>
      <c r="M75" s="6">
        <v>354</v>
      </c>
      <c r="N75" s="6">
        <v>23471</v>
      </c>
      <c r="O75" s="6">
        <v>710</v>
      </c>
      <c r="P75" s="6">
        <v>10440</v>
      </c>
      <c r="Q75" s="6">
        <v>9397</v>
      </c>
      <c r="R75" s="6">
        <v>1043</v>
      </c>
    </row>
    <row r="76" spans="1:18" x14ac:dyDescent="0.2">
      <c r="A76">
        <v>50</v>
      </c>
      <c r="B76">
        <v>18</v>
      </c>
      <c r="C76" t="s">
        <v>172</v>
      </c>
      <c r="D76" t="s">
        <v>173</v>
      </c>
      <c r="E76" s="6">
        <v>44436</v>
      </c>
      <c r="F76" s="6">
        <v>33591</v>
      </c>
      <c r="G76" s="6">
        <v>10845</v>
      </c>
      <c r="H76" s="6">
        <v>42402</v>
      </c>
      <c r="I76" s="6">
        <v>455</v>
      </c>
      <c r="J76" s="6">
        <v>244</v>
      </c>
      <c r="K76" s="6">
        <v>822</v>
      </c>
      <c r="L76" s="6">
        <v>513</v>
      </c>
      <c r="M76" s="6">
        <v>1647</v>
      </c>
      <c r="N76" s="6">
        <v>41622</v>
      </c>
      <c r="O76" s="6">
        <v>2814</v>
      </c>
      <c r="P76" s="6">
        <v>19080</v>
      </c>
      <c r="Q76" s="6">
        <v>17302</v>
      </c>
      <c r="R76" s="6">
        <v>1778</v>
      </c>
    </row>
    <row r="77" spans="1:18" x14ac:dyDescent="0.2">
      <c r="A77">
        <v>50</v>
      </c>
      <c r="B77">
        <v>18</v>
      </c>
      <c r="C77" t="s">
        <v>174</v>
      </c>
      <c r="D77" t="s">
        <v>175</v>
      </c>
      <c r="E77" s="6">
        <v>20952</v>
      </c>
      <c r="F77" s="6">
        <v>15889</v>
      </c>
      <c r="G77" s="6">
        <v>5063</v>
      </c>
      <c r="H77" s="6">
        <v>20295</v>
      </c>
      <c r="I77" s="6">
        <v>96</v>
      </c>
      <c r="J77" s="6">
        <v>72</v>
      </c>
      <c r="K77" s="6">
        <v>323</v>
      </c>
      <c r="L77" s="6">
        <v>166</v>
      </c>
      <c r="M77" s="6">
        <v>517</v>
      </c>
      <c r="N77" s="6">
        <v>20101</v>
      </c>
      <c r="O77" s="6">
        <v>851</v>
      </c>
      <c r="P77" s="6">
        <v>8872</v>
      </c>
      <c r="Q77" s="6">
        <v>8082</v>
      </c>
      <c r="R77" s="6">
        <v>790</v>
      </c>
    </row>
    <row r="78" spans="1:18" x14ac:dyDescent="0.2">
      <c r="A78">
        <v>50</v>
      </c>
      <c r="B78">
        <v>18</v>
      </c>
      <c r="C78" t="s">
        <v>176</v>
      </c>
      <c r="D78" t="s">
        <v>177</v>
      </c>
      <c r="E78" s="6">
        <v>23363</v>
      </c>
      <c r="F78" s="6">
        <v>17667</v>
      </c>
      <c r="G78" s="6">
        <v>5696</v>
      </c>
      <c r="H78" s="6">
        <v>22683</v>
      </c>
      <c r="I78" s="6">
        <v>66</v>
      </c>
      <c r="J78" s="6">
        <v>41</v>
      </c>
      <c r="K78" s="6">
        <v>280</v>
      </c>
      <c r="L78" s="6">
        <v>293</v>
      </c>
      <c r="M78" s="6">
        <v>766</v>
      </c>
      <c r="N78" s="6">
        <v>22212</v>
      </c>
      <c r="O78" s="6">
        <v>1151</v>
      </c>
      <c r="P78" s="6">
        <v>10962</v>
      </c>
      <c r="Q78" s="6">
        <v>9038</v>
      </c>
      <c r="R78" s="6">
        <v>1924</v>
      </c>
    </row>
    <row r="79" spans="1:18" x14ac:dyDescent="0.2">
      <c r="A79">
        <v>50</v>
      </c>
      <c r="B79">
        <v>18</v>
      </c>
      <c r="C79" t="s">
        <v>178</v>
      </c>
      <c r="D79" t="s">
        <v>179</v>
      </c>
      <c r="E79" s="6">
        <v>34185</v>
      </c>
      <c r="F79" s="6">
        <v>26350</v>
      </c>
      <c r="G79" s="6">
        <v>7835</v>
      </c>
      <c r="H79" s="6">
        <v>33098</v>
      </c>
      <c r="I79" s="6">
        <v>179</v>
      </c>
      <c r="J79" s="6">
        <v>167</v>
      </c>
      <c r="K79" s="6">
        <v>424</v>
      </c>
      <c r="L79" s="6">
        <v>317</v>
      </c>
      <c r="M79" s="6">
        <v>982</v>
      </c>
      <c r="N79" s="6">
        <v>32513</v>
      </c>
      <c r="O79" s="6">
        <v>1672</v>
      </c>
      <c r="P79" s="6">
        <v>19377</v>
      </c>
      <c r="Q79" s="6">
        <v>13310</v>
      </c>
      <c r="R79" s="6">
        <v>6067</v>
      </c>
    </row>
    <row r="80" spans="1:18" x14ac:dyDescent="0.2">
      <c r="A80">
        <v>50</v>
      </c>
      <c r="B80">
        <v>18</v>
      </c>
      <c r="C80" t="s">
        <v>180</v>
      </c>
      <c r="D80" t="s">
        <v>181</v>
      </c>
      <c r="E80" s="6">
        <v>21475</v>
      </c>
      <c r="F80" s="6">
        <v>16885</v>
      </c>
      <c r="G80" s="6">
        <v>4590</v>
      </c>
      <c r="H80" s="6">
        <v>20132</v>
      </c>
      <c r="I80" s="6">
        <v>961</v>
      </c>
      <c r="J80" s="6">
        <v>40</v>
      </c>
      <c r="K80" s="6">
        <v>123</v>
      </c>
      <c r="L80" s="6">
        <v>219</v>
      </c>
      <c r="M80" s="6">
        <v>294</v>
      </c>
      <c r="N80" s="6">
        <v>19930</v>
      </c>
      <c r="O80" s="6">
        <v>1545</v>
      </c>
      <c r="P80" s="6">
        <v>8939</v>
      </c>
      <c r="Q80" s="6">
        <v>7823</v>
      </c>
      <c r="R80" s="6">
        <v>1116</v>
      </c>
    </row>
    <row r="81" spans="1:18" x14ac:dyDescent="0.2">
      <c r="A81">
        <v>50</v>
      </c>
      <c r="B81">
        <v>18</v>
      </c>
      <c r="C81" t="s">
        <v>182</v>
      </c>
      <c r="D81" t="s">
        <v>183</v>
      </c>
      <c r="E81" s="6">
        <v>10613</v>
      </c>
      <c r="F81" s="6">
        <v>7891</v>
      </c>
      <c r="G81" s="6">
        <v>2722</v>
      </c>
      <c r="H81" s="6">
        <v>10381</v>
      </c>
      <c r="I81" s="6">
        <v>32</v>
      </c>
      <c r="J81" s="6">
        <v>18</v>
      </c>
      <c r="K81" s="6">
        <v>99</v>
      </c>
      <c r="L81" s="6">
        <v>83</v>
      </c>
      <c r="M81" s="6">
        <v>147</v>
      </c>
      <c r="N81" s="6">
        <v>10318</v>
      </c>
      <c r="O81" s="6">
        <v>295</v>
      </c>
      <c r="P81" s="6">
        <v>4969</v>
      </c>
      <c r="Q81" s="6">
        <v>4034</v>
      </c>
      <c r="R81" s="6">
        <v>935</v>
      </c>
    </row>
    <row r="82" spans="1:18" x14ac:dyDescent="0.2">
      <c r="A82">
        <v>50</v>
      </c>
      <c r="B82">
        <v>18</v>
      </c>
      <c r="C82" t="s">
        <v>184</v>
      </c>
      <c r="D82" t="s">
        <v>185</v>
      </c>
      <c r="E82" s="6">
        <v>172780</v>
      </c>
      <c r="F82" s="6">
        <v>137063</v>
      </c>
      <c r="G82" s="6">
        <v>35717</v>
      </c>
      <c r="H82" s="6">
        <v>145190</v>
      </c>
      <c r="I82" s="6">
        <v>6913</v>
      </c>
      <c r="J82" s="6">
        <v>10730</v>
      </c>
      <c r="K82" s="6">
        <v>6175</v>
      </c>
      <c r="L82" s="6">
        <v>3772</v>
      </c>
      <c r="M82" s="6">
        <v>12947</v>
      </c>
      <c r="N82" s="6">
        <v>138855</v>
      </c>
      <c r="O82" s="6">
        <v>33925</v>
      </c>
      <c r="P82" s="6">
        <v>71096</v>
      </c>
      <c r="Q82" s="6">
        <v>65532</v>
      </c>
      <c r="R82" s="6">
        <v>5564</v>
      </c>
    </row>
    <row r="83" spans="1:18" x14ac:dyDescent="0.2">
      <c r="A83">
        <v>50</v>
      </c>
      <c r="B83">
        <v>18</v>
      </c>
      <c r="C83" t="s">
        <v>186</v>
      </c>
      <c r="D83" t="s">
        <v>187</v>
      </c>
      <c r="E83" s="6">
        <v>15936</v>
      </c>
      <c r="F83" s="6">
        <v>12233</v>
      </c>
      <c r="G83" s="6">
        <v>3703</v>
      </c>
      <c r="H83" s="6">
        <v>15551</v>
      </c>
      <c r="I83" s="6">
        <v>29</v>
      </c>
      <c r="J83" s="6">
        <v>65</v>
      </c>
      <c r="K83" s="6">
        <v>135</v>
      </c>
      <c r="L83" s="6">
        <v>156</v>
      </c>
      <c r="M83" s="6">
        <v>346</v>
      </c>
      <c r="N83" s="6">
        <v>15355</v>
      </c>
      <c r="O83" s="6">
        <v>581</v>
      </c>
      <c r="P83" s="6">
        <v>6998</v>
      </c>
      <c r="Q83" s="6">
        <v>6376</v>
      </c>
      <c r="R83" s="6">
        <v>622</v>
      </c>
    </row>
    <row r="84" spans="1:18" x14ac:dyDescent="0.2">
      <c r="A84">
        <v>50</v>
      </c>
      <c r="B84">
        <v>18</v>
      </c>
      <c r="C84" t="s">
        <v>188</v>
      </c>
      <c r="D84" t="s">
        <v>189</v>
      </c>
      <c r="E84" s="6">
        <v>7516</v>
      </c>
      <c r="F84" s="6">
        <v>5631</v>
      </c>
      <c r="G84" s="6">
        <v>1885</v>
      </c>
      <c r="H84" s="6">
        <v>7331</v>
      </c>
      <c r="I84" s="6">
        <v>33</v>
      </c>
      <c r="J84" s="6">
        <v>19</v>
      </c>
      <c r="K84" s="6">
        <v>54</v>
      </c>
      <c r="L84" s="6">
        <v>79</v>
      </c>
      <c r="M84" s="6">
        <v>82</v>
      </c>
      <c r="N84" s="6">
        <v>7280</v>
      </c>
      <c r="O84" s="6">
        <v>236</v>
      </c>
      <c r="P84" s="6">
        <v>3239</v>
      </c>
      <c r="Q84" s="6">
        <v>2938</v>
      </c>
      <c r="R84" s="6">
        <v>301</v>
      </c>
    </row>
    <row r="85" spans="1:18" x14ac:dyDescent="0.2">
      <c r="A85">
        <v>50</v>
      </c>
      <c r="B85">
        <v>18</v>
      </c>
      <c r="C85" t="s">
        <v>190</v>
      </c>
      <c r="D85" t="s">
        <v>191</v>
      </c>
      <c r="E85" s="6">
        <v>179703</v>
      </c>
      <c r="F85" s="6">
        <v>139807</v>
      </c>
      <c r="G85" s="6">
        <v>39896</v>
      </c>
      <c r="H85" s="6">
        <v>154882</v>
      </c>
      <c r="I85" s="6">
        <v>16347</v>
      </c>
      <c r="J85" s="6">
        <v>2003</v>
      </c>
      <c r="K85" s="6">
        <v>2370</v>
      </c>
      <c r="L85" s="6">
        <v>4101</v>
      </c>
      <c r="M85" s="6">
        <v>3873</v>
      </c>
      <c r="N85" s="6">
        <v>153080</v>
      </c>
      <c r="O85" s="6">
        <v>26623</v>
      </c>
      <c r="P85" s="6">
        <v>83003</v>
      </c>
      <c r="Q85" s="6">
        <v>74454</v>
      </c>
      <c r="R85" s="6">
        <v>8549</v>
      </c>
    </row>
    <row r="86" spans="1:18" x14ac:dyDescent="0.2">
      <c r="A86">
        <v>50</v>
      </c>
      <c r="B86">
        <v>18</v>
      </c>
      <c r="C86" t="s">
        <v>192</v>
      </c>
      <c r="D86" t="s">
        <v>193</v>
      </c>
      <c r="E86" s="6">
        <v>16212</v>
      </c>
      <c r="F86" s="6">
        <v>12468</v>
      </c>
      <c r="G86" s="6">
        <v>3744</v>
      </c>
      <c r="H86" s="6">
        <v>15932</v>
      </c>
      <c r="I86" s="6">
        <v>24</v>
      </c>
      <c r="J86" s="6">
        <v>31</v>
      </c>
      <c r="K86" s="6">
        <v>90</v>
      </c>
      <c r="L86" s="6">
        <v>135</v>
      </c>
      <c r="M86" s="6">
        <v>130</v>
      </c>
      <c r="N86" s="6">
        <v>15862</v>
      </c>
      <c r="O86" s="6">
        <v>350</v>
      </c>
      <c r="P86" s="6">
        <v>7488</v>
      </c>
      <c r="Q86" s="6">
        <v>6619</v>
      </c>
      <c r="R86" s="6">
        <v>869</v>
      </c>
    </row>
    <row r="87" spans="1:18" x14ac:dyDescent="0.2">
      <c r="A87">
        <v>50</v>
      </c>
      <c r="B87">
        <v>18</v>
      </c>
      <c r="C87" t="s">
        <v>194</v>
      </c>
      <c r="D87" t="s">
        <v>195</v>
      </c>
      <c r="E87" s="6">
        <v>107848</v>
      </c>
      <c r="F87" s="6">
        <v>84799</v>
      </c>
      <c r="G87" s="6">
        <v>23049</v>
      </c>
      <c r="H87" s="6">
        <v>95207</v>
      </c>
      <c r="I87" s="6">
        <v>7437</v>
      </c>
      <c r="J87" s="6">
        <v>1781</v>
      </c>
      <c r="K87" s="6">
        <v>1037</v>
      </c>
      <c r="L87" s="6">
        <v>2386</v>
      </c>
      <c r="M87" s="6">
        <v>2469</v>
      </c>
      <c r="N87" s="6">
        <v>93550</v>
      </c>
      <c r="O87" s="6">
        <v>14298</v>
      </c>
      <c r="P87" s="6">
        <v>46006</v>
      </c>
      <c r="Q87" s="6">
        <v>41361</v>
      </c>
      <c r="R87" s="6">
        <v>4645</v>
      </c>
    </row>
    <row r="88" spans="1:18" x14ac:dyDescent="0.2">
      <c r="A88">
        <v>50</v>
      </c>
      <c r="B88">
        <v>18</v>
      </c>
      <c r="C88" t="s">
        <v>196</v>
      </c>
      <c r="D88" t="s">
        <v>197</v>
      </c>
      <c r="E88" s="6">
        <v>32888</v>
      </c>
      <c r="F88" s="6">
        <v>25429</v>
      </c>
      <c r="G88" s="6">
        <v>7459</v>
      </c>
      <c r="H88" s="6">
        <v>31764</v>
      </c>
      <c r="I88" s="6">
        <v>163</v>
      </c>
      <c r="J88" s="6">
        <v>138</v>
      </c>
      <c r="K88" s="6">
        <v>456</v>
      </c>
      <c r="L88" s="6">
        <v>367</v>
      </c>
      <c r="M88" s="6">
        <v>697</v>
      </c>
      <c r="N88" s="6">
        <v>31369</v>
      </c>
      <c r="O88" s="6">
        <v>1519</v>
      </c>
      <c r="P88" s="6">
        <v>14171</v>
      </c>
      <c r="Q88" s="6">
        <v>12777</v>
      </c>
      <c r="R88" s="6">
        <v>1394</v>
      </c>
    </row>
    <row r="89" spans="1:18" x14ac:dyDescent="0.2">
      <c r="A89">
        <v>50</v>
      </c>
      <c r="B89">
        <v>18</v>
      </c>
      <c r="C89" t="s">
        <v>198</v>
      </c>
      <c r="D89" t="s">
        <v>199</v>
      </c>
      <c r="E89" s="6">
        <v>8508</v>
      </c>
      <c r="F89" s="6">
        <v>6512</v>
      </c>
      <c r="G89" s="6">
        <v>1996</v>
      </c>
      <c r="H89" s="6">
        <v>8363</v>
      </c>
      <c r="I89" s="6">
        <v>11</v>
      </c>
      <c r="J89" s="6">
        <v>36</v>
      </c>
      <c r="K89" s="6">
        <v>39</v>
      </c>
      <c r="L89" s="6">
        <v>59</v>
      </c>
      <c r="M89" s="6">
        <v>70</v>
      </c>
      <c r="N89" s="6">
        <v>8321</v>
      </c>
      <c r="O89" s="6">
        <v>187</v>
      </c>
      <c r="P89" s="6">
        <v>3680</v>
      </c>
      <c r="Q89" s="6">
        <v>3337</v>
      </c>
      <c r="R89" s="6">
        <v>343</v>
      </c>
    </row>
    <row r="90" spans="1:18" x14ac:dyDescent="0.2">
      <c r="A90">
        <v>50</v>
      </c>
      <c r="B90">
        <v>18</v>
      </c>
      <c r="C90" t="s">
        <v>200</v>
      </c>
      <c r="D90" t="s">
        <v>201</v>
      </c>
      <c r="E90" s="6">
        <v>59689</v>
      </c>
      <c r="F90" s="6">
        <v>44258</v>
      </c>
      <c r="G90" s="6">
        <v>15431</v>
      </c>
      <c r="H90" s="6">
        <v>56700</v>
      </c>
      <c r="I90" s="6">
        <v>803</v>
      </c>
      <c r="J90" s="6">
        <v>960</v>
      </c>
      <c r="K90" s="6">
        <v>433</v>
      </c>
      <c r="L90" s="6">
        <v>793</v>
      </c>
      <c r="M90" s="6">
        <v>946</v>
      </c>
      <c r="N90" s="6">
        <v>56095</v>
      </c>
      <c r="O90" s="6">
        <v>3594</v>
      </c>
      <c r="P90" s="6">
        <v>24203</v>
      </c>
      <c r="Q90" s="6">
        <v>22505</v>
      </c>
      <c r="R90" s="6">
        <v>1698</v>
      </c>
    </row>
    <row r="91" spans="1:18" x14ac:dyDescent="0.2">
      <c r="A91">
        <v>50</v>
      </c>
      <c r="B91">
        <v>18</v>
      </c>
      <c r="C91" t="s">
        <v>202</v>
      </c>
      <c r="D91" t="s">
        <v>203</v>
      </c>
      <c r="E91" s="6">
        <v>28262</v>
      </c>
      <c r="F91" s="6">
        <v>21136</v>
      </c>
      <c r="G91" s="6">
        <v>7126</v>
      </c>
      <c r="H91" s="6">
        <v>27714</v>
      </c>
      <c r="I91" s="6">
        <v>64</v>
      </c>
      <c r="J91" s="6">
        <v>86</v>
      </c>
      <c r="K91" s="6">
        <v>157</v>
      </c>
      <c r="L91" s="6">
        <v>241</v>
      </c>
      <c r="M91" s="6">
        <v>304</v>
      </c>
      <c r="N91" s="6">
        <v>27539</v>
      </c>
      <c r="O91" s="6">
        <v>723</v>
      </c>
      <c r="P91" s="6">
        <v>12220</v>
      </c>
      <c r="Q91" s="6">
        <v>10850</v>
      </c>
      <c r="R91" s="6">
        <v>1370</v>
      </c>
    </row>
    <row r="92" spans="1:18" x14ac:dyDescent="0.2">
      <c r="A92">
        <v>50</v>
      </c>
      <c r="B92">
        <v>18</v>
      </c>
      <c r="C92" t="s">
        <v>204</v>
      </c>
      <c r="D92" t="s">
        <v>205</v>
      </c>
      <c r="E92" s="6">
        <v>68917</v>
      </c>
      <c r="F92" s="6">
        <v>53034</v>
      </c>
      <c r="G92" s="6">
        <v>15883</v>
      </c>
      <c r="H92" s="6">
        <v>62140</v>
      </c>
      <c r="I92" s="6">
        <v>3418</v>
      </c>
      <c r="J92" s="6">
        <v>527</v>
      </c>
      <c r="K92" s="6">
        <v>1005</v>
      </c>
      <c r="L92" s="6">
        <v>1827</v>
      </c>
      <c r="M92" s="6">
        <v>1804</v>
      </c>
      <c r="N92" s="6">
        <v>61322</v>
      </c>
      <c r="O92" s="6">
        <v>7595</v>
      </c>
      <c r="P92" s="6">
        <v>31242</v>
      </c>
      <c r="Q92" s="6">
        <v>27551</v>
      </c>
      <c r="R92" s="6">
        <v>3691</v>
      </c>
    </row>
    <row r="93" spans="1:18" x14ac:dyDescent="0.2">
      <c r="A93">
        <v>50</v>
      </c>
      <c r="B93">
        <v>18</v>
      </c>
      <c r="C93" t="s">
        <v>206</v>
      </c>
      <c r="D93" t="s">
        <v>207</v>
      </c>
      <c r="E93" s="6">
        <v>27636</v>
      </c>
      <c r="F93" s="6">
        <v>20737</v>
      </c>
      <c r="G93" s="6">
        <v>6899</v>
      </c>
      <c r="H93" s="6">
        <v>26902</v>
      </c>
      <c r="I93" s="6">
        <v>96</v>
      </c>
      <c r="J93" s="6">
        <v>107</v>
      </c>
      <c r="K93" s="6">
        <v>287</v>
      </c>
      <c r="L93" s="6">
        <v>244</v>
      </c>
      <c r="M93" s="6">
        <v>564</v>
      </c>
      <c r="N93" s="6">
        <v>26604</v>
      </c>
      <c r="O93" s="6">
        <v>1032</v>
      </c>
      <c r="P93" s="6">
        <v>11659</v>
      </c>
      <c r="Q93" s="6">
        <v>10780</v>
      </c>
      <c r="R93" s="6">
        <v>879</v>
      </c>
    </row>
    <row r="94" spans="1:18" x14ac:dyDescent="0.2">
      <c r="A94">
        <v>50</v>
      </c>
      <c r="B94">
        <v>18</v>
      </c>
      <c r="C94" t="s">
        <v>208</v>
      </c>
      <c r="D94" t="s">
        <v>209</v>
      </c>
      <c r="E94" s="6">
        <v>24643</v>
      </c>
      <c r="F94" s="6">
        <v>18683</v>
      </c>
      <c r="G94" s="6">
        <v>5960</v>
      </c>
      <c r="H94" s="6">
        <v>23132</v>
      </c>
      <c r="I94" s="6">
        <v>68</v>
      </c>
      <c r="J94" s="6">
        <v>89</v>
      </c>
      <c r="K94" s="6">
        <v>1000</v>
      </c>
      <c r="L94" s="6">
        <v>354</v>
      </c>
      <c r="M94" s="6">
        <v>1746</v>
      </c>
      <c r="N94" s="6">
        <v>22470</v>
      </c>
      <c r="O94" s="6">
        <v>2173</v>
      </c>
      <c r="P94" s="6">
        <v>12970</v>
      </c>
      <c r="Q94" s="6">
        <v>9741</v>
      </c>
      <c r="R94" s="6">
        <v>3229</v>
      </c>
    </row>
    <row r="95" spans="1:18" x14ac:dyDescent="0.2">
      <c r="A95">
        <v>50</v>
      </c>
      <c r="B95">
        <v>18</v>
      </c>
      <c r="C95" t="s">
        <v>210</v>
      </c>
      <c r="D95" t="s">
        <v>211</v>
      </c>
      <c r="E95" s="6">
        <v>33292</v>
      </c>
      <c r="F95" s="6">
        <v>25109</v>
      </c>
      <c r="G95" s="6">
        <v>8183</v>
      </c>
      <c r="H95" s="6">
        <v>32479</v>
      </c>
      <c r="I95" s="6">
        <v>99</v>
      </c>
      <c r="J95" s="6">
        <v>105</v>
      </c>
      <c r="K95" s="6">
        <v>231</v>
      </c>
      <c r="L95" s="6">
        <v>378</v>
      </c>
      <c r="M95" s="6">
        <v>515</v>
      </c>
      <c r="N95" s="6">
        <v>32147</v>
      </c>
      <c r="O95" s="6">
        <v>1145</v>
      </c>
      <c r="P95" s="6">
        <v>14281</v>
      </c>
      <c r="Q95" s="6">
        <v>13001</v>
      </c>
      <c r="R95" s="6">
        <v>1280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7078-3619-7A44-9C3C-0D2D0A0B07C4}">
  <dimension ref="A1:R118"/>
  <sheetViews>
    <sheetView workbookViewId="0">
      <selection activeCell="O1" sqref="O1:R6"/>
    </sheetView>
  </sheetViews>
  <sheetFormatPr baseColWidth="10" defaultRowHeight="15" x14ac:dyDescent="0.2"/>
  <cols>
    <col min="1" max="1" width="9.83203125" style="87" customWidth="1"/>
    <col min="2" max="2" width="20.5" style="87" customWidth="1"/>
    <col min="3" max="3" width="8.1640625" style="87" customWidth="1"/>
    <col min="4" max="4" width="20.5" style="87" bestFit="1" customWidth="1"/>
    <col min="5" max="5" width="8.83203125" style="87" hidden="1" customWidth="1"/>
    <col min="6" max="6" width="6.6640625" style="87" customWidth="1"/>
    <col min="7" max="7" width="10" style="87" customWidth="1"/>
    <col min="8" max="8" width="14" style="87" customWidth="1"/>
  </cols>
  <sheetData>
    <row r="1" spans="1:18" s="95" customFormat="1" ht="32" x14ac:dyDescent="0.2">
      <c r="A1" s="94" t="s">
        <v>338</v>
      </c>
      <c r="B1" s="56" t="s">
        <v>247</v>
      </c>
      <c r="C1" s="56" t="s">
        <v>339</v>
      </c>
      <c r="D1" s="56" t="s">
        <v>340</v>
      </c>
      <c r="E1" s="56" t="s">
        <v>341</v>
      </c>
      <c r="F1" s="56" t="s">
        <v>344</v>
      </c>
      <c r="G1" s="56" t="s">
        <v>345</v>
      </c>
      <c r="H1" s="56" t="s">
        <v>445</v>
      </c>
      <c r="O1" s="168" t="s">
        <v>442</v>
      </c>
      <c r="P1" s="169"/>
      <c r="Q1" s="169"/>
      <c r="R1" s="170"/>
    </row>
    <row r="2" spans="1:18" x14ac:dyDescent="0.2">
      <c r="B2" s="87" t="s">
        <v>347</v>
      </c>
      <c r="C2" s="87">
        <v>18003</v>
      </c>
      <c r="D2" s="87" t="s">
        <v>348</v>
      </c>
      <c r="E2" s="92">
        <v>56370</v>
      </c>
      <c r="F2" s="87">
        <v>17</v>
      </c>
      <c r="G2" s="87">
        <v>51113</v>
      </c>
      <c r="H2" s="87" t="s">
        <v>350</v>
      </c>
      <c r="O2" s="171"/>
      <c r="P2" s="172"/>
      <c r="Q2" s="172"/>
      <c r="R2" s="173"/>
    </row>
    <row r="3" spans="1:18" x14ac:dyDescent="0.2">
      <c r="B3" s="87" t="s">
        <v>347</v>
      </c>
      <c r="C3" s="87">
        <v>18003</v>
      </c>
      <c r="D3" s="87" t="s">
        <v>254</v>
      </c>
      <c r="E3" s="92">
        <v>75301</v>
      </c>
      <c r="F3" s="87">
        <v>79</v>
      </c>
      <c r="G3" s="87">
        <v>307272</v>
      </c>
      <c r="H3" s="87">
        <v>25.7</v>
      </c>
      <c r="O3" s="171" t="s">
        <v>443</v>
      </c>
      <c r="P3" s="172"/>
      <c r="Q3" s="172"/>
      <c r="R3" s="173"/>
    </row>
    <row r="4" spans="1:18" x14ac:dyDescent="0.2">
      <c r="A4" s="93" t="s">
        <v>242</v>
      </c>
      <c r="B4" s="87" t="s">
        <v>347</v>
      </c>
      <c r="C4" s="87">
        <v>18003</v>
      </c>
      <c r="F4" s="87">
        <v>96</v>
      </c>
      <c r="G4" s="87">
        <v>379299</v>
      </c>
      <c r="H4" s="87">
        <v>25.3</v>
      </c>
      <c r="O4" s="171"/>
      <c r="P4" s="172"/>
      <c r="Q4" s="172"/>
      <c r="R4" s="173"/>
    </row>
    <row r="5" spans="1:18" x14ac:dyDescent="0.2">
      <c r="B5" s="87" t="s">
        <v>351</v>
      </c>
      <c r="C5" s="87">
        <v>18005</v>
      </c>
      <c r="D5" s="87" t="s">
        <v>254</v>
      </c>
      <c r="E5" s="92">
        <v>75301</v>
      </c>
      <c r="F5" s="87">
        <v>13</v>
      </c>
      <c r="G5" s="87">
        <v>73563</v>
      </c>
      <c r="H5" s="87" t="s">
        <v>350</v>
      </c>
      <c r="O5" s="171" t="s">
        <v>444</v>
      </c>
      <c r="P5" s="172"/>
      <c r="Q5" s="172"/>
      <c r="R5" s="173"/>
    </row>
    <row r="6" spans="1:18" ht="16" thickBot="1" x14ac:dyDescent="0.25">
      <c r="A6" s="93" t="s">
        <v>242</v>
      </c>
      <c r="B6" s="87" t="s">
        <v>351</v>
      </c>
      <c r="C6" s="87">
        <v>18005</v>
      </c>
      <c r="F6" s="87">
        <v>13</v>
      </c>
      <c r="G6" s="87">
        <v>83779</v>
      </c>
      <c r="H6" s="87" t="s">
        <v>350</v>
      </c>
      <c r="O6" s="174"/>
      <c r="P6" s="175"/>
      <c r="Q6" s="175"/>
      <c r="R6" s="176"/>
    </row>
    <row r="7" spans="1:18" x14ac:dyDescent="0.2">
      <c r="B7" s="87" t="s">
        <v>352</v>
      </c>
      <c r="C7" s="87">
        <v>18011</v>
      </c>
      <c r="D7" s="87" t="s">
        <v>254</v>
      </c>
      <c r="E7" s="92">
        <v>75301</v>
      </c>
      <c r="F7" s="87">
        <v>16</v>
      </c>
      <c r="G7" s="87">
        <v>63487</v>
      </c>
      <c r="H7" s="87" t="s">
        <v>350</v>
      </c>
    </row>
    <row r="8" spans="1:18" x14ac:dyDescent="0.2">
      <c r="A8" s="93" t="s">
        <v>242</v>
      </c>
      <c r="B8" s="87" t="s">
        <v>352</v>
      </c>
      <c r="C8" s="87">
        <v>18011</v>
      </c>
      <c r="F8" s="87">
        <v>16</v>
      </c>
      <c r="G8" s="87">
        <v>67843</v>
      </c>
      <c r="H8" s="87" t="s">
        <v>350</v>
      </c>
    </row>
    <row r="9" spans="1:18" x14ac:dyDescent="0.2">
      <c r="B9" s="87" t="s">
        <v>353</v>
      </c>
      <c r="C9" s="87">
        <v>18019</v>
      </c>
      <c r="D9" s="87" t="s">
        <v>254</v>
      </c>
      <c r="E9" s="92">
        <v>75301</v>
      </c>
      <c r="F9" s="87">
        <v>34</v>
      </c>
      <c r="G9" s="87">
        <v>104765</v>
      </c>
      <c r="H9" s="87">
        <v>32.5</v>
      </c>
    </row>
    <row r="10" spans="1:18" x14ac:dyDescent="0.2">
      <c r="A10" s="93" t="s">
        <v>242</v>
      </c>
      <c r="B10" s="87" t="s">
        <v>353</v>
      </c>
      <c r="C10" s="87">
        <v>18019</v>
      </c>
      <c r="F10" s="87">
        <v>36</v>
      </c>
      <c r="G10" s="87">
        <v>118302</v>
      </c>
      <c r="H10" s="87">
        <v>30.4</v>
      </c>
    </row>
    <row r="11" spans="1:18" x14ac:dyDescent="0.2">
      <c r="B11" s="87" t="s">
        <v>354</v>
      </c>
      <c r="C11" s="87">
        <v>18029</v>
      </c>
      <c r="D11" s="87" t="s">
        <v>254</v>
      </c>
      <c r="E11" s="92">
        <v>75301</v>
      </c>
      <c r="F11" s="87">
        <v>14</v>
      </c>
      <c r="G11" s="87">
        <v>48482</v>
      </c>
      <c r="H11" s="87" t="s">
        <v>350</v>
      </c>
    </row>
    <row r="12" spans="1:18" x14ac:dyDescent="0.2">
      <c r="A12" s="93" t="s">
        <v>242</v>
      </c>
      <c r="B12" s="87" t="s">
        <v>354</v>
      </c>
      <c r="C12" s="87">
        <v>18029</v>
      </c>
      <c r="F12" s="87">
        <v>14</v>
      </c>
      <c r="G12" s="87">
        <v>49458</v>
      </c>
      <c r="H12" s="87" t="s">
        <v>350</v>
      </c>
    </row>
    <row r="13" spans="1:18" x14ac:dyDescent="0.2">
      <c r="B13" s="87" t="s">
        <v>355</v>
      </c>
      <c r="C13" s="87">
        <v>18035</v>
      </c>
      <c r="D13" s="87" t="s">
        <v>254</v>
      </c>
      <c r="E13" s="92">
        <v>75301</v>
      </c>
      <c r="F13" s="87">
        <v>27</v>
      </c>
      <c r="G13" s="87">
        <v>102551</v>
      </c>
      <c r="H13" s="87">
        <v>26.3</v>
      </c>
    </row>
    <row r="14" spans="1:18" x14ac:dyDescent="0.2">
      <c r="A14" s="93" t="s">
        <v>242</v>
      </c>
      <c r="B14" s="87" t="s">
        <v>355</v>
      </c>
      <c r="C14" s="87">
        <v>18035</v>
      </c>
      <c r="F14" s="87">
        <v>32</v>
      </c>
      <c r="G14" s="87">
        <v>114135</v>
      </c>
      <c r="H14" s="87">
        <v>28</v>
      </c>
    </row>
    <row r="15" spans="1:18" x14ac:dyDescent="0.2">
      <c r="B15" s="87" t="s">
        <v>356</v>
      </c>
      <c r="C15" s="87">
        <v>18039</v>
      </c>
      <c r="D15" s="87" t="s">
        <v>254</v>
      </c>
      <c r="E15" s="92">
        <v>75301</v>
      </c>
      <c r="F15" s="87">
        <v>14</v>
      </c>
      <c r="G15" s="87">
        <v>187116</v>
      </c>
      <c r="H15" s="87" t="s">
        <v>350</v>
      </c>
    </row>
    <row r="16" spans="1:18" x14ac:dyDescent="0.2">
      <c r="A16" s="93" t="s">
        <v>242</v>
      </c>
      <c r="B16" s="87" t="s">
        <v>356</v>
      </c>
      <c r="C16" s="87">
        <v>18039</v>
      </c>
      <c r="F16" s="87">
        <v>14</v>
      </c>
      <c r="G16" s="87">
        <v>206341</v>
      </c>
      <c r="H16" s="87" t="s">
        <v>350</v>
      </c>
    </row>
    <row r="17" spans="1:8" x14ac:dyDescent="0.2">
      <c r="B17" s="87" t="s">
        <v>357</v>
      </c>
      <c r="C17" s="87">
        <v>18041</v>
      </c>
      <c r="D17" s="87" t="s">
        <v>254</v>
      </c>
      <c r="E17" s="92">
        <v>75301</v>
      </c>
      <c r="F17" s="87">
        <v>18</v>
      </c>
      <c r="G17" s="87">
        <v>22446</v>
      </c>
      <c r="H17" s="87" t="s">
        <v>350</v>
      </c>
    </row>
    <row r="18" spans="1:8" x14ac:dyDescent="0.2">
      <c r="A18" s="93" t="s">
        <v>242</v>
      </c>
      <c r="B18" s="87" t="s">
        <v>357</v>
      </c>
      <c r="C18" s="87">
        <v>18041</v>
      </c>
      <c r="F18" s="87">
        <v>18</v>
      </c>
      <c r="G18" s="87">
        <v>23102</v>
      </c>
      <c r="H18" s="87" t="s">
        <v>350</v>
      </c>
    </row>
    <row r="19" spans="1:8" x14ac:dyDescent="0.2">
      <c r="B19" s="87" t="s">
        <v>358</v>
      </c>
      <c r="C19" s="87">
        <v>18043</v>
      </c>
      <c r="D19" s="87" t="s">
        <v>254</v>
      </c>
      <c r="E19" s="92">
        <v>75301</v>
      </c>
      <c r="F19" s="87">
        <v>32</v>
      </c>
      <c r="G19" s="87">
        <v>71943</v>
      </c>
      <c r="H19" s="87">
        <v>44.5</v>
      </c>
    </row>
    <row r="20" spans="1:8" x14ac:dyDescent="0.2">
      <c r="A20" s="93" t="s">
        <v>242</v>
      </c>
      <c r="B20" s="87" t="s">
        <v>358</v>
      </c>
      <c r="C20" s="87">
        <v>18043</v>
      </c>
      <c r="F20" s="87">
        <v>33</v>
      </c>
      <c r="G20" s="87">
        <v>78522</v>
      </c>
      <c r="H20" s="87">
        <v>42</v>
      </c>
    </row>
    <row r="21" spans="1:8" x14ac:dyDescent="0.2">
      <c r="B21" s="87" t="s">
        <v>359</v>
      </c>
      <c r="C21" s="87">
        <v>18057</v>
      </c>
      <c r="D21" s="87" t="s">
        <v>254</v>
      </c>
      <c r="E21" s="92">
        <v>75301</v>
      </c>
      <c r="F21" s="87">
        <v>29</v>
      </c>
      <c r="G21" s="87">
        <v>296529</v>
      </c>
      <c r="H21" s="87">
        <v>9.8000000000000007</v>
      </c>
    </row>
    <row r="22" spans="1:8" x14ac:dyDescent="0.2">
      <c r="A22" s="93" t="s">
        <v>242</v>
      </c>
      <c r="B22" s="87" t="s">
        <v>359</v>
      </c>
      <c r="C22" s="87">
        <v>18057</v>
      </c>
      <c r="F22" s="87">
        <v>30</v>
      </c>
      <c r="G22" s="87">
        <v>338011</v>
      </c>
      <c r="H22" s="87">
        <v>8.9</v>
      </c>
    </row>
    <row r="23" spans="1:8" x14ac:dyDescent="0.2">
      <c r="B23" s="87" t="s">
        <v>360</v>
      </c>
      <c r="C23" s="87">
        <v>18061</v>
      </c>
      <c r="D23" s="87" t="s">
        <v>254</v>
      </c>
      <c r="E23" s="92">
        <v>75301</v>
      </c>
      <c r="F23" s="87">
        <v>12</v>
      </c>
      <c r="G23" s="87">
        <v>39686</v>
      </c>
      <c r="H23" s="87" t="s">
        <v>350</v>
      </c>
    </row>
    <row r="24" spans="1:8" x14ac:dyDescent="0.2">
      <c r="A24" s="93" t="s">
        <v>242</v>
      </c>
      <c r="B24" s="87" t="s">
        <v>360</v>
      </c>
      <c r="C24" s="87">
        <v>18061</v>
      </c>
      <c r="F24" s="87">
        <v>12</v>
      </c>
      <c r="G24" s="87">
        <v>40515</v>
      </c>
      <c r="H24" s="87" t="s">
        <v>350</v>
      </c>
    </row>
    <row r="25" spans="1:8" x14ac:dyDescent="0.2">
      <c r="B25" s="87" t="s">
        <v>361</v>
      </c>
      <c r="C25" s="87">
        <v>18063</v>
      </c>
      <c r="D25" s="87" t="s">
        <v>254</v>
      </c>
      <c r="E25" s="92">
        <v>75301</v>
      </c>
      <c r="F25" s="87">
        <v>16</v>
      </c>
      <c r="G25" s="87">
        <v>149334</v>
      </c>
      <c r="H25" s="87" t="s">
        <v>350</v>
      </c>
    </row>
    <row r="26" spans="1:8" x14ac:dyDescent="0.2">
      <c r="A26" s="93" t="s">
        <v>242</v>
      </c>
      <c r="B26" s="87" t="s">
        <v>361</v>
      </c>
      <c r="C26" s="87">
        <v>18063</v>
      </c>
      <c r="F26" s="87">
        <v>17</v>
      </c>
      <c r="G26" s="87">
        <v>170311</v>
      </c>
      <c r="H26" s="87" t="s">
        <v>350</v>
      </c>
    </row>
    <row r="27" spans="1:8" x14ac:dyDescent="0.2">
      <c r="B27" s="87" t="s">
        <v>362</v>
      </c>
      <c r="C27" s="87">
        <v>18067</v>
      </c>
      <c r="D27" s="87" t="s">
        <v>254</v>
      </c>
      <c r="E27" s="92">
        <v>75301</v>
      </c>
      <c r="F27" s="87">
        <v>17</v>
      </c>
      <c r="G27" s="87">
        <v>73327</v>
      </c>
      <c r="H27" s="87" t="s">
        <v>350</v>
      </c>
    </row>
    <row r="28" spans="1:8" x14ac:dyDescent="0.2">
      <c r="A28" s="93" t="s">
        <v>242</v>
      </c>
      <c r="B28" s="87" t="s">
        <v>362</v>
      </c>
      <c r="C28" s="87">
        <v>18067</v>
      </c>
      <c r="F28" s="87">
        <v>19</v>
      </c>
      <c r="G28" s="87">
        <v>82544</v>
      </c>
      <c r="H28" s="87" t="s">
        <v>350</v>
      </c>
    </row>
    <row r="29" spans="1:8" x14ac:dyDescent="0.2">
      <c r="B29" s="87" t="s">
        <v>363</v>
      </c>
      <c r="C29" s="87">
        <v>18081</v>
      </c>
      <c r="D29" s="87" t="s">
        <v>254</v>
      </c>
      <c r="E29" s="92">
        <v>75301</v>
      </c>
      <c r="F29" s="87">
        <v>19</v>
      </c>
      <c r="G29" s="87">
        <v>145882</v>
      </c>
      <c r="H29" s="87" t="s">
        <v>350</v>
      </c>
    </row>
    <row r="30" spans="1:8" x14ac:dyDescent="0.2">
      <c r="A30" s="93" t="s">
        <v>242</v>
      </c>
      <c r="B30" s="87" t="s">
        <v>363</v>
      </c>
      <c r="C30" s="87">
        <v>18081</v>
      </c>
      <c r="F30" s="87">
        <v>19</v>
      </c>
      <c r="G30" s="87">
        <v>158167</v>
      </c>
      <c r="H30" s="87" t="s">
        <v>350</v>
      </c>
    </row>
    <row r="31" spans="1:8" x14ac:dyDescent="0.2">
      <c r="B31" s="87" t="s">
        <v>364</v>
      </c>
      <c r="C31" s="87">
        <v>18089</v>
      </c>
      <c r="D31" s="87" t="s">
        <v>348</v>
      </c>
      <c r="E31" s="92">
        <v>56370</v>
      </c>
      <c r="F31" s="87">
        <v>23</v>
      </c>
      <c r="G31" s="87">
        <v>122179</v>
      </c>
      <c r="H31" s="87">
        <v>18.8</v>
      </c>
    </row>
    <row r="32" spans="1:8" x14ac:dyDescent="0.2">
      <c r="B32" s="87" t="s">
        <v>364</v>
      </c>
      <c r="C32" s="87">
        <v>18089</v>
      </c>
      <c r="D32" s="87" t="s">
        <v>254</v>
      </c>
      <c r="E32" s="92">
        <v>75301</v>
      </c>
      <c r="F32" s="87">
        <v>101</v>
      </c>
      <c r="G32" s="87">
        <v>350063</v>
      </c>
      <c r="H32" s="87">
        <v>28.9</v>
      </c>
    </row>
    <row r="33" spans="1:8" x14ac:dyDescent="0.2">
      <c r="A33" s="93" t="s">
        <v>242</v>
      </c>
      <c r="B33" s="87" t="s">
        <v>364</v>
      </c>
      <c r="C33" s="87">
        <v>18089</v>
      </c>
      <c r="F33" s="87">
        <v>124</v>
      </c>
      <c r="G33" s="87">
        <v>485493</v>
      </c>
      <c r="H33" s="87">
        <v>25.5</v>
      </c>
    </row>
    <row r="34" spans="1:8" x14ac:dyDescent="0.2">
      <c r="B34" s="87" t="s">
        <v>365</v>
      </c>
      <c r="C34" s="87">
        <v>18091</v>
      </c>
      <c r="D34" s="87" t="s">
        <v>254</v>
      </c>
      <c r="E34" s="92">
        <v>75301</v>
      </c>
      <c r="F34" s="87">
        <v>19</v>
      </c>
      <c r="G34" s="87">
        <v>94393</v>
      </c>
      <c r="H34" s="87" t="s">
        <v>350</v>
      </c>
    </row>
    <row r="35" spans="1:8" x14ac:dyDescent="0.2">
      <c r="A35" s="93" t="s">
        <v>242</v>
      </c>
      <c r="B35" s="87" t="s">
        <v>365</v>
      </c>
      <c r="C35" s="87">
        <v>18091</v>
      </c>
      <c r="F35" s="87">
        <v>19</v>
      </c>
      <c r="G35" s="87">
        <v>109888</v>
      </c>
      <c r="H35" s="87" t="s">
        <v>350</v>
      </c>
    </row>
    <row r="36" spans="1:8" x14ac:dyDescent="0.2">
      <c r="B36" s="87" t="s">
        <v>366</v>
      </c>
      <c r="C36" s="87">
        <v>18095</v>
      </c>
      <c r="D36" s="87" t="s">
        <v>254</v>
      </c>
      <c r="E36" s="92">
        <v>75301</v>
      </c>
      <c r="F36" s="87">
        <v>28</v>
      </c>
      <c r="G36" s="87">
        <v>115827</v>
      </c>
      <c r="H36" s="87">
        <v>24.2</v>
      </c>
    </row>
    <row r="37" spans="1:8" x14ac:dyDescent="0.2">
      <c r="A37" s="93" t="s">
        <v>242</v>
      </c>
      <c r="B37" s="87" t="s">
        <v>366</v>
      </c>
      <c r="C37" s="87">
        <v>18095</v>
      </c>
      <c r="F37" s="87">
        <v>30</v>
      </c>
      <c r="G37" s="87">
        <v>129569</v>
      </c>
      <c r="H37" s="87">
        <v>23.2</v>
      </c>
    </row>
    <row r="38" spans="1:8" x14ac:dyDescent="0.2">
      <c r="B38" s="87" t="s">
        <v>367</v>
      </c>
      <c r="C38" s="87">
        <v>18097</v>
      </c>
      <c r="D38" s="87" t="s">
        <v>348</v>
      </c>
      <c r="E38" s="92">
        <v>56370</v>
      </c>
      <c r="F38" s="87">
        <v>65</v>
      </c>
      <c r="G38" s="87">
        <v>294194</v>
      </c>
      <c r="H38" s="87">
        <v>22.1</v>
      </c>
    </row>
    <row r="39" spans="1:8" x14ac:dyDescent="0.2">
      <c r="B39" s="87" t="s">
        <v>367</v>
      </c>
      <c r="C39" s="87">
        <v>18097</v>
      </c>
      <c r="D39" s="87" t="s">
        <v>254</v>
      </c>
      <c r="E39" s="92">
        <v>75301</v>
      </c>
      <c r="F39" s="87">
        <v>229</v>
      </c>
      <c r="G39" s="87">
        <v>624913</v>
      </c>
      <c r="H39" s="87">
        <v>36.6</v>
      </c>
    </row>
    <row r="40" spans="1:8" x14ac:dyDescent="0.2">
      <c r="A40" s="93" t="s">
        <v>242</v>
      </c>
      <c r="B40" s="87" t="s">
        <v>367</v>
      </c>
      <c r="C40" s="87">
        <v>18097</v>
      </c>
      <c r="F40" s="87">
        <v>294</v>
      </c>
      <c r="G40" s="87">
        <v>964582</v>
      </c>
      <c r="H40" s="87">
        <v>30.5</v>
      </c>
    </row>
    <row r="41" spans="1:8" x14ac:dyDescent="0.2">
      <c r="B41" s="87" t="s">
        <v>368</v>
      </c>
      <c r="C41" s="87">
        <v>18105</v>
      </c>
      <c r="D41" s="87" t="s">
        <v>254</v>
      </c>
      <c r="E41" s="92">
        <v>75301</v>
      </c>
      <c r="F41" s="87">
        <v>15</v>
      </c>
      <c r="G41" s="87">
        <v>129786</v>
      </c>
      <c r="H41" s="87" t="s">
        <v>350</v>
      </c>
    </row>
    <row r="42" spans="1:8" x14ac:dyDescent="0.2">
      <c r="A42" s="93" t="s">
        <v>242</v>
      </c>
      <c r="B42" s="87" t="s">
        <v>368</v>
      </c>
      <c r="C42" s="87">
        <v>18105</v>
      </c>
      <c r="F42" s="87">
        <v>15</v>
      </c>
      <c r="G42" s="87">
        <v>148431</v>
      </c>
      <c r="H42" s="87" t="s">
        <v>350</v>
      </c>
    </row>
    <row r="43" spans="1:8" x14ac:dyDescent="0.2">
      <c r="B43" s="87" t="s">
        <v>369</v>
      </c>
      <c r="C43" s="87">
        <v>18109</v>
      </c>
      <c r="D43" s="87" t="s">
        <v>254</v>
      </c>
      <c r="E43" s="92">
        <v>75301</v>
      </c>
      <c r="F43" s="87">
        <v>12</v>
      </c>
      <c r="G43" s="87">
        <v>69018</v>
      </c>
      <c r="H43" s="87" t="s">
        <v>350</v>
      </c>
    </row>
    <row r="44" spans="1:8" x14ac:dyDescent="0.2">
      <c r="A44" s="93" t="s">
        <v>242</v>
      </c>
      <c r="B44" s="87" t="s">
        <v>369</v>
      </c>
      <c r="C44" s="87">
        <v>18109</v>
      </c>
      <c r="F44" s="87">
        <v>12</v>
      </c>
      <c r="G44" s="87">
        <v>70489</v>
      </c>
      <c r="H44" s="87" t="s">
        <v>350</v>
      </c>
    </row>
    <row r="45" spans="1:8" x14ac:dyDescent="0.2">
      <c r="B45" s="87" t="s">
        <v>370</v>
      </c>
      <c r="C45" s="87">
        <v>18127</v>
      </c>
      <c r="D45" s="87" t="s">
        <v>254</v>
      </c>
      <c r="E45" s="92">
        <v>75301</v>
      </c>
      <c r="F45" s="87">
        <v>31</v>
      </c>
      <c r="G45" s="87">
        <v>158226</v>
      </c>
      <c r="H45" s="87">
        <v>19.600000000000001</v>
      </c>
    </row>
    <row r="46" spans="1:8" x14ac:dyDescent="0.2">
      <c r="A46" s="93" t="s">
        <v>242</v>
      </c>
      <c r="B46" s="87" t="s">
        <v>370</v>
      </c>
      <c r="C46" s="87">
        <v>18127</v>
      </c>
      <c r="F46" s="87">
        <v>33</v>
      </c>
      <c r="G46" s="87">
        <v>170389</v>
      </c>
      <c r="H46" s="87">
        <v>19.399999999999999</v>
      </c>
    </row>
    <row r="47" spans="1:8" x14ac:dyDescent="0.2">
      <c r="B47" s="87" t="s">
        <v>371</v>
      </c>
      <c r="C47" s="87">
        <v>18141</v>
      </c>
      <c r="D47" s="87" t="s">
        <v>254</v>
      </c>
      <c r="E47" s="92">
        <v>75301</v>
      </c>
      <c r="F47" s="87">
        <v>27</v>
      </c>
      <c r="G47" s="87">
        <v>220406</v>
      </c>
      <c r="H47" s="87">
        <v>12.3</v>
      </c>
    </row>
    <row r="48" spans="1:8" x14ac:dyDescent="0.2">
      <c r="A48" s="93" t="s">
        <v>242</v>
      </c>
      <c r="B48" s="87" t="s">
        <v>371</v>
      </c>
      <c r="C48" s="87">
        <v>18141</v>
      </c>
      <c r="F48" s="87">
        <v>28</v>
      </c>
      <c r="G48" s="87">
        <v>271826</v>
      </c>
      <c r="H48" s="87">
        <v>10.3</v>
      </c>
    </row>
    <row r="49" spans="1:8" x14ac:dyDescent="0.2">
      <c r="B49" s="87" t="s">
        <v>372</v>
      </c>
      <c r="C49" s="87">
        <v>18157</v>
      </c>
      <c r="D49" s="87" t="s">
        <v>254</v>
      </c>
      <c r="E49" s="92">
        <v>75301</v>
      </c>
      <c r="F49" s="87">
        <v>24</v>
      </c>
      <c r="G49" s="87">
        <v>164157</v>
      </c>
      <c r="H49" s="87">
        <v>14.6</v>
      </c>
    </row>
    <row r="50" spans="1:8" x14ac:dyDescent="0.2">
      <c r="A50" s="93" t="s">
        <v>242</v>
      </c>
      <c r="B50" s="87" t="s">
        <v>372</v>
      </c>
      <c r="C50" s="87">
        <v>18157</v>
      </c>
      <c r="F50" s="87">
        <v>26</v>
      </c>
      <c r="G50" s="87">
        <v>195732</v>
      </c>
      <c r="H50" s="87">
        <v>13.3</v>
      </c>
    </row>
    <row r="51" spans="1:8" x14ac:dyDescent="0.2">
      <c r="B51" s="87" t="s">
        <v>373</v>
      </c>
      <c r="C51" s="87">
        <v>18163</v>
      </c>
      <c r="D51" s="87" t="s">
        <v>254</v>
      </c>
      <c r="E51" s="92">
        <v>75301</v>
      </c>
      <c r="F51" s="87">
        <v>19</v>
      </c>
      <c r="G51" s="87">
        <v>157310</v>
      </c>
      <c r="H51" s="87" t="s">
        <v>350</v>
      </c>
    </row>
    <row r="52" spans="1:8" x14ac:dyDescent="0.2">
      <c r="A52" s="93" t="s">
        <v>242</v>
      </c>
      <c r="B52" s="87" t="s">
        <v>373</v>
      </c>
      <c r="C52" s="87">
        <v>18163</v>
      </c>
      <c r="F52" s="87">
        <v>20</v>
      </c>
      <c r="G52" s="87">
        <v>181451</v>
      </c>
      <c r="H52" s="87">
        <v>11</v>
      </c>
    </row>
    <row r="53" spans="1:8" x14ac:dyDescent="0.2">
      <c r="B53" s="87" t="s">
        <v>374</v>
      </c>
      <c r="C53" s="87">
        <v>18167</v>
      </c>
      <c r="D53" s="87" t="s">
        <v>254</v>
      </c>
      <c r="E53" s="92">
        <v>75301</v>
      </c>
      <c r="F53" s="87">
        <v>12</v>
      </c>
      <c r="G53" s="87">
        <v>95031</v>
      </c>
      <c r="H53" s="87" t="s">
        <v>350</v>
      </c>
    </row>
    <row r="54" spans="1:8" x14ac:dyDescent="0.2">
      <c r="A54" s="93" t="s">
        <v>242</v>
      </c>
      <c r="B54" s="87" t="s">
        <v>374</v>
      </c>
      <c r="C54" s="87">
        <v>18167</v>
      </c>
      <c r="F54" s="87">
        <v>12</v>
      </c>
      <c r="G54" s="87">
        <v>107038</v>
      </c>
      <c r="H54" s="87" t="s">
        <v>350</v>
      </c>
    </row>
    <row r="55" spans="1:8" x14ac:dyDescent="0.2">
      <c r="B55" s="87" t="s">
        <v>375</v>
      </c>
      <c r="C55" s="87">
        <v>18177</v>
      </c>
      <c r="D55" s="87" t="s">
        <v>254</v>
      </c>
      <c r="E55" s="92">
        <v>75301</v>
      </c>
      <c r="F55" s="87">
        <v>40</v>
      </c>
      <c r="G55" s="87">
        <v>60412</v>
      </c>
      <c r="H55" s="87">
        <v>66.2</v>
      </c>
    </row>
    <row r="56" spans="1:8" x14ac:dyDescent="0.2">
      <c r="A56" s="93" t="s">
        <v>242</v>
      </c>
      <c r="B56" s="87" t="s">
        <v>375</v>
      </c>
      <c r="C56" s="87">
        <v>18177</v>
      </c>
      <c r="F56" s="87">
        <v>42</v>
      </c>
      <c r="G56" s="87">
        <v>65884</v>
      </c>
      <c r="H56" s="87">
        <v>63.7</v>
      </c>
    </row>
    <row r="57" spans="1:8" x14ac:dyDescent="0.2">
      <c r="A57" s="93" t="s">
        <v>242</v>
      </c>
      <c r="F57" s="87">
        <v>1254</v>
      </c>
      <c r="G57" s="87">
        <v>6732219</v>
      </c>
      <c r="H57" s="87">
        <v>18.600000000000001</v>
      </c>
    </row>
    <row r="58" spans="1:8" x14ac:dyDescent="0.2">
      <c r="A58" s="93" t="s">
        <v>376</v>
      </c>
    </row>
    <row r="59" spans="1:8" x14ac:dyDescent="0.2">
      <c r="A59" s="93" t="s">
        <v>377</v>
      </c>
    </row>
    <row r="60" spans="1:8" x14ac:dyDescent="0.2">
      <c r="A60" s="93" t="s">
        <v>378</v>
      </c>
    </row>
    <row r="61" spans="1:8" x14ac:dyDescent="0.2">
      <c r="A61" s="93" t="s">
        <v>379</v>
      </c>
    </row>
    <row r="62" spans="1:8" x14ac:dyDescent="0.2">
      <c r="A62" s="93" t="s">
        <v>380</v>
      </c>
    </row>
    <row r="63" spans="1:8" x14ac:dyDescent="0.2">
      <c r="A63" s="93" t="s">
        <v>381</v>
      </c>
    </row>
    <row r="64" spans="1:8" x14ac:dyDescent="0.2">
      <c r="A64" s="93" t="s">
        <v>382</v>
      </c>
    </row>
    <row r="65" spans="1:1" x14ac:dyDescent="0.2">
      <c r="A65" s="93" t="s">
        <v>383</v>
      </c>
    </row>
    <row r="66" spans="1:1" x14ac:dyDescent="0.2">
      <c r="A66" s="93" t="s">
        <v>384</v>
      </c>
    </row>
    <row r="67" spans="1:1" x14ac:dyDescent="0.2">
      <c r="A67" s="93" t="s">
        <v>435</v>
      </c>
    </row>
    <row r="68" spans="1:1" x14ac:dyDescent="0.2">
      <c r="A68" s="93" t="s">
        <v>386</v>
      </c>
    </row>
    <row r="69" spans="1:1" x14ac:dyDescent="0.2">
      <c r="A69" s="93" t="s">
        <v>387</v>
      </c>
    </row>
    <row r="70" spans="1:1" x14ac:dyDescent="0.2">
      <c r="A70" s="93" t="s">
        <v>388</v>
      </c>
    </row>
    <row r="71" spans="1:1" x14ac:dyDescent="0.2">
      <c r="A71" s="93" t="s">
        <v>389</v>
      </c>
    </row>
    <row r="72" spans="1:1" x14ac:dyDescent="0.2">
      <c r="A72" s="93" t="s">
        <v>390</v>
      </c>
    </row>
    <row r="73" spans="1:1" x14ac:dyDescent="0.2">
      <c r="A73" s="93" t="s">
        <v>376</v>
      </c>
    </row>
    <row r="74" spans="1:1" x14ac:dyDescent="0.2">
      <c r="A74" s="93" t="s">
        <v>391</v>
      </c>
    </row>
    <row r="75" spans="1:1" x14ac:dyDescent="0.2">
      <c r="A75" s="93" t="s">
        <v>376</v>
      </c>
    </row>
    <row r="76" spans="1:1" x14ac:dyDescent="0.2">
      <c r="A76" s="93" t="s">
        <v>436</v>
      </c>
    </row>
    <row r="77" spans="1:1" x14ac:dyDescent="0.2">
      <c r="A77" s="93" t="s">
        <v>376</v>
      </c>
    </row>
    <row r="78" spans="1:1" x14ac:dyDescent="0.2">
      <c r="A78" s="93" t="s">
        <v>393</v>
      </c>
    </row>
    <row r="79" spans="1:1" x14ac:dyDescent="0.2">
      <c r="A79" s="93" t="s">
        <v>394</v>
      </c>
    </row>
    <row r="80" spans="1:1" x14ac:dyDescent="0.2">
      <c r="A80" s="93" t="s">
        <v>395</v>
      </c>
    </row>
    <row r="81" spans="1:1" x14ac:dyDescent="0.2">
      <c r="A81" s="93" t="s">
        <v>437</v>
      </c>
    </row>
    <row r="82" spans="1:1" x14ac:dyDescent="0.2">
      <c r="A82" s="93" t="s">
        <v>376</v>
      </c>
    </row>
    <row r="83" spans="1:1" x14ac:dyDescent="0.2">
      <c r="A83" s="93" t="s">
        <v>397</v>
      </c>
    </row>
    <row r="84" spans="1:1" x14ac:dyDescent="0.2">
      <c r="A84" s="93" t="s">
        <v>398</v>
      </c>
    </row>
    <row r="85" spans="1:1" x14ac:dyDescent="0.2">
      <c r="A85" s="93" t="s">
        <v>399</v>
      </c>
    </row>
    <row r="86" spans="1:1" x14ac:dyDescent="0.2">
      <c r="A86" s="93" t="s">
        <v>376</v>
      </c>
    </row>
    <row r="87" spans="1:1" x14ac:dyDescent="0.2">
      <c r="A87" s="93" t="s">
        <v>400</v>
      </c>
    </row>
    <row r="88" spans="1:1" x14ac:dyDescent="0.2">
      <c r="A88" s="93" t="s">
        <v>401</v>
      </c>
    </row>
    <row r="89" spans="1:1" x14ac:dyDescent="0.2">
      <c r="A89" s="93" t="s">
        <v>402</v>
      </c>
    </row>
    <row r="90" spans="1:1" x14ac:dyDescent="0.2">
      <c r="A90" s="93" t="s">
        <v>403</v>
      </c>
    </row>
    <row r="91" spans="1:1" x14ac:dyDescent="0.2">
      <c r="A91" s="93" t="s">
        <v>404</v>
      </c>
    </row>
    <row r="92" spans="1:1" x14ac:dyDescent="0.2">
      <c r="A92" s="93" t="s">
        <v>438</v>
      </c>
    </row>
    <row r="93" spans="1:1" x14ac:dyDescent="0.2">
      <c r="A93" s="93" t="s">
        <v>409</v>
      </c>
    </row>
    <row r="94" spans="1:1" x14ac:dyDescent="0.2">
      <c r="A94" s="93" t="s">
        <v>410</v>
      </c>
    </row>
    <row r="95" spans="1:1" x14ac:dyDescent="0.2">
      <c r="A95" s="93" t="s">
        <v>411</v>
      </c>
    </row>
    <row r="96" spans="1:1" x14ac:dyDescent="0.2">
      <c r="A96" s="93" t="s">
        <v>412</v>
      </c>
    </row>
    <row r="97" spans="1:1" x14ac:dyDescent="0.2">
      <c r="A97" s="93" t="s">
        <v>439</v>
      </c>
    </row>
    <row r="98" spans="1:1" x14ac:dyDescent="0.2">
      <c r="A98" s="93" t="s">
        <v>414</v>
      </c>
    </row>
    <row r="99" spans="1:1" x14ac:dyDescent="0.2">
      <c r="A99" s="93" t="s">
        <v>415</v>
      </c>
    </row>
    <row r="100" spans="1:1" x14ac:dyDescent="0.2">
      <c r="A100" s="93" t="s">
        <v>416</v>
      </c>
    </row>
    <row r="101" spans="1:1" x14ac:dyDescent="0.2">
      <c r="A101" s="93" t="s">
        <v>417</v>
      </c>
    </row>
    <row r="102" spans="1:1" x14ac:dyDescent="0.2">
      <c r="A102" s="93" t="s">
        <v>418</v>
      </c>
    </row>
    <row r="103" spans="1:1" x14ac:dyDescent="0.2">
      <c r="A103" s="93" t="s">
        <v>419</v>
      </c>
    </row>
    <row r="104" spans="1:1" x14ac:dyDescent="0.2">
      <c r="A104" s="93" t="s">
        <v>420</v>
      </c>
    </row>
    <row r="105" spans="1:1" x14ac:dyDescent="0.2">
      <c r="A105" s="93" t="s">
        <v>421</v>
      </c>
    </row>
    <row r="106" spans="1:1" x14ac:dyDescent="0.2">
      <c r="A106" s="93" t="s">
        <v>422</v>
      </c>
    </row>
    <row r="107" spans="1:1" x14ac:dyDescent="0.2">
      <c r="A107" s="93" t="s">
        <v>423</v>
      </c>
    </row>
    <row r="108" spans="1:1" x14ac:dyDescent="0.2">
      <c r="A108" s="93" t="s">
        <v>424</v>
      </c>
    </row>
    <row r="109" spans="1:1" x14ac:dyDescent="0.2">
      <c r="A109" s="93" t="s">
        <v>425</v>
      </c>
    </row>
    <row r="110" spans="1:1" x14ac:dyDescent="0.2">
      <c r="A110" s="93" t="s">
        <v>426</v>
      </c>
    </row>
    <row r="111" spans="1:1" x14ac:dyDescent="0.2">
      <c r="A111" s="93" t="s">
        <v>427</v>
      </c>
    </row>
    <row r="112" spans="1:1" x14ac:dyDescent="0.2">
      <c r="A112" s="93" t="s">
        <v>428</v>
      </c>
    </row>
    <row r="113" spans="1:1" x14ac:dyDescent="0.2">
      <c r="A113" s="93" t="s">
        <v>429</v>
      </c>
    </row>
    <row r="114" spans="1:1" x14ac:dyDescent="0.2">
      <c r="A114" s="93" t="s">
        <v>430</v>
      </c>
    </row>
    <row r="115" spans="1:1" x14ac:dyDescent="0.2">
      <c r="A115" s="93" t="s">
        <v>440</v>
      </c>
    </row>
    <row r="116" spans="1:1" x14ac:dyDescent="0.2">
      <c r="A116" s="93" t="s">
        <v>432</v>
      </c>
    </row>
    <row r="117" spans="1:1" x14ac:dyDescent="0.2">
      <c r="A117" s="93" t="s">
        <v>441</v>
      </c>
    </row>
    <row r="118" spans="1:1" x14ac:dyDescent="0.2">
      <c r="A118" s="93" t="s">
        <v>434</v>
      </c>
    </row>
  </sheetData>
  <mergeCells count="3">
    <mergeCell ref="O1:R2"/>
    <mergeCell ref="O3:R4"/>
    <mergeCell ref="O5:R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8BF4D-C5A9-9B45-A6E5-56C699E29BA5}">
  <dimension ref="A1"/>
  <sheetViews>
    <sheetView topLeftCell="A41" workbookViewId="0">
      <selection activeCell="N25" sqref="N25"/>
    </sheetView>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4"/>
  <sheetViews>
    <sheetView workbookViewId="0">
      <selection activeCell="F15" sqref="F15"/>
    </sheetView>
  </sheetViews>
  <sheetFormatPr baseColWidth="10" defaultColWidth="11.5" defaultRowHeight="15" x14ac:dyDescent="0.2"/>
  <cols>
    <col min="1" max="1" width="16.33203125" customWidth="1"/>
    <col min="2" max="2" width="10.83203125" customWidth="1"/>
    <col min="5" max="5" width="12.5" customWidth="1"/>
    <col min="9" max="9" width="8.5" customWidth="1"/>
    <col min="10" max="10" width="9.1640625" style="71" customWidth="1"/>
    <col min="11" max="11" width="10.83203125" style="71"/>
    <col min="12" max="15" width="10.83203125" style="86"/>
    <col min="16" max="16" width="11.6640625" style="86" customWidth="1"/>
    <col min="17" max="17" width="11.5" style="12"/>
  </cols>
  <sheetData>
    <row r="1" spans="1:17" ht="18" customHeight="1" x14ac:dyDescent="0.2">
      <c r="A1" s="72" t="s">
        <v>246</v>
      </c>
      <c r="B1" s="72"/>
      <c r="C1" s="72"/>
      <c r="D1" s="72"/>
      <c r="E1" s="72"/>
      <c r="F1" s="72"/>
      <c r="G1" s="72"/>
      <c r="H1" s="72"/>
      <c r="I1" s="72"/>
      <c r="J1" s="72"/>
      <c r="K1" s="85"/>
      <c r="L1" s="72"/>
      <c r="M1" s="72"/>
      <c r="N1" s="72"/>
      <c r="O1" s="72"/>
      <c r="P1" s="87"/>
      <c r="Q1"/>
    </row>
    <row r="2" spans="1:17" s="57" customFormat="1" ht="64" x14ac:dyDescent="0.2">
      <c r="A2" s="56" t="s">
        <v>247</v>
      </c>
      <c r="B2" s="56" t="s">
        <v>248</v>
      </c>
      <c r="C2" s="56" t="s">
        <v>249</v>
      </c>
      <c r="D2" s="56" t="s">
        <v>250</v>
      </c>
      <c r="E2" s="56" t="s">
        <v>251</v>
      </c>
      <c r="F2" s="56" t="s">
        <v>252</v>
      </c>
      <c r="G2" s="56" t="s">
        <v>253</v>
      </c>
      <c r="H2" s="56" t="s">
        <v>220</v>
      </c>
      <c r="I2" s="56" t="s">
        <v>254</v>
      </c>
      <c r="J2" s="58" t="s">
        <v>255</v>
      </c>
      <c r="K2" s="81" t="s">
        <v>251</v>
      </c>
      <c r="L2" s="58" t="s">
        <v>252</v>
      </c>
      <c r="M2" s="58" t="s">
        <v>253</v>
      </c>
      <c r="N2" s="58" t="s">
        <v>220</v>
      </c>
      <c r="O2" s="58" t="s">
        <v>254</v>
      </c>
      <c r="P2" s="88" t="s">
        <v>337</v>
      </c>
      <c r="Q2" s="83"/>
    </row>
    <row r="3" spans="1:17" x14ac:dyDescent="0.2">
      <c r="A3" s="54" t="s">
        <v>29</v>
      </c>
      <c r="B3" s="51">
        <v>17</v>
      </c>
      <c r="C3" s="51">
        <v>16</v>
      </c>
      <c r="D3" s="52" t="s">
        <v>256</v>
      </c>
      <c r="E3" s="51"/>
      <c r="F3" s="51"/>
      <c r="G3" s="51"/>
      <c r="H3" s="51"/>
      <c r="I3" s="51"/>
      <c r="J3" s="59">
        <f>B3/100000</f>
        <v>1.7000000000000001E-4</v>
      </c>
      <c r="K3" s="82">
        <f>E3/100000</f>
        <v>0</v>
      </c>
      <c r="L3" s="59">
        <f t="shared" ref="L3:O3" si="0">F3/100000</f>
        <v>0</v>
      </c>
      <c r="M3" s="59">
        <f t="shared" si="0"/>
        <v>0</v>
      </c>
      <c r="N3" s="59">
        <f t="shared" si="0"/>
        <v>0</v>
      </c>
      <c r="O3" s="59">
        <f t="shared" si="0"/>
        <v>0</v>
      </c>
      <c r="P3" s="89">
        <f>J3*VLOOKUP(A3, '2020 Demographic Data'!E:I, 2, FALSE)</f>
        <v>0</v>
      </c>
    </row>
    <row r="4" spans="1:17" x14ac:dyDescent="0.2">
      <c r="A4" s="54" t="s">
        <v>31</v>
      </c>
      <c r="B4" s="51">
        <v>290</v>
      </c>
      <c r="C4" s="51">
        <v>26</v>
      </c>
      <c r="D4" s="52" t="s">
        <v>257</v>
      </c>
      <c r="E4" s="51"/>
      <c r="F4" s="51"/>
      <c r="G4" s="51">
        <v>32</v>
      </c>
      <c r="H4" s="51">
        <v>22</v>
      </c>
      <c r="I4" s="51">
        <v>26</v>
      </c>
      <c r="J4" s="59">
        <f t="shared" ref="J4:J67" si="1">B4/100000</f>
        <v>2.8999999999999998E-3</v>
      </c>
      <c r="K4" s="82">
        <f t="shared" ref="K4:K67" si="2">E4/100000</f>
        <v>0</v>
      </c>
      <c r="L4" s="59">
        <f t="shared" ref="L4:L67" si="3">F4/100000</f>
        <v>0</v>
      </c>
      <c r="M4" s="59">
        <f t="shared" ref="M4:M67" si="4">G4/100000</f>
        <v>3.2000000000000003E-4</v>
      </c>
      <c r="N4" s="59">
        <f t="shared" ref="N4:N67" si="5">H4/100000</f>
        <v>2.2000000000000001E-4</v>
      </c>
      <c r="O4" s="59">
        <f t="shared" ref="O4:O67" si="6">I4/100000</f>
        <v>2.5999999999999998E-4</v>
      </c>
      <c r="P4" s="89">
        <f>J4*VLOOKUP(A4, '2020 Demographic Data'!E:I, 2, FALSE)</f>
        <v>0.27839999999999998</v>
      </c>
    </row>
    <row r="5" spans="1:17" x14ac:dyDescent="0.2">
      <c r="A5" s="54" t="s">
        <v>33</v>
      </c>
      <c r="B5" s="51">
        <v>76</v>
      </c>
      <c r="C5" s="51">
        <v>31</v>
      </c>
      <c r="D5" s="52" t="s">
        <v>258</v>
      </c>
      <c r="E5" s="51"/>
      <c r="F5" s="51"/>
      <c r="G5" s="51"/>
      <c r="H5" s="51"/>
      <c r="I5" s="51"/>
      <c r="J5" s="59">
        <f t="shared" si="1"/>
        <v>7.6000000000000004E-4</v>
      </c>
      <c r="K5" s="82">
        <f t="shared" si="2"/>
        <v>0</v>
      </c>
      <c r="L5" s="59">
        <f t="shared" si="3"/>
        <v>0</v>
      </c>
      <c r="M5" s="59">
        <f t="shared" si="4"/>
        <v>0</v>
      </c>
      <c r="N5" s="59">
        <f t="shared" si="5"/>
        <v>0</v>
      </c>
      <c r="O5" s="59">
        <f t="shared" si="6"/>
        <v>0</v>
      </c>
      <c r="P5" s="89">
        <f>J5*VLOOKUP(A5, '2020 Demographic Data'!E:I, 2, FALSE)</f>
        <v>9.8799999999999999E-3</v>
      </c>
    </row>
    <row r="6" spans="1:17" x14ac:dyDescent="0.2">
      <c r="A6" s="54" t="s">
        <v>35</v>
      </c>
      <c r="B6" s="51"/>
      <c r="C6" s="51"/>
      <c r="D6" s="52"/>
      <c r="E6" s="51"/>
      <c r="F6" s="51"/>
      <c r="G6" s="51"/>
      <c r="H6" s="51"/>
      <c r="I6" s="51"/>
      <c r="J6" s="59">
        <f t="shared" si="1"/>
        <v>0</v>
      </c>
      <c r="K6" s="82">
        <f t="shared" si="2"/>
        <v>0</v>
      </c>
      <c r="L6" s="59">
        <f t="shared" si="3"/>
        <v>0</v>
      </c>
      <c r="M6" s="59">
        <f t="shared" si="4"/>
        <v>0</v>
      </c>
      <c r="N6" s="59">
        <f t="shared" si="5"/>
        <v>0</v>
      </c>
      <c r="O6" s="59">
        <f t="shared" si="6"/>
        <v>0</v>
      </c>
      <c r="P6" s="89">
        <f>J6*VLOOKUP(A6, '2020 Demographic Data'!E:I, 2, FALSE)</f>
        <v>0</v>
      </c>
    </row>
    <row r="7" spans="1:17" x14ac:dyDescent="0.2">
      <c r="A7" s="54" t="s">
        <v>37</v>
      </c>
      <c r="B7" s="51"/>
      <c r="C7" s="51"/>
      <c r="D7" s="52"/>
      <c r="E7" s="51"/>
      <c r="F7" s="51"/>
      <c r="G7" s="51"/>
      <c r="H7" s="51"/>
      <c r="I7" s="51"/>
      <c r="J7" s="59">
        <f t="shared" si="1"/>
        <v>0</v>
      </c>
      <c r="K7" s="82">
        <f t="shared" si="2"/>
        <v>0</v>
      </c>
      <c r="L7" s="59">
        <f t="shared" si="3"/>
        <v>0</v>
      </c>
      <c r="M7" s="59">
        <f t="shared" si="4"/>
        <v>0</v>
      </c>
      <c r="N7" s="59">
        <f t="shared" si="5"/>
        <v>0</v>
      </c>
      <c r="O7" s="59">
        <f t="shared" si="6"/>
        <v>0</v>
      </c>
      <c r="P7" s="89">
        <f>J7*VLOOKUP(A7, '2020 Demographic Data'!E:I, 2, FALSE)</f>
        <v>0</v>
      </c>
    </row>
    <row r="8" spans="1:17" x14ac:dyDescent="0.2">
      <c r="A8" s="54" t="s">
        <v>39</v>
      </c>
      <c r="B8" s="51">
        <v>46</v>
      </c>
      <c r="C8" s="51">
        <v>23</v>
      </c>
      <c r="D8" s="52" t="s">
        <v>259</v>
      </c>
      <c r="E8" s="51"/>
      <c r="F8" s="51"/>
      <c r="G8" s="51"/>
      <c r="H8" s="51"/>
      <c r="I8" s="51"/>
      <c r="J8" s="59">
        <f t="shared" si="1"/>
        <v>4.6000000000000001E-4</v>
      </c>
      <c r="K8" s="82">
        <f t="shared" si="2"/>
        <v>0</v>
      </c>
      <c r="L8" s="59">
        <f t="shared" si="3"/>
        <v>0</v>
      </c>
      <c r="M8" s="59">
        <f t="shared" si="4"/>
        <v>0</v>
      </c>
      <c r="N8" s="59">
        <f t="shared" si="5"/>
        <v>0</v>
      </c>
      <c r="O8" s="59">
        <f t="shared" si="6"/>
        <v>0</v>
      </c>
      <c r="P8" s="89">
        <f>J8*VLOOKUP(A8, '2020 Demographic Data'!E:I, 2, FALSE)</f>
        <v>7.3600000000000002E-3</v>
      </c>
    </row>
    <row r="9" spans="1:17" x14ac:dyDescent="0.2">
      <c r="A9" s="54" t="s">
        <v>41</v>
      </c>
      <c r="B9" s="51"/>
      <c r="C9" s="51"/>
      <c r="D9" s="52"/>
      <c r="E9" s="51"/>
      <c r="F9" s="51"/>
      <c r="G9" s="51"/>
      <c r="H9" s="51"/>
      <c r="I9" s="51"/>
      <c r="J9" s="59">
        <f t="shared" si="1"/>
        <v>0</v>
      </c>
      <c r="K9" s="82">
        <f t="shared" si="2"/>
        <v>0</v>
      </c>
      <c r="L9" s="59">
        <f t="shared" si="3"/>
        <v>0</v>
      </c>
      <c r="M9" s="59">
        <f t="shared" si="4"/>
        <v>0</v>
      </c>
      <c r="N9" s="59">
        <f t="shared" si="5"/>
        <v>0</v>
      </c>
      <c r="O9" s="59">
        <f t="shared" si="6"/>
        <v>0</v>
      </c>
      <c r="P9" s="89">
        <f>J9*VLOOKUP(A9, '2020 Demographic Data'!E:I, 2, FALSE)</f>
        <v>0</v>
      </c>
    </row>
    <row r="10" spans="1:17" x14ac:dyDescent="0.2">
      <c r="A10" s="54" t="s">
        <v>43</v>
      </c>
      <c r="B10" s="51">
        <v>10</v>
      </c>
      <c r="C10" s="51">
        <v>17</v>
      </c>
      <c r="D10" s="52" t="s">
        <v>260</v>
      </c>
      <c r="E10" s="51"/>
      <c r="F10" s="51"/>
      <c r="G10" s="51"/>
      <c r="H10" s="51"/>
      <c r="I10" s="51"/>
      <c r="J10" s="59">
        <f t="shared" si="1"/>
        <v>1E-4</v>
      </c>
      <c r="K10" s="82">
        <f t="shared" si="2"/>
        <v>0</v>
      </c>
      <c r="L10" s="59">
        <f t="shared" si="3"/>
        <v>0</v>
      </c>
      <c r="M10" s="59">
        <f t="shared" si="4"/>
        <v>0</v>
      </c>
      <c r="N10" s="59">
        <f t="shared" si="5"/>
        <v>0</v>
      </c>
      <c r="O10" s="59">
        <f t="shared" si="6"/>
        <v>0</v>
      </c>
      <c r="P10" s="89">
        <f>J10*VLOOKUP(A10, '2020 Demographic Data'!E:I, 2, FALSE)</f>
        <v>0</v>
      </c>
    </row>
    <row r="11" spans="1:17" x14ac:dyDescent="0.2">
      <c r="A11" s="54" t="s">
        <v>45</v>
      </c>
      <c r="B11" s="51">
        <v>19</v>
      </c>
      <c r="C11" s="51">
        <v>17</v>
      </c>
      <c r="D11" s="52" t="s">
        <v>261</v>
      </c>
      <c r="E11" s="51"/>
      <c r="F11" s="51"/>
      <c r="G11" s="51"/>
      <c r="H11" s="51"/>
      <c r="I11" s="51"/>
      <c r="J11" s="59">
        <f t="shared" si="1"/>
        <v>1.9000000000000001E-4</v>
      </c>
      <c r="K11" s="82">
        <f t="shared" si="2"/>
        <v>0</v>
      </c>
      <c r="L11" s="59">
        <f t="shared" si="3"/>
        <v>0</v>
      </c>
      <c r="M11" s="59">
        <f t="shared" si="4"/>
        <v>0</v>
      </c>
      <c r="N11" s="59">
        <f t="shared" si="5"/>
        <v>0</v>
      </c>
      <c r="O11" s="59">
        <f t="shared" si="6"/>
        <v>0</v>
      </c>
      <c r="P11" s="89">
        <f>J11*VLOOKUP(A11, '2020 Demographic Data'!E:I, 2, FALSE)</f>
        <v>0</v>
      </c>
    </row>
    <row r="12" spans="1:17" x14ac:dyDescent="0.2">
      <c r="A12" s="54" t="s">
        <v>47</v>
      </c>
      <c r="B12" s="51">
        <v>132</v>
      </c>
      <c r="C12" s="51">
        <v>37</v>
      </c>
      <c r="D12" s="52" t="s">
        <v>262</v>
      </c>
      <c r="E12" s="51"/>
      <c r="F12" s="51"/>
      <c r="G12" s="51">
        <v>35</v>
      </c>
      <c r="H12" s="51"/>
      <c r="I12" s="51">
        <v>41</v>
      </c>
      <c r="J12" s="59">
        <f t="shared" si="1"/>
        <v>1.32E-3</v>
      </c>
      <c r="K12" s="82">
        <f t="shared" si="2"/>
        <v>0</v>
      </c>
      <c r="L12" s="59">
        <f t="shared" si="3"/>
        <v>0</v>
      </c>
      <c r="M12" s="59">
        <f t="shared" si="4"/>
        <v>3.5E-4</v>
      </c>
      <c r="N12" s="59">
        <f t="shared" si="5"/>
        <v>0</v>
      </c>
      <c r="O12" s="59">
        <f t="shared" si="6"/>
        <v>4.0999999999999999E-4</v>
      </c>
      <c r="P12" s="89">
        <f>J12*VLOOKUP(A12, '2020 Demographic Data'!E:I, 2, FALSE)</f>
        <v>4.752E-2</v>
      </c>
    </row>
    <row r="13" spans="1:17" x14ac:dyDescent="0.2">
      <c r="A13" s="54" t="s">
        <v>49</v>
      </c>
      <c r="B13" s="51">
        <v>13</v>
      </c>
      <c r="C13" s="51">
        <v>17</v>
      </c>
      <c r="D13" s="52" t="s">
        <v>263</v>
      </c>
      <c r="E13" s="51"/>
      <c r="F13" s="51"/>
      <c r="G13" s="51"/>
      <c r="H13" s="51"/>
      <c r="I13" s="51"/>
      <c r="J13" s="59">
        <f t="shared" si="1"/>
        <v>1.2999999999999999E-4</v>
      </c>
      <c r="K13" s="82">
        <f t="shared" si="2"/>
        <v>0</v>
      </c>
      <c r="L13" s="59">
        <f t="shared" si="3"/>
        <v>0</v>
      </c>
      <c r="M13" s="59">
        <f t="shared" si="4"/>
        <v>0</v>
      </c>
      <c r="N13" s="59">
        <f t="shared" si="5"/>
        <v>0</v>
      </c>
      <c r="O13" s="59">
        <f t="shared" si="6"/>
        <v>0</v>
      </c>
      <c r="P13" s="89">
        <f>J13*VLOOKUP(A13, '2020 Demographic Data'!E:I, 2, FALSE)</f>
        <v>0</v>
      </c>
    </row>
    <row r="14" spans="1:17" x14ac:dyDescent="0.2">
      <c r="A14" s="54" t="s">
        <v>51</v>
      </c>
      <c r="B14" s="51">
        <v>26</v>
      </c>
      <c r="C14" s="51">
        <v>27</v>
      </c>
      <c r="D14" s="52" t="s">
        <v>264</v>
      </c>
      <c r="E14" s="51"/>
      <c r="F14" s="51"/>
      <c r="G14" s="51"/>
      <c r="H14" s="51"/>
      <c r="I14" s="51"/>
      <c r="J14" s="59">
        <f t="shared" si="1"/>
        <v>2.5999999999999998E-4</v>
      </c>
      <c r="K14" s="82">
        <f t="shared" si="2"/>
        <v>0</v>
      </c>
      <c r="L14" s="59">
        <f t="shared" si="3"/>
        <v>0</v>
      </c>
      <c r="M14" s="59">
        <f t="shared" si="4"/>
        <v>0</v>
      </c>
      <c r="N14" s="59">
        <f t="shared" si="5"/>
        <v>0</v>
      </c>
      <c r="O14" s="59">
        <f t="shared" si="6"/>
        <v>0</v>
      </c>
      <c r="P14" s="89">
        <f>J14*VLOOKUP(A14, '2020 Demographic Data'!E:I, 2, FALSE)</f>
        <v>0</v>
      </c>
    </row>
    <row r="15" spans="1:17" x14ac:dyDescent="0.2">
      <c r="A15" s="54" t="s">
        <v>53</v>
      </c>
      <c r="B15" s="51"/>
      <c r="C15" s="51"/>
      <c r="D15" s="52"/>
      <c r="E15" s="51"/>
      <c r="F15" s="51"/>
      <c r="G15" s="51"/>
      <c r="H15" s="51"/>
      <c r="I15" s="51"/>
      <c r="J15" s="59">
        <f t="shared" si="1"/>
        <v>0</v>
      </c>
      <c r="K15" s="82">
        <f t="shared" si="2"/>
        <v>0</v>
      </c>
      <c r="L15" s="59">
        <f t="shared" si="3"/>
        <v>0</v>
      </c>
      <c r="M15" s="59">
        <f t="shared" si="4"/>
        <v>0</v>
      </c>
      <c r="N15" s="59">
        <f t="shared" si="5"/>
        <v>0</v>
      </c>
      <c r="O15" s="59">
        <f t="shared" si="6"/>
        <v>0</v>
      </c>
      <c r="P15" s="89">
        <f>J15*VLOOKUP(A15, '2020 Demographic Data'!E:I, 2, FALSE)</f>
        <v>0</v>
      </c>
    </row>
    <row r="16" spans="1:17" x14ac:dyDescent="0.2">
      <c r="A16" s="54" t="s">
        <v>55</v>
      </c>
      <c r="B16" s="51">
        <v>11</v>
      </c>
      <c r="C16" s="51">
        <v>11</v>
      </c>
      <c r="D16" s="52" t="s">
        <v>265</v>
      </c>
      <c r="E16" s="51"/>
      <c r="F16" s="51"/>
      <c r="G16" s="51"/>
      <c r="H16" s="51"/>
      <c r="I16" s="51"/>
      <c r="J16" s="59">
        <f t="shared" si="1"/>
        <v>1.1E-4</v>
      </c>
      <c r="K16" s="82">
        <f t="shared" si="2"/>
        <v>0</v>
      </c>
      <c r="L16" s="59">
        <f t="shared" si="3"/>
        <v>0</v>
      </c>
      <c r="M16" s="59">
        <f t="shared" si="4"/>
        <v>0</v>
      </c>
      <c r="N16" s="59">
        <f t="shared" si="5"/>
        <v>0</v>
      </c>
      <c r="O16" s="59">
        <f t="shared" si="6"/>
        <v>0</v>
      </c>
      <c r="P16" s="89">
        <f>J16*VLOOKUP(A16, '2020 Demographic Data'!E:I, 2, FALSE)</f>
        <v>0</v>
      </c>
    </row>
    <row r="17" spans="1:16" x14ac:dyDescent="0.2">
      <c r="A17" s="54" t="s">
        <v>57</v>
      </c>
      <c r="B17" s="51">
        <v>44</v>
      </c>
      <c r="C17" s="51">
        <v>30</v>
      </c>
      <c r="D17" s="52" t="s">
        <v>266</v>
      </c>
      <c r="E17" s="51"/>
      <c r="F17" s="51"/>
      <c r="G17" s="51"/>
      <c r="H17" s="51"/>
      <c r="I17" s="51"/>
      <c r="J17" s="59">
        <f t="shared" si="1"/>
        <v>4.4000000000000002E-4</v>
      </c>
      <c r="K17" s="82">
        <f t="shared" si="2"/>
        <v>0</v>
      </c>
      <c r="L17" s="59">
        <f t="shared" si="3"/>
        <v>0</v>
      </c>
      <c r="M17" s="59">
        <f t="shared" si="4"/>
        <v>0</v>
      </c>
      <c r="N17" s="59">
        <f t="shared" si="5"/>
        <v>0</v>
      </c>
      <c r="O17" s="59">
        <f t="shared" si="6"/>
        <v>0</v>
      </c>
      <c r="P17" s="89">
        <f>J17*VLOOKUP(A17, '2020 Demographic Data'!E:I, 2, FALSE)</f>
        <v>6.1600000000000005E-3</v>
      </c>
    </row>
    <row r="18" spans="1:16" x14ac:dyDescent="0.2">
      <c r="A18" s="54" t="s">
        <v>59</v>
      </c>
      <c r="B18" s="51">
        <v>19</v>
      </c>
      <c r="C18" s="51">
        <v>24</v>
      </c>
      <c r="D18" s="52" t="s">
        <v>267</v>
      </c>
      <c r="E18" s="51"/>
      <c r="F18" s="51"/>
      <c r="G18" s="51"/>
      <c r="H18" s="51"/>
      <c r="I18" s="51"/>
      <c r="J18" s="59">
        <f t="shared" si="1"/>
        <v>1.9000000000000001E-4</v>
      </c>
      <c r="K18" s="82">
        <f t="shared" si="2"/>
        <v>0</v>
      </c>
      <c r="L18" s="59">
        <f t="shared" si="3"/>
        <v>0</v>
      </c>
      <c r="M18" s="59">
        <f t="shared" si="4"/>
        <v>0</v>
      </c>
      <c r="N18" s="59">
        <f t="shared" si="5"/>
        <v>0</v>
      </c>
      <c r="O18" s="59">
        <f t="shared" si="6"/>
        <v>0</v>
      </c>
      <c r="P18" s="89">
        <f>J18*VLOOKUP(A18, '2020 Demographic Data'!E:I, 2, FALSE)</f>
        <v>0</v>
      </c>
    </row>
    <row r="19" spans="1:16" x14ac:dyDescent="0.2">
      <c r="A19" s="54" t="s">
        <v>61</v>
      </c>
      <c r="B19" s="51">
        <v>20</v>
      </c>
      <c r="C19" s="51">
        <v>15</v>
      </c>
      <c r="D19" s="52" t="s">
        <v>268</v>
      </c>
      <c r="E19" s="51"/>
      <c r="F19" s="51"/>
      <c r="G19" s="51"/>
      <c r="H19" s="51"/>
      <c r="I19" s="51"/>
      <c r="J19" s="59">
        <f t="shared" si="1"/>
        <v>2.0000000000000001E-4</v>
      </c>
      <c r="K19" s="82">
        <f t="shared" si="2"/>
        <v>0</v>
      </c>
      <c r="L19" s="59">
        <f t="shared" si="3"/>
        <v>0</v>
      </c>
      <c r="M19" s="59">
        <f t="shared" si="4"/>
        <v>0</v>
      </c>
      <c r="N19" s="59">
        <f t="shared" si="5"/>
        <v>0</v>
      </c>
      <c r="O19" s="59">
        <f t="shared" si="6"/>
        <v>0</v>
      </c>
      <c r="P19" s="89">
        <f>J19*VLOOKUP(A19, '2020 Demographic Data'!E:I, 2, FALSE)</f>
        <v>0</v>
      </c>
    </row>
    <row r="20" spans="1:16" x14ac:dyDescent="0.2">
      <c r="A20" s="54" t="s">
        <v>63</v>
      </c>
      <c r="B20" s="51">
        <v>135</v>
      </c>
      <c r="C20" s="51">
        <v>39</v>
      </c>
      <c r="D20" s="52" t="s">
        <v>269</v>
      </c>
      <c r="E20" s="51"/>
      <c r="F20" s="51"/>
      <c r="G20" s="51">
        <v>41</v>
      </c>
      <c r="H20" s="51"/>
      <c r="I20" s="51">
        <v>40</v>
      </c>
      <c r="J20" s="59">
        <f t="shared" si="1"/>
        <v>1.3500000000000001E-3</v>
      </c>
      <c r="K20" s="82">
        <f t="shared" si="2"/>
        <v>0</v>
      </c>
      <c r="L20" s="59">
        <f t="shared" si="3"/>
        <v>0</v>
      </c>
      <c r="M20" s="59">
        <f t="shared" si="4"/>
        <v>4.0999999999999999E-4</v>
      </c>
      <c r="N20" s="59">
        <f t="shared" si="5"/>
        <v>0</v>
      </c>
      <c r="O20" s="59">
        <f t="shared" si="6"/>
        <v>4.0000000000000002E-4</v>
      </c>
      <c r="P20" s="89">
        <f>J20*VLOOKUP(A20, '2020 Demographic Data'!E:I, 2, FALSE)</f>
        <v>4.3200000000000002E-2</v>
      </c>
    </row>
    <row r="21" spans="1:16" x14ac:dyDescent="0.2">
      <c r="A21" s="54" t="s">
        <v>65</v>
      </c>
      <c r="B21" s="51"/>
      <c r="C21" s="51"/>
      <c r="D21" s="52"/>
      <c r="E21" s="51"/>
      <c r="F21" s="51"/>
      <c r="G21" s="51"/>
      <c r="H21" s="51"/>
      <c r="I21" s="51"/>
      <c r="J21" s="59">
        <f t="shared" si="1"/>
        <v>0</v>
      </c>
      <c r="K21" s="82">
        <f t="shared" si="2"/>
        <v>0</v>
      </c>
      <c r="L21" s="59">
        <f t="shared" si="3"/>
        <v>0</v>
      </c>
      <c r="M21" s="59">
        <f t="shared" si="4"/>
        <v>0</v>
      </c>
      <c r="N21" s="59">
        <f t="shared" si="5"/>
        <v>0</v>
      </c>
      <c r="O21" s="59">
        <f t="shared" si="6"/>
        <v>0</v>
      </c>
      <c r="P21" s="89">
        <f>J21*VLOOKUP(A21, '2020 Demographic Data'!E:I, 2, FALSE)</f>
        <v>0</v>
      </c>
    </row>
    <row r="22" spans="1:16" x14ac:dyDescent="0.2">
      <c r="A22" s="54" t="s">
        <v>67</v>
      </c>
      <c r="B22" s="51">
        <v>91</v>
      </c>
      <c r="C22" s="51">
        <v>15</v>
      </c>
      <c r="D22" s="52" t="s">
        <v>270</v>
      </c>
      <c r="E22" s="51"/>
      <c r="F22" s="51"/>
      <c r="G22" s="51"/>
      <c r="H22" s="51"/>
      <c r="I22" s="51"/>
      <c r="J22" s="59">
        <f t="shared" si="1"/>
        <v>9.1E-4</v>
      </c>
      <c r="K22" s="82">
        <f t="shared" si="2"/>
        <v>0</v>
      </c>
      <c r="L22" s="59">
        <f t="shared" si="3"/>
        <v>0</v>
      </c>
      <c r="M22" s="59">
        <f t="shared" si="4"/>
        <v>0</v>
      </c>
      <c r="N22" s="59">
        <f t="shared" si="5"/>
        <v>0</v>
      </c>
      <c r="O22" s="59">
        <f t="shared" si="6"/>
        <v>0</v>
      </c>
      <c r="P22" s="89">
        <f>J22*VLOOKUP(A22, '2020 Demographic Data'!E:I, 2, FALSE)</f>
        <v>1.274E-2</v>
      </c>
    </row>
    <row r="23" spans="1:16" x14ac:dyDescent="0.2">
      <c r="A23" s="54" t="s">
        <v>69</v>
      </c>
      <c r="B23" s="51">
        <v>56</v>
      </c>
      <c r="C23" s="51">
        <v>81</v>
      </c>
      <c r="D23" s="52" t="s">
        <v>271</v>
      </c>
      <c r="E23" s="51"/>
      <c r="F23" s="51"/>
      <c r="G23" s="51"/>
      <c r="H23" s="51"/>
      <c r="I23" s="51"/>
      <c r="J23" s="59">
        <f t="shared" si="1"/>
        <v>5.5999999999999995E-4</v>
      </c>
      <c r="K23" s="82">
        <f t="shared" si="2"/>
        <v>0</v>
      </c>
      <c r="L23" s="59">
        <f t="shared" si="3"/>
        <v>0</v>
      </c>
      <c r="M23" s="59">
        <f t="shared" si="4"/>
        <v>0</v>
      </c>
      <c r="N23" s="59">
        <f t="shared" si="5"/>
        <v>0</v>
      </c>
      <c r="O23" s="59">
        <f t="shared" si="6"/>
        <v>0</v>
      </c>
      <c r="P23" s="89">
        <f>J23*VLOOKUP(A23, '2020 Demographic Data'!E:I, 2, FALSE)</f>
        <v>1.0079999999999999E-2</v>
      </c>
    </row>
    <row r="24" spans="1:16" x14ac:dyDescent="0.2">
      <c r="A24" s="54" t="s">
        <v>71</v>
      </c>
      <c r="B24" s="51">
        <v>87</v>
      </c>
      <c r="C24" s="51">
        <v>37</v>
      </c>
      <c r="D24" s="52" t="s">
        <v>272</v>
      </c>
      <c r="E24" s="51"/>
      <c r="F24" s="51"/>
      <c r="G24" s="51"/>
      <c r="H24" s="51"/>
      <c r="I24" s="51"/>
      <c r="J24" s="59">
        <f t="shared" si="1"/>
        <v>8.7000000000000001E-4</v>
      </c>
      <c r="K24" s="82">
        <f t="shared" si="2"/>
        <v>0</v>
      </c>
      <c r="L24" s="59">
        <f t="shared" si="3"/>
        <v>0</v>
      </c>
      <c r="M24" s="59">
        <f t="shared" si="4"/>
        <v>0</v>
      </c>
      <c r="N24" s="59">
        <f t="shared" si="5"/>
        <v>0</v>
      </c>
      <c r="O24" s="59">
        <f t="shared" si="6"/>
        <v>0</v>
      </c>
      <c r="P24" s="89">
        <f>J24*VLOOKUP(A24, '2020 Demographic Data'!E:I, 2, FALSE)</f>
        <v>2.8709999999999999E-2</v>
      </c>
    </row>
    <row r="25" spans="1:16" x14ac:dyDescent="0.2">
      <c r="A25" s="54" t="s">
        <v>73</v>
      </c>
      <c r="B25" s="51">
        <v>14</v>
      </c>
      <c r="C25" s="51">
        <v>28</v>
      </c>
      <c r="D25" s="52" t="s">
        <v>273</v>
      </c>
      <c r="E25" s="51"/>
      <c r="F25" s="51"/>
      <c r="G25" s="51"/>
      <c r="H25" s="51"/>
      <c r="I25" s="51"/>
      <c r="J25" s="59">
        <f t="shared" si="1"/>
        <v>1.3999999999999999E-4</v>
      </c>
      <c r="K25" s="82">
        <f t="shared" si="2"/>
        <v>0</v>
      </c>
      <c r="L25" s="59">
        <f t="shared" si="3"/>
        <v>0</v>
      </c>
      <c r="M25" s="59">
        <f t="shared" si="4"/>
        <v>0</v>
      </c>
      <c r="N25" s="59">
        <f t="shared" si="5"/>
        <v>0</v>
      </c>
      <c r="O25" s="59">
        <f t="shared" si="6"/>
        <v>0</v>
      </c>
      <c r="P25" s="89">
        <f>J25*VLOOKUP(A25, '2020 Demographic Data'!E:I, 2, FALSE)</f>
        <v>0</v>
      </c>
    </row>
    <row r="26" spans="1:16" x14ac:dyDescent="0.2">
      <c r="A26" s="54" t="s">
        <v>75</v>
      </c>
      <c r="B26" s="51">
        <v>21</v>
      </c>
      <c r="C26" s="51">
        <v>31</v>
      </c>
      <c r="D26" s="52" t="s">
        <v>274</v>
      </c>
      <c r="E26" s="51"/>
      <c r="F26" s="51"/>
      <c r="G26" s="51"/>
      <c r="H26" s="51"/>
      <c r="I26" s="51"/>
      <c r="J26" s="59">
        <f t="shared" si="1"/>
        <v>2.1000000000000001E-4</v>
      </c>
      <c r="K26" s="82">
        <f t="shared" si="2"/>
        <v>0</v>
      </c>
      <c r="L26" s="59">
        <f t="shared" si="3"/>
        <v>0</v>
      </c>
      <c r="M26" s="59">
        <f t="shared" si="4"/>
        <v>0</v>
      </c>
      <c r="N26" s="59">
        <f t="shared" si="5"/>
        <v>0</v>
      </c>
      <c r="O26" s="59">
        <f t="shared" si="6"/>
        <v>0</v>
      </c>
      <c r="P26" s="89">
        <f>J26*VLOOKUP(A26, '2020 Demographic Data'!E:I, 2, FALSE)</f>
        <v>0</v>
      </c>
    </row>
    <row r="27" spans="1:16" x14ac:dyDescent="0.2">
      <c r="A27" s="54" t="s">
        <v>77</v>
      </c>
      <c r="B27" s="51">
        <v>12</v>
      </c>
      <c r="C27" s="51">
        <v>20</v>
      </c>
      <c r="D27" s="52" t="s">
        <v>275</v>
      </c>
      <c r="E27" s="51"/>
      <c r="F27" s="51"/>
      <c r="G27" s="51"/>
      <c r="H27" s="51"/>
      <c r="I27" s="51"/>
      <c r="J27" s="59">
        <f t="shared" si="1"/>
        <v>1.2E-4</v>
      </c>
      <c r="K27" s="82">
        <f t="shared" si="2"/>
        <v>0</v>
      </c>
      <c r="L27" s="59">
        <f t="shared" si="3"/>
        <v>0</v>
      </c>
      <c r="M27" s="59">
        <f t="shared" si="4"/>
        <v>0</v>
      </c>
      <c r="N27" s="59">
        <f t="shared" si="5"/>
        <v>0</v>
      </c>
      <c r="O27" s="59">
        <f t="shared" si="6"/>
        <v>0</v>
      </c>
      <c r="P27" s="89">
        <f>J27*VLOOKUP(A27, '2020 Demographic Data'!E:I, 2, FALSE)</f>
        <v>0</v>
      </c>
    </row>
    <row r="28" spans="1:16" x14ac:dyDescent="0.2">
      <c r="A28" s="54" t="s">
        <v>79</v>
      </c>
      <c r="B28" s="51">
        <v>12</v>
      </c>
      <c r="C28" s="51">
        <v>12</v>
      </c>
      <c r="D28" s="52" t="s">
        <v>276</v>
      </c>
      <c r="E28" s="51"/>
      <c r="F28" s="51"/>
      <c r="G28" s="51"/>
      <c r="H28" s="51"/>
      <c r="I28" s="51"/>
      <c r="J28" s="59">
        <f t="shared" si="1"/>
        <v>1.2E-4</v>
      </c>
      <c r="K28" s="82">
        <f t="shared" si="2"/>
        <v>0</v>
      </c>
      <c r="L28" s="59">
        <f t="shared" si="3"/>
        <v>0</v>
      </c>
      <c r="M28" s="59">
        <f t="shared" si="4"/>
        <v>0</v>
      </c>
      <c r="N28" s="59">
        <f t="shared" si="5"/>
        <v>0</v>
      </c>
      <c r="O28" s="59">
        <f t="shared" si="6"/>
        <v>0</v>
      </c>
      <c r="P28" s="89">
        <f>J28*VLOOKUP(A28, '2020 Demographic Data'!E:I, 2, FALSE)</f>
        <v>0</v>
      </c>
    </row>
    <row r="29" spans="1:16" x14ac:dyDescent="0.2">
      <c r="A29" s="54" t="s">
        <v>81</v>
      </c>
      <c r="B29" s="51">
        <v>63</v>
      </c>
      <c r="C29" s="51">
        <v>32</v>
      </c>
      <c r="D29" s="52" t="s">
        <v>277</v>
      </c>
      <c r="E29" s="51"/>
      <c r="F29" s="51"/>
      <c r="G29" s="51"/>
      <c r="H29" s="51"/>
      <c r="I29" s="51"/>
      <c r="J29" s="59">
        <f t="shared" si="1"/>
        <v>6.3000000000000003E-4</v>
      </c>
      <c r="K29" s="82">
        <f t="shared" si="2"/>
        <v>0</v>
      </c>
      <c r="L29" s="59">
        <f t="shared" si="3"/>
        <v>0</v>
      </c>
      <c r="M29" s="59">
        <f t="shared" si="4"/>
        <v>0</v>
      </c>
      <c r="N29" s="59">
        <f t="shared" si="5"/>
        <v>0</v>
      </c>
      <c r="O29" s="59">
        <f t="shared" si="6"/>
        <v>0</v>
      </c>
      <c r="P29" s="89">
        <f>J29*VLOOKUP(A29, '2020 Demographic Data'!E:I, 2, FALSE)</f>
        <v>0</v>
      </c>
    </row>
    <row r="30" spans="1:16" x14ac:dyDescent="0.2">
      <c r="A30" s="54" t="s">
        <v>83</v>
      </c>
      <c r="B30" s="51">
        <v>16</v>
      </c>
      <c r="C30" s="51">
        <v>17</v>
      </c>
      <c r="D30" s="52" t="s">
        <v>278</v>
      </c>
      <c r="E30" s="51"/>
      <c r="F30" s="51"/>
      <c r="G30" s="51"/>
      <c r="H30" s="51"/>
      <c r="I30" s="51"/>
      <c r="J30" s="59">
        <f t="shared" si="1"/>
        <v>1.6000000000000001E-4</v>
      </c>
      <c r="K30" s="82">
        <f t="shared" si="2"/>
        <v>0</v>
      </c>
      <c r="L30" s="59">
        <f t="shared" si="3"/>
        <v>0</v>
      </c>
      <c r="M30" s="59">
        <f t="shared" si="4"/>
        <v>0</v>
      </c>
      <c r="N30" s="59">
        <f t="shared" si="5"/>
        <v>0</v>
      </c>
      <c r="O30" s="59">
        <f t="shared" si="6"/>
        <v>0</v>
      </c>
      <c r="P30" s="89">
        <f>J30*VLOOKUP(A30, '2020 Demographic Data'!E:I, 2, FALSE)</f>
        <v>0</v>
      </c>
    </row>
    <row r="31" spans="1:16" x14ac:dyDescent="0.2">
      <c r="A31" s="54" t="s">
        <v>85</v>
      </c>
      <c r="B31" s="51">
        <v>125</v>
      </c>
      <c r="C31" s="51">
        <v>13</v>
      </c>
      <c r="D31" s="52" t="s">
        <v>279</v>
      </c>
      <c r="E31" s="51"/>
      <c r="F31" s="51"/>
      <c r="G31" s="51"/>
      <c r="H31" s="51"/>
      <c r="I31" s="51"/>
      <c r="J31" s="59">
        <f t="shared" si="1"/>
        <v>1.25E-3</v>
      </c>
      <c r="K31" s="82">
        <f t="shared" si="2"/>
        <v>0</v>
      </c>
      <c r="L31" s="59">
        <f t="shared" si="3"/>
        <v>0</v>
      </c>
      <c r="M31" s="59">
        <f t="shared" si="4"/>
        <v>0</v>
      </c>
      <c r="N31" s="59">
        <f t="shared" si="5"/>
        <v>0</v>
      </c>
      <c r="O31" s="59">
        <f t="shared" si="6"/>
        <v>0</v>
      </c>
      <c r="P31" s="89">
        <f>J31*VLOOKUP(A31, '2020 Demographic Data'!E:I, 2, FALSE)</f>
        <v>3.7499999999999999E-2</v>
      </c>
    </row>
    <row r="32" spans="1:16" x14ac:dyDescent="0.2">
      <c r="A32" s="54" t="s">
        <v>87</v>
      </c>
      <c r="B32" s="51">
        <v>45</v>
      </c>
      <c r="C32" s="51">
        <v>20</v>
      </c>
      <c r="D32" s="52" t="s">
        <v>280</v>
      </c>
      <c r="E32" s="51"/>
      <c r="F32" s="51"/>
      <c r="G32" s="51"/>
      <c r="H32" s="51"/>
      <c r="I32" s="51"/>
      <c r="J32" s="59">
        <f t="shared" si="1"/>
        <v>4.4999999999999999E-4</v>
      </c>
      <c r="K32" s="82">
        <f t="shared" si="2"/>
        <v>0</v>
      </c>
      <c r="L32" s="59">
        <f t="shared" si="3"/>
        <v>0</v>
      </c>
      <c r="M32" s="59">
        <f t="shared" si="4"/>
        <v>0</v>
      </c>
      <c r="N32" s="59">
        <f t="shared" si="5"/>
        <v>0</v>
      </c>
      <c r="O32" s="59">
        <f t="shared" si="6"/>
        <v>0</v>
      </c>
      <c r="P32" s="89">
        <f>J32*VLOOKUP(A32, '2020 Demographic Data'!E:I, 2, FALSE)</f>
        <v>0</v>
      </c>
    </row>
    <row r="33" spans="1:16" x14ac:dyDescent="0.2">
      <c r="A33" s="54" t="s">
        <v>89</v>
      </c>
      <c r="B33" s="51">
        <v>31</v>
      </c>
      <c r="C33" s="51">
        <v>26</v>
      </c>
      <c r="D33" s="52" t="s">
        <v>281</v>
      </c>
      <c r="E33" s="51"/>
      <c r="F33" s="51"/>
      <c r="G33" s="51"/>
      <c r="H33" s="51"/>
      <c r="I33" s="51"/>
      <c r="J33" s="59">
        <f t="shared" si="1"/>
        <v>3.1E-4</v>
      </c>
      <c r="K33" s="82">
        <f t="shared" si="2"/>
        <v>0</v>
      </c>
      <c r="L33" s="59">
        <f t="shared" si="3"/>
        <v>0</v>
      </c>
      <c r="M33" s="59">
        <f t="shared" si="4"/>
        <v>0</v>
      </c>
      <c r="N33" s="59">
        <f t="shared" si="5"/>
        <v>0</v>
      </c>
      <c r="O33" s="59">
        <f t="shared" si="6"/>
        <v>0</v>
      </c>
      <c r="P33" s="89">
        <f>J33*VLOOKUP(A33, '2020 Demographic Data'!E:I, 2, FALSE)</f>
        <v>3.7200000000000002E-3</v>
      </c>
    </row>
    <row r="34" spans="1:16" x14ac:dyDescent="0.2">
      <c r="A34" s="54" t="s">
        <v>91</v>
      </c>
      <c r="B34" s="51">
        <v>85</v>
      </c>
      <c r="C34" s="51">
        <v>17</v>
      </c>
      <c r="D34" s="52" t="s">
        <v>282</v>
      </c>
      <c r="E34" s="51"/>
      <c r="F34" s="51"/>
      <c r="G34" s="51"/>
      <c r="H34" s="51"/>
      <c r="I34" s="51"/>
      <c r="J34" s="59">
        <f t="shared" si="1"/>
        <v>8.4999999999999995E-4</v>
      </c>
      <c r="K34" s="82">
        <f t="shared" si="2"/>
        <v>0</v>
      </c>
      <c r="L34" s="59">
        <f t="shared" si="3"/>
        <v>0</v>
      </c>
      <c r="M34" s="59">
        <f t="shared" si="4"/>
        <v>0</v>
      </c>
      <c r="N34" s="59">
        <f t="shared" si="5"/>
        <v>0</v>
      </c>
      <c r="O34" s="59">
        <f t="shared" si="6"/>
        <v>0</v>
      </c>
      <c r="P34" s="89">
        <f>J34*VLOOKUP(A34, '2020 Demographic Data'!E:I, 2, FALSE)</f>
        <v>1.4449999999999999E-2</v>
      </c>
    </row>
    <row r="35" spans="1:16" x14ac:dyDescent="0.2">
      <c r="A35" s="54" t="s">
        <v>93</v>
      </c>
      <c r="B35" s="51">
        <v>29</v>
      </c>
      <c r="C35" s="51">
        <v>20</v>
      </c>
      <c r="D35" s="52" t="s">
        <v>283</v>
      </c>
      <c r="E35" s="51"/>
      <c r="F35" s="51"/>
      <c r="G35" s="51"/>
      <c r="H35" s="51"/>
      <c r="I35" s="51"/>
      <c r="J35" s="59">
        <f t="shared" si="1"/>
        <v>2.9E-4</v>
      </c>
      <c r="K35" s="82">
        <f t="shared" si="2"/>
        <v>0</v>
      </c>
      <c r="L35" s="59">
        <f t="shared" si="3"/>
        <v>0</v>
      </c>
      <c r="M35" s="59">
        <f t="shared" si="4"/>
        <v>0</v>
      </c>
      <c r="N35" s="59">
        <f t="shared" si="5"/>
        <v>0</v>
      </c>
      <c r="O35" s="59">
        <f t="shared" si="6"/>
        <v>0</v>
      </c>
      <c r="P35" s="89">
        <f>J35*VLOOKUP(A35, '2020 Demographic Data'!E:I, 2, FALSE)</f>
        <v>0</v>
      </c>
    </row>
    <row r="36" spans="1:16" x14ac:dyDescent="0.2">
      <c r="A36" s="54" t="s">
        <v>95</v>
      </c>
      <c r="B36" s="51">
        <v>97</v>
      </c>
      <c r="C36" s="51">
        <v>39</v>
      </c>
      <c r="D36" s="52" t="s">
        <v>284</v>
      </c>
      <c r="E36" s="51"/>
      <c r="F36" s="51"/>
      <c r="G36" s="51"/>
      <c r="H36" s="51"/>
      <c r="I36" s="51"/>
      <c r="J36" s="59">
        <f t="shared" si="1"/>
        <v>9.7000000000000005E-4</v>
      </c>
      <c r="K36" s="82">
        <f t="shared" si="2"/>
        <v>0</v>
      </c>
      <c r="L36" s="59">
        <f t="shared" si="3"/>
        <v>0</v>
      </c>
      <c r="M36" s="59">
        <f t="shared" si="4"/>
        <v>0</v>
      </c>
      <c r="N36" s="59">
        <f t="shared" si="5"/>
        <v>0</v>
      </c>
      <c r="O36" s="59">
        <f t="shared" si="6"/>
        <v>0</v>
      </c>
      <c r="P36" s="89">
        <f>J36*VLOOKUP(A36, '2020 Demographic Data'!E:I, 2, FALSE)</f>
        <v>1.8430000000000002E-2</v>
      </c>
    </row>
    <row r="37" spans="1:16" x14ac:dyDescent="0.2">
      <c r="A37" s="54" t="s">
        <v>97</v>
      </c>
      <c r="B37" s="51">
        <v>12</v>
      </c>
      <c r="C37" s="51">
        <v>11</v>
      </c>
      <c r="D37" s="52" t="s">
        <v>285</v>
      </c>
      <c r="E37" s="51"/>
      <c r="F37" s="51"/>
      <c r="G37" s="51"/>
      <c r="H37" s="51"/>
      <c r="I37" s="51"/>
      <c r="J37" s="59">
        <f t="shared" si="1"/>
        <v>1.2E-4</v>
      </c>
      <c r="K37" s="82">
        <f t="shared" si="2"/>
        <v>0</v>
      </c>
      <c r="L37" s="59">
        <f t="shared" si="3"/>
        <v>0</v>
      </c>
      <c r="M37" s="59">
        <f t="shared" si="4"/>
        <v>0</v>
      </c>
      <c r="N37" s="59">
        <f t="shared" si="5"/>
        <v>0</v>
      </c>
      <c r="O37" s="59">
        <f t="shared" si="6"/>
        <v>0</v>
      </c>
      <c r="P37" s="89">
        <f>J37*VLOOKUP(A37, '2020 Demographic Data'!E:I, 2, FALSE)</f>
        <v>0</v>
      </c>
    </row>
    <row r="38" spans="1:16" x14ac:dyDescent="0.2">
      <c r="A38" s="54" t="s">
        <v>99</v>
      </c>
      <c r="B38" s="51">
        <v>47</v>
      </c>
      <c r="C38" s="51">
        <v>36</v>
      </c>
      <c r="D38" s="52" t="s">
        <v>286</v>
      </c>
      <c r="E38" s="51"/>
      <c r="F38" s="51"/>
      <c r="G38" s="51"/>
      <c r="H38" s="51"/>
      <c r="I38" s="51"/>
      <c r="J38" s="59">
        <f t="shared" si="1"/>
        <v>4.6999999999999999E-4</v>
      </c>
      <c r="K38" s="82">
        <f t="shared" si="2"/>
        <v>0</v>
      </c>
      <c r="L38" s="59">
        <f t="shared" si="3"/>
        <v>0</v>
      </c>
      <c r="M38" s="59">
        <f t="shared" si="4"/>
        <v>0</v>
      </c>
      <c r="N38" s="59">
        <f t="shared" si="5"/>
        <v>0</v>
      </c>
      <c r="O38" s="59">
        <f t="shared" si="6"/>
        <v>0</v>
      </c>
      <c r="P38" s="89">
        <f>J38*VLOOKUP(A38, '2020 Demographic Data'!E:I, 2, FALSE)</f>
        <v>0</v>
      </c>
    </row>
    <row r="39" spans="1:16" x14ac:dyDescent="0.2">
      <c r="A39" s="54" t="s">
        <v>101</v>
      </c>
      <c r="B39" s="51">
        <v>19</v>
      </c>
      <c r="C39" s="51">
        <v>19</v>
      </c>
      <c r="D39" s="52" t="s">
        <v>287</v>
      </c>
      <c r="E39" s="51"/>
      <c r="F39" s="51"/>
      <c r="G39" s="51"/>
      <c r="H39" s="51"/>
      <c r="I39" s="51"/>
      <c r="J39" s="59">
        <f t="shared" si="1"/>
        <v>1.9000000000000001E-4</v>
      </c>
      <c r="K39" s="82">
        <f t="shared" si="2"/>
        <v>0</v>
      </c>
      <c r="L39" s="59">
        <f t="shared" si="3"/>
        <v>0</v>
      </c>
      <c r="M39" s="59">
        <f t="shared" si="4"/>
        <v>0</v>
      </c>
      <c r="N39" s="59">
        <f t="shared" si="5"/>
        <v>0</v>
      </c>
      <c r="O39" s="59">
        <f t="shared" si="6"/>
        <v>0</v>
      </c>
      <c r="P39" s="89">
        <f>J39*VLOOKUP(A39, '2020 Demographic Data'!E:I, 2, FALSE)</f>
        <v>0</v>
      </c>
    </row>
    <row r="40" spans="1:16" x14ac:dyDescent="0.2">
      <c r="A40" s="54" t="s">
        <v>103</v>
      </c>
      <c r="B40" s="51">
        <v>35</v>
      </c>
      <c r="C40" s="51">
        <v>56</v>
      </c>
      <c r="D40" s="52" t="s">
        <v>288</v>
      </c>
      <c r="E40" s="51"/>
      <c r="F40" s="51"/>
      <c r="G40" s="51"/>
      <c r="H40" s="51"/>
      <c r="I40" s="51"/>
      <c r="J40" s="59">
        <f t="shared" si="1"/>
        <v>3.5E-4</v>
      </c>
      <c r="K40" s="82">
        <f t="shared" si="2"/>
        <v>0</v>
      </c>
      <c r="L40" s="59">
        <f t="shared" si="3"/>
        <v>0</v>
      </c>
      <c r="M40" s="59">
        <f t="shared" si="4"/>
        <v>0</v>
      </c>
      <c r="N40" s="59">
        <f t="shared" si="5"/>
        <v>0</v>
      </c>
      <c r="O40" s="59">
        <f t="shared" si="6"/>
        <v>0</v>
      </c>
      <c r="P40" s="89">
        <f>J40*VLOOKUP(A40, '2020 Demographic Data'!E:I, 2, FALSE)</f>
        <v>0</v>
      </c>
    </row>
    <row r="41" spans="1:16" x14ac:dyDescent="0.2">
      <c r="A41" s="54" t="s">
        <v>105</v>
      </c>
      <c r="B41" s="51">
        <v>18</v>
      </c>
      <c r="C41" s="51">
        <v>19</v>
      </c>
      <c r="D41" s="52" t="s">
        <v>289</v>
      </c>
      <c r="E41" s="51"/>
      <c r="F41" s="51"/>
      <c r="G41" s="51"/>
      <c r="H41" s="51"/>
      <c r="I41" s="51"/>
      <c r="J41" s="59">
        <f t="shared" si="1"/>
        <v>1.8000000000000001E-4</v>
      </c>
      <c r="K41" s="82">
        <f t="shared" si="2"/>
        <v>0</v>
      </c>
      <c r="L41" s="59">
        <f t="shared" si="3"/>
        <v>0</v>
      </c>
      <c r="M41" s="59">
        <f t="shared" si="4"/>
        <v>0</v>
      </c>
      <c r="N41" s="59">
        <f t="shared" si="5"/>
        <v>0</v>
      </c>
      <c r="O41" s="59">
        <f t="shared" si="6"/>
        <v>0</v>
      </c>
      <c r="P41" s="89">
        <f>J41*VLOOKUP(A41, '2020 Demographic Data'!E:I, 2, FALSE)</f>
        <v>0</v>
      </c>
    </row>
    <row r="42" spans="1:16" x14ac:dyDescent="0.2">
      <c r="A42" s="54" t="s">
        <v>107</v>
      </c>
      <c r="B42" s="51">
        <v>36</v>
      </c>
      <c r="C42" s="51">
        <v>43</v>
      </c>
      <c r="D42" s="52" t="s">
        <v>290</v>
      </c>
      <c r="E42" s="51"/>
      <c r="F42" s="51"/>
      <c r="G42" s="51"/>
      <c r="H42" s="51"/>
      <c r="I42" s="51"/>
      <c r="J42" s="59">
        <f t="shared" si="1"/>
        <v>3.6000000000000002E-4</v>
      </c>
      <c r="K42" s="82">
        <f t="shared" si="2"/>
        <v>0</v>
      </c>
      <c r="L42" s="59">
        <f t="shared" si="3"/>
        <v>0</v>
      </c>
      <c r="M42" s="59">
        <f t="shared" si="4"/>
        <v>0</v>
      </c>
      <c r="N42" s="59">
        <f t="shared" si="5"/>
        <v>0</v>
      </c>
      <c r="O42" s="59">
        <f t="shared" si="6"/>
        <v>0</v>
      </c>
      <c r="P42" s="89">
        <f>J42*VLOOKUP(A42, '2020 Demographic Data'!E:I, 2, FALSE)</f>
        <v>0</v>
      </c>
    </row>
    <row r="43" spans="1:16" x14ac:dyDescent="0.2">
      <c r="A43" s="54" t="s">
        <v>109</v>
      </c>
      <c r="B43" s="51">
        <v>99</v>
      </c>
      <c r="C43" s="51">
        <v>21</v>
      </c>
      <c r="D43" s="52" t="s">
        <v>291</v>
      </c>
      <c r="E43" s="51"/>
      <c r="F43" s="51"/>
      <c r="G43" s="51"/>
      <c r="H43" s="51"/>
      <c r="I43" s="51"/>
      <c r="J43" s="59">
        <f t="shared" si="1"/>
        <v>9.8999999999999999E-4</v>
      </c>
      <c r="K43" s="82">
        <f t="shared" si="2"/>
        <v>0</v>
      </c>
      <c r="L43" s="59">
        <f t="shared" si="3"/>
        <v>0</v>
      </c>
      <c r="M43" s="59">
        <f t="shared" si="4"/>
        <v>0</v>
      </c>
      <c r="N43" s="59">
        <f t="shared" si="5"/>
        <v>0</v>
      </c>
      <c r="O43" s="59">
        <f t="shared" si="6"/>
        <v>0</v>
      </c>
      <c r="P43" s="89">
        <f>J43*VLOOKUP(A43, '2020 Demographic Data'!E:I, 2, FALSE)</f>
        <v>1.881E-2</v>
      </c>
    </row>
    <row r="44" spans="1:16" x14ac:dyDescent="0.2">
      <c r="A44" s="54" t="s">
        <v>111</v>
      </c>
      <c r="B44" s="51">
        <v>12</v>
      </c>
      <c r="C44" s="51">
        <v>11</v>
      </c>
      <c r="D44" s="52" t="s">
        <v>285</v>
      </c>
      <c r="E44" s="51"/>
      <c r="F44" s="51"/>
      <c r="G44" s="51"/>
      <c r="H44" s="51"/>
      <c r="I44" s="51"/>
      <c r="J44" s="59">
        <f t="shared" si="1"/>
        <v>1.2E-4</v>
      </c>
      <c r="K44" s="82">
        <f t="shared" si="2"/>
        <v>0</v>
      </c>
      <c r="L44" s="59">
        <f t="shared" si="3"/>
        <v>0</v>
      </c>
      <c r="M44" s="59">
        <f t="shared" si="4"/>
        <v>0</v>
      </c>
      <c r="N44" s="59">
        <f t="shared" si="5"/>
        <v>0</v>
      </c>
      <c r="O44" s="59">
        <f t="shared" si="6"/>
        <v>0</v>
      </c>
      <c r="P44" s="89">
        <f>J44*VLOOKUP(A44, '2020 Demographic Data'!E:I, 2, FALSE)</f>
        <v>0</v>
      </c>
    </row>
    <row r="45" spans="1:16" x14ac:dyDescent="0.2">
      <c r="A45" s="54" t="s">
        <v>113</v>
      </c>
      <c r="B45" s="51">
        <v>43</v>
      </c>
      <c r="C45" s="51">
        <v>18</v>
      </c>
      <c r="D45" s="52" t="s">
        <v>292</v>
      </c>
      <c r="E45" s="51"/>
      <c r="F45" s="51"/>
      <c r="G45" s="51"/>
      <c r="H45" s="51"/>
      <c r="I45" s="51"/>
      <c r="J45" s="59">
        <f t="shared" si="1"/>
        <v>4.2999999999999999E-4</v>
      </c>
      <c r="K45" s="82">
        <f t="shared" si="2"/>
        <v>0</v>
      </c>
      <c r="L45" s="59">
        <f t="shared" si="3"/>
        <v>0</v>
      </c>
      <c r="M45" s="59">
        <f t="shared" si="4"/>
        <v>0</v>
      </c>
      <c r="N45" s="59">
        <f t="shared" si="5"/>
        <v>0</v>
      </c>
      <c r="O45" s="59">
        <f t="shared" si="6"/>
        <v>0</v>
      </c>
      <c r="P45" s="89">
        <f>J45*VLOOKUP(A45, '2020 Demographic Data'!E:I, 2, FALSE)</f>
        <v>0</v>
      </c>
    </row>
    <row r="46" spans="1:16" x14ac:dyDescent="0.2">
      <c r="A46" s="54" t="s">
        <v>115</v>
      </c>
      <c r="B46" s="51"/>
      <c r="C46" s="51"/>
      <c r="D46" s="52"/>
      <c r="E46" s="51"/>
      <c r="F46" s="51"/>
      <c r="G46" s="51"/>
      <c r="H46" s="51"/>
      <c r="I46" s="51"/>
      <c r="J46" s="59">
        <f t="shared" si="1"/>
        <v>0</v>
      </c>
      <c r="K46" s="82">
        <f t="shared" si="2"/>
        <v>0</v>
      </c>
      <c r="L46" s="59">
        <f t="shared" si="3"/>
        <v>0</v>
      </c>
      <c r="M46" s="59">
        <f t="shared" si="4"/>
        <v>0</v>
      </c>
      <c r="N46" s="59">
        <f t="shared" si="5"/>
        <v>0</v>
      </c>
      <c r="O46" s="59">
        <f t="shared" si="6"/>
        <v>0</v>
      </c>
      <c r="P46" s="89">
        <f>J46*VLOOKUP(A46, '2020 Demographic Data'!E:I, 2, FALSE)</f>
        <v>0</v>
      </c>
    </row>
    <row r="47" spans="1:16" x14ac:dyDescent="0.2">
      <c r="A47" s="54" t="s">
        <v>117</v>
      </c>
      <c r="B47" s="51">
        <v>450</v>
      </c>
      <c r="C47" s="51">
        <v>31</v>
      </c>
      <c r="D47" s="52" t="s">
        <v>293</v>
      </c>
      <c r="E47" s="51"/>
      <c r="F47" s="51"/>
      <c r="G47" s="51">
        <v>26</v>
      </c>
      <c r="H47" s="51">
        <v>17</v>
      </c>
      <c r="I47" s="51">
        <v>39</v>
      </c>
      <c r="J47" s="59">
        <f t="shared" si="1"/>
        <v>4.4999999999999997E-3</v>
      </c>
      <c r="K47" s="82">
        <f t="shared" si="2"/>
        <v>0</v>
      </c>
      <c r="L47" s="59">
        <f t="shared" si="3"/>
        <v>0</v>
      </c>
      <c r="M47" s="59">
        <f t="shared" si="4"/>
        <v>2.5999999999999998E-4</v>
      </c>
      <c r="N47" s="59">
        <f t="shared" si="5"/>
        <v>1.7000000000000001E-4</v>
      </c>
      <c r="O47" s="59">
        <f t="shared" si="6"/>
        <v>3.8999999999999999E-4</v>
      </c>
      <c r="P47" s="89">
        <f>J47*VLOOKUP(A47, '2020 Demographic Data'!E:I, 2, FALSE)</f>
        <v>0.55799999999999994</v>
      </c>
    </row>
    <row r="48" spans="1:16" x14ac:dyDescent="0.2">
      <c r="A48" s="54" t="s">
        <v>119</v>
      </c>
      <c r="B48" s="51">
        <v>78</v>
      </c>
      <c r="C48" s="51">
        <v>24</v>
      </c>
      <c r="D48" s="52" t="s">
        <v>294</v>
      </c>
      <c r="E48" s="51"/>
      <c r="F48" s="51"/>
      <c r="G48" s="51"/>
      <c r="H48" s="51"/>
      <c r="I48" s="51"/>
      <c r="J48" s="59">
        <f t="shared" si="1"/>
        <v>7.7999999999999999E-4</v>
      </c>
      <c r="K48" s="82">
        <f t="shared" si="2"/>
        <v>0</v>
      </c>
      <c r="L48" s="59">
        <f t="shared" si="3"/>
        <v>0</v>
      </c>
      <c r="M48" s="59">
        <f t="shared" si="4"/>
        <v>0</v>
      </c>
      <c r="N48" s="59">
        <f t="shared" si="5"/>
        <v>0</v>
      </c>
      <c r="O48" s="59">
        <f t="shared" si="6"/>
        <v>0</v>
      </c>
      <c r="P48" s="89">
        <f>J48*VLOOKUP(A48, '2020 Demographic Data'!E:I, 2, FALSE)</f>
        <v>1.482E-2</v>
      </c>
    </row>
    <row r="49" spans="1:16" x14ac:dyDescent="0.2">
      <c r="A49" s="54" t="s">
        <v>121</v>
      </c>
      <c r="B49" s="51">
        <v>22</v>
      </c>
      <c r="C49" s="51">
        <v>16</v>
      </c>
      <c r="D49" s="52" t="s">
        <v>295</v>
      </c>
      <c r="E49" s="51"/>
      <c r="F49" s="51"/>
      <c r="G49" s="51"/>
      <c r="H49" s="51"/>
      <c r="I49" s="51"/>
      <c r="J49" s="59">
        <f t="shared" si="1"/>
        <v>2.2000000000000001E-4</v>
      </c>
      <c r="K49" s="82">
        <f t="shared" si="2"/>
        <v>0</v>
      </c>
      <c r="L49" s="59">
        <f t="shared" si="3"/>
        <v>0</v>
      </c>
      <c r="M49" s="59">
        <f t="shared" si="4"/>
        <v>0</v>
      </c>
      <c r="N49" s="59">
        <f t="shared" si="5"/>
        <v>0</v>
      </c>
      <c r="O49" s="59">
        <f t="shared" si="6"/>
        <v>0</v>
      </c>
      <c r="P49" s="89">
        <f>J49*VLOOKUP(A49, '2020 Demographic Data'!E:I, 2, FALSE)</f>
        <v>0</v>
      </c>
    </row>
    <row r="50" spans="1:16" x14ac:dyDescent="0.2">
      <c r="A50" s="54" t="s">
        <v>123</v>
      </c>
      <c r="B50" s="51">
        <v>141</v>
      </c>
      <c r="C50" s="51">
        <v>36</v>
      </c>
      <c r="D50" s="52" t="s">
        <v>296</v>
      </c>
      <c r="E50" s="51"/>
      <c r="F50" s="51"/>
      <c r="G50" s="51">
        <v>28</v>
      </c>
      <c r="H50" s="51"/>
      <c r="I50" s="51">
        <v>38</v>
      </c>
      <c r="J50" s="59">
        <f t="shared" si="1"/>
        <v>1.41E-3</v>
      </c>
      <c r="K50" s="82">
        <f t="shared" si="2"/>
        <v>0</v>
      </c>
      <c r="L50" s="59">
        <f t="shared" si="3"/>
        <v>0</v>
      </c>
      <c r="M50" s="59">
        <f t="shared" si="4"/>
        <v>2.7999999999999998E-4</v>
      </c>
      <c r="N50" s="59">
        <f t="shared" si="5"/>
        <v>0</v>
      </c>
      <c r="O50" s="59">
        <f t="shared" si="6"/>
        <v>3.8000000000000002E-4</v>
      </c>
      <c r="P50" s="89">
        <f>J50*VLOOKUP(A50, '2020 Demographic Data'!E:I, 2, FALSE)</f>
        <v>4.2299999999999997E-2</v>
      </c>
    </row>
    <row r="51" spans="1:16" x14ac:dyDescent="0.2">
      <c r="A51" s="54" t="s">
        <v>125</v>
      </c>
      <c r="B51" s="53">
        <v>1080</v>
      </c>
      <c r="C51" s="51">
        <v>38</v>
      </c>
      <c r="D51" s="52" t="s">
        <v>297</v>
      </c>
      <c r="E51" s="51"/>
      <c r="F51" s="51"/>
      <c r="G51" s="51">
        <v>31</v>
      </c>
      <c r="H51" s="51">
        <v>11</v>
      </c>
      <c r="I51" s="51">
        <v>48</v>
      </c>
      <c r="J51" s="59">
        <f t="shared" si="1"/>
        <v>1.0800000000000001E-2</v>
      </c>
      <c r="K51" s="82">
        <f t="shared" si="2"/>
        <v>0</v>
      </c>
      <c r="L51" s="59">
        <f t="shared" si="3"/>
        <v>0</v>
      </c>
      <c r="M51" s="59">
        <f t="shared" si="4"/>
        <v>3.1E-4</v>
      </c>
      <c r="N51" s="59">
        <f t="shared" si="5"/>
        <v>1.1E-4</v>
      </c>
      <c r="O51" s="59">
        <f t="shared" si="6"/>
        <v>4.8000000000000001E-4</v>
      </c>
      <c r="P51" s="89">
        <f>J51*VLOOKUP(A51, '2020 Demographic Data'!E:I, 2, FALSE)</f>
        <v>3.1752000000000002</v>
      </c>
    </row>
    <row r="52" spans="1:16" x14ac:dyDescent="0.2">
      <c r="A52" s="54" t="s">
        <v>127</v>
      </c>
      <c r="B52" s="51">
        <v>26</v>
      </c>
      <c r="C52" s="51">
        <v>19</v>
      </c>
      <c r="D52" s="52" t="s">
        <v>298</v>
      </c>
      <c r="E52" s="51"/>
      <c r="F52" s="51"/>
      <c r="G52" s="51"/>
      <c r="H52" s="51"/>
      <c r="I52" s="51"/>
      <c r="J52" s="59">
        <f t="shared" si="1"/>
        <v>2.5999999999999998E-4</v>
      </c>
      <c r="K52" s="82">
        <f t="shared" si="2"/>
        <v>0</v>
      </c>
      <c r="L52" s="59">
        <f t="shared" si="3"/>
        <v>0</v>
      </c>
      <c r="M52" s="59">
        <f t="shared" si="4"/>
        <v>0</v>
      </c>
      <c r="N52" s="59">
        <f t="shared" si="5"/>
        <v>0</v>
      </c>
      <c r="O52" s="59">
        <f t="shared" si="6"/>
        <v>0</v>
      </c>
      <c r="P52" s="89">
        <f>J52*VLOOKUP(A52, '2020 Demographic Data'!E:I, 2, FALSE)</f>
        <v>0</v>
      </c>
    </row>
    <row r="53" spans="1:16" x14ac:dyDescent="0.2">
      <c r="A53" s="54" t="s">
        <v>129</v>
      </c>
      <c r="B53" s="51"/>
      <c r="C53" s="51"/>
      <c r="D53" s="52"/>
      <c r="E53" s="51"/>
      <c r="F53" s="51"/>
      <c r="G53" s="51"/>
      <c r="H53" s="51"/>
      <c r="I53" s="51"/>
      <c r="J53" s="59">
        <f t="shared" si="1"/>
        <v>0</v>
      </c>
      <c r="K53" s="82">
        <f t="shared" si="2"/>
        <v>0</v>
      </c>
      <c r="L53" s="59">
        <f t="shared" si="3"/>
        <v>0</v>
      </c>
      <c r="M53" s="59">
        <f t="shared" si="4"/>
        <v>0</v>
      </c>
      <c r="N53" s="59">
        <f t="shared" si="5"/>
        <v>0</v>
      </c>
      <c r="O53" s="59">
        <f t="shared" si="6"/>
        <v>0</v>
      </c>
      <c r="P53" s="89">
        <f>J53*VLOOKUP(A53, '2020 Demographic Data'!E:I, 2, FALSE)</f>
        <v>0</v>
      </c>
    </row>
    <row r="54" spans="1:16" x14ac:dyDescent="0.2">
      <c r="A54" s="54" t="s">
        <v>131</v>
      </c>
      <c r="B54" s="51">
        <v>17</v>
      </c>
      <c r="C54" s="51">
        <v>16</v>
      </c>
      <c r="D54" s="52" t="s">
        <v>256</v>
      </c>
      <c r="E54" s="51"/>
      <c r="F54" s="51"/>
      <c r="G54" s="51"/>
      <c r="H54" s="51"/>
      <c r="I54" s="51"/>
      <c r="J54" s="59">
        <f t="shared" si="1"/>
        <v>1.7000000000000001E-4</v>
      </c>
      <c r="K54" s="82">
        <f t="shared" si="2"/>
        <v>0</v>
      </c>
      <c r="L54" s="59">
        <f t="shared" si="3"/>
        <v>0</v>
      </c>
      <c r="M54" s="59">
        <f t="shared" si="4"/>
        <v>0</v>
      </c>
      <c r="N54" s="59">
        <f t="shared" si="5"/>
        <v>0</v>
      </c>
      <c r="O54" s="59">
        <f t="shared" si="6"/>
        <v>0</v>
      </c>
      <c r="P54" s="89">
        <f>J54*VLOOKUP(A54, '2020 Demographic Data'!E:I, 2, FALSE)</f>
        <v>0</v>
      </c>
    </row>
    <row r="55" spans="1:16" x14ac:dyDescent="0.2">
      <c r="A55" s="54" t="s">
        <v>133</v>
      </c>
      <c r="B55" s="51">
        <v>79</v>
      </c>
      <c r="C55" s="51">
        <v>18</v>
      </c>
      <c r="D55" s="52" t="s">
        <v>299</v>
      </c>
      <c r="E55" s="51"/>
      <c r="F55" s="51"/>
      <c r="G55" s="51"/>
      <c r="H55" s="51"/>
      <c r="I55" s="51"/>
      <c r="J55" s="59">
        <f t="shared" si="1"/>
        <v>7.9000000000000001E-4</v>
      </c>
      <c r="K55" s="82">
        <f t="shared" si="2"/>
        <v>0</v>
      </c>
      <c r="L55" s="59">
        <f t="shared" si="3"/>
        <v>0</v>
      </c>
      <c r="M55" s="59">
        <f t="shared" si="4"/>
        <v>0</v>
      </c>
      <c r="N55" s="59">
        <f t="shared" si="5"/>
        <v>0</v>
      </c>
      <c r="O55" s="59">
        <f t="shared" si="6"/>
        <v>0</v>
      </c>
      <c r="P55" s="89">
        <f>J55*VLOOKUP(A55, '2020 Demographic Data'!E:I, 2, FALSE)</f>
        <v>1.1849999999999999E-2</v>
      </c>
    </row>
    <row r="56" spans="1:16" x14ac:dyDescent="0.2">
      <c r="A56" s="54" t="s">
        <v>135</v>
      </c>
      <c r="B56" s="51">
        <v>36</v>
      </c>
      <c r="C56" s="51">
        <v>31</v>
      </c>
      <c r="D56" s="52" t="s">
        <v>300</v>
      </c>
      <c r="E56" s="51"/>
      <c r="F56" s="51"/>
      <c r="G56" s="51"/>
      <c r="H56" s="51"/>
      <c r="I56" s="51"/>
      <c r="J56" s="59">
        <f t="shared" si="1"/>
        <v>3.6000000000000002E-4</v>
      </c>
      <c r="K56" s="82">
        <f t="shared" si="2"/>
        <v>0</v>
      </c>
      <c r="L56" s="59">
        <f t="shared" si="3"/>
        <v>0</v>
      </c>
      <c r="M56" s="59">
        <f t="shared" si="4"/>
        <v>0</v>
      </c>
      <c r="N56" s="59">
        <f t="shared" si="5"/>
        <v>0</v>
      </c>
      <c r="O56" s="59">
        <f t="shared" si="6"/>
        <v>0</v>
      </c>
      <c r="P56" s="89">
        <f>J56*VLOOKUP(A56, '2020 Demographic Data'!E:I, 2, FALSE)</f>
        <v>0</v>
      </c>
    </row>
    <row r="57" spans="1:16" x14ac:dyDescent="0.2">
      <c r="A57" s="54" t="s">
        <v>137</v>
      </c>
      <c r="B57" s="51">
        <v>67</v>
      </c>
      <c r="C57" s="51">
        <v>32</v>
      </c>
      <c r="D57" s="52" t="s">
        <v>301</v>
      </c>
      <c r="E57" s="51"/>
      <c r="F57" s="51"/>
      <c r="G57" s="51"/>
      <c r="H57" s="51"/>
      <c r="I57" s="51"/>
      <c r="J57" s="59">
        <f t="shared" si="1"/>
        <v>6.7000000000000002E-4</v>
      </c>
      <c r="K57" s="82">
        <f t="shared" si="2"/>
        <v>0</v>
      </c>
      <c r="L57" s="59">
        <f t="shared" si="3"/>
        <v>0</v>
      </c>
      <c r="M57" s="59">
        <f t="shared" si="4"/>
        <v>0</v>
      </c>
      <c r="N57" s="59">
        <f t="shared" si="5"/>
        <v>0</v>
      </c>
      <c r="O57" s="59">
        <f t="shared" si="6"/>
        <v>0</v>
      </c>
      <c r="P57" s="89">
        <f>J57*VLOOKUP(A57, '2020 Demographic Data'!E:I, 2, FALSE)</f>
        <v>8.0400000000000003E-3</v>
      </c>
    </row>
    <row r="58" spans="1:16" x14ac:dyDescent="0.2">
      <c r="A58" s="54" t="s">
        <v>139</v>
      </c>
      <c r="B58" s="51">
        <v>11</v>
      </c>
      <c r="C58" s="51">
        <v>26</v>
      </c>
      <c r="D58" s="52" t="s">
        <v>302</v>
      </c>
      <c r="E58" s="51"/>
      <c r="F58" s="51"/>
      <c r="G58" s="51"/>
      <c r="H58" s="51"/>
      <c r="I58" s="51"/>
      <c r="J58" s="59">
        <f t="shared" si="1"/>
        <v>1.1E-4</v>
      </c>
      <c r="K58" s="82">
        <f t="shared" si="2"/>
        <v>0</v>
      </c>
      <c r="L58" s="59">
        <f t="shared" si="3"/>
        <v>0</v>
      </c>
      <c r="M58" s="59">
        <f t="shared" si="4"/>
        <v>0</v>
      </c>
      <c r="N58" s="59">
        <f t="shared" si="5"/>
        <v>0</v>
      </c>
      <c r="O58" s="59">
        <f t="shared" si="6"/>
        <v>0</v>
      </c>
      <c r="P58" s="89">
        <f>J58*VLOOKUP(A58, '2020 Demographic Data'!E:I, 2, FALSE)</f>
        <v>0</v>
      </c>
    </row>
    <row r="59" spans="1:16" x14ac:dyDescent="0.2">
      <c r="A59" s="54" t="s">
        <v>141</v>
      </c>
      <c r="B59" s="51">
        <v>12</v>
      </c>
      <c r="C59" s="51">
        <v>8</v>
      </c>
      <c r="D59" s="52" t="s">
        <v>303</v>
      </c>
      <c r="E59" s="51"/>
      <c r="F59" s="51"/>
      <c r="G59" s="51"/>
      <c r="H59" s="51"/>
      <c r="I59" s="51"/>
      <c r="J59" s="59">
        <f t="shared" si="1"/>
        <v>1.2E-4</v>
      </c>
      <c r="K59" s="82">
        <f t="shared" si="2"/>
        <v>0</v>
      </c>
      <c r="L59" s="59">
        <f t="shared" si="3"/>
        <v>0</v>
      </c>
      <c r="M59" s="59">
        <f t="shared" si="4"/>
        <v>0</v>
      </c>
      <c r="N59" s="59">
        <f t="shared" si="5"/>
        <v>0</v>
      </c>
      <c r="O59" s="59">
        <f t="shared" si="6"/>
        <v>0</v>
      </c>
      <c r="P59" s="89">
        <f>J59*VLOOKUP(A59, '2020 Demographic Data'!E:I, 2, FALSE)</f>
        <v>0</v>
      </c>
    </row>
    <row r="60" spans="1:16" x14ac:dyDescent="0.2">
      <c r="A60" s="54" t="s">
        <v>143</v>
      </c>
      <c r="B60" s="51"/>
      <c r="C60" s="51"/>
      <c r="D60" s="52"/>
      <c r="E60" s="51"/>
      <c r="F60" s="51"/>
      <c r="G60" s="51"/>
      <c r="H60" s="51"/>
      <c r="I60" s="51"/>
      <c r="J60" s="59">
        <f t="shared" si="1"/>
        <v>0</v>
      </c>
      <c r="K60" s="82">
        <f t="shared" si="2"/>
        <v>0</v>
      </c>
      <c r="L60" s="59">
        <f t="shared" si="3"/>
        <v>0</v>
      </c>
      <c r="M60" s="59">
        <f t="shared" si="4"/>
        <v>0</v>
      </c>
      <c r="N60" s="59">
        <f t="shared" si="5"/>
        <v>0</v>
      </c>
      <c r="O60" s="59">
        <f t="shared" si="6"/>
        <v>0</v>
      </c>
      <c r="P60" s="89">
        <f>J60*VLOOKUP(A60, '2020 Demographic Data'!E:I, 2, FALSE)</f>
        <v>0</v>
      </c>
    </row>
    <row r="61" spans="1:16" x14ac:dyDescent="0.2">
      <c r="A61" s="54" t="s">
        <v>145</v>
      </c>
      <c r="B61" s="51"/>
      <c r="C61" s="51"/>
      <c r="D61" s="52"/>
      <c r="E61" s="51"/>
      <c r="F61" s="51"/>
      <c r="G61" s="51"/>
      <c r="H61" s="51"/>
      <c r="I61" s="51"/>
      <c r="J61" s="59">
        <f t="shared" si="1"/>
        <v>0</v>
      </c>
      <c r="K61" s="82">
        <f t="shared" si="2"/>
        <v>0</v>
      </c>
      <c r="L61" s="59">
        <f t="shared" si="3"/>
        <v>0</v>
      </c>
      <c r="M61" s="59">
        <f t="shared" si="4"/>
        <v>0</v>
      </c>
      <c r="N61" s="59">
        <f t="shared" si="5"/>
        <v>0</v>
      </c>
      <c r="O61" s="59">
        <f t="shared" si="6"/>
        <v>0</v>
      </c>
      <c r="P61" s="89">
        <f>J61*VLOOKUP(A61, '2020 Demographic Data'!E:I, 2, FALSE)</f>
        <v>0</v>
      </c>
    </row>
    <row r="62" spans="1:16" x14ac:dyDescent="0.2">
      <c r="A62" s="54" t="s">
        <v>147</v>
      </c>
      <c r="B62" s="51">
        <v>10</v>
      </c>
      <c r="C62" s="51">
        <v>16</v>
      </c>
      <c r="D62" s="52" t="s">
        <v>304</v>
      </c>
      <c r="E62" s="51"/>
      <c r="F62" s="51"/>
      <c r="G62" s="51"/>
      <c r="H62" s="51"/>
      <c r="I62" s="51"/>
      <c r="J62" s="59">
        <f t="shared" si="1"/>
        <v>1E-4</v>
      </c>
      <c r="K62" s="82">
        <f t="shared" si="2"/>
        <v>0</v>
      </c>
      <c r="L62" s="59">
        <f t="shared" si="3"/>
        <v>0</v>
      </c>
      <c r="M62" s="59">
        <f t="shared" si="4"/>
        <v>0</v>
      </c>
      <c r="N62" s="59">
        <f t="shared" si="5"/>
        <v>0</v>
      </c>
      <c r="O62" s="59">
        <f t="shared" si="6"/>
        <v>0</v>
      </c>
      <c r="P62" s="89">
        <f>J62*VLOOKUP(A62, '2020 Demographic Data'!E:I, 2, FALSE)</f>
        <v>0</v>
      </c>
    </row>
    <row r="63" spans="1:16" x14ac:dyDescent="0.2">
      <c r="A63" s="54" t="s">
        <v>149</v>
      </c>
      <c r="B63" s="51"/>
      <c r="C63" s="51"/>
      <c r="D63" s="52"/>
      <c r="E63" s="51"/>
      <c r="F63" s="51"/>
      <c r="G63" s="51"/>
      <c r="H63" s="51"/>
      <c r="I63" s="51"/>
      <c r="J63" s="59">
        <f t="shared" si="1"/>
        <v>0</v>
      </c>
      <c r="K63" s="82">
        <f t="shared" si="2"/>
        <v>0</v>
      </c>
      <c r="L63" s="59">
        <f t="shared" si="3"/>
        <v>0</v>
      </c>
      <c r="M63" s="59">
        <f t="shared" si="4"/>
        <v>0</v>
      </c>
      <c r="N63" s="59">
        <f t="shared" si="5"/>
        <v>0</v>
      </c>
      <c r="O63" s="59">
        <f t="shared" si="6"/>
        <v>0</v>
      </c>
      <c r="P63" s="89">
        <f>J63*VLOOKUP(A63, '2020 Demographic Data'!E:I, 2, FALSE)</f>
        <v>0</v>
      </c>
    </row>
    <row r="64" spans="1:16" x14ac:dyDescent="0.2">
      <c r="A64" s="54" t="s">
        <v>151</v>
      </c>
      <c r="B64" s="51"/>
      <c r="C64" s="51"/>
      <c r="D64" s="52"/>
      <c r="E64" s="51"/>
      <c r="F64" s="51"/>
      <c r="G64" s="51"/>
      <c r="H64" s="51"/>
      <c r="I64" s="51"/>
      <c r="J64" s="59">
        <f t="shared" si="1"/>
        <v>0</v>
      </c>
      <c r="K64" s="82">
        <f t="shared" si="2"/>
        <v>0</v>
      </c>
      <c r="L64" s="59">
        <f t="shared" si="3"/>
        <v>0</v>
      </c>
      <c r="M64" s="59">
        <f t="shared" si="4"/>
        <v>0</v>
      </c>
      <c r="N64" s="59">
        <f t="shared" si="5"/>
        <v>0</v>
      </c>
      <c r="O64" s="59">
        <f t="shared" si="6"/>
        <v>0</v>
      </c>
      <c r="P64" s="89">
        <f>J64*VLOOKUP(A64, '2020 Demographic Data'!E:I, 2, FALSE)</f>
        <v>0</v>
      </c>
    </row>
    <row r="65" spans="1:16" x14ac:dyDescent="0.2">
      <c r="A65" s="54" t="s">
        <v>153</v>
      </c>
      <c r="B65" s="51"/>
      <c r="C65" s="51"/>
      <c r="D65" s="52"/>
      <c r="E65" s="51"/>
      <c r="F65" s="51"/>
      <c r="G65" s="51"/>
      <c r="H65" s="51"/>
      <c r="I65" s="51"/>
      <c r="J65" s="59">
        <f t="shared" si="1"/>
        <v>0</v>
      </c>
      <c r="K65" s="82">
        <f t="shared" si="2"/>
        <v>0</v>
      </c>
      <c r="L65" s="59">
        <f t="shared" si="3"/>
        <v>0</v>
      </c>
      <c r="M65" s="59">
        <f t="shared" si="4"/>
        <v>0</v>
      </c>
      <c r="N65" s="59">
        <f t="shared" si="5"/>
        <v>0</v>
      </c>
      <c r="O65" s="59">
        <f t="shared" si="6"/>
        <v>0</v>
      </c>
      <c r="P65" s="89">
        <f>J65*VLOOKUP(A65, '2020 Demographic Data'!E:I, 2, FALSE)</f>
        <v>0</v>
      </c>
    </row>
    <row r="66" spans="1:16" x14ac:dyDescent="0.2">
      <c r="A66" s="54" t="s">
        <v>155</v>
      </c>
      <c r="B66" s="51">
        <v>123</v>
      </c>
      <c r="C66" s="51">
        <v>24</v>
      </c>
      <c r="D66" s="52" t="s">
        <v>305</v>
      </c>
      <c r="E66" s="51"/>
      <c r="F66" s="51"/>
      <c r="G66" s="51"/>
      <c r="H66" s="51"/>
      <c r="I66" s="51"/>
      <c r="J66" s="59">
        <f t="shared" si="1"/>
        <v>1.23E-3</v>
      </c>
      <c r="K66" s="82">
        <f t="shared" si="2"/>
        <v>0</v>
      </c>
      <c r="L66" s="59">
        <f t="shared" si="3"/>
        <v>0</v>
      </c>
      <c r="M66" s="59">
        <f t="shared" si="4"/>
        <v>0</v>
      </c>
      <c r="N66" s="59">
        <f t="shared" si="5"/>
        <v>0</v>
      </c>
      <c r="O66" s="59">
        <f t="shared" si="6"/>
        <v>0</v>
      </c>
      <c r="P66" s="89">
        <f>J66*VLOOKUP(A66, '2020 Demographic Data'!E:I, 2, FALSE)</f>
        <v>4.0590000000000001E-2</v>
      </c>
    </row>
    <row r="67" spans="1:16" x14ac:dyDescent="0.2">
      <c r="A67" s="54" t="s">
        <v>157</v>
      </c>
      <c r="B67" s="51"/>
      <c r="C67" s="51"/>
      <c r="D67" s="52"/>
      <c r="E67" s="51"/>
      <c r="F67" s="51"/>
      <c r="G67" s="51"/>
      <c r="H67" s="51"/>
      <c r="I67" s="51"/>
      <c r="J67" s="59">
        <f t="shared" si="1"/>
        <v>0</v>
      </c>
      <c r="K67" s="82">
        <f t="shared" si="2"/>
        <v>0</v>
      </c>
      <c r="L67" s="59">
        <f t="shared" si="3"/>
        <v>0</v>
      </c>
      <c r="M67" s="59">
        <f t="shared" si="4"/>
        <v>0</v>
      </c>
      <c r="N67" s="59">
        <f t="shared" si="5"/>
        <v>0</v>
      </c>
      <c r="O67" s="59">
        <f t="shared" si="6"/>
        <v>0</v>
      </c>
      <c r="P67" s="89">
        <f>J67*VLOOKUP(A67, '2020 Demographic Data'!E:I, 2, FALSE)</f>
        <v>0</v>
      </c>
    </row>
    <row r="68" spans="1:16" x14ac:dyDescent="0.2">
      <c r="A68" s="54" t="s">
        <v>159</v>
      </c>
      <c r="B68" s="51"/>
      <c r="C68" s="51"/>
      <c r="D68" s="52"/>
      <c r="E68" s="51"/>
      <c r="F68" s="51"/>
      <c r="G68" s="51"/>
      <c r="H68" s="51"/>
      <c r="I68" s="51"/>
      <c r="J68" s="59">
        <f t="shared" ref="J68:J94" si="7">B68/100000</f>
        <v>0</v>
      </c>
      <c r="K68" s="82">
        <f t="shared" ref="K68:K94" si="8">E68/100000</f>
        <v>0</v>
      </c>
      <c r="L68" s="59">
        <f t="shared" ref="L68:L94" si="9">F68/100000</f>
        <v>0</v>
      </c>
      <c r="M68" s="59">
        <f t="shared" ref="M68:M94" si="10">G68/100000</f>
        <v>0</v>
      </c>
      <c r="N68" s="59">
        <f t="shared" ref="N68:N94" si="11">H68/100000</f>
        <v>0</v>
      </c>
      <c r="O68" s="59">
        <f t="shared" ref="O68:O94" si="12">I68/100000</f>
        <v>0</v>
      </c>
      <c r="P68" s="89">
        <f>J68*VLOOKUP(A68, '2020 Demographic Data'!E:I, 2, FALSE)</f>
        <v>0</v>
      </c>
    </row>
    <row r="69" spans="1:16" x14ac:dyDescent="0.2">
      <c r="A69" s="54" t="s">
        <v>161</v>
      </c>
      <c r="B69" s="51">
        <v>10</v>
      </c>
      <c r="C69" s="51">
        <v>9</v>
      </c>
      <c r="D69" s="52" t="s">
        <v>306</v>
      </c>
      <c r="E69" s="51"/>
      <c r="F69" s="51"/>
      <c r="G69" s="51"/>
      <c r="H69" s="51"/>
      <c r="I69" s="51"/>
      <c r="J69" s="59">
        <f t="shared" si="7"/>
        <v>1E-4</v>
      </c>
      <c r="K69" s="82">
        <f t="shared" si="8"/>
        <v>0</v>
      </c>
      <c r="L69" s="59">
        <f t="shared" si="9"/>
        <v>0</v>
      </c>
      <c r="M69" s="59">
        <f t="shared" si="10"/>
        <v>0</v>
      </c>
      <c r="N69" s="59">
        <f t="shared" si="11"/>
        <v>0</v>
      </c>
      <c r="O69" s="59">
        <f t="shared" si="12"/>
        <v>0</v>
      </c>
      <c r="P69" s="89">
        <f>J69*VLOOKUP(A69, '2020 Demographic Data'!E:I, 2, FALSE)</f>
        <v>0</v>
      </c>
    </row>
    <row r="70" spans="1:16" x14ac:dyDescent="0.2">
      <c r="A70" s="54" t="s">
        <v>163</v>
      </c>
      <c r="B70" s="51">
        <v>34</v>
      </c>
      <c r="C70" s="51">
        <v>46</v>
      </c>
      <c r="D70" s="52" t="s">
        <v>307</v>
      </c>
      <c r="E70" s="51"/>
      <c r="F70" s="51"/>
      <c r="G70" s="51"/>
      <c r="H70" s="51"/>
      <c r="I70" s="51"/>
      <c r="J70" s="59">
        <f t="shared" si="7"/>
        <v>3.4000000000000002E-4</v>
      </c>
      <c r="K70" s="82">
        <f t="shared" si="8"/>
        <v>0</v>
      </c>
      <c r="L70" s="59">
        <f t="shared" si="9"/>
        <v>0</v>
      </c>
      <c r="M70" s="59">
        <f t="shared" si="10"/>
        <v>0</v>
      </c>
      <c r="N70" s="59">
        <f t="shared" si="11"/>
        <v>0</v>
      </c>
      <c r="O70" s="59">
        <f t="shared" si="12"/>
        <v>0</v>
      </c>
      <c r="P70" s="89">
        <f>J70*VLOOKUP(A70, '2020 Demographic Data'!E:I, 2, FALSE)</f>
        <v>0</v>
      </c>
    </row>
    <row r="71" spans="1:16" x14ac:dyDescent="0.2">
      <c r="A71" s="54" t="s">
        <v>165</v>
      </c>
      <c r="B71" s="51">
        <v>22</v>
      </c>
      <c r="C71" s="51">
        <v>26</v>
      </c>
      <c r="D71" s="52" t="s">
        <v>308</v>
      </c>
      <c r="E71" s="51"/>
      <c r="F71" s="51"/>
      <c r="G71" s="51"/>
      <c r="H71" s="51"/>
      <c r="I71" s="51"/>
      <c r="J71" s="59">
        <f t="shared" si="7"/>
        <v>2.2000000000000001E-4</v>
      </c>
      <c r="K71" s="82">
        <f t="shared" si="8"/>
        <v>0</v>
      </c>
      <c r="L71" s="59">
        <f t="shared" si="9"/>
        <v>0</v>
      </c>
      <c r="M71" s="59">
        <f t="shared" si="10"/>
        <v>0</v>
      </c>
      <c r="N71" s="59">
        <f t="shared" si="11"/>
        <v>0</v>
      </c>
      <c r="O71" s="59">
        <f t="shared" si="12"/>
        <v>0</v>
      </c>
      <c r="P71" s="89">
        <f>J71*VLOOKUP(A71, '2020 Demographic Data'!E:I, 2, FALSE)</f>
        <v>0</v>
      </c>
    </row>
    <row r="72" spans="1:16" x14ac:dyDescent="0.2">
      <c r="A72" s="54" t="s">
        <v>167</v>
      </c>
      <c r="B72" s="51">
        <v>15</v>
      </c>
      <c r="C72" s="51">
        <v>30</v>
      </c>
      <c r="D72" s="52" t="s">
        <v>309</v>
      </c>
      <c r="E72" s="51"/>
      <c r="F72" s="51"/>
      <c r="G72" s="51"/>
      <c r="H72" s="51"/>
      <c r="I72" s="51"/>
      <c r="J72" s="59">
        <f t="shared" si="7"/>
        <v>1.4999999999999999E-4</v>
      </c>
      <c r="K72" s="82">
        <f t="shared" si="8"/>
        <v>0</v>
      </c>
      <c r="L72" s="59">
        <f t="shared" si="9"/>
        <v>0</v>
      </c>
      <c r="M72" s="59">
        <f t="shared" si="10"/>
        <v>0</v>
      </c>
      <c r="N72" s="59">
        <f t="shared" si="11"/>
        <v>0</v>
      </c>
      <c r="O72" s="59">
        <f t="shared" si="12"/>
        <v>0</v>
      </c>
      <c r="P72" s="89">
        <f>J72*VLOOKUP(A72, '2020 Demographic Data'!E:I, 2, FALSE)</f>
        <v>0</v>
      </c>
    </row>
    <row r="73" spans="1:16" x14ac:dyDescent="0.2">
      <c r="A73" s="54" t="s">
        <v>171</v>
      </c>
      <c r="B73" s="51">
        <v>30</v>
      </c>
      <c r="C73" s="51">
        <v>42</v>
      </c>
      <c r="D73" s="52" t="s">
        <v>310</v>
      </c>
      <c r="E73" s="51"/>
      <c r="F73" s="51"/>
      <c r="G73" s="51"/>
      <c r="H73" s="51"/>
      <c r="I73" s="51"/>
      <c r="J73" s="59">
        <f t="shared" si="7"/>
        <v>2.9999999999999997E-4</v>
      </c>
      <c r="K73" s="82">
        <f t="shared" si="8"/>
        <v>0</v>
      </c>
      <c r="L73" s="59">
        <f t="shared" si="9"/>
        <v>0</v>
      </c>
      <c r="M73" s="59">
        <f t="shared" si="10"/>
        <v>0</v>
      </c>
      <c r="N73" s="59">
        <f t="shared" si="11"/>
        <v>0</v>
      </c>
      <c r="O73" s="59">
        <f t="shared" si="12"/>
        <v>0</v>
      </c>
      <c r="P73" s="89">
        <f>J73*VLOOKUP(A73, '2020 Demographic Data'!E:I, 2, FALSE)</f>
        <v>0</v>
      </c>
    </row>
    <row r="74" spans="1:16" x14ac:dyDescent="0.2">
      <c r="A74" s="54" t="s">
        <v>173</v>
      </c>
      <c r="B74" s="51">
        <v>36</v>
      </c>
      <c r="C74" s="51">
        <v>27</v>
      </c>
      <c r="D74" s="52" t="s">
        <v>311</v>
      </c>
      <c r="E74" s="51"/>
      <c r="F74" s="51"/>
      <c r="G74" s="51"/>
      <c r="H74" s="51"/>
      <c r="I74" s="51"/>
      <c r="J74" s="59">
        <f t="shared" si="7"/>
        <v>3.6000000000000002E-4</v>
      </c>
      <c r="K74" s="82">
        <f t="shared" si="8"/>
        <v>0</v>
      </c>
      <c r="L74" s="59">
        <f t="shared" si="9"/>
        <v>0</v>
      </c>
      <c r="M74" s="59">
        <f t="shared" si="10"/>
        <v>0</v>
      </c>
      <c r="N74" s="59">
        <f t="shared" si="11"/>
        <v>0</v>
      </c>
      <c r="O74" s="59">
        <f t="shared" si="12"/>
        <v>0</v>
      </c>
      <c r="P74" s="89">
        <f>J74*VLOOKUP(A74, '2020 Demographic Data'!E:I, 2, FALSE)</f>
        <v>0</v>
      </c>
    </row>
    <row r="75" spans="1:16" x14ac:dyDescent="0.2">
      <c r="A75" s="54" t="s">
        <v>175</v>
      </c>
      <c r="B75" s="51"/>
      <c r="C75" s="51"/>
      <c r="D75" s="52"/>
      <c r="E75" s="51"/>
      <c r="F75" s="51"/>
      <c r="G75" s="51"/>
      <c r="H75" s="51"/>
      <c r="I75" s="51"/>
      <c r="J75" s="59">
        <f t="shared" si="7"/>
        <v>0</v>
      </c>
      <c r="K75" s="82">
        <f t="shared" si="8"/>
        <v>0</v>
      </c>
      <c r="L75" s="59">
        <f t="shared" si="9"/>
        <v>0</v>
      </c>
      <c r="M75" s="59">
        <f t="shared" si="10"/>
        <v>0</v>
      </c>
      <c r="N75" s="59">
        <f t="shared" si="11"/>
        <v>0</v>
      </c>
      <c r="O75" s="59">
        <f t="shared" si="12"/>
        <v>0</v>
      </c>
      <c r="P75" s="89">
        <f>J75*VLOOKUP(A75, '2020 Demographic Data'!E:I, 2, FALSE)</f>
        <v>0</v>
      </c>
    </row>
    <row r="76" spans="1:16" x14ac:dyDescent="0.2">
      <c r="A76" s="54" t="s">
        <v>169</v>
      </c>
      <c r="B76" s="51">
        <v>173</v>
      </c>
      <c r="C76" s="51">
        <v>21</v>
      </c>
      <c r="D76" s="52" t="s">
        <v>312</v>
      </c>
      <c r="E76" s="51"/>
      <c r="F76" s="51"/>
      <c r="G76" s="51">
        <v>26</v>
      </c>
      <c r="H76" s="51"/>
      <c r="I76" s="51">
        <v>23</v>
      </c>
      <c r="J76" s="59">
        <f t="shared" si="7"/>
        <v>1.73E-3</v>
      </c>
      <c r="K76" s="82">
        <f t="shared" si="8"/>
        <v>0</v>
      </c>
      <c r="L76" s="59">
        <f t="shared" si="9"/>
        <v>0</v>
      </c>
      <c r="M76" s="59">
        <f t="shared" si="10"/>
        <v>2.5999999999999998E-4</v>
      </c>
      <c r="N76" s="59">
        <f t="shared" si="11"/>
        <v>0</v>
      </c>
      <c r="O76" s="59">
        <f t="shared" si="12"/>
        <v>2.3000000000000001E-4</v>
      </c>
      <c r="P76" s="89">
        <f>J76*VLOOKUP(A76, '2020 Demographic Data'!E:I, 2, FALSE)</f>
        <v>4.8439999999999997E-2</v>
      </c>
    </row>
    <row r="77" spans="1:16" x14ac:dyDescent="0.2">
      <c r="A77" s="54" t="s">
        <v>177</v>
      </c>
      <c r="B77" s="51">
        <v>35</v>
      </c>
      <c r="C77" s="51">
        <v>51</v>
      </c>
      <c r="D77" s="52" t="s">
        <v>313</v>
      </c>
      <c r="E77" s="51"/>
      <c r="F77" s="51"/>
      <c r="G77" s="51"/>
      <c r="H77" s="51"/>
      <c r="I77" s="51"/>
      <c r="J77" s="59">
        <f t="shared" si="7"/>
        <v>3.5E-4</v>
      </c>
      <c r="K77" s="82">
        <f t="shared" si="8"/>
        <v>0</v>
      </c>
      <c r="L77" s="59">
        <f t="shared" si="9"/>
        <v>0</v>
      </c>
      <c r="M77" s="59">
        <f t="shared" si="10"/>
        <v>0</v>
      </c>
      <c r="N77" s="59">
        <f t="shared" si="11"/>
        <v>0</v>
      </c>
      <c r="O77" s="59">
        <f t="shared" si="12"/>
        <v>0</v>
      </c>
      <c r="P77" s="89">
        <f>J77*VLOOKUP(A77, '2020 Demographic Data'!E:I, 2, FALSE)</f>
        <v>0</v>
      </c>
    </row>
    <row r="78" spans="1:16" x14ac:dyDescent="0.2">
      <c r="A78" s="54" t="s">
        <v>179</v>
      </c>
      <c r="B78" s="51"/>
      <c r="C78" s="51"/>
      <c r="D78" s="52"/>
      <c r="E78" s="51"/>
      <c r="F78" s="51"/>
      <c r="G78" s="51"/>
      <c r="H78" s="51"/>
      <c r="I78" s="51"/>
      <c r="J78" s="59">
        <f t="shared" si="7"/>
        <v>0</v>
      </c>
      <c r="K78" s="82">
        <f t="shared" si="8"/>
        <v>0</v>
      </c>
      <c r="L78" s="59">
        <f t="shared" si="9"/>
        <v>0</v>
      </c>
      <c r="M78" s="59">
        <f t="shared" si="10"/>
        <v>0</v>
      </c>
      <c r="N78" s="59">
        <f t="shared" si="11"/>
        <v>0</v>
      </c>
      <c r="O78" s="59">
        <f t="shared" si="12"/>
        <v>0</v>
      </c>
      <c r="P78" s="89">
        <f>J78*VLOOKUP(A78, '2020 Demographic Data'!E:I, 2, FALSE)</f>
        <v>0</v>
      </c>
    </row>
    <row r="79" spans="1:16" x14ac:dyDescent="0.2">
      <c r="A79" s="54" t="s">
        <v>181</v>
      </c>
      <c r="B79" s="51"/>
      <c r="C79" s="51"/>
      <c r="D79" s="52"/>
      <c r="E79" s="51"/>
      <c r="F79" s="51"/>
      <c r="G79" s="51"/>
      <c r="H79" s="51"/>
      <c r="I79" s="51"/>
      <c r="J79" s="59">
        <f t="shared" si="7"/>
        <v>0</v>
      </c>
      <c r="K79" s="82">
        <f t="shared" si="8"/>
        <v>0</v>
      </c>
      <c r="L79" s="59">
        <f t="shared" si="9"/>
        <v>0</v>
      </c>
      <c r="M79" s="59">
        <f t="shared" si="10"/>
        <v>0</v>
      </c>
      <c r="N79" s="59">
        <f t="shared" si="11"/>
        <v>0</v>
      </c>
      <c r="O79" s="59">
        <f t="shared" si="12"/>
        <v>0</v>
      </c>
      <c r="P79" s="89">
        <f>J79*VLOOKUP(A79, '2020 Demographic Data'!E:I, 2, FALSE)</f>
        <v>0</v>
      </c>
    </row>
    <row r="80" spans="1:16" x14ac:dyDescent="0.2">
      <c r="A80" s="54" t="s">
        <v>183</v>
      </c>
      <c r="B80" s="51"/>
      <c r="C80" s="51"/>
      <c r="D80" s="52"/>
      <c r="E80" s="51"/>
      <c r="F80" s="51"/>
      <c r="G80" s="51"/>
      <c r="H80" s="51"/>
      <c r="I80" s="51"/>
      <c r="J80" s="59">
        <f t="shared" si="7"/>
        <v>0</v>
      </c>
      <c r="K80" s="82">
        <f t="shared" si="8"/>
        <v>0</v>
      </c>
      <c r="L80" s="59">
        <f t="shared" si="9"/>
        <v>0</v>
      </c>
      <c r="M80" s="59">
        <f t="shared" si="10"/>
        <v>0</v>
      </c>
      <c r="N80" s="59">
        <f t="shared" si="11"/>
        <v>0</v>
      </c>
      <c r="O80" s="59">
        <f t="shared" si="12"/>
        <v>0</v>
      </c>
      <c r="P80" s="89">
        <f>J80*VLOOKUP(A80, '2020 Demographic Data'!E:I, 2, FALSE)</f>
        <v>0</v>
      </c>
    </row>
    <row r="81" spans="1:16" x14ac:dyDescent="0.2">
      <c r="A81" s="54" t="s">
        <v>185</v>
      </c>
      <c r="B81" s="51">
        <v>111</v>
      </c>
      <c r="C81" s="51">
        <v>19</v>
      </c>
      <c r="D81" s="52" t="s">
        <v>314</v>
      </c>
      <c r="E81" s="51"/>
      <c r="F81" s="51"/>
      <c r="G81" s="51"/>
      <c r="H81" s="51"/>
      <c r="I81" s="51"/>
      <c r="J81" s="59">
        <f t="shared" si="7"/>
        <v>1.1100000000000001E-3</v>
      </c>
      <c r="K81" s="82">
        <f t="shared" si="8"/>
        <v>0</v>
      </c>
      <c r="L81" s="59">
        <f t="shared" si="9"/>
        <v>0</v>
      </c>
      <c r="M81" s="59">
        <f t="shared" si="10"/>
        <v>0</v>
      </c>
      <c r="N81" s="59">
        <f t="shared" si="11"/>
        <v>0</v>
      </c>
      <c r="O81" s="59">
        <f t="shared" si="12"/>
        <v>0</v>
      </c>
      <c r="P81" s="89">
        <f>J81*VLOOKUP(A81, '2020 Demographic Data'!E:I, 2, FALSE)</f>
        <v>2.8860000000000004E-2</v>
      </c>
    </row>
    <row r="82" spans="1:16" x14ac:dyDescent="0.2">
      <c r="A82" s="54" t="s">
        <v>187</v>
      </c>
      <c r="B82" s="51"/>
      <c r="C82" s="51"/>
      <c r="D82" s="52"/>
      <c r="E82" s="51"/>
      <c r="F82" s="51"/>
      <c r="G82" s="51"/>
      <c r="H82" s="51"/>
      <c r="I82" s="51"/>
      <c r="J82" s="59">
        <f t="shared" si="7"/>
        <v>0</v>
      </c>
      <c r="K82" s="82">
        <f t="shared" si="8"/>
        <v>0</v>
      </c>
      <c r="L82" s="59">
        <f t="shared" si="9"/>
        <v>0</v>
      </c>
      <c r="M82" s="59">
        <f t="shared" si="10"/>
        <v>0</v>
      </c>
      <c r="N82" s="59">
        <f t="shared" si="11"/>
        <v>0</v>
      </c>
      <c r="O82" s="59">
        <f t="shared" si="12"/>
        <v>0</v>
      </c>
      <c r="P82" s="89">
        <f>J82*VLOOKUP(A82, '2020 Demographic Data'!E:I, 2, FALSE)</f>
        <v>0</v>
      </c>
    </row>
    <row r="83" spans="1:16" x14ac:dyDescent="0.2">
      <c r="A83" s="54" t="s">
        <v>189</v>
      </c>
      <c r="B83" s="51">
        <v>14</v>
      </c>
      <c r="C83" s="51">
        <v>66</v>
      </c>
      <c r="D83" s="52" t="s">
        <v>315</v>
      </c>
      <c r="E83" s="51"/>
      <c r="F83" s="51"/>
      <c r="G83" s="51"/>
      <c r="H83" s="51"/>
      <c r="I83" s="51"/>
      <c r="J83" s="59">
        <f t="shared" si="7"/>
        <v>1.3999999999999999E-4</v>
      </c>
      <c r="K83" s="82">
        <f t="shared" si="8"/>
        <v>0</v>
      </c>
      <c r="L83" s="59">
        <f t="shared" si="9"/>
        <v>0</v>
      </c>
      <c r="M83" s="59">
        <f t="shared" si="10"/>
        <v>0</v>
      </c>
      <c r="N83" s="59">
        <f t="shared" si="11"/>
        <v>0</v>
      </c>
      <c r="O83" s="59">
        <f t="shared" si="12"/>
        <v>0</v>
      </c>
      <c r="P83" s="89">
        <f>J83*VLOOKUP(A83, '2020 Demographic Data'!E:I, 2, FALSE)</f>
        <v>0</v>
      </c>
    </row>
    <row r="84" spans="1:16" x14ac:dyDescent="0.2">
      <c r="A84" s="54" t="s">
        <v>191</v>
      </c>
      <c r="B84" s="51">
        <v>142</v>
      </c>
      <c r="C84" s="51">
        <v>26</v>
      </c>
      <c r="D84" s="52" t="s">
        <v>316</v>
      </c>
      <c r="E84" s="51"/>
      <c r="F84" s="51"/>
      <c r="G84" s="51">
        <v>31</v>
      </c>
      <c r="H84" s="51"/>
      <c r="I84" s="51">
        <v>27</v>
      </c>
      <c r="J84" s="59">
        <f t="shared" si="7"/>
        <v>1.42E-3</v>
      </c>
      <c r="K84" s="82">
        <f t="shared" si="8"/>
        <v>0</v>
      </c>
      <c r="L84" s="59">
        <f t="shared" si="9"/>
        <v>0</v>
      </c>
      <c r="M84" s="59">
        <f t="shared" si="10"/>
        <v>3.1E-4</v>
      </c>
      <c r="N84" s="59">
        <f t="shared" si="11"/>
        <v>0</v>
      </c>
      <c r="O84" s="59">
        <f t="shared" si="12"/>
        <v>2.7E-4</v>
      </c>
      <c r="P84" s="89">
        <f>J84*VLOOKUP(A84, '2020 Demographic Data'!E:I, 2, FALSE)</f>
        <v>2.8400000000000002E-2</v>
      </c>
    </row>
    <row r="85" spans="1:16" x14ac:dyDescent="0.2">
      <c r="A85" s="54" t="s">
        <v>193</v>
      </c>
      <c r="B85" s="51">
        <v>13</v>
      </c>
      <c r="C85" s="51">
        <v>28</v>
      </c>
      <c r="D85" s="52" t="s">
        <v>317</v>
      </c>
      <c r="E85" s="51"/>
      <c r="F85" s="51"/>
      <c r="G85" s="51"/>
      <c r="H85" s="51"/>
      <c r="I85" s="51"/>
      <c r="J85" s="59">
        <f t="shared" si="7"/>
        <v>1.2999999999999999E-4</v>
      </c>
      <c r="K85" s="82">
        <f t="shared" si="8"/>
        <v>0</v>
      </c>
      <c r="L85" s="59">
        <f t="shared" si="9"/>
        <v>0</v>
      </c>
      <c r="M85" s="59">
        <f t="shared" si="10"/>
        <v>0</v>
      </c>
      <c r="N85" s="59">
        <f t="shared" si="11"/>
        <v>0</v>
      </c>
      <c r="O85" s="59">
        <f t="shared" si="12"/>
        <v>0</v>
      </c>
      <c r="P85" s="89">
        <f>J85*VLOOKUP(A85, '2020 Demographic Data'!E:I, 2, FALSE)</f>
        <v>0</v>
      </c>
    </row>
    <row r="86" spans="1:16" x14ac:dyDescent="0.2">
      <c r="A86" s="54" t="s">
        <v>195</v>
      </c>
      <c r="B86" s="51">
        <v>54</v>
      </c>
      <c r="C86" s="51">
        <v>17</v>
      </c>
      <c r="D86" s="52" t="s">
        <v>318</v>
      </c>
      <c r="E86" s="51"/>
      <c r="F86" s="51"/>
      <c r="G86" s="51"/>
      <c r="H86" s="51"/>
      <c r="I86" s="51"/>
      <c r="J86" s="59">
        <f t="shared" si="7"/>
        <v>5.4000000000000001E-4</v>
      </c>
      <c r="K86" s="82">
        <f t="shared" si="8"/>
        <v>0</v>
      </c>
      <c r="L86" s="59">
        <f t="shared" si="9"/>
        <v>0</v>
      </c>
      <c r="M86" s="59">
        <f t="shared" si="10"/>
        <v>0</v>
      </c>
      <c r="N86" s="59">
        <f t="shared" si="11"/>
        <v>0</v>
      </c>
      <c r="O86" s="59">
        <f t="shared" si="12"/>
        <v>0</v>
      </c>
      <c r="P86" s="89">
        <f>J86*VLOOKUP(A86, '2020 Demographic Data'!E:I, 2, FALSE)</f>
        <v>6.4799999999999996E-3</v>
      </c>
    </row>
    <row r="87" spans="1:16" x14ac:dyDescent="0.2">
      <c r="A87" s="54" t="s">
        <v>197</v>
      </c>
      <c r="B87" s="51">
        <v>24</v>
      </c>
      <c r="C87" s="51">
        <v>26</v>
      </c>
      <c r="D87" s="52" t="s">
        <v>319</v>
      </c>
      <c r="E87" s="51"/>
      <c r="F87" s="51"/>
      <c r="G87" s="51"/>
      <c r="H87" s="51"/>
      <c r="I87" s="51"/>
      <c r="J87" s="59">
        <f t="shared" si="7"/>
        <v>2.4000000000000001E-4</v>
      </c>
      <c r="K87" s="82">
        <f t="shared" si="8"/>
        <v>0</v>
      </c>
      <c r="L87" s="59">
        <f t="shared" si="9"/>
        <v>0</v>
      </c>
      <c r="M87" s="59">
        <f t="shared" si="10"/>
        <v>0</v>
      </c>
      <c r="N87" s="59">
        <f t="shared" si="11"/>
        <v>0</v>
      </c>
      <c r="O87" s="59">
        <f t="shared" si="12"/>
        <v>0</v>
      </c>
      <c r="P87" s="89">
        <f>J87*VLOOKUP(A87, '2020 Demographic Data'!E:I, 2, FALSE)</f>
        <v>0</v>
      </c>
    </row>
    <row r="88" spans="1:16" x14ac:dyDescent="0.2">
      <c r="A88" s="54" t="s">
        <v>199</v>
      </c>
      <c r="B88" s="51"/>
      <c r="C88" s="51"/>
      <c r="D88" s="52"/>
      <c r="E88" s="51"/>
      <c r="F88" s="51"/>
      <c r="G88" s="51"/>
      <c r="H88" s="51"/>
      <c r="I88" s="51"/>
      <c r="J88" s="59">
        <f t="shared" si="7"/>
        <v>0</v>
      </c>
      <c r="K88" s="82">
        <f t="shared" si="8"/>
        <v>0</v>
      </c>
      <c r="L88" s="59">
        <f t="shared" si="9"/>
        <v>0</v>
      </c>
      <c r="M88" s="59">
        <f t="shared" si="10"/>
        <v>0</v>
      </c>
      <c r="N88" s="59">
        <f t="shared" si="11"/>
        <v>0</v>
      </c>
      <c r="O88" s="59">
        <f t="shared" si="12"/>
        <v>0</v>
      </c>
      <c r="P88" s="89">
        <f>J88*VLOOKUP(A88, '2020 Demographic Data'!E:I, 2, FALSE)</f>
        <v>0</v>
      </c>
    </row>
    <row r="89" spans="1:16" x14ac:dyDescent="0.2">
      <c r="A89" s="54" t="s">
        <v>201</v>
      </c>
      <c r="B89" s="51">
        <v>20</v>
      </c>
      <c r="C89" s="51">
        <v>11</v>
      </c>
      <c r="D89" s="52" t="s">
        <v>320</v>
      </c>
      <c r="E89" s="51"/>
      <c r="F89" s="51"/>
      <c r="G89" s="51"/>
      <c r="H89" s="51"/>
      <c r="I89" s="51"/>
      <c r="J89" s="59">
        <f t="shared" si="7"/>
        <v>2.0000000000000001E-4</v>
      </c>
      <c r="K89" s="82">
        <f t="shared" si="8"/>
        <v>0</v>
      </c>
      <c r="L89" s="59">
        <f t="shared" si="9"/>
        <v>0</v>
      </c>
      <c r="M89" s="59">
        <f t="shared" si="10"/>
        <v>0</v>
      </c>
      <c r="N89" s="59">
        <f t="shared" si="11"/>
        <v>0</v>
      </c>
      <c r="O89" s="59">
        <f t="shared" si="12"/>
        <v>0</v>
      </c>
      <c r="P89" s="89">
        <f>J89*VLOOKUP(A89, '2020 Demographic Data'!E:I, 2, FALSE)</f>
        <v>0</v>
      </c>
    </row>
    <row r="90" spans="1:16" x14ac:dyDescent="0.2">
      <c r="A90" s="54" t="s">
        <v>203</v>
      </c>
      <c r="B90" s="51">
        <v>22</v>
      </c>
      <c r="C90" s="51">
        <v>26</v>
      </c>
      <c r="D90" s="52" t="s">
        <v>321</v>
      </c>
      <c r="E90" s="51"/>
      <c r="F90" s="51"/>
      <c r="G90" s="51"/>
      <c r="H90" s="51"/>
      <c r="I90" s="51"/>
      <c r="J90" s="59">
        <f t="shared" si="7"/>
        <v>2.2000000000000001E-4</v>
      </c>
      <c r="K90" s="82">
        <f t="shared" si="8"/>
        <v>0</v>
      </c>
      <c r="L90" s="59">
        <f t="shared" si="9"/>
        <v>0</v>
      </c>
      <c r="M90" s="59">
        <f t="shared" si="10"/>
        <v>0</v>
      </c>
      <c r="N90" s="59">
        <f t="shared" si="11"/>
        <v>0</v>
      </c>
      <c r="O90" s="59">
        <f t="shared" si="12"/>
        <v>0</v>
      </c>
      <c r="P90" s="89">
        <f>J90*VLOOKUP(A90, '2020 Demographic Data'!E:I, 2, FALSE)</f>
        <v>0</v>
      </c>
    </row>
    <row r="91" spans="1:16" x14ac:dyDescent="0.2">
      <c r="A91" s="54" t="s">
        <v>205</v>
      </c>
      <c r="B91" s="51">
        <v>156</v>
      </c>
      <c r="C91" s="51">
        <v>79</v>
      </c>
      <c r="D91" s="52" t="s">
        <v>322</v>
      </c>
      <c r="E91" s="51"/>
      <c r="F91" s="51"/>
      <c r="G91" s="51">
        <v>82</v>
      </c>
      <c r="H91" s="51"/>
      <c r="I91" s="51">
        <v>80</v>
      </c>
      <c r="J91" s="59">
        <f t="shared" si="7"/>
        <v>1.56E-3</v>
      </c>
      <c r="K91" s="82">
        <f t="shared" si="8"/>
        <v>0</v>
      </c>
      <c r="L91" s="59">
        <f t="shared" si="9"/>
        <v>0</v>
      </c>
      <c r="M91" s="59">
        <f t="shared" si="10"/>
        <v>8.1999999999999998E-4</v>
      </c>
      <c r="N91" s="59">
        <f t="shared" si="11"/>
        <v>0</v>
      </c>
      <c r="O91" s="59">
        <f t="shared" si="12"/>
        <v>8.0000000000000004E-4</v>
      </c>
      <c r="P91" s="89">
        <f>J91*VLOOKUP(A91, '2020 Demographic Data'!E:I, 2, FALSE)</f>
        <v>6.5519999999999995E-2</v>
      </c>
    </row>
    <row r="92" spans="1:16" x14ac:dyDescent="0.2">
      <c r="A92" s="54" t="s">
        <v>207</v>
      </c>
      <c r="B92" s="51">
        <v>18</v>
      </c>
      <c r="C92" s="51">
        <v>21</v>
      </c>
      <c r="D92" s="52" t="s">
        <v>323</v>
      </c>
      <c r="E92" s="51"/>
      <c r="F92" s="51"/>
      <c r="G92" s="51"/>
      <c r="H92" s="51"/>
      <c r="I92" s="51"/>
      <c r="J92" s="59">
        <f t="shared" si="7"/>
        <v>1.8000000000000001E-4</v>
      </c>
      <c r="K92" s="82">
        <f t="shared" si="8"/>
        <v>0</v>
      </c>
      <c r="L92" s="59">
        <f t="shared" si="9"/>
        <v>0</v>
      </c>
      <c r="M92" s="59">
        <f t="shared" si="10"/>
        <v>0</v>
      </c>
      <c r="N92" s="59">
        <f t="shared" si="11"/>
        <v>0</v>
      </c>
      <c r="O92" s="59">
        <f t="shared" si="12"/>
        <v>0</v>
      </c>
      <c r="P92" s="89">
        <f>J92*VLOOKUP(A92, '2020 Demographic Data'!E:I, 2, FALSE)</f>
        <v>0</v>
      </c>
    </row>
    <row r="93" spans="1:16" x14ac:dyDescent="0.2">
      <c r="A93" s="54" t="s">
        <v>209</v>
      </c>
      <c r="B93" s="51">
        <v>14</v>
      </c>
      <c r="C93" s="51">
        <v>19</v>
      </c>
      <c r="D93" s="52" t="s">
        <v>324</v>
      </c>
      <c r="E93" s="51"/>
      <c r="F93" s="51"/>
      <c r="G93" s="51"/>
      <c r="H93" s="51"/>
      <c r="I93" s="51"/>
      <c r="J93" s="59">
        <f t="shared" si="7"/>
        <v>1.3999999999999999E-4</v>
      </c>
      <c r="K93" s="82">
        <f t="shared" si="8"/>
        <v>0</v>
      </c>
      <c r="L93" s="59">
        <f t="shared" si="9"/>
        <v>0</v>
      </c>
      <c r="M93" s="59">
        <f t="shared" si="10"/>
        <v>0</v>
      </c>
      <c r="N93" s="59">
        <f t="shared" si="11"/>
        <v>0</v>
      </c>
      <c r="O93" s="59">
        <f t="shared" si="12"/>
        <v>0</v>
      </c>
      <c r="P93" s="89">
        <f>J93*VLOOKUP(A93, '2020 Demographic Data'!E:I, 2, FALSE)</f>
        <v>0</v>
      </c>
    </row>
    <row r="94" spans="1:16" x14ac:dyDescent="0.2">
      <c r="A94" s="54" t="s">
        <v>211</v>
      </c>
      <c r="B94" s="51"/>
      <c r="C94" s="51"/>
      <c r="D94" s="52"/>
      <c r="E94" s="51"/>
      <c r="F94" s="51"/>
      <c r="G94" s="51"/>
      <c r="H94" s="51"/>
      <c r="I94" s="51"/>
      <c r="J94" s="59">
        <f t="shared" si="7"/>
        <v>0</v>
      </c>
      <c r="K94" s="82">
        <f t="shared" si="8"/>
        <v>0</v>
      </c>
      <c r="L94" s="59">
        <f t="shared" si="9"/>
        <v>0</v>
      </c>
      <c r="M94" s="59">
        <f t="shared" si="10"/>
        <v>0</v>
      </c>
      <c r="N94" s="59">
        <f t="shared" si="11"/>
        <v>0</v>
      </c>
      <c r="O94" s="59">
        <f t="shared" si="12"/>
        <v>0</v>
      </c>
      <c r="P94" s="89">
        <f>J94*VLOOKUP(A94, '2020 Demographic Data'!E:I, 2, FALSE)</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E1CE-6A3C-495E-A7D5-1F774873407C}">
  <dimension ref="A1:I96"/>
  <sheetViews>
    <sheetView workbookViewId="0">
      <pane xSplit="1" topLeftCell="H1" activePane="topRight" state="frozen"/>
      <selection pane="topRight" activeCell="M26" sqref="M26"/>
    </sheetView>
  </sheetViews>
  <sheetFormatPr baseColWidth="10" defaultColWidth="8.83203125" defaultRowHeight="15" x14ac:dyDescent="0.2"/>
  <cols>
    <col min="1" max="1" width="36.33203125" customWidth="1"/>
    <col min="2" max="2" width="28.5" customWidth="1"/>
    <col min="3" max="3" width="27" customWidth="1"/>
    <col min="4" max="4" width="29.5" customWidth="1"/>
    <col min="5" max="5" width="21.5" customWidth="1"/>
    <col min="6" max="6" width="30.5" customWidth="1"/>
    <col min="7" max="7" width="35.33203125" customWidth="1"/>
    <col min="8" max="8" width="24" customWidth="1"/>
    <col min="9" max="9" width="17.5" customWidth="1"/>
  </cols>
  <sheetData>
    <row r="1" spans="1:9" ht="16" x14ac:dyDescent="0.2">
      <c r="A1" s="62" t="s">
        <v>3</v>
      </c>
      <c r="B1" t="s">
        <v>327</v>
      </c>
      <c r="C1" t="s">
        <v>328</v>
      </c>
      <c r="D1" t="s">
        <v>329</v>
      </c>
      <c r="E1" t="s">
        <v>330</v>
      </c>
      <c r="F1" t="s">
        <v>331</v>
      </c>
      <c r="G1" t="s">
        <v>332</v>
      </c>
      <c r="H1" t="s">
        <v>333</v>
      </c>
      <c r="I1" t="s">
        <v>334</v>
      </c>
    </row>
    <row r="2" spans="1:9" x14ac:dyDescent="0.2">
      <c r="A2" s="5" t="s">
        <v>22</v>
      </c>
      <c r="B2" t="s">
        <v>335</v>
      </c>
    </row>
    <row r="3" spans="1:9" x14ac:dyDescent="0.2">
      <c r="A3" t="s">
        <v>27</v>
      </c>
      <c r="B3">
        <f>C3+D3+E3+F3+G3+H3+I3</f>
        <v>0</v>
      </c>
    </row>
    <row r="4" spans="1:9" x14ac:dyDescent="0.2">
      <c r="A4" t="s">
        <v>29</v>
      </c>
      <c r="B4">
        <f t="shared" ref="B4:B67" si="0">C4+D4+E4+F4+G4+H4+I4</f>
        <v>1</v>
      </c>
      <c r="C4">
        <v>0</v>
      </c>
      <c r="D4">
        <v>0</v>
      </c>
      <c r="E4">
        <v>0</v>
      </c>
      <c r="F4">
        <v>1</v>
      </c>
      <c r="G4">
        <v>0</v>
      </c>
      <c r="H4">
        <v>0</v>
      </c>
      <c r="I4">
        <v>0</v>
      </c>
    </row>
    <row r="5" spans="1:9" x14ac:dyDescent="0.2">
      <c r="A5" t="s">
        <v>31</v>
      </c>
      <c r="B5">
        <f t="shared" si="0"/>
        <v>4</v>
      </c>
      <c r="C5">
        <v>0</v>
      </c>
      <c r="D5">
        <v>1</v>
      </c>
      <c r="E5">
        <v>1</v>
      </c>
      <c r="F5">
        <v>0</v>
      </c>
      <c r="G5">
        <v>0</v>
      </c>
      <c r="H5">
        <v>1</v>
      </c>
      <c r="I5">
        <v>1</v>
      </c>
    </row>
    <row r="6" spans="1:9" x14ac:dyDescent="0.2">
      <c r="A6" t="s">
        <v>33</v>
      </c>
      <c r="B6">
        <f t="shared" si="0"/>
        <v>2</v>
      </c>
      <c r="C6">
        <v>0</v>
      </c>
      <c r="D6">
        <v>1</v>
      </c>
      <c r="E6">
        <v>1</v>
      </c>
      <c r="F6">
        <v>0</v>
      </c>
      <c r="G6">
        <v>0</v>
      </c>
      <c r="H6">
        <v>0</v>
      </c>
      <c r="I6">
        <v>0</v>
      </c>
    </row>
    <row r="7" spans="1:9" x14ac:dyDescent="0.2">
      <c r="A7" t="s">
        <v>35</v>
      </c>
      <c r="B7">
        <f t="shared" si="0"/>
        <v>0</v>
      </c>
      <c r="C7">
        <v>0</v>
      </c>
      <c r="D7">
        <v>0</v>
      </c>
      <c r="E7">
        <v>0</v>
      </c>
      <c r="F7">
        <v>0</v>
      </c>
      <c r="G7">
        <v>0</v>
      </c>
      <c r="H7">
        <v>0</v>
      </c>
      <c r="I7">
        <v>0</v>
      </c>
    </row>
    <row r="8" spans="1:9" x14ac:dyDescent="0.2">
      <c r="A8" t="s">
        <v>37</v>
      </c>
      <c r="B8">
        <f t="shared" si="0"/>
        <v>3</v>
      </c>
      <c r="C8">
        <v>0</v>
      </c>
      <c r="D8">
        <v>0</v>
      </c>
      <c r="E8">
        <v>1</v>
      </c>
      <c r="F8">
        <v>1</v>
      </c>
      <c r="G8">
        <v>1</v>
      </c>
      <c r="H8">
        <v>0</v>
      </c>
      <c r="I8">
        <v>0</v>
      </c>
    </row>
    <row r="9" spans="1:9" x14ac:dyDescent="0.2">
      <c r="A9" t="s">
        <v>39</v>
      </c>
      <c r="B9">
        <f t="shared" si="0"/>
        <v>2</v>
      </c>
      <c r="C9">
        <v>0</v>
      </c>
      <c r="D9">
        <v>1</v>
      </c>
      <c r="E9">
        <v>1</v>
      </c>
      <c r="F9">
        <v>0</v>
      </c>
      <c r="G9">
        <v>0</v>
      </c>
      <c r="H9">
        <v>0</v>
      </c>
      <c r="I9">
        <v>0</v>
      </c>
    </row>
    <row r="10" spans="1:9" x14ac:dyDescent="0.2">
      <c r="A10" t="s">
        <v>41</v>
      </c>
      <c r="B10">
        <f t="shared" si="0"/>
        <v>1</v>
      </c>
      <c r="C10">
        <v>0</v>
      </c>
      <c r="D10">
        <v>0</v>
      </c>
      <c r="E10">
        <v>1</v>
      </c>
      <c r="F10">
        <v>0</v>
      </c>
      <c r="G10">
        <v>0</v>
      </c>
      <c r="H10">
        <v>0</v>
      </c>
      <c r="I10">
        <v>0</v>
      </c>
    </row>
    <row r="11" spans="1:9" x14ac:dyDescent="0.2">
      <c r="A11" t="s">
        <v>43</v>
      </c>
      <c r="B11">
        <f t="shared" si="0"/>
        <v>0</v>
      </c>
      <c r="C11">
        <v>0</v>
      </c>
      <c r="D11">
        <v>0</v>
      </c>
      <c r="E11">
        <v>0</v>
      </c>
      <c r="F11">
        <v>0</v>
      </c>
      <c r="G11">
        <v>0</v>
      </c>
      <c r="H11">
        <v>0</v>
      </c>
      <c r="I11">
        <v>0</v>
      </c>
    </row>
    <row r="12" spans="1:9" x14ac:dyDescent="0.2">
      <c r="A12" t="s">
        <v>45</v>
      </c>
      <c r="B12">
        <f t="shared" si="0"/>
        <v>1</v>
      </c>
      <c r="C12">
        <v>0</v>
      </c>
      <c r="D12">
        <v>0</v>
      </c>
      <c r="E12">
        <v>0</v>
      </c>
      <c r="F12">
        <v>1</v>
      </c>
      <c r="G12">
        <v>0</v>
      </c>
      <c r="H12">
        <v>0</v>
      </c>
      <c r="I12">
        <v>0</v>
      </c>
    </row>
    <row r="13" spans="1:9" x14ac:dyDescent="0.2">
      <c r="A13" t="s">
        <v>47</v>
      </c>
      <c r="B13">
        <f t="shared" si="0"/>
        <v>5</v>
      </c>
      <c r="C13">
        <v>1</v>
      </c>
      <c r="D13">
        <v>1</v>
      </c>
      <c r="E13">
        <v>1</v>
      </c>
      <c r="F13">
        <v>0</v>
      </c>
      <c r="G13">
        <v>0</v>
      </c>
      <c r="H13">
        <v>1</v>
      </c>
      <c r="I13">
        <v>1</v>
      </c>
    </row>
    <row r="14" spans="1:9" x14ac:dyDescent="0.2">
      <c r="A14" t="s">
        <v>49</v>
      </c>
      <c r="B14">
        <f t="shared" si="0"/>
        <v>0</v>
      </c>
      <c r="C14">
        <v>0</v>
      </c>
      <c r="D14">
        <v>0</v>
      </c>
      <c r="E14">
        <v>0</v>
      </c>
      <c r="F14">
        <v>0</v>
      </c>
      <c r="G14">
        <v>0</v>
      </c>
      <c r="H14">
        <v>0</v>
      </c>
      <c r="I14">
        <v>0</v>
      </c>
    </row>
    <row r="15" spans="1:9" x14ac:dyDescent="0.2">
      <c r="A15" t="s">
        <v>51</v>
      </c>
      <c r="B15">
        <f t="shared" si="0"/>
        <v>2</v>
      </c>
      <c r="C15">
        <v>0</v>
      </c>
      <c r="D15">
        <v>0</v>
      </c>
      <c r="E15">
        <v>1</v>
      </c>
      <c r="F15">
        <v>1</v>
      </c>
      <c r="G15">
        <v>0</v>
      </c>
      <c r="H15">
        <v>0</v>
      </c>
      <c r="I15">
        <v>0</v>
      </c>
    </row>
    <row r="16" spans="1:9" x14ac:dyDescent="0.2">
      <c r="A16" t="s">
        <v>53</v>
      </c>
      <c r="B16">
        <f t="shared" si="0"/>
        <v>1</v>
      </c>
      <c r="C16">
        <v>0</v>
      </c>
      <c r="D16">
        <v>0</v>
      </c>
      <c r="E16">
        <v>0</v>
      </c>
      <c r="F16">
        <v>1</v>
      </c>
      <c r="G16">
        <v>0</v>
      </c>
      <c r="H16">
        <v>0</v>
      </c>
      <c r="I16">
        <v>0</v>
      </c>
    </row>
    <row r="17" spans="1:9" x14ac:dyDescent="0.2">
      <c r="A17" t="s">
        <v>55</v>
      </c>
      <c r="B17">
        <f t="shared" si="0"/>
        <v>1</v>
      </c>
      <c r="C17">
        <v>0</v>
      </c>
      <c r="D17">
        <v>0</v>
      </c>
      <c r="E17">
        <v>1</v>
      </c>
      <c r="F17">
        <v>0</v>
      </c>
      <c r="G17">
        <v>0</v>
      </c>
      <c r="H17">
        <v>0</v>
      </c>
      <c r="I17">
        <v>0</v>
      </c>
    </row>
    <row r="18" spans="1:9" x14ac:dyDescent="0.2">
      <c r="A18" t="s">
        <v>57</v>
      </c>
      <c r="B18">
        <f t="shared" si="0"/>
        <v>5</v>
      </c>
      <c r="C18">
        <v>1</v>
      </c>
      <c r="D18">
        <v>1</v>
      </c>
      <c r="E18">
        <v>1</v>
      </c>
      <c r="F18">
        <v>0</v>
      </c>
      <c r="G18">
        <v>1</v>
      </c>
      <c r="H18">
        <v>0</v>
      </c>
      <c r="I18">
        <v>1</v>
      </c>
    </row>
    <row r="19" spans="1:9" x14ac:dyDescent="0.2">
      <c r="A19" t="s">
        <v>59</v>
      </c>
      <c r="B19">
        <f t="shared" si="0"/>
        <v>1</v>
      </c>
      <c r="C19">
        <v>0</v>
      </c>
      <c r="D19">
        <v>0</v>
      </c>
      <c r="E19">
        <v>1</v>
      </c>
      <c r="F19">
        <v>0</v>
      </c>
      <c r="G19">
        <v>0</v>
      </c>
      <c r="H19">
        <v>0</v>
      </c>
      <c r="I19">
        <v>0</v>
      </c>
    </row>
    <row r="20" spans="1:9" x14ac:dyDescent="0.2">
      <c r="A20" t="s">
        <v>61</v>
      </c>
      <c r="B20">
        <f t="shared" si="0"/>
        <v>1</v>
      </c>
      <c r="C20">
        <v>0</v>
      </c>
      <c r="D20">
        <v>0</v>
      </c>
      <c r="E20">
        <v>0</v>
      </c>
      <c r="F20">
        <v>1</v>
      </c>
      <c r="G20">
        <v>0</v>
      </c>
      <c r="H20">
        <v>0</v>
      </c>
      <c r="I20">
        <v>0</v>
      </c>
    </row>
    <row r="21" spans="1:9" x14ac:dyDescent="0.2">
      <c r="A21" t="s">
        <v>63</v>
      </c>
      <c r="B21">
        <f t="shared" si="0"/>
        <v>3</v>
      </c>
      <c r="C21">
        <v>0</v>
      </c>
      <c r="D21">
        <v>1</v>
      </c>
      <c r="E21">
        <v>1</v>
      </c>
      <c r="F21">
        <v>0</v>
      </c>
      <c r="G21">
        <v>0</v>
      </c>
      <c r="H21">
        <v>0</v>
      </c>
      <c r="I21">
        <v>1</v>
      </c>
    </row>
    <row r="22" spans="1:9" x14ac:dyDescent="0.2">
      <c r="A22" t="s">
        <v>65</v>
      </c>
      <c r="B22">
        <f t="shared" si="0"/>
        <v>1</v>
      </c>
      <c r="C22">
        <v>0</v>
      </c>
      <c r="D22">
        <v>0</v>
      </c>
      <c r="E22">
        <v>0</v>
      </c>
      <c r="F22">
        <v>1</v>
      </c>
      <c r="G22">
        <v>0</v>
      </c>
      <c r="H22">
        <v>0</v>
      </c>
      <c r="I22">
        <v>0</v>
      </c>
    </row>
    <row r="23" spans="1:9" x14ac:dyDescent="0.2">
      <c r="A23" t="s">
        <v>67</v>
      </c>
      <c r="B23">
        <f t="shared" si="0"/>
        <v>0</v>
      </c>
      <c r="C23">
        <v>0</v>
      </c>
      <c r="D23">
        <v>0</v>
      </c>
      <c r="E23">
        <v>0</v>
      </c>
      <c r="F23">
        <v>0</v>
      </c>
      <c r="G23">
        <v>0</v>
      </c>
      <c r="H23">
        <v>0</v>
      </c>
      <c r="I23">
        <v>0</v>
      </c>
    </row>
    <row r="24" spans="1:9" x14ac:dyDescent="0.2">
      <c r="A24" t="s">
        <v>69</v>
      </c>
      <c r="B24">
        <f t="shared" si="0"/>
        <v>5</v>
      </c>
      <c r="C24">
        <v>1</v>
      </c>
      <c r="D24">
        <v>0</v>
      </c>
      <c r="E24">
        <v>1</v>
      </c>
      <c r="F24">
        <v>1</v>
      </c>
      <c r="G24">
        <v>0</v>
      </c>
      <c r="H24">
        <v>1</v>
      </c>
      <c r="I24">
        <v>1</v>
      </c>
    </row>
    <row r="25" spans="1:9" x14ac:dyDescent="0.2">
      <c r="A25" t="s">
        <v>71</v>
      </c>
      <c r="B25">
        <f t="shared" si="0"/>
        <v>4</v>
      </c>
      <c r="C25">
        <v>0</v>
      </c>
      <c r="D25">
        <v>1</v>
      </c>
      <c r="E25">
        <v>1</v>
      </c>
      <c r="F25">
        <v>0</v>
      </c>
      <c r="G25">
        <v>1</v>
      </c>
      <c r="H25">
        <v>0</v>
      </c>
      <c r="I25">
        <v>1</v>
      </c>
    </row>
    <row r="26" spans="1:9" x14ac:dyDescent="0.2">
      <c r="A26" t="s">
        <v>73</v>
      </c>
      <c r="B26">
        <f t="shared" si="0"/>
        <v>0</v>
      </c>
      <c r="C26">
        <v>0</v>
      </c>
      <c r="D26">
        <v>0</v>
      </c>
      <c r="E26">
        <v>0</v>
      </c>
      <c r="F26">
        <v>0</v>
      </c>
      <c r="G26">
        <v>0</v>
      </c>
      <c r="H26">
        <v>0</v>
      </c>
      <c r="I26">
        <v>0</v>
      </c>
    </row>
    <row r="27" spans="1:9" x14ac:dyDescent="0.2">
      <c r="A27" t="s">
        <v>75</v>
      </c>
      <c r="B27">
        <f t="shared" si="0"/>
        <v>1</v>
      </c>
      <c r="C27">
        <v>0</v>
      </c>
      <c r="D27">
        <v>0</v>
      </c>
      <c r="E27">
        <v>0</v>
      </c>
      <c r="F27">
        <v>1</v>
      </c>
      <c r="G27">
        <v>0</v>
      </c>
      <c r="H27">
        <v>0</v>
      </c>
      <c r="I27">
        <v>0</v>
      </c>
    </row>
    <row r="28" spans="1:9" x14ac:dyDescent="0.2">
      <c r="A28" t="s">
        <v>77</v>
      </c>
      <c r="B28">
        <f t="shared" si="0"/>
        <v>1</v>
      </c>
      <c r="C28">
        <v>0</v>
      </c>
      <c r="D28">
        <v>0</v>
      </c>
      <c r="E28">
        <v>0</v>
      </c>
      <c r="F28">
        <v>1</v>
      </c>
      <c r="G28">
        <v>0</v>
      </c>
      <c r="H28">
        <v>0</v>
      </c>
      <c r="I28">
        <v>0</v>
      </c>
    </row>
    <row r="29" spans="1:9" x14ac:dyDescent="0.2">
      <c r="A29" t="s">
        <v>79</v>
      </c>
      <c r="B29">
        <f t="shared" si="0"/>
        <v>2</v>
      </c>
      <c r="C29">
        <v>0</v>
      </c>
      <c r="D29">
        <v>0</v>
      </c>
      <c r="E29">
        <v>1</v>
      </c>
      <c r="F29">
        <v>1</v>
      </c>
      <c r="G29">
        <v>0</v>
      </c>
      <c r="H29">
        <v>0</v>
      </c>
      <c r="I29">
        <v>0</v>
      </c>
    </row>
    <row r="30" spans="1:9" x14ac:dyDescent="0.2">
      <c r="A30" t="s">
        <v>81</v>
      </c>
      <c r="B30">
        <f t="shared" si="0"/>
        <v>4</v>
      </c>
      <c r="C30">
        <v>0</v>
      </c>
      <c r="D30">
        <v>1</v>
      </c>
      <c r="E30">
        <v>1</v>
      </c>
      <c r="F30">
        <v>1</v>
      </c>
      <c r="G30">
        <v>0</v>
      </c>
      <c r="H30">
        <v>0</v>
      </c>
      <c r="I30">
        <v>1</v>
      </c>
    </row>
    <row r="31" spans="1:9" x14ac:dyDescent="0.2">
      <c r="A31" t="s">
        <v>83</v>
      </c>
      <c r="B31">
        <f t="shared" si="0"/>
        <v>1</v>
      </c>
      <c r="C31">
        <v>0</v>
      </c>
      <c r="D31">
        <v>0</v>
      </c>
      <c r="E31">
        <v>0</v>
      </c>
      <c r="F31">
        <v>1</v>
      </c>
      <c r="G31">
        <v>0</v>
      </c>
      <c r="H31">
        <v>0</v>
      </c>
      <c r="I31">
        <v>0</v>
      </c>
    </row>
    <row r="32" spans="1:9" x14ac:dyDescent="0.2">
      <c r="A32" t="s">
        <v>85</v>
      </c>
      <c r="B32">
        <f t="shared" si="0"/>
        <v>2</v>
      </c>
      <c r="C32">
        <v>0</v>
      </c>
      <c r="D32">
        <v>1</v>
      </c>
      <c r="E32">
        <v>1</v>
      </c>
      <c r="F32">
        <v>0</v>
      </c>
      <c r="G32">
        <v>0</v>
      </c>
      <c r="H32">
        <v>0</v>
      </c>
      <c r="I32">
        <v>0</v>
      </c>
    </row>
    <row r="33" spans="1:9" x14ac:dyDescent="0.2">
      <c r="A33" t="s">
        <v>87</v>
      </c>
      <c r="B33">
        <f t="shared" si="0"/>
        <v>0</v>
      </c>
      <c r="C33">
        <v>0</v>
      </c>
      <c r="D33">
        <v>0</v>
      </c>
      <c r="E33">
        <v>0</v>
      </c>
      <c r="F33">
        <v>0</v>
      </c>
      <c r="G33">
        <v>0</v>
      </c>
      <c r="H33">
        <v>0</v>
      </c>
      <c r="I33">
        <v>0</v>
      </c>
    </row>
    <row r="34" spans="1:9" x14ac:dyDescent="0.2">
      <c r="A34" t="s">
        <v>89</v>
      </c>
      <c r="B34">
        <f t="shared" si="0"/>
        <v>2</v>
      </c>
      <c r="C34">
        <v>0</v>
      </c>
      <c r="D34">
        <v>1</v>
      </c>
      <c r="E34">
        <v>1</v>
      </c>
      <c r="F34">
        <v>0</v>
      </c>
      <c r="G34">
        <v>0</v>
      </c>
      <c r="H34">
        <v>0</v>
      </c>
      <c r="I34">
        <v>0</v>
      </c>
    </row>
    <row r="35" spans="1:9" x14ac:dyDescent="0.2">
      <c r="A35" t="s">
        <v>91</v>
      </c>
      <c r="B35">
        <f t="shared" si="0"/>
        <v>1</v>
      </c>
      <c r="C35">
        <v>0</v>
      </c>
      <c r="D35">
        <v>0</v>
      </c>
      <c r="E35">
        <v>1</v>
      </c>
      <c r="F35">
        <v>0</v>
      </c>
      <c r="G35">
        <v>0</v>
      </c>
      <c r="H35">
        <v>0</v>
      </c>
      <c r="I35">
        <v>0</v>
      </c>
    </row>
    <row r="36" spans="1:9" x14ac:dyDescent="0.2">
      <c r="A36" t="s">
        <v>93</v>
      </c>
      <c r="B36">
        <f t="shared" si="0"/>
        <v>1</v>
      </c>
      <c r="C36">
        <v>0</v>
      </c>
      <c r="D36">
        <v>0</v>
      </c>
      <c r="E36">
        <v>0</v>
      </c>
      <c r="F36">
        <v>1</v>
      </c>
      <c r="G36">
        <v>0</v>
      </c>
      <c r="H36">
        <v>0</v>
      </c>
      <c r="I36">
        <v>0</v>
      </c>
    </row>
    <row r="37" spans="1:9" x14ac:dyDescent="0.2">
      <c r="A37" t="s">
        <v>95</v>
      </c>
      <c r="B37">
        <f t="shared" si="0"/>
        <v>5</v>
      </c>
      <c r="C37">
        <v>1</v>
      </c>
      <c r="D37">
        <v>1</v>
      </c>
      <c r="E37">
        <v>1</v>
      </c>
      <c r="F37">
        <v>0</v>
      </c>
      <c r="G37">
        <v>1</v>
      </c>
      <c r="H37">
        <v>0</v>
      </c>
      <c r="I37">
        <v>1</v>
      </c>
    </row>
    <row r="38" spans="1:9" x14ac:dyDescent="0.2">
      <c r="A38" t="s">
        <v>97</v>
      </c>
      <c r="B38">
        <f t="shared" si="0"/>
        <v>2</v>
      </c>
      <c r="C38">
        <v>0</v>
      </c>
      <c r="D38">
        <v>0</v>
      </c>
      <c r="E38">
        <v>1</v>
      </c>
      <c r="F38">
        <v>1</v>
      </c>
      <c r="G38">
        <v>0</v>
      </c>
      <c r="H38">
        <v>0</v>
      </c>
      <c r="I38">
        <v>0</v>
      </c>
    </row>
    <row r="39" spans="1:9" x14ac:dyDescent="0.2">
      <c r="A39" t="s">
        <v>99</v>
      </c>
      <c r="B39">
        <f t="shared" si="0"/>
        <v>4</v>
      </c>
      <c r="C39">
        <v>1</v>
      </c>
      <c r="D39">
        <v>0</v>
      </c>
      <c r="E39">
        <v>1</v>
      </c>
      <c r="F39">
        <v>1</v>
      </c>
      <c r="G39">
        <v>1</v>
      </c>
      <c r="H39">
        <v>0</v>
      </c>
      <c r="I39">
        <v>0</v>
      </c>
    </row>
    <row r="40" spans="1:9" x14ac:dyDescent="0.2">
      <c r="A40" t="s">
        <v>101</v>
      </c>
      <c r="B40">
        <f t="shared" si="0"/>
        <v>1</v>
      </c>
      <c r="C40">
        <v>0</v>
      </c>
      <c r="D40">
        <v>0</v>
      </c>
      <c r="E40">
        <v>1</v>
      </c>
      <c r="F40">
        <v>0</v>
      </c>
      <c r="G40">
        <v>0</v>
      </c>
      <c r="H40">
        <v>0</v>
      </c>
      <c r="I40">
        <v>0</v>
      </c>
    </row>
    <row r="41" spans="1:9" x14ac:dyDescent="0.2">
      <c r="A41" t="s">
        <v>103</v>
      </c>
      <c r="B41">
        <f t="shared" si="0"/>
        <v>4</v>
      </c>
      <c r="C41">
        <v>0</v>
      </c>
      <c r="D41">
        <v>1</v>
      </c>
      <c r="E41">
        <v>1</v>
      </c>
      <c r="F41">
        <v>1</v>
      </c>
      <c r="G41">
        <v>0</v>
      </c>
      <c r="H41">
        <v>0</v>
      </c>
      <c r="I41">
        <v>1</v>
      </c>
    </row>
    <row r="42" spans="1:9" x14ac:dyDescent="0.2">
      <c r="A42" t="s">
        <v>105</v>
      </c>
      <c r="B42">
        <f t="shared" si="0"/>
        <v>2</v>
      </c>
      <c r="C42">
        <v>0</v>
      </c>
      <c r="D42">
        <v>0</v>
      </c>
      <c r="E42">
        <v>1</v>
      </c>
      <c r="F42">
        <v>1</v>
      </c>
      <c r="G42">
        <v>0</v>
      </c>
      <c r="H42">
        <v>0</v>
      </c>
      <c r="I42">
        <v>0</v>
      </c>
    </row>
    <row r="43" spans="1:9" x14ac:dyDescent="0.2">
      <c r="A43" t="s">
        <v>107</v>
      </c>
      <c r="B43">
        <f t="shared" si="0"/>
        <v>3</v>
      </c>
      <c r="C43">
        <v>0</v>
      </c>
      <c r="D43">
        <v>0</v>
      </c>
      <c r="E43">
        <v>1</v>
      </c>
      <c r="F43">
        <v>1</v>
      </c>
      <c r="G43">
        <v>0</v>
      </c>
      <c r="H43">
        <v>0</v>
      </c>
      <c r="I43">
        <v>1</v>
      </c>
    </row>
    <row r="44" spans="1:9" x14ac:dyDescent="0.2">
      <c r="A44" t="s">
        <v>109</v>
      </c>
      <c r="B44">
        <f t="shared" si="0"/>
        <v>1</v>
      </c>
      <c r="C44">
        <v>0</v>
      </c>
      <c r="D44">
        <v>0</v>
      </c>
      <c r="E44">
        <v>1</v>
      </c>
      <c r="F44">
        <v>0</v>
      </c>
      <c r="G44">
        <v>0</v>
      </c>
      <c r="H44">
        <v>0</v>
      </c>
      <c r="I44">
        <v>0</v>
      </c>
    </row>
    <row r="45" spans="1:9" x14ac:dyDescent="0.2">
      <c r="A45" t="s">
        <v>111</v>
      </c>
      <c r="B45">
        <f t="shared" si="0"/>
        <v>2</v>
      </c>
      <c r="C45">
        <v>0</v>
      </c>
      <c r="D45">
        <v>1</v>
      </c>
      <c r="E45">
        <v>0</v>
      </c>
      <c r="F45">
        <v>1</v>
      </c>
      <c r="G45">
        <v>0</v>
      </c>
      <c r="H45">
        <v>0</v>
      </c>
      <c r="I45">
        <v>0</v>
      </c>
    </row>
    <row r="46" spans="1:9" x14ac:dyDescent="0.2">
      <c r="A46" t="s">
        <v>113</v>
      </c>
      <c r="B46">
        <f t="shared" si="0"/>
        <v>2</v>
      </c>
      <c r="C46">
        <v>0</v>
      </c>
      <c r="D46">
        <v>0</v>
      </c>
      <c r="E46">
        <v>1</v>
      </c>
      <c r="F46">
        <v>1</v>
      </c>
      <c r="G46">
        <v>0</v>
      </c>
      <c r="H46">
        <v>0</v>
      </c>
      <c r="I46">
        <v>0</v>
      </c>
    </row>
    <row r="47" spans="1:9" x14ac:dyDescent="0.2">
      <c r="A47" t="s">
        <v>115</v>
      </c>
      <c r="B47">
        <f t="shared" si="0"/>
        <v>1</v>
      </c>
      <c r="C47">
        <v>0</v>
      </c>
      <c r="D47">
        <v>0</v>
      </c>
      <c r="E47">
        <v>0</v>
      </c>
      <c r="F47">
        <v>1</v>
      </c>
      <c r="G47">
        <v>0</v>
      </c>
      <c r="H47">
        <v>0</v>
      </c>
      <c r="I47">
        <v>0</v>
      </c>
    </row>
    <row r="48" spans="1:9" x14ac:dyDescent="0.2">
      <c r="A48" t="s">
        <v>117</v>
      </c>
      <c r="B48">
        <f t="shared" si="0"/>
        <v>2</v>
      </c>
      <c r="C48">
        <v>0</v>
      </c>
      <c r="D48">
        <v>1</v>
      </c>
      <c r="E48">
        <v>1</v>
      </c>
      <c r="F48">
        <v>0</v>
      </c>
      <c r="G48">
        <v>0</v>
      </c>
      <c r="H48">
        <v>0</v>
      </c>
      <c r="I48">
        <v>0</v>
      </c>
    </row>
    <row r="49" spans="1:9" x14ac:dyDescent="0.2">
      <c r="A49" t="s">
        <v>119</v>
      </c>
      <c r="B49">
        <f t="shared" si="0"/>
        <v>3</v>
      </c>
      <c r="C49">
        <v>0</v>
      </c>
      <c r="D49">
        <v>1</v>
      </c>
      <c r="E49">
        <v>1</v>
      </c>
      <c r="F49">
        <v>0</v>
      </c>
      <c r="G49">
        <v>1</v>
      </c>
      <c r="H49">
        <v>0</v>
      </c>
      <c r="I49">
        <v>0</v>
      </c>
    </row>
    <row r="50" spans="1:9" x14ac:dyDescent="0.2">
      <c r="A50" t="s">
        <v>121</v>
      </c>
      <c r="B50">
        <f t="shared" si="0"/>
        <v>1</v>
      </c>
      <c r="C50">
        <v>0</v>
      </c>
      <c r="D50">
        <v>0</v>
      </c>
      <c r="E50">
        <v>0</v>
      </c>
      <c r="F50">
        <v>1</v>
      </c>
      <c r="G50">
        <v>0</v>
      </c>
      <c r="H50">
        <v>0</v>
      </c>
      <c r="I50">
        <v>0</v>
      </c>
    </row>
    <row r="51" spans="1:9" x14ac:dyDescent="0.2">
      <c r="A51" t="s">
        <v>123</v>
      </c>
      <c r="B51">
        <f t="shared" si="0"/>
        <v>4</v>
      </c>
      <c r="C51">
        <v>1</v>
      </c>
      <c r="D51">
        <v>0</v>
      </c>
      <c r="E51">
        <v>1</v>
      </c>
      <c r="F51">
        <v>0</v>
      </c>
      <c r="G51">
        <v>0</v>
      </c>
      <c r="H51">
        <v>1</v>
      </c>
      <c r="I51">
        <v>1</v>
      </c>
    </row>
    <row r="52" spans="1:9" x14ac:dyDescent="0.2">
      <c r="A52" t="s">
        <v>125</v>
      </c>
      <c r="B52">
        <f t="shared" si="0"/>
        <v>3</v>
      </c>
      <c r="C52">
        <v>1</v>
      </c>
      <c r="D52">
        <v>1</v>
      </c>
      <c r="E52">
        <v>0</v>
      </c>
      <c r="F52">
        <v>0</v>
      </c>
      <c r="G52">
        <v>0</v>
      </c>
      <c r="H52">
        <v>1</v>
      </c>
      <c r="I52">
        <v>0</v>
      </c>
    </row>
    <row r="53" spans="1:9" x14ac:dyDescent="0.2">
      <c r="A53" t="s">
        <v>127</v>
      </c>
      <c r="B53">
        <f t="shared" si="0"/>
        <v>3</v>
      </c>
      <c r="C53">
        <v>0</v>
      </c>
      <c r="D53">
        <v>0</v>
      </c>
      <c r="E53">
        <v>1</v>
      </c>
      <c r="F53">
        <v>1</v>
      </c>
      <c r="G53">
        <v>1</v>
      </c>
      <c r="H53">
        <v>0</v>
      </c>
      <c r="I53">
        <v>0</v>
      </c>
    </row>
    <row r="54" spans="1:9" x14ac:dyDescent="0.2">
      <c r="A54" t="s">
        <v>129</v>
      </c>
      <c r="B54">
        <f t="shared" si="0"/>
        <v>0</v>
      </c>
      <c r="C54">
        <v>0</v>
      </c>
      <c r="D54">
        <v>0</v>
      </c>
      <c r="E54">
        <v>0</v>
      </c>
      <c r="F54">
        <v>0</v>
      </c>
      <c r="G54">
        <v>0</v>
      </c>
      <c r="H54">
        <v>0</v>
      </c>
      <c r="I54">
        <v>0</v>
      </c>
    </row>
    <row r="55" spans="1:9" x14ac:dyDescent="0.2">
      <c r="A55" t="s">
        <v>131</v>
      </c>
      <c r="B55">
        <f t="shared" si="0"/>
        <v>1</v>
      </c>
      <c r="C55">
        <v>0</v>
      </c>
      <c r="D55">
        <v>0</v>
      </c>
      <c r="E55">
        <v>0</v>
      </c>
      <c r="F55">
        <v>1</v>
      </c>
      <c r="G55">
        <v>0</v>
      </c>
      <c r="H55">
        <v>0</v>
      </c>
      <c r="I55">
        <v>0</v>
      </c>
    </row>
    <row r="56" spans="1:9" x14ac:dyDescent="0.2">
      <c r="A56" t="s">
        <v>133</v>
      </c>
      <c r="B56">
        <f t="shared" si="0"/>
        <v>3</v>
      </c>
      <c r="C56">
        <v>1</v>
      </c>
      <c r="D56">
        <v>0</v>
      </c>
      <c r="E56">
        <v>1</v>
      </c>
      <c r="F56">
        <v>0</v>
      </c>
      <c r="G56">
        <v>0</v>
      </c>
      <c r="H56">
        <v>1</v>
      </c>
      <c r="I56">
        <v>0</v>
      </c>
    </row>
    <row r="57" spans="1:9" x14ac:dyDescent="0.2">
      <c r="A57" t="s">
        <v>135</v>
      </c>
      <c r="B57">
        <f t="shared" si="0"/>
        <v>5</v>
      </c>
      <c r="C57">
        <v>1</v>
      </c>
      <c r="D57">
        <v>1</v>
      </c>
      <c r="E57">
        <v>1</v>
      </c>
      <c r="F57">
        <v>1</v>
      </c>
      <c r="G57">
        <v>1</v>
      </c>
      <c r="H57">
        <v>0</v>
      </c>
      <c r="I57">
        <v>0</v>
      </c>
    </row>
    <row r="58" spans="1:9" x14ac:dyDescent="0.2">
      <c r="A58" t="s">
        <v>137</v>
      </c>
      <c r="B58">
        <f t="shared" si="0"/>
        <v>2</v>
      </c>
      <c r="C58">
        <v>0</v>
      </c>
      <c r="D58">
        <v>1</v>
      </c>
      <c r="E58">
        <v>1</v>
      </c>
      <c r="F58">
        <v>0</v>
      </c>
      <c r="G58">
        <v>0</v>
      </c>
      <c r="H58">
        <v>0</v>
      </c>
      <c r="I58">
        <v>0</v>
      </c>
    </row>
    <row r="59" spans="1:9" x14ac:dyDescent="0.2">
      <c r="A59" t="s">
        <v>139</v>
      </c>
      <c r="B59">
        <f t="shared" si="0"/>
        <v>0</v>
      </c>
      <c r="C59">
        <v>0</v>
      </c>
      <c r="D59">
        <v>0</v>
      </c>
      <c r="E59">
        <v>0</v>
      </c>
      <c r="F59">
        <v>0</v>
      </c>
      <c r="G59">
        <v>0</v>
      </c>
      <c r="H59">
        <v>0</v>
      </c>
      <c r="I59">
        <v>0</v>
      </c>
    </row>
    <row r="60" spans="1:9" x14ac:dyDescent="0.2">
      <c r="A60" t="s">
        <v>141</v>
      </c>
      <c r="B60">
        <f t="shared" si="0"/>
        <v>1</v>
      </c>
      <c r="C60">
        <v>0</v>
      </c>
      <c r="D60">
        <v>0</v>
      </c>
      <c r="E60">
        <v>0</v>
      </c>
      <c r="F60">
        <v>1</v>
      </c>
      <c r="G60">
        <v>0</v>
      </c>
      <c r="H60">
        <v>0</v>
      </c>
      <c r="I60">
        <v>0</v>
      </c>
    </row>
    <row r="61" spans="1:9" x14ac:dyDescent="0.2">
      <c r="A61" t="s">
        <v>143</v>
      </c>
      <c r="B61">
        <f t="shared" si="0"/>
        <v>1</v>
      </c>
      <c r="C61">
        <v>0</v>
      </c>
      <c r="D61">
        <v>0</v>
      </c>
      <c r="E61">
        <v>1</v>
      </c>
      <c r="F61">
        <v>0</v>
      </c>
      <c r="G61">
        <v>0</v>
      </c>
      <c r="H61">
        <v>0</v>
      </c>
      <c r="I61">
        <v>0</v>
      </c>
    </row>
    <row r="62" spans="1:9" x14ac:dyDescent="0.2">
      <c r="A62" t="s">
        <v>145</v>
      </c>
      <c r="B62">
        <f t="shared" si="0"/>
        <v>1</v>
      </c>
      <c r="C62">
        <v>0</v>
      </c>
      <c r="D62">
        <v>0</v>
      </c>
      <c r="E62">
        <v>1</v>
      </c>
      <c r="F62">
        <v>0</v>
      </c>
      <c r="G62">
        <v>0</v>
      </c>
      <c r="H62">
        <v>0</v>
      </c>
      <c r="I62">
        <v>0</v>
      </c>
    </row>
    <row r="63" spans="1:9" x14ac:dyDescent="0.2">
      <c r="A63" t="s">
        <v>147</v>
      </c>
      <c r="B63">
        <f t="shared" si="0"/>
        <v>0</v>
      </c>
      <c r="C63">
        <v>0</v>
      </c>
      <c r="D63">
        <v>0</v>
      </c>
      <c r="E63">
        <v>0</v>
      </c>
      <c r="F63">
        <v>0</v>
      </c>
      <c r="G63">
        <v>0</v>
      </c>
      <c r="H63">
        <v>0</v>
      </c>
      <c r="I63">
        <v>0</v>
      </c>
    </row>
    <row r="64" spans="1:9" x14ac:dyDescent="0.2">
      <c r="A64" t="s">
        <v>149</v>
      </c>
      <c r="B64">
        <f t="shared" si="0"/>
        <v>1</v>
      </c>
      <c r="C64">
        <v>0</v>
      </c>
      <c r="D64">
        <v>0</v>
      </c>
      <c r="E64">
        <v>0</v>
      </c>
      <c r="F64">
        <v>1</v>
      </c>
      <c r="G64">
        <v>0</v>
      </c>
      <c r="H64">
        <v>0</v>
      </c>
      <c r="I64">
        <v>0</v>
      </c>
    </row>
    <row r="65" spans="1:9" x14ac:dyDescent="0.2">
      <c r="A65" t="s">
        <v>151</v>
      </c>
      <c r="B65">
        <f t="shared" si="0"/>
        <v>1</v>
      </c>
      <c r="C65">
        <v>0</v>
      </c>
      <c r="D65">
        <v>0</v>
      </c>
      <c r="E65">
        <v>1</v>
      </c>
      <c r="F65">
        <v>0</v>
      </c>
      <c r="G65">
        <v>0</v>
      </c>
      <c r="H65">
        <v>0</v>
      </c>
      <c r="I65">
        <v>0</v>
      </c>
    </row>
    <row r="66" spans="1:9" x14ac:dyDescent="0.2">
      <c r="A66" t="s">
        <v>153</v>
      </c>
      <c r="B66">
        <f t="shared" si="0"/>
        <v>2</v>
      </c>
      <c r="C66">
        <v>0</v>
      </c>
      <c r="D66">
        <v>0</v>
      </c>
      <c r="E66">
        <v>1</v>
      </c>
      <c r="F66">
        <v>1</v>
      </c>
      <c r="G66">
        <v>0</v>
      </c>
      <c r="H66">
        <v>0</v>
      </c>
      <c r="I66">
        <v>0</v>
      </c>
    </row>
    <row r="67" spans="1:9" x14ac:dyDescent="0.2">
      <c r="A67" t="s">
        <v>155</v>
      </c>
      <c r="B67">
        <f t="shared" si="0"/>
        <v>2</v>
      </c>
      <c r="C67">
        <v>0</v>
      </c>
      <c r="D67">
        <v>1</v>
      </c>
      <c r="E67">
        <v>1</v>
      </c>
      <c r="F67">
        <v>0</v>
      </c>
      <c r="G67">
        <v>0</v>
      </c>
      <c r="H67">
        <v>0</v>
      </c>
      <c r="I67">
        <v>0</v>
      </c>
    </row>
    <row r="68" spans="1:9" x14ac:dyDescent="0.2">
      <c r="A68" t="s">
        <v>157</v>
      </c>
      <c r="B68">
        <f t="shared" ref="B68:B95" si="1">C68+D68+E68+F68+G68+H68+I68</f>
        <v>1</v>
      </c>
      <c r="C68">
        <v>0</v>
      </c>
      <c r="D68">
        <v>0</v>
      </c>
      <c r="E68">
        <v>1</v>
      </c>
      <c r="F68">
        <v>0</v>
      </c>
      <c r="G68">
        <v>0</v>
      </c>
      <c r="H68">
        <v>0</v>
      </c>
      <c r="I68">
        <v>0</v>
      </c>
    </row>
    <row r="69" spans="1:9" x14ac:dyDescent="0.2">
      <c r="A69" t="s">
        <v>159</v>
      </c>
      <c r="B69">
        <f t="shared" si="1"/>
        <v>3</v>
      </c>
      <c r="C69">
        <v>0</v>
      </c>
      <c r="D69">
        <v>1</v>
      </c>
      <c r="E69">
        <v>1</v>
      </c>
      <c r="F69">
        <v>1</v>
      </c>
      <c r="G69">
        <v>0</v>
      </c>
      <c r="H69">
        <v>0</v>
      </c>
      <c r="I69">
        <v>0</v>
      </c>
    </row>
    <row r="70" spans="1:9" x14ac:dyDescent="0.2">
      <c r="A70" t="s">
        <v>161</v>
      </c>
      <c r="B70">
        <f t="shared" si="1"/>
        <v>1</v>
      </c>
      <c r="C70">
        <v>0</v>
      </c>
      <c r="D70">
        <v>0</v>
      </c>
      <c r="E70">
        <v>1</v>
      </c>
      <c r="F70">
        <v>0</v>
      </c>
      <c r="G70">
        <v>0</v>
      </c>
      <c r="H70">
        <v>0</v>
      </c>
      <c r="I70">
        <v>0</v>
      </c>
    </row>
    <row r="71" spans="1:9" x14ac:dyDescent="0.2">
      <c r="A71" t="s">
        <v>163</v>
      </c>
      <c r="B71">
        <f t="shared" si="1"/>
        <v>1</v>
      </c>
      <c r="C71">
        <v>0</v>
      </c>
      <c r="D71">
        <v>0</v>
      </c>
      <c r="E71">
        <v>0</v>
      </c>
      <c r="F71">
        <v>0</v>
      </c>
      <c r="G71">
        <v>0</v>
      </c>
      <c r="H71">
        <v>0</v>
      </c>
      <c r="I71">
        <v>1</v>
      </c>
    </row>
    <row r="72" spans="1:9" x14ac:dyDescent="0.2">
      <c r="A72" t="s">
        <v>165</v>
      </c>
      <c r="B72">
        <f t="shared" si="1"/>
        <v>3</v>
      </c>
      <c r="C72">
        <v>0</v>
      </c>
      <c r="D72">
        <v>0</v>
      </c>
      <c r="E72">
        <v>1</v>
      </c>
      <c r="F72">
        <v>1</v>
      </c>
      <c r="G72">
        <v>1</v>
      </c>
      <c r="H72">
        <v>0</v>
      </c>
      <c r="I72">
        <v>0</v>
      </c>
    </row>
    <row r="73" spans="1:9" x14ac:dyDescent="0.2">
      <c r="A73" t="s">
        <v>167</v>
      </c>
      <c r="B73">
        <f t="shared" si="1"/>
        <v>2</v>
      </c>
      <c r="C73">
        <v>0</v>
      </c>
      <c r="D73">
        <v>0</v>
      </c>
      <c r="E73">
        <v>1</v>
      </c>
      <c r="F73">
        <v>1</v>
      </c>
      <c r="G73">
        <v>0</v>
      </c>
      <c r="H73">
        <v>0</v>
      </c>
      <c r="I73">
        <v>0</v>
      </c>
    </row>
    <row r="74" spans="1:9" x14ac:dyDescent="0.2">
      <c r="A74" t="s">
        <v>169</v>
      </c>
      <c r="B74">
        <f t="shared" si="1"/>
        <v>4</v>
      </c>
      <c r="C74">
        <v>1</v>
      </c>
      <c r="D74">
        <v>1</v>
      </c>
      <c r="E74">
        <v>0</v>
      </c>
      <c r="F74">
        <v>0</v>
      </c>
      <c r="G74">
        <v>1</v>
      </c>
      <c r="H74">
        <v>0</v>
      </c>
      <c r="I74">
        <v>1</v>
      </c>
    </row>
    <row r="75" spans="1:9" x14ac:dyDescent="0.2">
      <c r="A75" t="s">
        <v>171</v>
      </c>
      <c r="B75">
        <f t="shared" si="1"/>
        <v>3</v>
      </c>
      <c r="C75">
        <v>1</v>
      </c>
      <c r="D75">
        <v>0</v>
      </c>
      <c r="E75">
        <v>1</v>
      </c>
      <c r="F75">
        <v>0</v>
      </c>
      <c r="G75">
        <v>0</v>
      </c>
      <c r="H75">
        <v>1</v>
      </c>
      <c r="I75">
        <v>0</v>
      </c>
    </row>
    <row r="76" spans="1:9" x14ac:dyDescent="0.2">
      <c r="A76" t="s">
        <v>173</v>
      </c>
      <c r="B76">
        <f t="shared" si="1"/>
        <v>1</v>
      </c>
      <c r="C76">
        <v>0</v>
      </c>
      <c r="D76">
        <v>1</v>
      </c>
      <c r="E76">
        <v>0</v>
      </c>
      <c r="F76">
        <v>0</v>
      </c>
      <c r="G76">
        <v>0</v>
      </c>
      <c r="H76">
        <v>0</v>
      </c>
      <c r="I76">
        <v>0</v>
      </c>
    </row>
    <row r="77" spans="1:9" x14ac:dyDescent="0.2">
      <c r="A77" t="s">
        <v>175</v>
      </c>
      <c r="B77">
        <f t="shared" si="1"/>
        <v>1</v>
      </c>
      <c r="C77">
        <v>0</v>
      </c>
      <c r="D77">
        <v>0</v>
      </c>
      <c r="E77">
        <v>0</v>
      </c>
      <c r="F77">
        <v>1</v>
      </c>
      <c r="G77">
        <v>0</v>
      </c>
      <c r="H77">
        <v>0</v>
      </c>
      <c r="I77">
        <v>0</v>
      </c>
    </row>
    <row r="78" spans="1:9" x14ac:dyDescent="0.2">
      <c r="A78" t="s">
        <v>177</v>
      </c>
      <c r="B78">
        <f t="shared" si="1"/>
        <v>3</v>
      </c>
      <c r="C78">
        <v>0</v>
      </c>
      <c r="D78">
        <v>1</v>
      </c>
      <c r="E78">
        <v>0</v>
      </c>
      <c r="F78">
        <v>1</v>
      </c>
      <c r="G78">
        <v>0</v>
      </c>
      <c r="H78">
        <v>0</v>
      </c>
      <c r="I78">
        <v>1</v>
      </c>
    </row>
    <row r="79" spans="1:9" x14ac:dyDescent="0.2">
      <c r="A79" t="s">
        <v>179</v>
      </c>
      <c r="B79">
        <f t="shared" si="1"/>
        <v>1</v>
      </c>
      <c r="C79">
        <v>0</v>
      </c>
      <c r="D79">
        <v>0</v>
      </c>
      <c r="E79">
        <v>0</v>
      </c>
      <c r="F79">
        <v>1</v>
      </c>
      <c r="G79">
        <v>0</v>
      </c>
      <c r="H79">
        <v>0</v>
      </c>
      <c r="I79">
        <v>0</v>
      </c>
    </row>
    <row r="80" spans="1:9" x14ac:dyDescent="0.2">
      <c r="A80" t="s">
        <v>181</v>
      </c>
      <c r="B80">
        <f t="shared" si="1"/>
        <v>1</v>
      </c>
      <c r="C80">
        <v>0</v>
      </c>
      <c r="D80">
        <v>0</v>
      </c>
      <c r="E80">
        <v>1</v>
      </c>
      <c r="F80">
        <v>0</v>
      </c>
      <c r="G80">
        <v>0</v>
      </c>
      <c r="H80">
        <v>0</v>
      </c>
      <c r="I80">
        <v>0</v>
      </c>
    </row>
    <row r="81" spans="1:9" x14ac:dyDescent="0.2">
      <c r="A81" t="s">
        <v>183</v>
      </c>
      <c r="B81">
        <f t="shared" si="1"/>
        <v>0</v>
      </c>
      <c r="C81">
        <v>0</v>
      </c>
      <c r="D81">
        <v>0</v>
      </c>
      <c r="E81">
        <v>0</v>
      </c>
      <c r="F81">
        <v>0</v>
      </c>
      <c r="G81">
        <v>0</v>
      </c>
      <c r="H81">
        <v>0</v>
      </c>
      <c r="I81">
        <v>0</v>
      </c>
    </row>
    <row r="82" spans="1:9" x14ac:dyDescent="0.2">
      <c r="A82" t="s">
        <v>185</v>
      </c>
      <c r="B82">
        <f t="shared" si="1"/>
        <v>4</v>
      </c>
      <c r="C82">
        <v>1</v>
      </c>
      <c r="D82">
        <v>1</v>
      </c>
      <c r="E82">
        <v>1</v>
      </c>
      <c r="F82">
        <v>0</v>
      </c>
      <c r="G82">
        <v>0</v>
      </c>
      <c r="H82">
        <v>1</v>
      </c>
      <c r="I82">
        <v>0</v>
      </c>
    </row>
    <row r="83" spans="1:9" x14ac:dyDescent="0.2">
      <c r="A83" t="s">
        <v>187</v>
      </c>
      <c r="B83">
        <f t="shared" si="1"/>
        <v>0</v>
      </c>
      <c r="C83">
        <v>0</v>
      </c>
      <c r="D83">
        <v>0</v>
      </c>
      <c r="E83">
        <v>0</v>
      </c>
      <c r="F83">
        <v>0</v>
      </c>
      <c r="G83">
        <v>0</v>
      </c>
      <c r="H83">
        <v>0</v>
      </c>
      <c r="I83">
        <v>0</v>
      </c>
    </row>
    <row r="84" spans="1:9" x14ac:dyDescent="0.2">
      <c r="A84" t="s">
        <v>189</v>
      </c>
      <c r="B84">
        <f t="shared" si="1"/>
        <v>1</v>
      </c>
      <c r="C84">
        <v>0</v>
      </c>
      <c r="D84">
        <v>0</v>
      </c>
      <c r="E84">
        <v>0</v>
      </c>
      <c r="F84">
        <v>1</v>
      </c>
      <c r="G84">
        <v>0</v>
      </c>
      <c r="H84">
        <v>0</v>
      </c>
      <c r="I84">
        <v>0</v>
      </c>
    </row>
    <row r="85" spans="1:9" x14ac:dyDescent="0.2">
      <c r="A85" t="s">
        <v>191</v>
      </c>
      <c r="B85">
        <f t="shared" si="1"/>
        <v>3</v>
      </c>
      <c r="C85">
        <v>0</v>
      </c>
      <c r="D85">
        <v>1</v>
      </c>
      <c r="E85">
        <v>1</v>
      </c>
      <c r="F85">
        <v>0</v>
      </c>
      <c r="G85">
        <v>0</v>
      </c>
      <c r="H85">
        <v>0</v>
      </c>
      <c r="I85">
        <v>1</v>
      </c>
    </row>
    <row r="86" spans="1:9" x14ac:dyDescent="0.2">
      <c r="A86" t="s">
        <v>193</v>
      </c>
      <c r="B86">
        <f t="shared" si="1"/>
        <v>1</v>
      </c>
      <c r="C86">
        <v>0</v>
      </c>
      <c r="D86">
        <v>0</v>
      </c>
      <c r="E86">
        <v>1</v>
      </c>
      <c r="F86">
        <v>0</v>
      </c>
      <c r="G86">
        <v>0</v>
      </c>
      <c r="H86">
        <v>0</v>
      </c>
      <c r="I86">
        <v>0</v>
      </c>
    </row>
    <row r="87" spans="1:9" x14ac:dyDescent="0.2">
      <c r="A87" t="s">
        <v>195</v>
      </c>
      <c r="B87">
        <f t="shared" si="1"/>
        <v>2</v>
      </c>
      <c r="C87">
        <v>0</v>
      </c>
      <c r="D87">
        <v>0</v>
      </c>
      <c r="E87">
        <v>1</v>
      </c>
      <c r="F87">
        <v>0</v>
      </c>
      <c r="G87">
        <v>1</v>
      </c>
      <c r="H87">
        <v>0</v>
      </c>
      <c r="I87">
        <v>0</v>
      </c>
    </row>
    <row r="88" spans="1:9" x14ac:dyDescent="0.2">
      <c r="A88" t="s">
        <v>197</v>
      </c>
      <c r="B88">
        <f t="shared" si="1"/>
        <v>1</v>
      </c>
      <c r="C88">
        <v>0</v>
      </c>
      <c r="D88">
        <v>0</v>
      </c>
      <c r="E88">
        <v>0</v>
      </c>
      <c r="F88">
        <v>1</v>
      </c>
      <c r="G88">
        <v>0</v>
      </c>
      <c r="H88">
        <v>0</v>
      </c>
      <c r="I88">
        <v>0</v>
      </c>
    </row>
    <row r="89" spans="1:9" x14ac:dyDescent="0.2">
      <c r="A89" t="s">
        <v>199</v>
      </c>
      <c r="B89">
        <f t="shared" si="1"/>
        <v>0</v>
      </c>
      <c r="C89">
        <v>0</v>
      </c>
      <c r="D89">
        <v>0</v>
      </c>
      <c r="E89">
        <v>0</v>
      </c>
      <c r="F89">
        <v>0</v>
      </c>
      <c r="G89">
        <v>0</v>
      </c>
      <c r="H89">
        <v>0</v>
      </c>
      <c r="I89">
        <v>0</v>
      </c>
    </row>
    <row r="90" spans="1:9" x14ac:dyDescent="0.2">
      <c r="A90" t="s">
        <v>201</v>
      </c>
      <c r="B90">
        <f t="shared" si="1"/>
        <v>1</v>
      </c>
      <c r="C90">
        <v>0</v>
      </c>
      <c r="D90">
        <v>0</v>
      </c>
      <c r="E90">
        <v>1</v>
      </c>
      <c r="F90">
        <v>0</v>
      </c>
      <c r="G90">
        <v>0</v>
      </c>
      <c r="H90">
        <v>0</v>
      </c>
      <c r="I90">
        <v>0</v>
      </c>
    </row>
    <row r="91" spans="1:9" x14ac:dyDescent="0.2">
      <c r="A91" t="s">
        <v>203</v>
      </c>
      <c r="B91">
        <f t="shared" si="1"/>
        <v>0</v>
      </c>
      <c r="C91">
        <v>0</v>
      </c>
      <c r="D91">
        <v>0</v>
      </c>
      <c r="E91">
        <v>0</v>
      </c>
      <c r="F91">
        <v>0</v>
      </c>
      <c r="G91">
        <v>0</v>
      </c>
      <c r="H91">
        <v>0</v>
      </c>
      <c r="I91">
        <v>0</v>
      </c>
    </row>
    <row r="92" spans="1:9" x14ac:dyDescent="0.2">
      <c r="A92" t="s">
        <v>205</v>
      </c>
      <c r="B92">
        <f t="shared" si="1"/>
        <v>3</v>
      </c>
      <c r="C92">
        <v>0</v>
      </c>
      <c r="D92">
        <v>0</v>
      </c>
      <c r="E92">
        <v>1</v>
      </c>
      <c r="F92">
        <v>1</v>
      </c>
      <c r="G92">
        <v>0</v>
      </c>
      <c r="H92">
        <v>1</v>
      </c>
      <c r="I92">
        <v>0</v>
      </c>
    </row>
    <row r="93" spans="1:9" x14ac:dyDescent="0.2">
      <c r="A93" t="s">
        <v>207</v>
      </c>
      <c r="B93">
        <f t="shared" si="1"/>
        <v>0</v>
      </c>
      <c r="C93">
        <v>0</v>
      </c>
      <c r="D93">
        <v>0</v>
      </c>
      <c r="E93">
        <v>0</v>
      </c>
      <c r="F93">
        <v>0</v>
      </c>
      <c r="G93">
        <v>0</v>
      </c>
      <c r="H93">
        <v>0</v>
      </c>
      <c r="I93">
        <v>0</v>
      </c>
    </row>
    <row r="94" spans="1:9" x14ac:dyDescent="0.2">
      <c r="A94" t="s">
        <v>209</v>
      </c>
      <c r="B94">
        <f t="shared" si="1"/>
        <v>2</v>
      </c>
      <c r="C94">
        <v>0</v>
      </c>
      <c r="D94">
        <v>0</v>
      </c>
      <c r="E94">
        <v>1</v>
      </c>
      <c r="F94">
        <v>0</v>
      </c>
      <c r="G94">
        <v>0</v>
      </c>
      <c r="H94">
        <v>0</v>
      </c>
      <c r="I94">
        <v>1</v>
      </c>
    </row>
    <row r="95" spans="1:9" x14ac:dyDescent="0.2">
      <c r="A95" t="s">
        <v>211</v>
      </c>
      <c r="B95">
        <f t="shared" si="1"/>
        <v>0</v>
      </c>
      <c r="C95">
        <v>0</v>
      </c>
      <c r="D95">
        <v>0</v>
      </c>
      <c r="E95">
        <v>0</v>
      </c>
      <c r="F95">
        <v>0</v>
      </c>
      <c r="G95">
        <v>0</v>
      </c>
      <c r="H95">
        <v>0</v>
      </c>
      <c r="I95">
        <v>0</v>
      </c>
    </row>
    <row r="96" spans="1:9" x14ac:dyDescent="0.2">
      <c r="A96" t="s">
        <v>336</v>
      </c>
      <c r="C96">
        <f>SUM(C4:C95)</f>
        <v>12</v>
      </c>
      <c r="D96">
        <f>SUM(D4:D95)</f>
        <v>25</v>
      </c>
      <c r="E96">
        <f>SUM(E4:E95)</f>
        <v>53</v>
      </c>
      <c r="F96">
        <f t="shared" ref="F96:I96" si="2">SUM(F4:F95)</f>
        <v>38</v>
      </c>
      <c r="G96">
        <f t="shared" si="2"/>
        <v>11</v>
      </c>
      <c r="H96">
        <f t="shared" si="2"/>
        <v>9</v>
      </c>
      <c r="I96">
        <f t="shared" si="2"/>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1946D-CC2C-C244-A3F7-58D40906A412}">
  <dimension ref="A1:K150"/>
  <sheetViews>
    <sheetView workbookViewId="0">
      <selection activeCell="N1" sqref="N1"/>
    </sheetView>
  </sheetViews>
  <sheetFormatPr baseColWidth="10" defaultRowHeight="15" x14ac:dyDescent="0.2"/>
  <cols>
    <col min="1" max="1" width="7.83203125" customWidth="1"/>
    <col min="2" max="3" width="21.5" customWidth="1"/>
    <col min="4" max="4" width="10" customWidth="1"/>
    <col min="5" max="5" width="20.33203125" customWidth="1"/>
    <col min="6" max="6" width="0.83203125" hidden="1" customWidth="1"/>
    <col min="7" max="7" width="18.1640625" bestFit="1" customWidth="1"/>
    <col min="8" max="8" width="17" hidden="1" customWidth="1"/>
    <col min="9" max="9" width="6.33203125" bestFit="1" customWidth="1"/>
    <col min="10" max="10" width="9.6640625" bestFit="1" customWidth="1"/>
    <col min="11" max="11" width="14.5" customWidth="1"/>
  </cols>
  <sheetData>
    <row r="1" spans="1:11" ht="37" customHeight="1" x14ac:dyDescent="0.2">
      <c r="A1" s="91" t="s">
        <v>338</v>
      </c>
      <c r="B1" s="91" t="s">
        <v>247</v>
      </c>
      <c r="C1" s="91" t="s">
        <v>451</v>
      </c>
      <c r="D1" s="91" t="s">
        <v>339</v>
      </c>
      <c r="E1" s="91" t="s">
        <v>340</v>
      </c>
      <c r="F1" s="91" t="s">
        <v>341</v>
      </c>
      <c r="G1" s="91" t="s">
        <v>342</v>
      </c>
      <c r="H1" s="91" t="s">
        <v>343</v>
      </c>
      <c r="I1" s="91" t="s">
        <v>344</v>
      </c>
      <c r="J1" s="91" t="s">
        <v>345</v>
      </c>
      <c r="K1" s="91" t="s">
        <v>346</v>
      </c>
    </row>
    <row r="2" spans="1:11" x14ac:dyDescent="0.2">
      <c r="B2" t="s">
        <v>347</v>
      </c>
      <c r="C2" t="str">
        <f>LEFT(B2, LEN(B2)-4)</f>
        <v>Allen County</v>
      </c>
      <c r="D2">
        <v>18003</v>
      </c>
      <c r="E2" t="s">
        <v>348</v>
      </c>
      <c r="F2" s="90">
        <v>56370</v>
      </c>
      <c r="G2" t="s">
        <v>349</v>
      </c>
      <c r="H2" s="90">
        <v>104493</v>
      </c>
      <c r="I2">
        <v>17</v>
      </c>
      <c r="J2">
        <v>48984</v>
      </c>
      <c r="K2" t="s">
        <v>350</v>
      </c>
    </row>
    <row r="3" spans="1:11" x14ac:dyDescent="0.2">
      <c r="A3" t="s">
        <v>242</v>
      </c>
      <c r="B3" t="s">
        <v>347</v>
      </c>
      <c r="C3" t="str">
        <f t="shared" ref="C3:C66" si="0">LEFT(B3, LEN(B3)-4)</f>
        <v>Allen County</v>
      </c>
      <c r="D3">
        <v>18003</v>
      </c>
      <c r="E3" t="s">
        <v>348</v>
      </c>
      <c r="F3" s="90">
        <v>56370</v>
      </c>
      <c r="I3">
        <v>17</v>
      </c>
      <c r="J3">
        <v>51113</v>
      </c>
      <c r="K3" t="s">
        <v>350</v>
      </c>
    </row>
    <row r="4" spans="1:11" x14ac:dyDescent="0.2">
      <c r="B4" t="s">
        <v>347</v>
      </c>
      <c r="C4" t="str">
        <f t="shared" si="0"/>
        <v>Allen County</v>
      </c>
      <c r="D4">
        <v>18003</v>
      </c>
      <c r="E4" t="s">
        <v>254</v>
      </c>
      <c r="F4" s="90">
        <v>75301</v>
      </c>
      <c r="G4" t="s">
        <v>349</v>
      </c>
      <c r="H4" s="90">
        <v>104493</v>
      </c>
      <c r="I4">
        <v>73</v>
      </c>
      <c r="J4">
        <v>281679</v>
      </c>
      <c r="K4">
        <v>25.9</v>
      </c>
    </row>
    <row r="5" spans="1:11" x14ac:dyDescent="0.2">
      <c r="A5" t="s">
        <v>242</v>
      </c>
      <c r="B5" t="s">
        <v>347</v>
      </c>
      <c r="C5" t="str">
        <f t="shared" si="0"/>
        <v>Allen County</v>
      </c>
      <c r="D5">
        <v>18003</v>
      </c>
      <c r="E5" t="s">
        <v>254</v>
      </c>
      <c r="F5" s="90">
        <v>75301</v>
      </c>
      <c r="I5">
        <v>79</v>
      </c>
      <c r="J5">
        <v>307272</v>
      </c>
      <c r="K5">
        <v>25.7</v>
      </c>
    </row>
    <row r="6" spans="1:11" x14ac:dyDescent="0.2">
      <c r="A6" t="s">
        <v>242</v>
      </c>
      <c r="B6" t="s">
        <v>347</v>
      </c>
      <c r="C6" t="str">
        <f t="shared" si="0"/>
        <v>Allen County</v>
      </c>
      <c r="D6">
        <v>18003</v>
      </c>
      <c r="I6">
        <v>96</v>
      </c>
      <c r="J6">
        <v>379299</v>
      </c>
      <c r="K6">
        <v>25.3</v>
      </c>
    </row>
    <row r="7" spans="1:11" x14ac:dyDescent="0.2">
      <c r="B7" t="s">
        <v>351</v>
      </c>
      <c r="C7" t="str">
        <f t="shared" si="0"/>
        <v>Bartholomew County</v>
      </c>
      <c r="D7">
        <v>18005</v>
      </c>
      <c r="E7" t="s">
        <v>254</v>
      </c>
      <c r="F7" s="90">
        <v>75301</v>
      </c>
      <c r="G7" t="s">
        <v>349</v>
      </c>
      <c r="H7" s="90">
        <v>104493</v>
      </c>
      <c r="I7">
        <v>13</v>
      </c>
      <c r="J7">
        <v>68093</v>
      </c>
      <c r="K7" t="s">
        <v>350</v>
      </c>
    </row>
    <row r="8" spans="1:11" x14ac:dyDescent="0.2">
      <c r="A8" t="s">
        <v>242</v>
      </c>
      <c r="B8" t="s">
        <v>351</v>
      </c>
      <c r="C8" t="str">
        <f t="shared" si="0"/>
        <v>Bartholomew County</v>
      </c>
      <c r="D8">
        <v>18005</v>
      </c>
      <c r="E8" t="s">
        <v>254</v>
      </c>
      <c r="F8" s="90">
        <v>75301</v>
      </c>
      <c r="I8">
        <v>13</v>
      </c>
      <c r="J8">
        <v>73563</v>
      </c>
      <c r="K8" t="s">
        <v>350</v>
      </c>
    </row>
    <row r="9" spans="1:11" x14ac:dyDescent="0.2">
      <c r="A9" t="s">
        <v>242</v>
      </c>
      <c r="B9" t="s">
        <v>351</v>
      </c>
      <c r="C9" t="str">
        <f t="shared" si="0"/>
        <v>Bartholomew County</v>
      </c>
      <c r="D9">
        <v>18005</v>
      </c>
      <c r="I9">
        <v>13</v>
      </c>
      <c r="J9">
        <v>83779</v>
      </c>
      <c r="K9" t="s">
        <v>350</v>
      </c>
    </row>
    <row r="10" spans="1:11" x14ac:dyDescent="0.2">
      <c r="B10" t="s">
        <v>352</v>
      </c>
      <c r="C10" t="str">
        <f t="shared" si="0"/>
        <v>Boone County</v>
      </c>
      <c r="D10">
        <v>18011</v>
      </c>
      <c r="E10" t="s">
        <v>254</v>
      </c>
      <c r="F10" s="90">
        <v>75301</v>
      </c>
      <c r="G10" t="s">
        <v>349</v>
      </c>
      <c r="H10" s="90">
        <v>104493</v>
      </c>
      <c r="I10">
        <v>16</v>
      </c>
      <c r="J10">
        <v>61492</v>
      </c>
      <c r="K10" t="s">
        <v>350</v>
      </c>
    </row>
    <row r="11" spans="1:11" x14ac:dyDescent="0.2">
      <c r="A11" t="s">
        <v>242</v>
      </c>
      <c r="B11" t="s">
        <v>352</v>
      </c>
      <c r="C11" t="str">
        <f t="shared" si="0"/>
        <v>Boone County</v>
      </c>
      <c r="D11">
        <v>18011</v>
      </c>
      <c r="E11" t="s">
        <v>254</v>
      </c>
      <c r="F11" s="90">
        <v>75301</v>
      </c>
      <c r="I11">
        <v>16</v>
      </c>
      <c r="J11">
        <v>63487</v>
      </c>
      <c r="K11" t="s">
        <v>350</v>
      </c>
    </row>
    <row r="12" spans="1:11" x14ac:dyDescent="0.2">
      <c r="A12" t="s">
        <v>242</v>
      </c>
      <c r="B12" t="s">
        <v>352</v>
      </c>
      <c r="C12" t="str">
        <f t="shared" si="0"/>
        <v>Boone County</v>
      </c>
      <c r="D12">
        <v>18011</v>
      </c>
      <c r="I12">
        <v>16</v>
      </c>
      <c r="J12">
        <v>67843</v>
      </c>
      <c r="K12" t="s">
        <v>350</v>
      </c>
    </row>
    <row r="13" spans="1:11" x14ac:dyDescent="0.2">
      <c r="B13" t="s">
        <v>353</v>
      </c>
      <c r="C13" t="str">
        <f t="shared" si="0"/>
        <v>Clark County</v>
      </c>
      <c r="D13">
        <v>18019</v>
      </c>
      <c r="E13" t="s">
        <v>254</v>
      </c>
      <c r="F13" s="90">
        <v>75301</v>
      </c>
      <c r="G13" t="s">
        <v>349</v>
      </c>
      <c r="H13" s="90">
        <v>104493</v>
      </c>
      <c r="I13">
        <v>34</v>
      </c>
      <c r="J13">
        <v>98820</v>
      </c>
      <c r="K13">
        <v>34.4</v>
      </c>
    </row>
    <row r="14" spans="1:11" x14ac:dyDescent="0.2">
      <c r="A14" t="s">
        <v>242</v>
      </c>
      <c r="B14" t="s">
        <v>353</v>
      </c>
      <c r="C14" t="str">
        <f t="shared" si="0"/>
        <v>Clark County</v>
      </c>
      <c r="D14">
        <v>18019</v>
      </c>
      <c r="E14" t="s">
        <v>254</v>
      </c>
      <c r="F14" s="90">
        <v>75301</v>
      </c>
      <c r="I14">
        <v>34</v>
      </c>
      <c r="J14">
        <v>104765</v>
      </c>
      <c r="K14">
        <v>32.5</v>
      </c>
    </row>
    <row r="15" spans="1:11" x14ac:dyDescent="0.2">
      <c r="A15" t="s">
        <v>242</v>
      </c>
      <c r="B15" t="s">
        <v>353</v>
      </c>
      <c r="C15" t="str">
        <f t="shared" si="0"/>
        <v>Clark County</v>
      </c>
      <c r="D15">
        <v>18019</v>
      </c>
      <c r="I15">
        <v>36</v>
      </c>
      <c r="J15">
        <v>118302</v>
      </c>
      <c r="K15">
        <v>30.4</v>
      </c>
    </row>
    <row r="16" spans="1:11" x14ac:dyDescent="0.2">
      <c r="B16" t="s">
        <v>354</v>
      </c>
      <c r="C16" t="str">
        <f t="shared" si="0"/>
        <v>Dearborn County</v>
      </c>
      <c r="D16">
        <v>18029</v>
      </c>
      <c r="E16" t="s">
        <v>254</v>
      </c>
      <c r="F16" s="90">
        <v>75301</v>
      </c>
      <c r="G16" t="s">
        <v>349</v>
      </c>
      <c r="H16" s="90">
        <v>104493</v>
      </c>
      <c r="I16">
        <v>14</v>
      </c>
      <c r="J16">
        <v>47845</v>
      </c>
      <c r="K16" t="s">
        <v>350</v>
      </c>
    </row>
    <row r="17" spans="1:11" x14ac:dyDescent="0.2">
      <c r="A17" t="s">
        <v>242</v>
      </c>
      <c r="B17" t="s">
        <v>354</v>
      </c>
      <c r="C17" t="str">
        <f t="shared" si="0"/>
        <v>Dearborn County</v>
      </c>
      <c r="D17">
        <v>18029</v>
      </c>
      <c r="E17" t="s">
        <v>254</v>
      </c>
      <c r="F17" s="90">
        <v>75301</v>
      </c>
      <c r="I17">
        <v>14</v>
      </c>
      <c r="J17">
        <v>48482</v>
      </c>
      <c r="K17" t="s">
        <v>350</v>
      </c>
    </row>
    <row r="18" spans="1:11" x14ac:dyDescent="0.2">
      <c r="A18" t="s">
        <v>242</v>
      </c>
      <c r="B18" t="s">
        <v>354</v>
      </c>
      <c r="C18" t="str">
        <f t="shared" si="0"/>
        <v>Dearborn County</v>
      </c>
      <c r="D18">
        <v>18029</v>
      </c>
      <c r="I18">
        <v>14</v>
      </c>
      <c r="J18">
        <v>49458</v>
      </c>
      <c r="K18" t="s">
        <v>350</v>
      </c>
    </row>
    <row r="19" spans="1:11" x14ac:dyDescent="0.2">
      <c r="B19" t="s">
        <v>355</v>
      </c>
      <c r="C19" t="str">
        <f t="shared" si="0"/>
        <v>Delaware County</v>
      </c>
      <c r="D19">
        <v>18035</v>
      </c>
      <c r="E19" t="s">
        <v>254</v>
      </c>
      <c r="F19" s="90">
        <v>75301</v>
      </c>
      <c r="G19" t="s">
        <v>349</v>
      </c>
      <c r="H19" s="90">
        <v>104493</v>
      </c>
      <c r="I19">
        <v>26</v>
      </c>
      <c r="J19">
        <v>100005</v>
      </c>
      <c r="K19">
        <v>26</v>
      </c>
    </row>
    <row r="20" spans="1:11" x14ac:dyDescent="0.2">
      <c r="A20" t="s">
        <v>242</v>
      </c>
      <c r="B20" t="s">
        <v>355</v>
      </c>
      <c r="C20" t="str">
        <f t="shared" si="0"/>
        <v>Delaware County</v>
      </c>
      <c r="D20">
        <v>18035</v>
      </c>
      <c r="E20" t="s">
        <v>254</v>
      </c>
      <c r="F20" s="90">
        <v>75301</v>
      </c>
      <c r="I20">
        <v>27</v>
      </c>
      <c r="J20">
        <v>102551</v>
      </c>
      <c r="K20">
        <v>26.3</v>
      </c>
    </row>
    <row r="21" spans="1:11" x14ac:dyDescent="0.2">
      <c r="A21" t="s">
        <v>242</v>
      </c>
      <c r="B21" t="s">
        <v>355</v>
      </c>
      <c r="C21" t="str">
        <f t="shared" si="0"/>
        <v>Delaware County</v>
      </c>
      <c r="D21">
        <v>18035</v>
      </c>
      <c r="I21">
        <v>32</v>
      </c>
      <c r="J21">
        <v>114135</v>
      </c>
      <c r="K21">
        <v>28</v>
      </c>
    </row>
    <row r="22" spans="1:11" x14ac:dyDescent="0.2">
      <c r="B22" t="s">
        <v>356</v>
      </c>
      <c r="C22" t="str">
        <f t="shared" si="0"/>
        <v>Elkhart County</v>
      </c>
      <c r="D22">
        <v>18039</v>
      </c>
      <c r="E22" t="s">
        <v>254</v>
      </c>
      <c r="F22" s="90">
        <v>75301</v>
      </c>
      <c r="G22" t="s">
        <v>349</v>
      </c>
      <c r="H22" s="90">
        <v>104493</v>
      </c>
      <c r="I22">
        <v>13</v>
      </c>
      <c r="J22">
        <v>154976</v>
      </c>
      <c r="K22" t="s">
        <v>350</v>
      </c>
    </row>
    <row r="23" spans="1:11" x14ac:dyDescent="0.2">
      <c r="A23" t="s">
        <v>242</v>
      </c>
      <c r="B23" t="s">
        <v>356</v>
      </c>
      <c r="C23" t="str">
        <f t="shared" si="0"/>
        <v>Elkhart County</v>
      </c>
      <c r="D23">
        <v>18039</v>
      </c>
      <c r="E23" t="s">
        <v>254</v>
      </c>
      <c r="F23" s="90">
        <v>75301</v>
      </c>
      <c r="I23">
        <v>14</v>
      </c>
      <c r="J23">
        <v>187116</v>
      </c>
      <c r="K23" t="s">
        <v>350</v>
      </c>
    </row>
    <row r="24" spans="1:11" x14ac:dyDescent="0.2">
      <c r="A24" t="s">
        <v>242</v>
      </c>
      <c r="B24" t="s">
        <v>356</v>
      </c>
      <c r="C24" t="str">
        <f t="shared" si="0"/>
        <v>Elkhart County</v>
      </c>
      <c r="D24">
        <v>18039</v>
      </c>
      <c r="I24">
        <v>14</v>
      </c>
      <c r="J24">
        <v>206341</v>
      </c>
      <c r="K24" t="s">
        <v>350</v>
      </c>
    </row>
    <row r="25" spans="1:11" x14ac:dyDescent="0.2">
      <c r="B25" t="s">
        <v>357</v>
      </c>
      <c r="C25" t="str">
        <f t="shared" si="0"/>
        <v>Fayette County</v>
      </c>
      <c r="D25">
        <v>18041</v>
      </c>
      <c r="E25" t="s">
        <v>254</v>
      </c>
      <c r="F25" s="90">
        <v>75301</v>
      </c>
      <c r="G25" t="s">
        <v>349</v>
      </c>
      <c r="H25" s="90">
        <v>104493</v>
      </c>
      <c r="I25">
        <v>18</v>
      </c>
      <c r="J25">
        <v>22163</v>
      </c>
      <c r="K25" t="s">
        <v>350</v>
      </c>
    </row>
    <row r="26" spans="1:11" x14ac:dyDescent="0.2">
      <c r="A26" t="s">
        <v>242</v>
      </c>
      <c r="B26" t="s">
        <v>357</v>
      </c>
      <c r="C26" t="str">
        <f t="shared" si="0"/>
        <v>Fayette County</v>
      </c>
      <c r="D26">
        <v>18041</v>
      </c>
      <c r="E26" t="s">
        <v>254</v>
      </c>
      <c r="F26" s="90">
        <v>75301</v>
      </c>
      <c r="I26">
        <v>18</v>
      </c>
      <c r="J26">
        <v>22446</v>
      </c>
      <c r="K26" t="s">
        <v>350</v>
      </c>
    </row>
    <row r="27" spans="1:11" x14ac:dyDescent="0.2">
      <c r="A27" t="s">
        <v>242</v>
      </c>
      <c r="B27" t="s">
        <v>357</v>
      </c>
      <c r="C27" t="str">
        <f t="shared" si="0"/>
        <v>Fayette County</v>
      </c>
      <c r="D27">
        <v>18041</v>
      </c>
      <c r="I27">
        <v>18</v>
      </c>
      <c r="J27">
        <v>23102</v>
      </c>
      <c r="K27" t="s">
        <v>350</v>
      </c>
    </row>
    <row r="28" spans="1:11" x14ac:dyDescent="0.2">
      <c r="B28" t="s">
        <v>358</v>
      </c>
      <c r="C28" t="str">
        <f t="shared" si="0"/>
        <v>Floyd County</v>
      </c>
      <c r="D28">
        <v>18043</v>
      </c>
      <c r="E28" t="s">
        <v>254</v>
      </c>
      <c r="F28" s="90">
        <v>75301</v>
      </c>
      <c r="G28" t="s">
        <v>349</v>
      </c>
      <c r="H28" s="90">
        <v>104493</v>
      </c>
      <c r="I28">
        <v>32</v>
      </c>
      <c r="J28">
        <v>69524</v>
      </c>
      <c r="K28">
        <v>46</v>
      </c>
    </row>
    <row r="29" spans="1:11" x14ac:dyDescent="0.2">
      <c r="A29" t="s">
        <v>242</v>
      </c>
      <c r="B29" t="s">
        <v>358</v>
      </c>
      <c r="C29" t="str">
        <f t="shared" si="0"/>
        <v>Floyd County</v>
      </c>
      <c r="D29">
        <v>18043</v>
      </c>
      <c r="E29" t="s">
        <v>254</v>
      </c>
      <c r="F29" s="90">
        <v>75301</v>
      </c>
      <c r="I29">
        <v>32</v>
      </c>
      <c r="J29">
        <v>71943</v>
      </c>
      <c r="K29">
        <v>44.5</v>
      </c>
    </row>
    <row r="30" spans="1:11" x14ac:dyDescent="0.2">
      <c r="A30" t="s">
        <v>242</v>
      </c>
      <c r="B30" t="s">
        <v>358</v>
      </c>
      <c r="C30" t="str">
        <f t="shared" si="0"/>
        <v>Floyd County</v>
      </c>
      <c r="D30">
        <v>18043</v>
      </c>
      <c r="I30">
        <v>33</v>
      </c>
      <c r="J30">
        <v>78522</v>
      </c>
      <c r="K30">
        <v>42</v>
      </c>
    </row>
    <row r="31" spans="1:11" x14ac:dyDescent="0.2">
      <c r="B31" t="s">
        <v>359</v>
      </c>
      <c r="C31" t="str">
        <f t="shared" si="0"/>
        <v>Hamilton County</v>
      </c>
      <c r="D31">
        <v>18057</v>
      </c>
      <c r="E31" t="s">
        <v>254</v>
      </c>
      <c r="F31" s="90">
        <v>75301</v>
      </c>
      <c r="G31" t="s">
        <v>349</v>
      </c>
      <c r="H31" s="90">
        <v>104493</v>
      </c>
      <c r="I31">
        <v>28</v>
      </c>
      <c r="J31">
        <v>283420</v>
      </c>
      <c r="K31">
        <v>9.9</v>
      </c>
    </row>
    <row r="32" spans="1:11" x14ac:dyDescent="0.2">
      <c r="A32" t="s">
        <v>242</v>
      </c>
      <c r="B32" t="s">
        <v>359</v>
      </c>
      <c r="C32" t="str">
        <f t="shared" si="0"/>
        <v>Hamilton County</v>
      </c>
      <c r="D32">
        <v>18057</v>
      </c>
      <c r="E32" t="s">
        <v>254</v>
      </c>
      <c r="F32" s="90">
        <v>75301</v>
      </c>
      <c r="I32">
        <v>29</v>
      </c>
      <c r="J32">
        <v>296529</v>
      </c>
      <c r="K32">
        <v>9.8000000000000007</v>
      </c>
    </row>
    <row r="33" spans="1:11" x14ac:dyDescent="0.2">
      <c r="A33" t="s">
        <v>242</v>
      </c>
      <c r="B33" t="s">
        <v>359</v>
      </c>
      <c r="C33" t="str">
        <f t="shared" si="0"/>
        <v>Hamilton County</v>
      </c>
      <c r="D33">
        <v>18057</v>
      </c>
      <c r="I33">
        <v>30</v>
      </c>
      <c r="J33">
        <v>338011</v>
      </c>
      <c r="K33">
        <v>8.9</v>
      </c>
    </row>
    <row r="34" spans="1:11" x14ac:dyDescent="0.2">
      <c r="B34" t="s">
        <v>360</v>
      </c>
      <c r="C34" t="str">
        <f t="shared" si="0"/>
        <v>Harrison County</v>
      </c>
      <c r="D34">
        <v>18061</v>
      </c>
      <c r="E34" t="s">
        <v>254</v>
      </c>
      <c r="F34" s="90">
        <v>75301</v>
      </c>
      <c r="G34" t="s">
        <v>349</v>
      </c>
      <c r="H34" s="90">
        <v>104493</v>
      </c>
      <c r="I34">
        <v>12</v>
      </c>
      <c r="J34">
        <v>38925</v>
      </c>
      <c r="K34" t="s">
        <v>350</v>
      </c>
    </row>
    <row r="35" spans="1:11" x14ac:dyDescent="0.2">
      <c r="A35" t="s">
        <v>242</v>
      </c>
      <c r="B35" t="s">
        <v>360</v>
      </c>
      <c r="C35" t="str">
        <f t="shared" si="0"/>
        <v>Harrison County</v>
      </c>
      <c r="D35">
        <v>18061</v>
      </c>
      <c r="E35" t="s">
        <v>254</v>
      </c>
      <c r="F35" s="90">
        <v>75301</v>
      </c>
      <c r="I35">
        <v>12</v>
      </c>
      <c r="J35">
        <v>39686</v>
      </c>
      <c r="K35" t="s">
        <v>350</v>
      </c>
    </row>
    <row r="36" spans="1:11" x14ac:dyDescent="0.2">
      <c r="A36" t="s">
        <v>242</v>
      </c>
      <c r="B36" t="s">
        <v>360</v>
      </c>
      <c r="C36" t="str">
        <f t="shared" si="0"/>
        <v>Harrison County</v>
      </c>
      <c r="D36">
        <v>18061</v>
      </c>
      <c r="I36">
        <v>12</v>
      </c>
      <c r="J36">
        <v>40515</v>
      </c>
      <c r="K36" t="s">
        <v>350</v>
      </c>
    </row>
    <row r="37" spans="1:11" x14ac:dyDescent="0.2">
      <c r="B37" t="s">
        <v>361</v>
      </c>
      <c r="C37" t="str">
        <f t="shared" si="0"/>
        <v>Hendricks County</v>
      </c>
      <c r="D37">
        <v>18063</v>
      </c>
      <c r="E37" t="s">
        <v>254</v>
      </c>
      <c r="F37" s="90">
        <v>75301</v>
      </c>
      <c r="G37" t="s">
        <v>349</v>
      </c>
      <c r="H37" s="90">
        <v>104493</v>
      </c>
      <c r="I37">
        <v>15</v>
      </c>
      <c r="J37">
        <v>142934</v>
      </c>
      <c r="K37" t="s">
        <v>350</v>
      </c>
    </row>
    <row r="38" spans="1:11" x14ac:dyDescent="0.2">
      <c r="A38" t="s">
        <v>242</v>
      </c>
      <c r="B38" t="s">
        <v>361</v>
      </c>
      <c r="C38" t="str">
        <f t="shared" si="0"/>
        <v>Hendricks County</v>
      </c>
      <c r="D38">
        <v>18063</v>
      </c>
      <c r="E38" t="s">
        <v>254</v>
      </c>
      <c r="F38" s="90">
        <v>75301</v>
      </c>
      <c r="I38">
        <v>16</v>
      </c>
      <c r="J38">
        <v>149334</v>
      </c>
      <c r="K38" t="s">
        <v>350</v>
      </c>
    </row>
    <row r="39" spans="1:11" x14ac:dyDescent="0.2">
      <c r="A39" t="s">
        <v>242</v>
      </c>
      <c r="B39" t="s">
        <v>361</v>
      </c>
      <c r="C39" t="str">
        <f t="shared" si="0"/>
        <v>Hendricks County</v>
      </c>
      <c r="D39">
        <v>18063</v>
      </c>
      <c r="I39">
        <v>17</v>
      </c>
      <c r="J39">
        <v>170311</v>
      </c>
      <c r="K39" t="s">
        <v>350</v>
      </c>
    </row>
    <row r="40" spans="1:11" x14ac:dyDescent="0.2">
      <c r="B40" t="s">
        <v>362</v>
      </c>
      <c r="C40" t="str">
        <f t="shared" si="0"/>
        <v>Howard County</v>
      </c>
      <c r="D40">
        <v>18067</v>
      </c>
      <c r="E40" t="s">
        <v>254</v>
      </c>
      <c r="F40" s="90">
        <v>75301</v>
      </c>
      <c r="G40" t="s">
        <v>349</v>
      </c>
      <c r="H40" s="90">
        <v>104493</v>
      </c>
      <c r="I40">
        <v>17</v>
      </c>
      <c r="J40">
        <v>70815</v>
      </c>
      <c r="K40" t="s">
        <v>350</v>
      </c>
    </row>
    <row r="41" spans="1:11" x14ac:dyDescent="0.2">
      <c r="A41" t="s">
        <v>242</v>
      </c>
      <c r="B41" t="s">
        <v>362</v>
      </c>
      <c r="C41" t="str">
        <f t="shared" si="0"/>
        <v>Howard County</v>
      </c>
      <c r="D41">
        <v>18067</v>
      </c>
      <c r="E41" t="s">
        <v>254</v>
      </c>
      <c r="F41" s="90">
        <v>75301</v>
      </c>
      <c r="I41">
        <v>17</v>
      </c>
      <c r="J41">
        <v>73327</v>
      </c>
      <c r="K41" t="s">
        <v>350</v>
      </c>
    </row>
    <row r="42" spans="1:11" x14ac:dyDescent="0.2">
      <c r="A42" t="s">
        <v>242</v>
      </c>
      <c r="B42" t="s">
        <v>362</v>
      </c>
      <c r="C42" t="str">
        <f t="shared" si="0"/>
        <v>Howard County</v>
      </c>
      <c r="D42">
        <v>18067</v>
      </c>
      <c r="I42">
        <v>19</v>
      </c>
      <c r="J42">
        <v>82544</v>
      </c>
      <c r="K42" t="s">
        <v>350</v>
      </c>
    </row>
    <row r="43" spans="1:11" x14ac:dyDescent="0.2">
      <c r="B43" t="s">
        <v>363</v>
      </c>
      <c r="C43" t="str">
        <f t="shared" si="0"/>
        <v>Johnson County</v>
      </c>
      <c r="D43">
        <v>18081</v>
      </c>
      <c r="E43" t="s">
        <v>254</v>
      </c>
      <c r="F43" s="90">
        <v>75301</v>
      </c>
      <c r="G43" t="s">
        <v>349</v>
      </c>
      <c r="H43" s="90">
        <v>104493</v>
      </c>
      <c r="I43">
        <v>19</v>
      </c>
      <c r="J43">
        <v>140588</v>
      </c>
      <c r="K43" t="s">
        <v>350</v>
      </c>
    </row>
    <row r="44" spans="1:11" x14ac:dyDescent="0.2">
      <c r="A44" t="s">
        <v>242</v>
      </c>
      <c r="B44" t="s">
        <v>363</v>
      </c>
      <c r="C44" t="str">
        <f t="shared" si="0"/>
        <v>Johnson County</v>
      </c>
      <c r="D44">
        <v>18081</v>
      </c>
      <c r="E44" t="s">
        <v>254</v>
      </c>
      <c r="F44" s="90">
        <v>75301</v>
      </c>
      <c r="I44">
        <v>19</v>
      </c>
      <c r="J44">
        <v>145882</v>
      </c>
      <c r="K44" t="s">
        <v>350</v>
      </c>
    </row>
    <row r="45" spans="1:11" x14ac:dyDescent="0.2">
      <c r="A45" t="s">
        <v>242</v>
      </c>
      <c r="B45" t="s">
        <v>363</v>
      </c>
      <c r="C45" t="str">
        <f t="shared" si="0"/>
        <v>Johnson County</v>
      </c>
      <c r="D45">
        <v>18081</v>
      </c>
      <c r="I45">
        <v>19</v>
      </c>
      <c r="J45">
        <v>158167</v>
      </c>
      <c r="K45" t="s">
        <v>350</v>
      </c>
    </row>
    <row r="46" spans="1:11" x14ac:dyDescent="0.2">
      <c r="B46" t="s">
        <v>364</v>
      </c>
      <c r="C46" t="str">
        <f t="shared" si="0"/>
        <v>Lake County</v>
      </c>
      <c r="D46">
        <v>18089</v>
      </c>
      <c r="E46" t="s">
        <v>348</v>
      </c>
      <c r="F46" s="90">
        <v>56370</v>
      </c>
      <c r="G46" t="s">
        <v>349</v>
      </c>
      <c r="H46" s="90">
        <v>104493</v>
      </c>
      <c r="I46">
        <v>23</v>
      </c>
      <c r="J46">
        <v>116033</v>
      </c>
      <c r="K46">
        <v>19.8</v>
      </c>
    </row>
    <row r="47" spans="1:11" x14ac:dyDescent="0.2">
      <c r="A47" t="s">
        <v>242</v>
      </c>
      <c r="B47" t="s">
        <v>364</v>
      </c>
      <c r="C47" t="str">
        <f t="shared" si="0"/>
        <v>Lake County</v>
      </c>
      <c r="D47">
        <v>18089</v>
      </c>
      <c r="E47" t="s">
        <v>348</v>
      </c>
      <c r="F47" s="90">
        <v>56370</v>
      </c>
      <c r="I47">
        <v>23</v>
      </c>
      <c r="J47">
        <v>122179</v>
      </c>
      <c r="K47">
        <v>18.8</v>
      </c>
    </row>
    <row r="48" spans="1:11" x14ac:dyDescent="0.2">
      <c r="B48" t="s">
        <v>364</v>
      </c>
      <c r="C48" t="str">
        <f t="shared" si="0"/>
        <v>Lake County</v>
      </c>
      <c r="D48">
        <v>18089</v>
      </c>
      <c r="E48" t="s">
        <v>254</v>
      </c>
      <c r="F48" s="90">
        <v>75301</v>
      </c>
      <c r="G48" t="s">
        <v>349</v>
      </c>
      <c r="H48" s="90">
        <v>104493</v>
      </c>
      <c r="I48">
        <v>93</v>
      </c>
      <c r="J48">
        <v>264183</v>
      </c>
      <c r="K48">
        <v>35.200000000000003</v>
      </c>
    </row>
    <row r="49" spans="1:11" x14ac:dyDescent="0.2">
      <c r="A49" t="s">
        <v>242</v>
      </c>
      <c r="B49" t="s">
        <v>364</v>
      </c>
      <c r="C49" t="str">
        <f t="shared" si="0"/>
        <v>Lake County</v>
      </c>
      <c r="D49">
        <v>18089</v>
      </c>
      <c r="E49" t="s">
        <v>254</v>
      </c>
      <c r="F49" s="90">
        <v>75301</v>
      </c>
      <c r="I49">
        <v>101</v>
      </c>
      <c r="J49">
        <v>350063</v>
      </c>
      <c r="K49">
        <v>28.9</v>
      </c>
    </row>
    <row r="50" spans="1:11" x14ac:dyDescent="0.2">
      <c r="A50" t="s">
        <v>242</v>
      </c>
      <c r="B50" t="s">
        <v>364</v>
      </c>
      <c r="C50" t="str">
        <f t="shared" si="0"/>
        <v>Lake County</v>
      </c>
      <c r="D50">
        <v>18089</v>
      </c>
      <c r="I50">
        <v>124</v>
      </c>
      <c r="J50">
        <v>485493</v>
      </c>
      <c r="K50">
        <v>25.5</v>
      </c>
    </row>
    <row r="51" spans="1:11" x14ac:dyDescent="0.2">
      <c r="B51" t="s">
        <v>452</v>
      </c>
      <c r="C51" t="str">
        <f t="shared" si="0"/>
        <v>LaPorte County</v>
      </c>
      <c r="D51">
        <v>18091</v>
      </c>
      <c r="E51" t="s">
        <v>254</v>
      </c>
      <c r="F51" s="90">
        <v>75301</v>
      </c>
      <c r="G51" t="s">
        <v>349</v>
      </c>
      <c r="H51" s="90">
        <v>104493</v>
      </c>
      <c r="I51">
        <v>19</v>
      </c>
      <c r="J51">
        <v>87602</v>
      </c>
      <c r="K51" t="s">
        <v>350</v>
      </c>
    </row>
    <row r="52" spans="1:11" x14ac:dyDescent="0.2">
      <c r="A52" t="s">
        <v>242</v>
      </c>
      <c r="B52" t="s">
        <v>452</v>
      </c>
      <c r="C52" t="str">
        <f t="shared" si="0"/>
        <v>LaPorte County</v>
      </c>
      <c r="D52">
        <v>18091</v>
      </c>
      <c r="E52" t="s">
        <v>254</v>
      </c>
      <c r="F52" s="90">
        <v>75301</v>
      </c>
      <c r="I52">
        <v>19</v>
      </c>
      <c r="J52">
        <v>94393</v>
      </c>
      <c r="K52" t="s">
        <v>350</v>
      </c>
    </row>
    <row r="53" spans="1:11" x14ac:dyDescent="0.2">
      <c r="A53" t="s">
        <v>242</v>
      </c>
      <c r="B53" t="s">
        <v>452</v>
      </c>
      <c r="C53" t="str">
        <f t="shared" si="0"/>
        <v>LaPorte County</v>
      </c>
      <c r="D53">
        <v>18091</v>
      </c>
      <c r="I53">
        <v>19</v>
      </c>
      <c r="J53">
        <v>109888</v>
      </c>
      <c r="K53" t="s">
        <v>350</v>
      </c>
    </row>
    <row r="54" spans="1:11" x14ac:dyDescent="0.2">
      <c r="B54" t="s">
        <v>366</v>
      </c>
      <c r="C54" t="str">
        <f t="shared" si="0"/>
        <v>Madison County</v>
      </c>
      <c r="D54">
        <v>18095</v>
      </c>
      <c r="E54" t="s">
        <v>254</v>
      </c>
      <c r="F54" s="90">
        <v>75301</v>
      </c>
      <c r="G54" t="s">
        <v>349</v>
      </c>
      <c r="H54" s="90">
        <v>104493</v>
      </c>
      <c r="I54">
        <v>28</v>
      </c>
      <c r="J54">
        <v>110830</v>
      </c>
      <c r="K54">
        <v>25.3</v>
      </c>
    </row>
    <row r="55" spans="1:11" x14ac:dyDescent="0.2">
      <c r="A55" t="s">
        <v>242</v>
      </c>
      <c r="B55" t="s">
        <v>366</v>
      </c>
      <c r="C55" t="str">
        <f t="shared" si="0"/>
        <v>Madison County</v>
      </c>
      <c r="D55">
        <v>18095</v>
      </c>
      <c r="E55" t="s">
        <v>254</v>
      </c>
      <c r="F55" s="90">
        <v>75301</v>
      </c>
      <c r="I55">
        <v>28</v>
      </c>
      <c r="J55">
        <v>115827</v>
      </c>
      <c r="K55">
        <v>24.2</v>
      </c>
    </row>
    <row r="56" spans="1:11" x14ac:dyDescent="0.2">
      <c r="A56" t="s">
        <v>242</v>
      </c>
      <c r="B56" t="s">
        <v>366</v>
      </c>
      <c r="C56" t="str">
        <f t="shared" si="0"/>
        <v>Madison County</v>
      </c>
      <c r="D56">
        <v>18095</v>
      </c>
      <c r="I56">
        <v>30</v>
      </c>
      <c r="J56">
        <v>129569</v>
      </c>
      <c r="K56">
        <v>23.2</v>
      </c>
    </row>
    <row r="57" spans="1:11" x14ac:dyDescent="0.2">
      <c r="B57" t="s">
        <v>367</v>
      </c>
      <c r="C57" t="str">
        <f t="shared" si="0"/>
        <v>Marion County</v>
      </c>
      <c r="D57">
        <v>18097</v>
      </c>
      <c r="E57" t="s">
        <v>348</v>
      </c>
      <c r="F57" s="90">
        <v>56370</v>
      </c>
      <c r="G57" t="s">
        <v>349</v>
      </c>
      <c r="H57" s="90">
        <v>104493</v>
      </c>
      <c r="I57">
        <v>65</v>
      </c>
      <c r="J57">
        <v>285917</v>
      </c>
      <c r="K57">
        <v>22.7</v>
      </c>
    </row>
    <row r="58" spans="1:11" x14ac:dyDescent="0.2">
      <c r="A58" t="s">
        <v>242</v>
      </c>
      <c r="B58" t="s">
        <v>367</v>
      </c>
      <c r="C58" t="str">
        <f t="shared" si="0"/>
        <v>Marion County</v>
      </c>
      <c r="D58">
        <v>18097</v>
      </c>
      <c r="E58" t="s">
        <v>348</v>
      </c>
      <c r="F58" s="90">
        <v>56370</v>
      </c>
      <c r="I58">
        <v>65</v>
      </c>
      <c r="J58">
        <v>294194</v>
      </c>
      <c r="K58">
        <v>22.1</v>
      </c>
    </row>
    <row r="59" spans="1:11" x14ac:dyDescent="0.2">
      <c r="B59" t="s">
        <v>367</v>
      </c>
      <c r="C59" t="str">
        <f t="shared" si="0"/>
        <v>Marion County</v>
      </c>
      <c r="D59">
        <v>18097</v>
      </c>
      <c r="E59" t="s">
        <v>254</v>
      </c>
      <c r="F59" s="90">
        <v>75301</v>
      </c>
      <c r="G59" t="s">
        <v>349</v>
      </c>
      <c r="H59" s="90">
        <v>104493</v>
      </c>
      <c r="I59">
        <v>220</v>
      </c>
      <c r="J59">
        <v>532219</v>
      </c>
      <c r="K59">
        <v>41.3</v>
      </c>
    </row>
    <row r="60" spans="1:11" x14ac:dyDescent="0.2">
      <c r="A60" t="s">
        <v>242</v>
      </c>
      <c r="B60" t="s">
        <v>367</v>
      </c>
      <c r="C60" t="str">
        <f t="shared" si="0"/>
        <v>Marion County</v>
      </c>
      <c r="D60">
        <v>18097</v>
      </c>
      <c r="E60" t="s">
        <v>254</v>
      </c>
      <c r="F60" s="90">
        <v>75301</v>
      </c>
      <c r="I60">
        <v>229</v>
      </c>
      <c r="J60">
        <v>624913</v>
      </c>
      <c r="K60">
        <v>36.6</v>
      </c>
    </row>
    <row r="61" spans="1:11" x14ac:dyDescent="0.2">
      <c r="A61" t="s">
        <v>242</v>
      </c>
      <c r="B61" t="s">
        <v>367</v>
      </c>
      <c r="C61" t="str">
        <f t="shared" si="0"/>
        <v>Marion County</v>
      </c>
      <c r="D61">
        <v>18097</v>
      </c>
      <c r="I61">
        <v>294</v>
      </c>
      <c r="J61">
        <v>964582</v>
      </c>
      <c r="K61">
        <v>30.5</v>
      </c>
    </row>
    <row r="62" spans="1:11" x14ac:dyDescent="0.2">
      <c r="B62" t="s">
        <v>368</v>
      </c>
      <c r="C62" t="str">
        <f t="shared" si="0"/>
        <v>Monroe County</v>
      </c>
      <c r="D62">
        <v>18105</v>
      </c>
      <c r="E62" t="s">
        <v>254</v>
      </c>
      <c r="F62" s="90">
        <v>75301</v>
      </c>
      <c r="G62" t="s">
        <v>349</v>
      </c>
      <c r="H62" s="90">
        <v>104493</v>
      </c>
      <c r="I62">
        <v>15</v>
      </c>
      <c r="J62">
        <v>125163</v>
      </c>
      <c r="K62" t="s">
        <v>350</v>
      </c>
    </row>
    <row r="63" spans="1:11" x14ac:dyDescent="0.2">
      <c r="A63" t="s">
        <v>242</v>
      </c>
      <c r="B63" t="s">
        <v>368</v>
      </c>
      <c r="C63" t="str">
        <f t="shared" si="0"/>
        <v>Monroe County</v>
      </c>
      <c r="D63">
        <v>18105</v>
      </c>
      <c r="E63" t="s">
        <v>254</v>
      </c>
      <c r="F63" s="90">
        <v>75301</v>
      </c>
      <c r="I63">
        <v>15</v>
      </c>
      <c r="J63">
        <v>129786</v>
      </c>
      <c r="K63" t="s">
        <v>350</v>
      </c>
    </row>
    <row r="64" spans="1:11" x14ac:dyDescent="0.2">
      <c r="A64" t="s">
        <v>242</v>
      </c>
      <c r="B64" t="s">
        <v>368</v>
      </c>
      <c r="C64" t="str">
        <f t="shared" si="0"/>
        <v>Monroe County</v>
      </c>
      <c r="D64">
        <v>18105</v>
      </c>
      <c r="I64">
        <v>15</v>
      </c>
      <c r="J64">
        <v>148431</v>
      </c>
      <c r="K64" t="s">
        <v>350</v>
      </c>
    </row>
    <row r="65" spans="1:11" x14ac:dyDescent="0.2">
      <c r="B65" t="s">
        <v>369</v>
      </c>
      <c r="C65" t="str">
        <f t="shared" si="0"/>
        <v>Morgan County</v>
      </c>
      <c r="D65">
        <v>18109</v>
      </c>
      <c r="E65" t="s">
        <v>254</v>
      </c>
      <c r="F65" s="90">
        <v>75301</v>
      </c>
      <c r="G65" t="s">
        <v>349</v>
      </c>
      <c r="H65" s="90">
        <v>104493</v>
      </c>
      <c r="I65">
        <v>12</v>
      </c>
      <c r="J65">
        <v>67944</v>
      </c>
      <c r="K65" t="s">
        <v>350</v>
      </c>
    </row>
    <row r="66" spans="1:11" x14ac:dyDescent="0.2">
      <c r="A66" t="s">
        <v>242</v>
      </c>
      <c r="B66" t="s">
        <v>369</v>
      </c>
      <c r="C66" t="str">
        <f t="shared" si="0"/>
        <v>Morgan County</v>
      </c>
      <c r="D66">
        <v>18109</v>
      </c>
      <c r="E66" t="s">
        <v>254</v>
      </c>
      <c r="F66" s="90">
        <v>75301</v>
      </c>
      <c r="I66">
        <v>12</v>
      </c>
      <c r="J66">
        <v>69018</v>
      </c>
      <c r="K66" t="s">
        <v>350</v>
      </c>
    </row>
    <row r="67" spans="1:11" x14ac:dyDescent="0.2">
      <c r="A67" t="s">
        <v>242</v>
      </c>
      <c r="B67" t="s">
        <v>369</v>
      </c>
      <c r="C67" t="str">
        <f t="shared" ref="C67:C130" si="1">LEFT(B67, LEN(B67)-4)</f>
        <v>Morgan County</v>
      </c>
      <c r="D67">
        <v>18109</v>
      </c>
      <c r="I67">
        <v>12</v>
      </c>
      <c r="J67">
        <v>70489</v>
      </c>
      <c r="K67" t="s">
        <v>350</v>
      </c>
    </row>
    <row r="68" spans="1:11" x14ac:dyDescent="0.2">
      <c r="B68" t="s">
        <v>370</v>
      </c>
      <c r="C68" t="str">
        <f t="shared" si="1"/>
        <v>Porter County</v>
      </c>
      <c r="D68">
        <v>18127</v>
      </c>
      <c r="E68" t="s">
        <v>254</v>
      </c>
      <c r="F68" s="90">
        <v>75301</v>
      </c>
      <c r="G68" t="s">
        <v>349</v>
      </c>
      <c r="H68" s="90">
        <v>104493</v>
      </c>
      <c r="I68">
        <v>28</v>
      </c>
      <c r="J68">
        <v>141708</v>
      </c>
      <c r="K68">
        <v>19.8</v>
      </c>
    </row>
    <row r="69" spans="1:11" x14ac:dyDescent="0.2">
      <c r="A69" t="s">
        <v>242</v>
      </c>
      <c r="B69" t="s">
        <v>370</v>
      </c>
      <c r="C69" t="str">
        <f t="shared" si="1"/>
        <v>Porter County</v>
      </c>
      <c r="D69">
        <v>18127</v>
      </c>
      <c r="E69" t="s">
        <v>254</v>
      </c>
      <c r="F69" s="90">
        <v>75301</v>
      </c>
      <c r="I69">
        <v>31</v>
      </c>
      <c r="J69">
        <v>158226</v>
      </c>
      <c r="K69">
        <v>19.600000000000001</v>
      </c>
    </row>
    <row r="70" spans="1:11" x14ac:dyDescent="0.2">
      <c r="A70" t="s">
        <v>242</v>
      </c>
      <c r="B70" t="s">
        <v>370</v>
      </c>
      <c r="C70" t="str">
        <f t="shared" si="1"/>
        <v>Porter County</v>
      </c>
      <c r="D70">
        <v>18127</v>
      </c>
      <c r="I70">
        <v>33</v>
      </c>
      <c r="J70">
        <v>170389</v>
      </c>
      <c r="K70">
        <v>19.399999999999999</v>
      </c>
    </row>
    <row r="71" spans="1:11" x14ac:dyDescent="0.2">
      <c r="B71" t="s">
        <v>371</v>
      </c>
      <c r="C71" t="str">
        <f t="shared" si="1"/>
        <v>St. Joseph County</v>
      </c>
      <c r="D71">
        <v>18141</v>
      </c>
      <c r="E71" t="s">
        <v>254</v>
      </c>
      <c r="F71" s="90">
        <v>75301</v>
      </c>
      <c r="G71" t="s">
        <v>349</v>
      </c>
      <c r="H71" s="90">
        <v>104493</v>
      </c>
      <c r="I71">
        <v>26</v>
      </c>
      <c r="J71">
        <v>198536</v>
      </c>
      <c r="K71">
        <v>13.1</v>
      </c>
    </row>
    <row r="72" spans="1:11" x14ac:dyDescent="0.2">
      <c r="A72" t="s">
        <v>242</v>
      </c>
      <c r="B72" t="s">
        <v>371</v>
      </c>
      <c r="C72" t="str">
        <f t="shared" si="1"/>
        <v>St. Joseph County</v>
      </c>
      <c r="D72">
        <v>18141</v>
      </c>
      <c r="E72" t="s">
        <v>254</v>
      </c>
      <c r="F72" s="90">
        <v>75301</v>
      </c>
      <c r="I72">
        <v>27</v>
      </c>
      <c r="J72">
        <v>220406</v>
      </c>
      <c r="K72">
        <v>12.3</v>
      </c>
    </row>
    <row r="73" spans="1:11" x14ac:dyDescent="0.2">
      <c r="A73" t="s">
        <v>242</v>
      </c>
      <c r="B73" t="s">
        <v>371</v>
      </c>
      <c r="C73" t="str">
        <f t="shared" si="1"/>
        <v>St. Joseph County</v>
      </c>
      <c r="D73">
        <v>18141</v>
      </c>
      <c r="I73">
        <v>28</v>
      </c>
      <c r="J73">
        <v>271826</v>
      </c>
      <c r="K73">
        <v>10.3</v>
      </c>
    </row>
    <row r="74" spans="1:11" x14ac:dyDescent="0.2">
      <c r="B74" t="s">
        <v>372</v>
      </c>
      <c r="C74" t="str">
        <f t="shared" si="1"/>
        <v>Tippecanoe County</v>
      </c>
      <c r="D74">
        <v>18157</v>
      </c>
      <c r="E74" t="s">
        <v>254</v>
      </c>
      <c r="F74" s="90">
        <v>75301</v>
      </c>
      <c r="G74" t="s">
        <v>349</v>
      </c>
      <c r="H74" s="90">
        <v>104493</v>
      </c>
      <c r="I74">
        <v>23</v>
      </c>
      <c r="J74">
        <v>148378</v>
      </c>
      <c r="K74">
        <v>15.5</v>
      </c>
    </row>
    <row r="75" spans="1:11" x14ac:dyDescent="0.2">
      <c r="A75" t="s">
        <v>242</v>
      </c>
      <c r="B75" t="s">
        <v>372</v>
      </c>
      <c r="C75" t="str">
        <f t="shared" si="1"/>
        <v>Tippecanoe County</v>
      </c>
      <c r="D75">
        <v>18157</v>
      </c>
      <c r="E75" t="s">
        <v>254</v>
      </c>
      <c r="F75" s="90">
        <v>75301</v>
      </c>
      <c r="I75">
        <v>24</v>
      </c>
      <c r="J75">
        <v>164157</v>
      </c>
      <c r="K75">
        <v>14.6</v>
      </c>
    </row>
    <row r="76" spans="1:11" x14ac:dyDescent="0.2">
      <c r="A76" t="s">
        <v>242</v>
      </c>
      <c r="B76" t="s">
        <v>372</v>
      </c>
      <c r="C76" t="str">
        <f t="shared" si="1"/>
        <v>Tippecanoe County</v>
      </c>
      <c r="D76">
        <v>18157</v>
      </c>
      <c r="I76">
        <v>26</v>
      </c>
      <c r="J76">
        <v>195732</v>
      </c>
      <c r="K76">
        <v>13.3</v>
      </c>
    </row>
    <row r="77" spans="1:11" x14ac:dyDescent="0.2">
      <c r="B77" t="s">
        <v>373</v>
      </c>
      <c r="C77" t="str">
        <f t="shared" si="1"/>
        <v>Vanderburgh County</v>
      </c>
      <c r="D77">
        <v>18163</v>
      </c>
      <c r="E77" t="s">
        <v>254</v>
      </c>
      <c r="F77" s="90">
        <v>75301</v>
      </c>
      <c r="G77" t="s">
        <v>349</v>
      </c>
      <c r="H77" s="90">
        <v>104493</v>
      </c>
      <c r="I77">
        <v>19</v>
      </c>
      <c r="J77">
        <v>152870</v>
      </c>
      <c r="K77" t="s">
        <v>350</v>
      </c>
    </row>
    <row r="78" spans="1:11" x14ac:dyDescent="0.2">
      <c r="A78" t="s">
        <v>242</v>
      </c>
      <c r="B78" t="s">
        <v>373</v>
      </c>
      <c r="C78" t="str">
        <f t="shared" si="1"/>
        <v>Vanderburgh County</v>
      </c>
      <c r="D78">
        <v>18163</v>
      </c>
      <c r="E78" t="s">
        <v>254</v>
      </c>
      <c r="F78" s="90">
        <v>75301</v>
      </c>
      <c r="I78">
        <v>19</v>
      </c>
      <c r="J78">
        <v>157310</v>
      </c>
      <c r="K78" t="s">
        <v>350</v>
      </c>
    </row>
    <row r="79" spans="1:11" x14ac:dyDescent="0.2">
      <c r="A79" t="s">
        <v>242</v>
      </c>
      <c r="B79" t="s">
        <v>373</v>
      </c>
      <c r="C79" t="str">
        <f t="shared" si="1"/>
        <v>Vanderburgh County</v>
      </c>
      <c r="D79">
        <v>18163</v>
      </c>
      <c r="I79">
        <v>20</v>
      </c>
      <c r="J79">
        <v>181451</v>
      </c>
      <c r="K79">
        <v>11</v>
      </c>
    </row>
    <row r="80" spans="1:11" x14ac:dyDescent="0.2">
      <c r="B80" t="s">
        <v>374</v>
      </c>
      <c r="C80" t="str">
        <f t="shared" si="1"/>
        <v>Vigo County</v>
      </c>
      <c r="D80">
        <v>18167</v>
      </c>
      <c r="E80" t="s">
        <v>254</v>
      </c>
      <c r="F80" s="90">
        <v>75301</v>
      </c>
      <c r="G80" t="s">
        <v>349</v>
      </c>
      <c r="H80" s="90">
        <v>104493</v>
      </c>
      <c r="I80">
        <v>12</v>
      </c>
      <c r="J80">
        <v>92321</v>
      </c>
      <c r="K80" t="s">
        <v>350</v>
      </c>
    </row>
    <row r="81" spans="1:11" x14ac:dyDescent="0.2">
      <c r="A81" t="s">
        <v>242</v>
      </c>
      <c r="B81" t="s">
        <v>374</v>
      </c>
      <c r="C81" t="str">
        <f t="shared" si="1"/>
        <v>Vigo County</v>
      </c>
      <c r="D81">
        <v>18167</v>
      </c>
      <c r="E81" t="s">
        <v>254</v>
      </c>
      <c r="F81" s="90">
        <v>75301</v>
      </c>
      <c r="I81">
        <v>12</v>
      </c>
      <c r="J81">
        <v>95031</v>
      </c>
      <c r="K81" t="s">
        <v>350</v>
      </c>
    </row>
    <row r="82" spans="1:11" x14ac:dyDescent="0.2">
      <c r="A82" t="s">
        <v>242</v>
      </c>
      <c r="B82" t="s">
        <v>374</v>
      </c>
      <c r="C82" t="str">
        <f t="shared" si="1"/>
        <v>Vigo County</v>
      </c>
      <c r="D82">
        <v>18167</v>
      </c>
      <c r="I82">
        <v>12</v>
      </c>
      <c r="J82">
        <v>107038</v>
      </c>
      <c r="K82" t="s">
        <v>350</v>
      </c>
    </row>
    <row r="83" spans="1:11" x14ac:dyDescent="0.2">
      <c r="B83" t="s">
        <v>375</v>
      </c>
      <c r="C83" t="str">
        <f t="shared" si="1"/>
        <v>Wayne County</v>
      </c>
      <c r="D83">
        <v>18177</v>
      </c>
      <c r="E83" t="s">
        <v>254</v>
      </c>
      <c r="F83" s="90">
        <v>75301</v>
      </c>
      <c r="G83" t="s">
        <v>349</v>
      </c>
      <c r="H83" s="90">
        <v>104493</v>
      </c>
      <c r="I83">
        <v>39</v>
      </c>
      <c r="J83">
        <v>58574</v>
      </c>
      <c r="K83">
        <v>66.599999999999994</v>
      </c>
    </row>
    <row r="84" spans="1:11" x14ac:dyDescent="0.2">
      <c r="A84" t="s">
        <v>242</v>
      </c>
      <c r="B84" t="s">
        <v>375</v>
      </c>
      <c r="C84" t="str">
        <f t="shared" si="1"/>
        <v>Wayne County</v>
      </c>
      <c r="D84">
        <v>18177</v>
      </c>
      <c r="E84" t="s">
        <v>254</v>
      </c>
      <c r="F84" s="90">
        <v>75301</v>
      </c>
      <c r="I84">
        <v>40</v>
      </c>
      <c r="J84">
        <v>60412</v>
      </c>
      <c r="K84">
        <v>66.2</v>
      </c>
    </row>
    <row r="85" spans="1:11" x14ac:dyDescent="0.2">
      <c r="A85" t="s">
        <v>242</v>
      </c>
      <c r="B85" t="s">
        <v>375</v>
      </c>
      <c r="C85" t="str">
        <f t="shared" si="1"/>
        <v>Wayne County</v>
      </c>
      <c r="D85">
        <v>18177</v>
      </c>
      <c r="I85">
        <v>42</v>
      </c>
      <c r="J85">
        <v>65884</v>
      </c>
      <c r="K85">
        <v>63.7</v>
      </c>
    </row>
    <row r="86" spans="1:11" x14ac:dyDescent="0.2">
      <c r="A86" t="s">
        <v>242</v>
      </c>
      <c r="D86">
        <v>18000</v>
      </c>
      <c r="I86">
        <v>1254</v>
      </c>
      <c r="J86">
        <v>6732219</v>
      </c>
      <c r="K86">
        <v>18.600000000000001</v>
      </c>
    </row>
    <row r="87" spans="1:11" x14ac:dyDescent="0.2">
      <c r="A87" t="s">
        <v>376</v>
      </c>
      <c r="C87" t="e">
        <f t="shared" si="1"/>
        <v>#VALUE!</v>
      </c>
    </row>
    <row r="88" spans="1:11" x14ac:dyDescent="0.2">
      <c r="A88" t="s">
        <v>377</v>
      </c>
      <c r="C88" t="e">
        <f t="shared" si="1"/>
        <v>#VALUE!</v>
      </c>
    </row>
    <row r="89" spans="1:11" x14ac:dyDescent="0.2">
      <c r="A89" t="s">
        <v>378</v>
      </c>
      <c r="C89" t="e">
        <f t="shared" si="1"/>
        <v>#VALUE!</v>
      </c>
    </row>
    <row r="90" spans="1:11" x14ac:dyDescent="0.2">
      <c r="A90" t="s">
        <v>379</v>
      </c>
      <c r="C90" t="e">
        <f t="shared" si="1"/>
        <v>#VALUE!</v>
      </c>
    </row>
    <row r="91" spans="1:11" x14ac:dyDescent="0.2">
      <c r="A91" t="s">
        <v>380</v>
      </c>
      <c r="C91" t="e">
        <f t="shared" si="1"/>
        <v>#VALUE!</v>
      </c>
    </row>
    <row r="92" spans="1:11" x14ac:dyDescent="0.2">
      <c r="A92" t="s">
        <v>381</v>
      </c>
      <c r="C92" t="e">
        <f t="shared" si="1"/>
        <v>#VALUE!</v>
      </c>
    </row>
    <row r="93" spans="1:11" x14ac:dyDescent="0.2">
      <c r="A93" t="s">
        <v>382</v>
      </c>
      <c r="C93" t="e">
        <f t="shared" si="1"/>
        <v>#VALUE!</v>
      </c>
    </row>
    <row r="94" spans="1:11" x14ac:dyDescent="0.2">
      <c r="A94" t="s">
        <v>383</v>
      </c>
      <c r="C94" t="e">
        <f t="shared" si="1"/>
        <v>#VALUE!</v>
      </c>
    </row>
    <row r="95" spans="1:11" x14ac:dyDescent="0.2">
      <c r="A95" t="s">
        <v>384</v>
      </c>
      <c r="C95" t="e">
        <f t="shared" si="1"/>
        <v>#VALUE!</v>
      </c>
    </row>
    <row r="96" spans="1:11" x14ac:dyDescent="0.2">
      <c r="A96" t="s">
        <v>385</v>
      </c>
      <c r="C96" t="e">
        <f t="shared" si="1"/>
        <v>#VALUE!</v>
      </c>
    </row>
    <row r="97" spans="1:3" x14ac:dyDescent="0.2">
      <c r="A97" t="s">
        <v>386</v>
      </c>
      <c r="C97" t="e">
        <f t="shared" si="1"/>
        <v>#VALUE!</v>
      </c>
    </row>
    <row r="98" spans="1:3" x14ac:dyDescent="0.2">
      <c r="A98" t="s">
        <v>387</v>
      </c>
      <c r="C98" t="e">
        <f t="shared" si="1"/>
        <v>#VALUE!</v>
      </c>
    </row>
    <row r="99" spans="1:3" x14ac:dyDescent="0.2">
      <c r="A99" t="s">
        <v>388</v>
      </c>
      <c r="C99" t="e">
        <f t="shared" si="1"/>
        <v>#VALUE!</v>
      </c>
    </row>
    <row r="100" spans="1:3" x14ac:dyDescent="0.2">
      <c r="A100" t="s">
        <v>389</v>
      </c>
      <c r="C100" t="e">
        <f t="shared" si="1"/>
        <v>#VALUE!</v>
      </c>
    </row>
    <row r="101" spans="1:3" x14ac:dyDescent="0.2">
      <c r="A101" t="s">
        <v>390</v>
      </c>
      <c r="C101" t="e">
        <f t="shared" si="1"/>
        <v>#VALUE!</v>
      </c>
    </row>
    <row r="102" spans="1:3" x14ac:dyDescent="0.2">
      <c r="A102" t="s">
        <v>376</v>
      </c>
      <c r="C102" t="e">
        <f t="shared" si="1"/>
        <v>#VALUE!</v>
      </c>
    </row>
    <row r="103" spans="1:3" x14ac:dyDescent="0.2">
      <c r="A103" t="s">
        <v>391</v>
      </c>
      <c r="C103" t="e">
        <f t="shared" si="1"/>
        <v>#VALUE!</v>
      </c>
    </row>
    <row r="104" spans="1:3" x14ac:dyDescent="0.2">
      <c r="A104" t="s">
        <v>376</v>
      </c>
      <c r="C104" t="e">
        <f t="shared" si="1"/>
        <v>#VALUE!</v>
      </c>
    </row>
    <row r="105" spans="1:3" x14ac:dyDescent="0.2">
      <c r="A105" t="s">
        <v>392</v>
      </c>
      <c r="C105" t="e">
        <f t="shared" si="1"/>
        <v>#VALUE!</v>
      </c>
    </row>
    <row r="106" spans="1:3" x14ac:dyDescent="0.2">
      <c r="A106" t="s">
        <v>376</v>
      </c>
      <c r="C106" t="e">
        <f t="shared" si="1"/>
        <v>#VALUE!</v>
      </c>
    </row>
    <row r="107" spans="1:3" x14ac:dyDescent="0.2">
      <c r="A107" t="s">
        <v>393</v>
      </c>
      <c r="C107" t="e">
        <f t="shared" si="1"/>
        <v>#VALUE!</v>
      </c>
    </row>
    <row r="108" spans="1:3" x14ac:dyDescent="0.2">
      <c r="A108" t="s">
        <v>394</v>
      </c>
      <c r="C108" t="e">
        <f t="shared" si="1"/>
        <v>#VALUE!</v>
      </c>
    </row>
    <row r="109" spans="1:3" x14ac:dyDescent="0.2">
      <c r="A109" t="s">
        <v>395</v>
      </c>
      <c r="C109" t="e">
        <f t="shared" si="1"/>
        <v>#VALUE!</v>
      </c>
    </row>
    <row r="110" spans="1:3" x14ac:dyDescent="0.2">
      <c r="A110" t="s">
        <v>396</v>
      </c>
      <c r="C110" t="e">
        <f t="shared" si="1"/>
        <v>#VALUE!</v>
      </c>
    </row>
    <row r="111" spans="1:3" x14ac:dyDescent="0.2">
      <c r="A111" t="s">
        <v>376</v>
      </c>
      <c r="C111" t="e">
        <f t="shared" si="1"/>
        <v>#VALUE!</v>
      </c>
    </row>
    <row r="112" spans="1:3" x14ac:dyDescent="0.2">
      <c r="A112" t="s">
        <v>397</v>
      </c>
      <c r="C112" t="e">
        <f t="shared" si="1"/>
        <v>#VALUE!</v>
      </c>
    </row>
    <row r="113" spans="1:3" x14ac:dyDescent="0.2">
      <c r="A113" t="s">
        <v>398</v>
      </c>
      <c r="C113" t="e">
        <f t="shared" si="1"/>
        <v>#VALUE!</v>
      </c>
    </row>
    <row r="114" spans="1:3" x14ac:dyDescent="0.2">
      <c r="A114" t="s">
        <v>399</v>
      </c>
      <c r="C114" t="e">
        <f t="shared" si="1"/>
        <v>#VALUE!</v>
      </c>
    </row>
    <row r="115" spans="1:3" x14ac:dyDescent="0.2">
      <c r="A115" t="s">
        <v>376</v>
      </c>
      <c r="C115" t="e">
        <f t="shared" si="1"/>
        <v>#VALUE!</v>
      </c>
    </row>
    <row r="116" spans="1:3" x14ac:dyDescent="0.2">
      <c r="A116" t="s">
        <v>400</v>
      </c>
      <c r="C116" t="e">
        <f t="shared" si="1"/>
        <v>#VALUE!</v>
      </c>
    </row>
    <row r="117" spans="1:3" x14ac:dyDescent="0.2">
      <c r="A117" t="s">
        <v>401</v>
      </c>
      <c r="C117" t="e">
        <f t="shared" si="1"/>
        <v>#VALUE!</v>
      </c>
    </row>
    <row r="118" spans="1:3" x14ac:dyDescent="0.2">
      <c r="A118" t="s">
        <v>402</v>
      </c>
      <c r="C118" t="e">
        <f t="shared" si="1"/>
        <v>#VALUE!</v>
      </c>
    </row>
    <row r="119" spans="1:3" x14ac:dyDescent="0.2">
      <c r="A119" t="s">
        <v>403</v>
      </c>
      <c r="C119" t="e">
        <f t="shared" si="1"/>
        <v>#VALUE!</v>
      </c>
    </row>
    <row r="120" spans="1:3" x14ac:dyDescent="0.2">
      <c r="A120" t="s">
        <v>404</v>
      </c>
      <c r="C120" t="e">
        <f t="shared" si="1"/>
        <v>#VALUE!</v>
      </c>
    </row>
    <row r="121" spans="1:3" x14ac:dyDescent="0.2">
      <c r="A121" t="s">
        <v>405</v>
      </c>
      <c r="C121" t="e">
        <f t="shared" si="1"/>
        <v>#VALUE!</v>
      </c>
    </row>
    <row r="122" spans="1:3" x14ac:dyDescent="0.2">
      <c r="A122" t="s">
        <v>406</v>
      </c>
      <c r="C122" t="e">
        <f t="shared" si="1"/>
        <v>#VALUE!</v>
      </c>
    </row>
    <row r="123" spans="1:3" x14ac:dyDescent="0.2">
      <c r="A123" t="s">
        <v>407</v>
      </c>
      <c r="C123" t="e">
        <f t="shared" si="1"/>
        <v>#VALUE!</v>
      </c>
    </row>
    <row r="124" spans="1:3" x14ac:dyDescent="0.2">
      <c r="A124" t="s">
        <v>408</v>
      </c>
      <c r="C124" t="e">
        <f t="shared" si="1"/>
        <v>#VALUE!</v>
      </c>
    </row>
    <row r="125" spans="1:3" x14ac:dyDescent="0.2">
      <c r="A125" t="s">
        <v>409</v>
      </c>
      <c r="C125" t="e">
        <f t="shared" si="1"/>
        <v>#VALUE!</v>
      </c>
    </row>
    <row r="126" spans="1:3" x14ac:dyDescent="0.2">
      <c r="A126" t="s">
        <v>410</v>
      </c>
      <c r="C126" t="e">
        <f t="shared" si="1"/>
        <v>#VALUE!</v>
      </c>
    </row>
    <row r="127" spans="1:3" x14ac:dyDescent="0.2">
      <c r="A127" t="s">
        <v>411</v>
      </c>
      <c r="C127" t="e">
        <f t="shared" si="1"/>
        <v>#VALUE!</v>
      </c>
    </row>
    <row r="128" spans="1:3" x14ac:dyDescent="0.2">
      <c r="A128" t="s">
        <v>412</v>
      </c>
      <c r="C128" t="e">
        <f t="shared" si="1"/>
        <v>#VALUE!</v>
      </c>
    </row>
    <row r="129" spans="1:3" x14ac:dyDescent="0.2">
      <c r="A129" t="s">
        <v>413</v>
      </c>
      <c r="C129" t="e">
        <f t="shared" si="1"/>
        <v>#VALUE!</v>
      </c>
    </row>
    <row r="130" spans="1:3" x14ac:dyDescent="0.2">
      <c r="A130" t="s">
        <v>414</v>
      </c>
      <c r="C130" t="e">
        <f t="shared" si="1"/>
        <v>#VALUE!</v>
      </c>
    </row>
    <row r="131" spans="1:3" x14ac:dyDescent="0.2">
      <c r="A131" t="s">
        <v>415</v>
      </c>
      <c r="C131" t="e">
        <f t="shared" ref="C131:C150" si="2">LEFT(B131, LEN(B131)-4)</f>
        <v>#VALUE!</v>
      </c>
    </row>
    <row r="132" spans="1:3" x14ac:dyDescent="0.2">
      <c r="A132" t="s">
        <v>416</v>
      </c>
      <c r="C132" t="e">
        <f t="shared" si="2"/>
        <v>#VALUE!</v>
      </c>
    </row>
    <row r="133" spans="1:3" x14ac:dyDescent="0.2">
      <c r="A133" t="s">
        <v>417</v>
      </c>
      <c r="C133" t="e">
        <f t="shared" si="2"/>
        <v>#VALUE!</v>
      </c>
    </row>
    <row r="134" spans="1:3" x14ac:dyDescent="0.2">
      <c r="A134" t="s">
        <v>418</v>
      </c>
      <c r="C134" t="e">
        <f t="shared" si="2"/>
        <v>#VALUE!</v>
      </c>
    </row>
    <row r="135" spans="1:3" x14ac:dyDescent="0.2">
      <c r="A135" t="s">
        <v>419</v>
      </c>
      <c r="C135" t="e">
        <f t="shared" si="2"/>
        <v>#VALUE!</v>
      </c>
    </row>
    <row r="136" spans="1:3" x14ac:dyDescent="0.2">
      <c r="A136" t="s">
        <v>420</v>
      </c>
      <c r="C136" t="e">
        <f t="shared" si="2"/>
        <v>#VALUE!</v>
      </c>
    </row>
    <row r="137" spans="1:3" x14ac:dyDescent="0.2">
      <c r="A137" t="s">
        <v>421</v>
      </c>
      <c r="C137" t="e">
        <f t="shared" si="2"/>
        <v>#VALUE!</v>
      </c>
    </row>
    <row r="138" spans="1:3" x14ac:dyDescent="0.2">
      <c r="A138" t="s">
        <v>422</v>
      </c>
      <c r="C138" t="e">
        <f t="shared" si="2"/>
        <v>#VALUE!</v>
      </c>
    </row>
    <row r="139" spans="1:3" x14ac:dyDescent="0.2">
      <c r="A139" t="s">
        <v>423</v>
      </c>
      <c r="C139" t="e">
        <f t="shared" si="2"/>
        <v>#VALUE!</v>
      </c>
    </row>
    <row r="140" spans="1:3" x14ac:dyDescent="0.2">
      <c r="A140" t="s">
        <v>424</v>
      </c>
      <c r="C140" t="e">
        <f t="shared" si="2"/>
        <v>#VALUE!</v>
      </c>
    </row>
    <row r="141" spans="1:3" x14ac:dyDescent="0.2">
      <c r="A141" t="s">
        <v>425</v>
      </c>
      <c r="C141" t="e">
        <f t="shared" si="2"/>
        <v>#VALUE!</v>
      </c>
    </row>
    <row r="142" spans="1:3" x14ac:dyDescent="0.2">
      <c r="A142" t="s">
        <v>426</v>
      </c>
      <c r="C142" t="e">
        <f t="shared" si="2"/>
        <v>#VALUE!</v>
      </c>
    </row>
    <row r="143" spans="1:3" x14ac:dyDescent="0.2">
      <c r="A143" t="s">
        <v>427</v>
      </c>
      <c r="C143" t="e">
        <f t="shared" si="2"/>
        <v>#VALUE!</v>
      </c>
    </row>
    <row r="144" spans="1:3" x14ac:dyDescent="0.2">
      <c r="A144" t="s">
        <v>428</v>
      </c>
      <c r="C144" t="e">
        <f t="shared" si="2"/>
        <v>#VALUE!</v>
      </c>
    </row>
    <row r="145" spans="1:3" x14ac:dyDescent="0.2">
      <c r="A145" t="s">
        <v>429</v>
      </c>
      <c r="C145" t="e">
        <f t="shared" si="2"/>
        <v>#VALUE!</v>
      </c>
    </row>
    <row r="146" spans="1:3" x14ac:dyDescent="0.2">
      <c r="A146" t="s">
        <v>430</v>
      </c>
      <c r="C146" t="e">
        <f t="shared" si="2"/>
        <v>#VALUE!</v>
      </c>
    </row>
    <row r="147" spans="1:3" x14ac:dyDescent="0.2">
      <c r="A147" t="s">
        <v>431</v>
      </c>
      <c r="C147" t="e">
        <f t="shared" si="2"/>
        <v>#VALUE!</v>
      </c>
    </row>
    <row r="148" spans="1:3" x14ac:dyDescent="0.2">
      <c r="A148" t="s">
        <v>432</v>
      </c>
      <c r="C148" t="e">
        <f t="shared" si="2"/>
        <v>#VALUE!</v>
      </c>
    </row>
    <row r="149" spans="1:3" x14ac:dyDescent="0.2">
      <c r="A149" t="s">
        <v>433</v>
      </c>
      <c r="C149" t="e">
        <f t="shared" si="2"/>
        <v>#VALUE!</v>
      </c>
    </row>
    <row r="150" spans="1:3" x14ac:dyDescent="0.2">
      <c r="A150" t="s">
        <v>434</v>
      </c>
      <c r="C150" t="e">
        <f t="shared" si="2"/>
        <v>#VALUE!</v>
      </c>
    </row>
  </sheetData>
  <autoFilter ref="A1:K150" xr:uid="{B5120214-ACB9-2041-A391-3B780EAE8ED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96"/>
  <sheetViews>
    <sheetView zoomScale="139" workbookViewId="0">
      <pane xSplit="5" ySplit="3" topLeftCell="F25" activePane="bottomRight" state="frozen"/>
      <selection pane="topRight" activeCell="C2433" sqref="C2433"/>
      <selection pane="bottomLeft" activeCell="C2433" sqref="C2433"/>
      <selection pane="bottomRight" activeCell="E1" sqref="E1:H1048576"/>
    </sheetView>
  </sheetViews>
  <sheetFormatPr baseColWidth="10" defaultColWidth="3.33203125" defaultRowHeight="15" x14ac:dyDescent="0.2"/>
  <cols>
    <col min="1" max="1" width="8.83203125" hidden="1" customWidth="1"/>
    <col min="2" max="2" width="5.5" hidden="1" customWidth="1"/>
    <col min="3" max="3" width="6.6640625" hidden="1" customWidth="1"/>
    <col min="4" max="4" width="6.6640625" customWidth="1"/>
    <col min="5" max="5" width="19.6640625" customWidth="1"/>
    <col min="6" max="6" width="13" customWidth="1"/>
    <col min="7" max="7" width="12.5" customWidth="1"/>
    <col min="8" max="8" width="14.6640625" customWidth="1"/>
    <col min="9" max="9" width="10.5" style="47" customWidth="1"/>
    <col min="10" max="10" width="13.1640625" style="32" hidden="1" customWidth="1"/>
    <col min="11" max="11" width="12.6640625" style="32" hidden="1" customWidth="1"/>
    <col min="12" max="12" width="12.1640625" style="29" bestFit="1" customWidth="1"/>
    <col min="13" max="14" width="11.5" style="29" bestFit="1" customWidth="1"/>
    <col min="15" max="15" width="11.83203125" style="29" bestFit="1" customWidth="1"/>
    <col min="16" max="16" width="12.33203125" style="29" customWidth="1"/>
    <col min="17" max="17" width="8.33203125" style="35" bestFit="1" customWidth="1"/>
    <col min="18" max="18" width="15.5" style="41" bestFit="1" customWidth="1"/>
    <col min="19" max="19" width="10.1640625" style="38" customWidth="1"/>
    <col min="20" max="20" width="16" style="44" hidden="1" customWidth="1"/>
    <col min="21" max="21" width="13" style="44" hidden="1" customWidth="1"/>
    <col min="22" max="22" width="13.33203125" style="44" hidden="1" customWidth="1"/>
    <col min="23" max="23" width="12.33203125" style="49" customWidth="1"/>
    <col min="24" max="24" width="12" style="49" customWidth="1"/>
    <col min="25" max="25" width="8.83203125" hidden="1" customWidth="1"/>
    <col min="31" max="31" width="15.5" customWidth="1"/>
  </cols>
  <sheetData>
    <row r="1" spans="1:31" s="75" customFormat="1" x14ac:dyDescent="0.2">
      <c r="F1" s="180" t="s">
        <v>449</v>
      </c>
      <c r="G1" s="180"/>
      <c r="H1" s="180"/>
      <c r="I1" s="76"/>
      <c r="J1" s="178" t="s">
        <v>240</v>
      </c>
      <c r="K1" s="178"/>
      <c r="L1" s="179" t="s">
        <v>241</v>
      </c>
      <c r="M1" s="179"/>
      <c r="N1" s="179"/>
      <c r="O1" s="179"/>
      <c r="P1" s="179"/>
      <c r="Q1" s="77"/>
      <c r="R1" s="78"/>
      <c r="S1" s="79"/>
      <c r="T1" s="80"/>
      <c r="U1" s="80"/>
      <c r="V1" s="80"/>
      <c r="W1" s="177" t="s">
        <v>242</v>
      </c>
      <c r="X1" s="177"/>
    </row>
    <row r="2" spans="1:31" s="50" customFormat="1" ht="50" customHeight="1" x14ac:dyDescent="0.2">
      <c r="A2" s="62" t="s">
        <v>0</v>
      </c>
      <c r="B2" s="62" t="s">
        <v>1</v>
      </c>
      <c r="C2" s="62" t="s">
        <v>2</v>
      </c>
      <c r="D2" s="62" t="s">
        <v>448</v>
      </c>
      <c r="E2" s="62" t="s">
        <v>3</v>
      </c>
      <c r="F2" s="62" t="s">
        <v>450</v>
      </c>
      <c r="G2" s="62" t="s">
        <v>254</v>
      </c>
      <c r="H2" s="62" t="s">
        <v>453</v>
      </c>
      <c r="I2" s="63" t="s">
        <v>212</v>
      </c>
      <c r="J2" s="64" t="s">
        <v>213</v>
      </c>
      <c r="K2" s="64" t="s">
        <v>214</v>
      </c>
      <c r="L2" s="65" t="s">
        <v>215</v>
      </c>
      <c r="M2" s="65" t="s">
        <v>216</v>
      </c>
      <c r="N2" s="65" t="s">
        <v>217</v>
      </c>
      <c r="O2" s="65" t="s">
        <v>218</v>
      </c>
      <c r="P2" s="65" t="s">
        <v>219</v>
      </c>
      <c r="Q2" s="66" t="s">
        <v>220</v>
      </c>
      <c r="R2" s="67" t="s">
        <v>221</v>
      </c>
      <c r="S2" s="68" t="s">
        <v>222</v>
      </c>
      <c r="T2" s="69" t="s">
        <v>223</v>
      </c>
      <c r="U2" s="69" t="s">
        <v>224</v>
      </c>
      <c r="V2" s="69" t="s">
        <v>225</v>
      </c>
      <c r="W2" s="70" t="s">
        <v>243</v>
      </c>
      <c r="X2" s="70" t="s">
        <v>244</v>
      </c>
      <c r="AE2" s="50">
        <f>L4/I4</f>
        <v>0.77249625968679225</v>
      </c>
    </row>
    <row r="3" spans="1:31" s="3" customFormat="1" x14ac:dyDescent="0.2">
      <c r="A3" s="5" t="s">
        <v>19</v>
      </c>
      <c r="B3" s="5" t="s">
        <v>20</v>
      </c>
      <c r="C3" s="5" t="s">
        <v>21</v>
      </c>
      <c r="D3" s="5"/>
      <c r="E3" s="5" t="s">
        <v>22</v>
      </c>
      <c r="F3" s="5"/>
      <c r="G3" s="5"/>
      <c r="H3" s="5"/>
      <c r="I3" s="45" t="s">
        <v>226</v>
      </c>
      <c r="J3" s="30" t="s">
        <v>227</v>
      </c>
      <c r="K3" s="30" t="s">
        <v>228</v>
      </c>
      <c r="L3" s="27" t="s">
        <v>229</v>
      </c>
      <c r="M3" s="27" t="s">
        <v>230</v>
      </c>
      <c r="N3" s="27" t="s">
        <v>231</v>
      </c>
      <c r="O3" s="27" t="s">
        <v>232</v>
      </c>
      <c r="P3" s="27" t="s">
        <v>233</v>
      </c>
      <c r="Q3" s="33" t="s">
        <v>234</v>
      </c>
      <c r="R3" s="39" t="s">
        <v>235</v>
      </c>
      <c r="S3" s="36" t="s">
        <v>236</v>
      </c>
      <c r="T3" s="42" t="s">
        <v>237</v>
      </c>
      <c r="U3" s="42" t="s">
        <v>238</v>
      </c>
      <c r="V3" s="42" t="s">
        <v>239</v>
      </c>
      <c r="W3" s="48"/>
      <c r="X3" s="73" t="s">
        <v>245</v>
      </c>
    </row>
    <row r="4" spans="1:31" s="3" customFormat="1" x14ac:dyDescent="0.2">
      <c r="A4" s="3">
        <v>40</v>
      </c>
      <c r="B4" s="99">
        <v>18</v>
      </c>
      <c r="C4" s="100" t="s">
        <v>26</v>
      </c>
      <c r="D4" s="101" t="str">
        <f>CONCATENATE(B4, C4)</f>
        <v>18000</v>
      </c>
      <c r="E4" s="3" t="s">
        <v>27</v>
      </c>
      <c r="F4" s="3">
        <v>1254</v>
      </c>
      <c r="G4" s="3">
        <v>897</v>
      </c>
      <c r="H4" s="3">
        <v>105</v>
      </c>
      <c r="I4" s="102">
        <v>6785528</v>
      </c>
      <c r="J4" s="103">
        <v>5192579</v>
      </c>
      <c r="K4" s="103">
        <v>1592949</v>
      </c>
      <c r="L4" s="104">
        <v>5241795</v>
      </c>
      <c r="M4" s="104">
        <v>648513</v>
      </c>
      <c r="N4" s="104">
        <v>167959</v>
      </c>
      <c r="O4" s="104">
        <v>290535</v>
      </c>
      <c r="P4" s="104">
        <v>436726</v>
      </c>
      <c r="Q4" s="105">
        <v>554191</v>
      </c>
      <c r="R4" s="106">
        <v>5121004</v>
      </c>
      <c r="S4" s="107">
        <v>1664524</v>
      </c>
      <c r="T4" s="108">
        <v>2923175</v>
      </c>
      <c r="U4" s="108">
        <v>2667542</v>
      </c>
      <c r="V4" s="108">
        <v>255633</v>
      </c>
      <c r="W4" s="48"/>
      <c r="X4" s="109">
        <f t="shared" ref="X4:X35" si="0">W4/I4</f>
        <v>0</v>
      </c>
      <c r="Y4" s="3">
        <f>F4/100000*I4</f>
        <v>85090.521120000005</v>
      </c>
    </row>
    <row r="5" spans="1:31" x14ac:dyDescent="0.2">
      <c r="A5">
        <v>50</v>
      </c>
      <c r="B5" s="98">
        <v>18</v>
      </c>
      <c r="C5" s="98" t="s">
        <v>28</v>
      </c>
      <c r="D5" s="96" t="str">
        <f t="shared" ref="D5:D68" si="1">CONCATENATE(B5, C5)</f>
        <v>18001</v>
      </c>
      <c r="E5" t="s">
        <v>29</v>
      </c>
      <c r="F5">
        <v>0</v>
      </c>
      <c r="G5">
        <v>0</v>
      </c>
      <c r="H5">
        <v>0</v>
      </c>
      <c r="I5" s="46">
        <v>35809</v>
      </c>
      <c r="J5" s="31">
        <v>24641</v>
      </c>
      <c r="K5" s="31">
        <v>11168</v>
      </c>
      <c r="L5" s="28">
        <v>33670</v>
      </c>
      <c r="M5" s="28">
        <v>183</v>
      </c>
      <c r="N5" s="28">
        <v>137</v>
      </c>
      <c r="O5" s="28">
        <v>642</v>
      </c>
      <c r="P5" s="28">
        <v>1177</v>
      </c>
      <c r="Q5" s="34">
        <v>1637</v>
      </c>
      <c r="R5" s="40">
        <v>33080</v>
      </c>
      <c r="S5" s="37">
        <v>2729</v>
      </c>
      <c r="T5" s="43">
        <v>13172</v>
      </c>
      <c r="U5" s="43">
        <v>12386</v>
      </c>
      <c r="V5" s="43">
        <v>786</v>
      </c>
      <c r="W5" s="49">
        <f>(VLOOKUP(E5,'Drug Overdose Mortality Rate'!A:J,10,FALSE))*I5</f>
        <v>6.0875300000000001</v>
      </c>
      <c r="X5" s="74">
        <f t="shared" si="0"/>
        <v>1.7000000000000001E-4</v>
      </c>
      <c r="Y5">
        <f t="shared" ref="Y5:Y68" si="2">F5/100000*I5</f>
        <v>0</v>
      </c>
    </row>
    <row r="6" spans="1:31" x14ac:dyDescent="0.2">
      <c r="A6">
        <v>50</v>
      </c>
      <c r="B6" s="98">
        <v>18</v>
      </c>
      <c r="C6" s="98" t="s">
        <v>30</v>
      </c>
      <c r="D6" s="96" t="str">
        <f t="shared" si="1"/>
        <v>18003</v>
      </c>
      <c r="E6" t="s">
        <v>31</v>
      </c>
      <c r="F6">
        <v>96</v>
      </c>
      <c r="G6">
        <v>79</v>
      </c>
      <c r="H6">
        <v>17</v>
      </c>
      <c r="I6" s="46">
        <v>385410</v>
      </c>
      <c r="J6" s="31">
        <v>287203</v>
      </c>
      <c r="K6" s="31">
        <v>98207</v>
      </c>
      <c r="L6" s="28">
        <v>277055</v>
      </c>
      <c r="M6" s="28">
        <v>44481</v>
      </c>
      <c r="N6" s="28">
        <v>18304</v>
      </c>
      <c r="O6" s="28">
        <v>18357</v>
      </c>
      <c r="P6" s="28">
        <v>27213</v>
      </c>
      <c r="Q6" s="34">
        <v>32923</v>
      </c>
      <c r="R6" s="40">
        <v>270149</v>
      </c>
      <c r="S6" s="37">
        <v>115261</v>
      </c>
      <c r="T6" s="43">
        <v>162431</v>
      </c>
      <c r="U6" s="43">
        <v>151690</v>
      </c>
      <c r="V6" s="43">
        <v>10741</v>
      </c>
      <c r="W6" s="49">
        <f>(VLOOKUP(E6,'Drug Overdose Mortality Rate'!A:J,10,FALSE))*I6</f>
        <v>1117.6889999999999</v>
      </c>
      <c r="X6" s="74">
        <f t="shared" si="0"/>
        <v>2.8999999999999998E-3</v>
      </c>
      <c r="Y6">
        <f t="shared" si="2"/>
        <v>369.99360000000001</v>
      </c>
    </row>
    <row r="7" spans="1:31" x14ac:dyDescent="0.2">
      <c r="A7">
        <v>50</v>
      </c>
      <c r="B7" s="98">
        <v>18</v>
      </c>
      <c r="C7" s="98" t="s">
        <v>32</v>
      </c>
      <c r="D7" s="96" t="str">
        <f t="shared" si="1"/>
        <v>18005</v>
      </c>
      <c r="E7" t="s">
        <v>33</v>
      </c>
      <c r="F7">
        <v>13</v>
      </c>
      <c r="G7">
        <v>13</v>
      </c>
      <c r="H7">
        <v>0</v>
      </c>
      <c r="I7" s="46">
        <v>82208</v>
      </c>
      <c r="J7" s="31">
        <v>62440</v>
      </c>
      <c r="K7" s="31">
        <v>19768</v>
      </c>
      <c r="L7" s="28">
        <v>65763</v>
      </c>
      <c r="M7" s="28">
        <v>1826</v>
      </c>
      <c r="N7" s="28">
        <v>5390</v>
      </c>
      <c r="O7" s="28">
        <v>4219</v>
      </c>
      <c r="P7" s="28">
        <v>5010</v>
      </c>
      <c r="Q7" s="34">
        <v>7257</v>
      </c>
      <c r="R7" s="40">
        <v>64395</v>
      </c>
      <c r="S7" s="37">
        <v>17813</v>
      </c>
      <c r="T7" s="43">
        <v>35317</v>
      </c>
      <c r="U7" s="43">
        <v>32607</v>
      </c>
      <c r="V7" s="43">
        <v>2710</v>
      </c>
      <c r="W7" s="49">
        <f>(VLOOKUP(E7,'Drug Overdose Mortality Rate'!A:J,10,FALSE))*I7</f>
        <v>62.478080000000006</v>
      </c>
      <c r="X7" s="74">
        <f t="shared" si="0"/>
        <v>7.6000000000000004E-4</v>
      </c>
      <c r="Y7">
        <f t="shared" si="2"/>
        <v>10.68704</v>
      </c>
    </row>
    <row r="8" spans="1:31" x14ac:dyDescent="0.2">
      <c r="A8">
        <v>50</v>
      </c>
      <c r="B8" s="98">
        <v>18</v>
      </c>
      <c r="C8" s="98" t="s">
        <v>34</v>
      </c>
      <c r="D8" s="96" t="str">
        <f t="shared" si="1"/>
        <v>18007</v>
      </c>
      <c r="E8" t="s">
        <v>35</v>
      </c>
      <c r="F8">
        <v>0</v>
      </c>
      <c r="G8">
        <v>0</v>
      </c>
      <c r="H8">
        <v>0</v>
      </c>
      <c r="I8" s="46">
        <v>8719</v>
      </c>
      <c r="J8" s="31">
        <v>6554</v>
      </c>
      <c r="K8" s="31">
        <v>2165</v>
      </c>
      <c r="L8" s="28">
        <v>7954</v>
      </c>
      <c r="M8" s="28">
        <v>51</v>
      </c>
      <c r="N8" s="28">
        <v>13</v>
      </c>
      <c r="O8" s="28">
        <v>344</v>
      </c>
      <c r="P8" s="28">
        <v>357</v>
      </c>
      <c r="Q8" s="34">
        <v>629</v>
      </c>
      <c r="R8" s="40">
        <v>7789</v>
      </c>
      <c r="S8" s="37">
        <v>930</v>
      </c>
      <c r="T8" s="43">
        <v>3783</v>
      </c>
      <c r="U8" s="43">
        <v>3408</v>
      </c>
      <c r="V8" s="43">
        <v>375</v>
      </c>
      <c r="W8" s="49">
        <f>(VLOOKUP(E8,'Drug Overdose Mortality Rate'!A:J,10,FALSE))*I8</f>
        <v>0</v>
      </c>
      <c r="X8" s="74">
        <f t="shared" si="0"/>
        <v>0</v>
      </c>
      <c r="Y8">
        <f t="shared" si="2"/>
        <v>0</v>
      </c>
    </row>
    <row r="9" spans="1:31" x14ac:dyDescent="0.2">
      <c r="A9">
        <v>50</v>
      </c>
      <c r="B9" s="98">
        <v>18</v>
      </c>
      <c r="C9" s="98" t="s">
        <v>36</v>
      </c>
      <c r="D9" s="96" t="str">
        <f t="shared" si="1"/>
        <v>18009</v>
      </c>
      <c r="E9" t="s">
        <v>37</v>
      </c>
      <c r="F9">
        <v>0</v>
      </c>
      <c r="G9">
        <v>0</v>
      </c>
      <c r="H9">
        <v>0</v>
      </c>
      <c r="I9" s="46">
        <v>12112</v>
      </c>
      <c r="J9" s="31">
        <v>9527</v>
      </c>
      <c r="K9" s="31">
        <v>2585</v>
      </c>
      <c r="L9" s="28">
        <v>11380</v>
      </c>
      <c r="M9" s="28">
        <v>59</v>
      </c>
      <c r="N9" s="28">
        <v>24</v>
      </c>
      <c r="O9" s="28">
        <v>137</v>
      </c>
      <c r="P9" s="28">
        <v>512</v>
      </c>
      <c r="Q9" s="34">
        <v>252</v>
      </c>
      <c r="R9" s="40">
        <v>11278</v>
      </c>
      <c r="S9" s="37">
        <v>834</v>
      </c>
      <c r="T9" s="43">
        <v>5857</v>
      </c>
      <c r="U9" s="43">
        <v>5179</v>
      </c>
      <c r="V9" s="43">
        <v>678</v>
      </c>
      <c r="W9" s="49">
        <f>(VLOOKUP(E9,'Drug Overdose Mortality Rate'!A:J,10,FALSE))*I9</f>
        <v>0</v>
      </c>
      <c r="X9" s="74">
        <f t="shared" si="0"/>
        <v>0</v>
      </c>
      <c r="Y9">
        <f t="shared" si="2"/>
        <v>0</v>
      </c>
    </row>
    <row r="10" spans="1:31" x14ac:dyDescent="0.2">
      <c r="A10">
        <v>50</v>
      </c>
      <c r="B10" s="98">
        <v>18</v>
      </c>
      <c r="C10" s="98" t="s">
        <v>38</v>
      </c>
      <c r="D10" s="96" t="str">
        <f t="shared" si="1"/>
        <v>18011</v>
      </c>
      <c r="E10" t="s">
        <v>39</v>
      </c>
      <c r="F10">
        <v>16</v>
      </c>
      <c r="G10">
        <v>16</v>
      </c>
      <c r="H10">
        <v>0</v>
      </c>
      <c r="I10" s="46">
        <v>70812</v>
      </c>
      <c r="J10" s="31">
        <v>52065</v>
      </c>
      <c r="K10" s="31">
        <v>18747</v>
      </c>
      <c r="L10" s="28">
        <v>61825</v>
      </c>
      <c r="M10" s="28">
        <v>1441</v>
      </c>
      <c r="N10" s="84">
        <v>2401</v>
      </c>
      <c r="O10" s="28">
        <v>1052</v>
      </c>
      <c r="P10" s="28">
        <v>4093</v>
      </c>
      <c r="Q10" s="34">
        <v>2775</v>
      </c>
      <c r="R10" s="40">
        <v>61135</v>
      </c>
      <c r="S10" s="37">
        <v>9677</v>
      </c>
      <c r="T10" s="43">
        <v>28103</v>
      </c>
      <c r="U10" s="43">
        <v>26593</v>
      </c>
      <c r="V10" s="43">
        <v>1510</v>
      </c>
      <c r="W10" s="49">
        <f>(VLOOKUP(E10,'Drug Overdose Mortality Rate'!A:J,10,FALSE))*I10</f>
        <v>32.573520000000002</v>
      </c>
      <c r="X10" s="74">
        <f t="shared" si="0"/>
        <v>4.6000000000000001E-4</v>
      </c>
      <c r="Y10">
        <f t="shared" si="2"/>
        <v>11.329920000000001</v>
      </c>
    </row>
    <row r="11" spans="1:31" x14ac:dyDescent="0.2">
      <c r="A11">
        <v>50</v>
      </c>
      <c r="B11" s="98">
        <v>18</v>
      </c>
      <c r="C11" s="98" t="s">
        <v>40</v>
      </c>
      <c r="D11" s="96" t="str">
        <f t="shared" si="1"/>
        <v>18013</v>
      </c>
      <c r="E11" t="s">
        <v>41</v>
      </c>
      <c r="F11">
        <v>0</v>
      </c>
      <c r="G11">
        <v>0</v>
      </c>
      <c r="H11">
        <v>0</v>
      </c>
      <c r="I11" s="46">
        <v>15475</v>
      </c>
      <c r="J11" s="31">
        <v>12642</v>
      </c>
      <c r="K11" s="31">
        <v>2833</v>
      </c>
      <c r="L11" s="28">
        <v>14565</v>
      </c>
      <c r="M11" s="28">
        <v>64</v>
      </c>
      <c r="N11" s="28">
        <v>68</v>
      </c>
      <c r="O11" s="28">
        <v>151</v>
      </c>
      <c r="P11" s="28">
        <v>627</v>
      </c>
      <c r="Q11" s="34">
        <v>270</v>
      </c>
      <c r="R11" s="40">
        <v>14463</v>
      </c>
      <c r="S11" s="37">
        <v>1012</v>
      </c>
      <c r="T11" s="43">
        <v>8436</v>
      </c>
      <c r="U11" s="43">
        <v>6557</v>
      </c>
      <c r="V11" s="43">
        <v>1879</v>
      </c>
      <c r="W11" s="49">
        <f>(VLOOKUP(E11,'Drug Overdose Mortality Rate'!A:J,10,FALSE))*I11</f>
        <v>0</v>
      </c>
      <c r="X11" s="74">
        <f t="shared" si="0"/>
        <v>0</v>
      </c>
      <c r="Y11">
        <f t="shared" si="2"/>
        <v>0</v>
      </c>
    </row>
    <row r="12" spans="1:31" x14ac:dyDescent="0.2">
      <c r="A12">
        <v>50</v>
      </c>
      <c r="B12" s="98">
        <v>18</v>
      </c>
      <c r="C12" s="98" t="s">
        <v>42</v>
      </c>
      <c r="D12" s="96" t="str">
        <f t="shared" si="1"/>
        <v>18015</v>
      </c>
      <c r="E12" t="s">
        <v>43</v>
      </c>
      <c r="F12">
        <v>0</v>
      </c>
      <c r="G12">
        <v>0</v>
      </c>
      <c r="H12">
        <v>0</v>
      </c>
      <c r="I12" s="46">
        <v>20306</v>
      </c>
      <c r="J12" s="31">
        <v>15504</v>
      </c>
      <c r="K12" s="31">
        <v>4802</v>
      </c>
      <c r="L12" s="28">
        <v>18985</v>
      </c>
      <c r="M12" s="28">
        <v>155</v>
      </c>
      <c r="N12" s="28">
        <v>48</v>
      </c>
      <c r="O12" s="28">
        <v>411</v>
      </c>
      <c r="P12" s="28">
        <v>707</v>
      </c>
      <c r="Q12" s="34">
        <v>823</v>
      </c>
      <c r="R12" s="40">
        <v>18727</v>
      </c>
      <c r="S12" s="37">
        <v>1579</v>
      </c>
      <c r="T12" s="43">
        <v>9483</v>
      </c>
      <c r="U12" s="43">
        <v>8125</v>
      </c>
      <c r="V12" s="43">
        <v>1358</v>
      </c>
      <c r="W12" s="49">
        <f>(VLOOKUP(E12,'Drug Overdose Mortality Rate'!A:J,10,FALSE))*I12</f>
        <v>2.0306000000000002</v>
      </c>
      <c r="X12" s="74">
        <f t="shared" si="0"/>
        <v>1E-4</v>
      </c>
      <c r="Y12">
        <f t="shared" si="2"/>
        <v>0</v>
      </c>
    </row>
    <row r="13" spans="1:31" x14ac:dyDescent="0.2">
      <c r="A13">
        <v>50</v>
      </c>
      <c r="B13" s="98">
        <v>18</v>
      </c>
      <c r="C13" s="98" t="s">
        <v>44</v>
      </c>
      <c r="D13" s="96" t="str">
        <f t="shared" si="1"/>
        <v>18017</v>
      </c>
      <c r="E13" t="s">
        <v>45</v>
      </c>
      <c r="F13">
        <v>0</v>
      </c>
      <c r="G13">
        <v>0</v>
      </c>
      <c r="H13">
        <v>0</v>
      </c>
      <c r="I13" s="46">
        <v>37870</v>
      </c>
      <c r="J13" s="31">
        <v>28711</v>
      </c>
      <c r="K13" s="31">
        <v>9159</v>
      </c>
      <c r="L13" s="28">
        <v>30122</v>
      </c>
      <c r="M13" s="28">
        <v>604</v>
      </c>
      <c r="N13" s="28">
        <v>577</v>
      </c>
      <c r="O13" s="28">
        <v>3819</v>
      </c>
      <c r="P13" s="28">
        <v>2748</v>
      </c>
      <c r="Q13" s="34">
        <v>6675</v>
      </c>
      <c r="R13" s="40">
        <v>28744</v>
      </c>
      <c r="S13" s="37">
        <v>9126</v>
      </c>
      <c r="T13" s="43">
        <v>16379</v>
      </c>
      <c r="U13" s="43">
        <v>14900</v>
      </c>
      <c r="V13" s="43">
        <v>1479</v>
      </c>
      <c r="W13" s="49">
        <f>(VLOOKUP(E13,'Drug Overdose Mortality Rate'!A:J,10,FALSE))*I13</f>
        <v>7.1953000000000005</v>
      </c>
      <c r="X13" s="74">
        <f t="shared" si="0"/>
        <v>1.9000000000000001E-4</v>
      </c>
      <c r="Y13">
        <f t="shared" si="2"/>
        <v>0</v>
      </c>
    </row>
    <row r="14" spans="1:31" x14ac:dyDescent="0.2">
      <c r="A14">
        <v>50</v>
      </c>
      <c r="B14" s="98">
        <v>18</v>
      </c>
      <c r="C14" s="98" t="s">
        <v>46</v>
      </c>
      <c r="D14" s="96" t="str">
        <f t="shared" si="1"/>
        <v>18019</v>
      </c>
      <c r="E14" t="s">
        <v>47</v>
      </c>
      <c r="F14">
        <v>36</v>
      </c>
      <c r="G14">
        <v>34</v>
      </c>
      <c r="H14">
        <v>0</v>
      </c>
      <c r="I14" s="46">
        <v>121093</v>
      </c>
      <c r="J14" s="31">
        <v>93523</v>
      </c>
      <c r="K14" s="31">
        <v>27570</v>
      </c>
      <c r="L14" s="28">
        <v>97115</v>
      </c>
      <c r="M14" s="28">
        <v>9390</v>
      </c>
      <c r="N14" s="28">
        <v>1340</v>
      </c>
      <c r="O14" s="28">
        <v>4643</v>
      </c>
      <c r="P14" s="28">
        <v>8605</v>
      </c>
      <c r="Q14" s="34">
        <v>7891</v>
      </c>
      <c r="R14" s="40">
        <v>95403</v>
      </c>
      <c r="S14" s="37">
        <v>25690</v>
      </c>
      <c r="T14" s="43">
        <v>52169</v>
      </c>
      <c r="U14" s="43">
        <v>48778</v>
      </c>
      <c r="V14" s="43">
        <v>3391</v>
      </c>
      <c r="W14" s="49">
        <f>(VLOOKUP(E14,'Drug Overdose Mortality Rate'!A:J,10,FALSE))*I14</f>
        <v>159.84276</v>
      </c>
      <c r="X14" s="74">
        <f t="shared" si="0"/>
        <v>1.32E-3</v>
      </c>
      <c r="Y14">
        <f t="shared" si="2"/>
        <v>43.59348</v>
      </c>
    </row>
    <row r="15" spans="1:31" x14ac:dyDescent="0.2">
      <c r="A15">
        <v>50</v>
      </c>
      <c r="B15" s="98">
        <v>18</v>
      </c>
      <c r="C15" s="98" t="s">
        <v>48</v>
      </c>
      <c r="D15" s="96" t="str">
        <f t="shared" si="1"/>
        <v>18021</v>
      </c>
      <c r="E15" t="s">
        <v>49</v>
      </c>
      <c r="F15">
        <v>0</v>
      </c>
      <c r="G15">
        <v>0</v>
      </c>
      <c r="H15">
        <v>0</v>
      </c>
      <c r="I15" s="46">
        <v>26466</v>
      </c>
      <c r="J15" s="31">
        <v>20452</v>
      </c>
      <c r="K15" s="31">
        <v>6014</v>
      </c>
      <c r="L15" s="28">
        <v>25043</v>
      </c>
      <c r="M15" s="28">
        <v>138</v>
      </c>
      <c r="N15" s="28">
        <v>93</v>
      </c>
      <c r="O15" s="28">
        <v>249</v>
      </c>
      <c r="P15" s="28">
        <v>943</v>
      </c>
      <c r="Q15" s="34">
        <v>460</v>
      </c>
      <c r="R15" s="40">
        <v>24880</v>
      </c>
      <c r="S15" s="37">
        <v>1586</v>
      </c>
      <c r="T15" s="43">
        <v>11632</v>
      </c>
      <c r="U15" s="43">
        <v>10614</v>
      </c>
      <c r="V15" s="43">
        <v>1018</v>
      </c>
      <c r="W15" s="49">
        <f>(VLOOKUP(E15,'Drug Overdose Mortality Rate'!A:J,10,FALSE))*I15</f>
        <v>3.4405799999999997</v>
      </c>
      <c r="X15" s="74">
        <f t="shared" si="0"/>
        <v>1.2999999999999999E-4</v>
      </c>
      <c r="Y15">
        <f t="shared" si="2"/>
        <v>0</v>
      </c>
    </row>
    <row r="16" spans="1:31" x14ac:dyDescent="0.2">
      <c r="A16">
        <v>50</v>
      </c>
      <c r="B16" s="98">
        <v>18</v>
      </c>
      <c r="C16" s="98" t="s">
        <v>50</v>
      </c>
      <c r="D16" s="96" t="str">
        <f t="shared" si="1"/>
        <v>18023</v>
      </c>
      <c r="E16" t="s">
        <v>51</v>
      </c>
      <c r="F16">
        <v>0</v>
      </c>
      <c r="G16">
        <v>0</v>
      </c>
      <c r="H16">
        <v>0</v>
      </c>
      <c r="I16" s="46">
        <v>33190</v>
      </c>
      <c r="J16" s="31">
        <v>24551</v>
      </c>
      <c r="K16" s="31">
        <v>8639</v>
      </c>
      <c r="L16" s="28">
        <v>26867</v>
      </c>
      <c r="M16" s="28">
        <v>201</v>
      </c>
      <c r="N16" s="28">
        <v>73</v>
      </c>
      <c r="O16" s="28">
        <v>3435</v>
      </c>
      <c r="P16" s="28">
        <v>2614</v>
      </c>
      <c r="Q16" s="34">
        <v>6142</v>
      </c>
      <c r="R16" s="40">
        <v>25808</v>
      </c>
      <c r="S16" s="37">
        <v>7382</v>
      </c>
      <c r="T16" s="43">
        <v>13450</v>
      </c>
      <c r="U16" s="43">
        <v>12421</v>
      </c>
      <c r="V16" s="43">
        <v>1029</v>
      </c>
      <c r="W16" s="49">
        <f>(VLOOKUP(E16,'Drug Overdose Mortality Rate'!A:J,10,FALSE))*I16</f>
        <v>8.6293999999999986</v>
      </c>
      <c r="X16" s="74">
        <f t="shared" si="0"/>
        <v>2.5999999999999998E-4</v>
      </c>
      <c r="Y16">
        <f t="shared" si="2"/>
        <v>0</v>
      </c>
    </row>
    <row r="17" spans="1:25" x14ac:dyDescent="0.2">
      <c r="A17">
        <v>50</v>
      </c>
      <c r="B17" s="98">
        <v>18</v>
      </c>
      <c r="C17" s="98" t="s">
        <v>52</v>
      </c>
      <c r="D17" s="96" t="str">
        <f t="shared" si="1"/>
        <v>18025</v>
      </c>
      <c r="E17" t="s">
        <v>53</v>
      </c>
      <c r="F17">
        <v>0</v>
      </c>
      <c r="G17">
        <v>0</v>
      </c>
      <c r="H17">
        <v>0</v>
      </c>
      <c r="I17" s="46">
        <v>10526</v>
      </c>
      <c r="J17" s="31">
        <v>8221</v>
      </c>
      <c r="K17" s="31">
        <v>2305</v>
      </c>
      <c r="L17" s="28">
        <v>10030</v>
      </c>
      <c r="M17" s="28">
        <v>30</v>
      </c>
      <c r="N17" s="28">
        <v>23</v>
      </c>
      <c r="O17" s="28">
        <v>76</v>
      </c>
      <c r="P17" s="28">
        <v>367</v>
      </c>
      <c r="Q17" s="34">
        <v>121</v>
      </c>
      <c r="R17" s="40">
        <v>9989</v>
      </c>
      <c r="S17" s="37">
        <v>537</v>
      </c>
      <c r="T17" s="43">
        <v>5871</v>
      </c>
      <c r="U17" s="43">
        <v>4330</v>
      </c>
      <c r="V17" s="43">
        <v>1541</v>
      </c>
      <c r="W17" s="49">
        <f>(VLOOKUP(E17,'Drug Overdose Mortality Rate'!A:J,10,FALSE))*I17</f>
        <v>0</v>
      </c>
      <c r="X17" s="74">
        <f t="shared" si="0"/>
        <v>0</v>
      </c>
      <c r="Y17">
        <f t="shared" si="2"/>
        <v>0</v>
      </c>
    </row>
    <row r="18" spans="1:25" x14ac:dyDescent="0.2">
      <c r="A18">
        <v>50</v>
      </c>
      <c r="B18" s="98">
        <v>18</v>
      </c>
      <c r="C18" s="98" t="s">
        <v>54</v>
      </c>
      <c r="D18" s="96" t="str">
        <f t="shared" si="1"/>
        <v>18027</v>
      </c>
      <c r="E18" t="s">
        <v>55</v>
      </c>
      <c r="F18">
        <v>0</v>
      </c>
      <c r="G18">
        <v>0</v>
      </c>
      <c r="H18">
        <v>0</v>
      </c>
      <c r="I18" s="46">
        <v>33381</v>
      </c>
      <c r="J18" s="31">
        <v>23699</v>
      </c>
      <c r="K18" s="31">
        <v>9682</v>
      </c>
      <c r="L18" s="28">
        <v>30340</v>
      </c>
      <c r="M18" s="28">
        <v>638</v>
      </c>
      <c r="N18" s="28">
        <v>133</v>
      </c>
      <c r="O18" s="28">
        <v>936</v>
      </c>
      <c r="P18" s="28">
        <v>1334</v>
      </c>
      <c r="Q18" s="34">
        <v>2103</v>
      </c>
      <c r="R18" s="40">
        <v>29708</v>
      </c>
      <c r="S18" s="37">
        <v>3673</v>
      </c>
      <c r="T18" s="43">
        <v>12738</v>
      </c>
      <c r="U18" s="43">
        <v>11737</v>
      </c>
      <c r="V18" s="43">
        <v>1001</v>
      </c>
      <c r="W18" s="49">
        <f>(VLOOKUP(E18,'Drug Overdose Mortality Rate'!A:J,10,FALSE))*I18</f>
        <v>3.67191</v>
      </c>
      <c r="X18" s="74">
        <f t="shared" si="0"/>
        <v>1.1E-4</v>
      </c>
      <c r="Y18">
        <f t="shared" si="2"/>
        <v>0</v>
      </c>
    </row>
    <row r="19" spans="1:25" x14ac:dyDescent="0.2">
      <c r="A19">
        <v>50</v>
      </c>
      <c r="B19" s="98">
        <v>18</v>
      </c>
      <c r="C19" s="98" t="s">
        <v>56</v>
      </c>
      <c r="D19" s="96" t="str">
        <f t="shared" si="1"/>
        <v>18029</v>
      </c>
      <c r="E19" t="s">
        <v>57</v>
      </c>
      <c r="F19">
        <v>14</v>
      </c>
      <c r="G19">
        <v>14</v>
      </c>
      <c r="H19">
        <v>0</v>
      </c>
      <c r="I19" s="46">
        <v>50679</v>
      </c>
      <c r="J19" s="31">
        <v>39363</v>
      </c>
      <c r="K19" s="31">
        <v>11316</v>
      </c>
      <c r="L19" s="28">
        <v>47563</v>
      </c>
      <c r="M19" s="28">
        <v>307</v>
      </c>
      <c r="N19" s="28">
        <v>211</v>
      </c>
      <c r="O19" s="28">
        <v>431</v>
      </c>
      <c r="P19" s="28">
        <v>2167</v>
      </c>
      <c r="Q19" s="34">
        <v>724</v>
      </c>
      <c r="R19" s="40">
        <v>47319</v>
      </c>
      <c r="S19" s="37">
        <v>3360</v>
      </c>
      <c r="T19" s="43">
        <v>20845</v>
      </c>
      <c r="U19" s="43">
        <v>19562</v>
      </c>
      <c r="V19" s="43">
        <v>1283</v>
      </c>
      <c r="W19" s="49">
        <f>(VLOOKUP(E19,'Drug Overdose Mortality Rate'!A:J,10,FALSE))*I19</f>
        <v>22.298760000000001</v>
      </c>
      <c r="X19" s="74">
        <f t="shared" si="0"/>
        <v>4.4000000000000002E-4</v>
      </c>
      <c r="Y19">
        <f t="shared" si="2"/>
        <v>7.0950599999999993</v>
      </c>
    </row>
    <row r="20" spans="1:25" x14ac:dyDescent="0.2">
      <c r="A20">
        <v>50</v>
      </c>
      <c r="B20" s="98">
        <v>18</v>
      </c>
      <c r="C20" s="98" t="s">
        <v>58</v>
      </c>
      <c r="D20" s="96" t="str">
        <f t="shared" si="1"/>
        <v>18031</v>
      </c>
      <c r="E20" t="s">
        <v>59</v>
      </c>
      <c r="F20">
        <v>0</v>
      </c>
      <c r="G20">
        <v>0</v>
      </c>
      <c r="H20">
        <v>0</v>
      </c>
      <c r="I20" s="46">
        <v>26472</v>
      </c>
      <c r="J20" s="31">
        <v>20317</v>
      </c>
      <c r="K20" s="31">
        <v>6155</v>
      </c>
      <c r="L20" s="28">
        <v>24961</v>
      </c>
      <c r="M20" s="28">
        <v>91</v>
      </c>
      <c r="N20" s="28">
        <v>160</v>
      </c>
      <c r="O20" s="28">
        <v>290</v>
      </c>
      <c r="P20" s="28">
        <v>970</v>
      </c>
      <c r="Q20" s="34">
        <v>614</v>
      </c>
      <c r="R20" s="40">
        <v>24769</v>
      </c>
      <c r="S20" s="37">
        <v>1703</v>
      </c>
      <c r="T20" s="43">
        <v>11512</v>
      </c>
      <c r="U20" s="43">
        <v>10472</v>
      </c>
      <c r="V20" s="43">
        <v>1040</v>
      </c>
      <c r="W20" s="49">
        <f>(VLOOKUP(E20,'Drug Overdose Mortality Rate'!A:J,10,FALSE))*I20</f>
        <v>5.0296799999999999</v>
      </c>
      <c r="X20" s="74">
        <f t="shared" si="0"/>
        <v>1.9000000000000001E-4</v>
      </c>
      <c r="Y20">
        <f t="shared" si="2"/>
        <v>0</v>
      </c>
    </row>
    <row r="21" spans="1:25" x14ac:dyDescent="0.2">
      <c r="A21">
        <v>50</v>
      </c>
      <c r="B21" s="98">
        <v>18</v>
      </c>
      <c r="C21" s="98" t="s">
        <v>60</v>
      </c>
      <c r="D21" s="96" t="str">
        <f t="shared" si="1"/>
        <v>18033</v>
      </c>
      <c r="E21" t="s">
        <v>61</v>
      </c>
      <c r="F21">
        <v>0</v>
      </c>
      <c r="G21">
        <v>0</v>
      </c>
      <c r="H21">
        <v>0</v>
      </c>
      <c r="I21" s="46">
        <v>43265</v>
      </c>
      <c r="J21" s="31">
        <v>32726</v>
      </c>
      <c r="K21" s="31">
        <v>10539</v>
      </c>
      <c r="L21" s="28">
        <v>40666</v>
      </c>
      <c r="M21" s="28">
        <v>190</v>
      </c>
      <c r="N21" s="28">
        <v>228</v>
      </c>
      <c r="O21" s="28">
        <v>495</v>
      </c>
      <c r="P21" s="28">
        <v>1686</v>
      </c>
      <c r="Q21" s="34">
        <v>1185</v>
      </c>
      <c r="R21" s="40">
        <v>40232</v>
      </c>
      <c r="S21" s="37">
        <v>3033</v>
      </c>
      <c r="T21" s="43">
        <v>18096</v>
      </c>
      <c r="U21" s="43">
        <v>16868</v>
      </c>
      <c r="V21" s="43">
        <v>1228</v>
      </c>
      <c r="W21" s="49">
        <f>(VLOOKUP(E21,'Drug Overdose Mortality Rate'!A:J,10,FALSE))*I21</f>
        <v>8.6530000000000005</v>
      </c>
      <c r="X21" s="74">
        <f t="shared" si="0"/>
        <v>2.0000000000000001E-4</v>
      </c>
      <c r="Y21">
        <f t="shared" si="2"/>
        <v>0</v>
      </c>
    </row>
    <row r="22" spans="1:25" x14ac:dyDescent="0.2">
      <c r="A22">
        <v>50</v>
      </c>
      <c r="B22" s="98">
        <v>18</v>
      </c>
      <c r="C22" s="98" t="s">
        <v>62</v>
      </c>
      <c r="D22" s="96" t="str">
        <f t="shared" si="1"/>
        <v>18035</v>
      </c>
      <c r="E22" t="s">
        <v>63</v>
      </c>
      <c r="F22">
        <v>32</v>
      </c>
      <c r="G22">
        <v>27</v>
      </c>
      <c r="H22">
        <v>0</v>
      </c>
      <c r="I22" s="46">
        <v>111903</v>
      </c>
      <c r="J22" s="31">
        <v>90284</v>
      </c>
      <c r="K22" s="31">
        <v>21619</v>
      </c>
      <c r="L22" s="28">
        <v>94312</v>
      </c>
      <c r="M22" s="28">
        <v>8249</v>
      </c>
      <c r="N22" s="28">
        <v>1400</v>
      </c>
      <c r="O22" s="28">
        <v>1957</v>
      </c>
      <c r="P22" s="28">
        <v>5985</v>
      </c>
      <c r="Q22" s="34">
        <v>3533</v>
      </c>
      <c r="R22" s="40">
        <v>93333</v>
      </c>
      <c r="S22" s="37">
        <v>18570</v>
      </c>
      <c r="T22" s="43">
        <v>51464</v>
      </c>
      <c r="U22" s="43">
        <v>45453</v>
      </c>
      <c r="V22" s="43">
        <v>6011</v>
      </c>
      <c r="W22" s="49">
        <f>(VLOOKUP(E22,'Drug Overdose Mortality Rate'!A:J,10,FALSE))*I22</f>
        <v>151.06905</v>
      </c>
      <c r="X22" s="74">
        <f t="shared" si="0"/>
        <v>1.3500000000000001E-3</v>
      </c>
      <c r="Y22">
        <f t="shared" si="2"/>
        <v>35.808960000000006</v>
      </c>
    </row>
    <row r="23" spans="1:25" x14ac:dyDescent="0.2">
      <c r="A23">
        <v>50</v>
      </c>
      <c r="B23" s="98">
        <v>18</v>
      </c>
      <c r="C23" s="98" t="s">
        <v>64</v>
      </c>
      <c r="D23" s="96" t="str">
        <f t="shared" si="1"/>
        <v>18037</v>
      </c>
      <c r="E23" t="s">
        <v>65</v>
      </c>
      <c r="F23">
        <v>0</v>
      </c>
      <c r="G23">
        <v>0</v>
      </c>
      <c r="H23">
        <v>0</v>
      </c>
      <c r="I23" s="46">
        <v>43637</v>
      </c>
      <c r="J23" s="31">
        <v>33355</v>
      </c>
      <c r="K23" s="31">
        <v>10282</v>
      </c>
      <c r="L23" s="28">
        <v>38864</v>
      </c>
      <c r="M23" s="28">
        <v>202</v>
      </c>
      <c r="N23" s="28">
        <v>249</v>
      </c>
      <c r="O23" s="28">
        <v>2614</v>
      </c>
      <c r="P23" s="28">
        <v>1708</v>
      </c>
      <c r="Q23" s="34">
        <v>4146</v>
      </c>
      <c r="R23" s="40">
        <v>38137</v>
      </c>
      <c r="S23" s="37">
        <v>5500</v>
      </c>
      <c r="T23" s="43">
        <v>18618</v>
      </c>
      <c r="U23" s="43">
        <v>17412</v>
      </c>
      <c r="V23" s="43">
        <v>1206</v>
      </c>
      <c r="W23" s="49">
        <f>(VLOOKUP(E23,'Drug Overdose Mortality Rate'!A:J,10,FALSE))*I23</f>
        <v>0</v>
      </c>
      <c r="X23" s="74">
        <f t="shared" si="0"/>
        <v>0</v>
      </c>
      <c r="Y23">
        <f t="shared" si="2"/>
        <v>0</v>
      </c>
    </row>
    <row r="24" spans="1:25" x14ac:dyDescent="0.2">
      <c r="A24">
        <v>50</v>
      </c>
      <c r="B24" s="98">
        <v>18</v>
      </c>
      <c r="C24" s="98" t="s">
        <v>66</v>
      </c>
      <c r="D24" s="96" t="str">
        <f t="shared" si="1"/>
        <v>18039</v>
      </c>
      <c r="E24" t="s">
        <v>67</v>
      </c>
      <c r="F24">
        <v>14</v>
      </c>
      <c r="G24">
        <v>14</v>
      </c>
      <c r="H24">
        <v>0</v>
      </c>
      <c r="I24" s="46">
        <v>207047</v>
      </c>
      <c r="J24" s="31">
        <v>150481</v>
      </c>
      <c r="K24" s="31">
        <v>56566</v>
      </c>
      <c r="L24" s="28">
        <v>151468</v>
      </c>
      <c r="M24" s="28">
        <v>11372</v>
      </c>
      <c r="N24" s="28">
        <v>2274</v>
      </c>
      <c r="O24" s="28">
        <v>23480</v>
      </c>
      <c r="P24" s="28">
        <v>18453</v>
      </c>
      <c r="Q24" s="34">
        <v>39594</v>
      </c>
      <c r="R24" s="40">
        <v>145039</v>
      </c>
      <c r="S24" s="37">
        <v>62008</v>
      </c>
      <c r="T24" s="43">
        <v>79594</v>
      </c>
      <c r="U24" s="43">
        <v>74631</v>
      </c>
      <c r="V24" s="43">
        <v>4963</v>
      </c>
      <c r="W24" s="49">
        <f>(VLOOKUP(E24,'Drug Overdose Mortality Rate'!A:J,10,FALSE))*I24</f>
        <v>188.41276999999999</v>
      </c>
      <c r="X24" s="74">
        <f t="shared" si="0"/>
        <v>9.1E-4</v>
      </c>
      <c r="Y24">
        <f t="shared" si="2"/>
        <v>28.986579999999996</v>
      </c>
    </row>
    <row r="25" spans="1:25" x14ac:dyDescent="0.2">
      <c r="A25">
        <v>50</v>
      </c>
      <c r="B25" s="98">
        <v>18</v>
      </c>
      <c r="C25" s="98" t="s">
        <v>68</v>
      </c>
      <c r="D25" s="96" t="str">
        <f t="shared" si="1"/>
        <v>18041</v>
      </c>
      <c r="E25" t="s">
        <v>69</v>
      </c>
      <c r="F25">
        <v>18</v>
      </c>
      <c r="G25">
        <v>18</v>
      </c>
      <c r="H25">
        <v>0</v>
      </c>
      <c r="I25" s="46">
        <v>23398</v>
      </c>
      <c r="J25" s="31">
        <v>18313</v>
      </c>
      <c r="K25" s="31">
        <v>5085</v>
      </c>
      <c r="L25" s="28">
        <v>22089</v>
      </c>
      <c r="M25" s="28">
        <v>281</v>
      </c>
      <c r="N25" s="28">
        <v>59</v>
      </c>
      <c r="O25" s="28">
        <v>170</v>
      </c>
      <c r="P25" s="28">
        <v>799</v>
      </c>
      <c r="Q25" s="34">
        <v>273</v>
      </c>
      <c r="R25" s="40">
        <v>22014</v>
      </c>
      <c r="S25" s="37">
        <v>1384</v>
      </c>
      <c r="T25" s="43">
        <v>10886</v>
      </c>
      <c r="U25" s="43">
        <v>9720</v>
      </c>
      <c r="V25" s="43">
        <v>1166</v>
      </c>
      <c r="W25" s="49">
        <f>(VLOOKUP(E25,'Drug Overdose Mortality Rate'!A:J,10,FALSE))*I25</f>
        <v>13.102879999999999</v>
      </c>
      <c r="X25" s="74">
        <f t="shared" si="0"/>
        <v>5.5999999999999995E-4</v>
      </c>
      <c r="Y25">
        <f t="shared" si="2"/>
        <v>4.2116400000000001</v>
      </c>
    </row>
    <row r="26" spans="1:25" x14ac:dyDescent="0.2">
      <c r="A26">
        <v>50</v>
      </c>
      <c r="B26" s="98">
        <v>18</v>
      </c>
      <c r="C26" s="98" t="s">
        <v>70</v>
      </c>
      <c r="D26" s="96" t="str">
        <f t="shared" si="1"/>
        <v>18043</v>
      </c>
      <c r="E26" t="s">
        <v>71</v>
      </c>
      <c r="F26">
        <v>33</v>
      </c>
      <c r="G26">
        <v>32</v>
      </c>
      <c r="H26">
        <v>0</v>
      </c>
      <c r="I26" s="46">
        <v>80484</v>
      </c>
      <c r="J26" s="31">
        <v>62345</v>
      </c>
      <c r="K26" s="31">
        <v>18139</v>
      </c>
      <c r="L26" s="28">
        <v>68660</v>
      </c>
      <c r="M26" s="28">
        <v>4341</v>
      </c>
      <c r="N26" s="28">
        <v>991</v>
      </c>
      <c r="O26" s="28">
        <v>1608</v>
      </c>
      <c r="P26" s="28">
        <v>4884</v>
      </c>
      <c r="Q26" s="34">
        <v>3082</v>
      </c>
      <c r="R26" s="40">
        <v>67970</v>
      </c>
      <c r="S26" s="37">
        <v>12514</v>
      </c>
      <c r="T26" s="43">
        <v>34344</v>
      </c>
      <c r="U26" s="43">
        <v>32204</v>
      </c>
      <c r="V26" s="43">
        <v>2140</v>
      </c>
      <c r="W26" s="49">
        <f>(VLOOKUP(E26,'Drug Overdose Mortality Rate'!A:J,10,FALSE))*I26</f>
        <v>70.021079999999998</v>
      </c>
      <c r="X26" s="74">
        <f t="shared" si="0"/>
        <v>8.7000000000000001E-4</v>
      </c>
      <c r="Y26">
        <f t="shared" si="2"/>
        <v>26.559719999999999</v>
      </c>
    </row>
    <row r="27" spans="1:25" x14ac:dyDescent="0.2">
      <c r="A27">
        <v>50</v>
      </c>
      <c r="B27" s="98">
        <v>18</v>
      </c>
      <c r="C27" s="98" t="s">
        <v>72</v>
      </c>
      <c r="D27" s="96" t="str">
        <f t="shared" si="1"/>
        <v>18045</v>
      </c>
      <c r="E27" t="s">
        <v>73</v>
      </c>
      <c r="F27">
        <v>0</v>
      </c>
      <c r="G27">
        <v>0</v>
      </c>
      <c r="H27">
        <v>0</v>
      </c>
      <c r="I27" s="46">
        <v>16479</v>
      </c>
      <c r="J27" s="31">
        <v>12907</v>
      </c>
      <c r="K27" s="31">
        <v>3572</v>
      </c>
      <c r="L27" s="28">
        <v>15463</v>
      </c>
      <c r="M27" s="28">
        <v>64</v>
      </c>
      <c r="N27" s="28">
        <v>43</v>
      </c>
      <c r="O27" s="28">
        <v>245</v>
      </c>
      <c r="P27" s="28">
        <v>664</v>
      </c>
      <c r="Q27" s="34">
        <v>412</v>
      </c>
      <c r="R27" s="40">
        <v>15349</v>
      </c>
      <c r="S27" s="37">
        <v>1130</v>
      </c>
      <c r="T27" s="43">
        <v>7760</v>
      </c>
      <c r="U27" s="43">
        <v>6880</v>
      </c>
      <c r="V27" s="43">
        <v>880</v>
      </c>
      <c r="W27" s="49">
        <f>(VLOOKUP(E27,'Drug Overdose Mortality Rate'!A:J,10,FALSE))*I27</f>
        <v>2.3070599999999999</v>
      </c>
      <c r="X27" s="74">
        <f t="shared" si="0"/>
        <v>1.3999999999999999E-4</v>
      </c>
      <c r="Y27">
        <f t="shared" si="2"/>
        <v>0</v>
      </c>
    </row>
    <row r="28" spans="1:25" x14ac:dyDescent="0.2">
      <c r="A28">
        <v>50</v>
      </c>
      <c r="B28" s="98">
        <v>18</v>
      </c>
      <c r="C28" s="98" t="s">
        <v>74</v>
      </c>
      <c r="D28" s="96" t="str">
        <f t="shared" si="1"/>
        <v>18047</v>
      </c>
      <c r="E28" t="s">
        <v>75</v>
      </c>
      <c r="F28">
        <v>0</v>
      </c>
      <c r="G28">
        <v>0</v>
      </c>
      <c r="H28">
        <v>0</v>
      </c>
      <c r="I28" s="46">
        <v>22785</v>
      </c>
      <c r="J28" s="31">
        <v>17422</v>
      </c>
      <c r="K28" s="31">
        <v>5363</v>
      </c>
      <c r="L28" s="28">
        <v>21830</v>
      </c>
      <c r="M28" s="28">
        <v>31</v>
      </c>
      <c r="N28" s="28">
        <v>91</v>
      </c>
      <c r="O28" s="28">
        <v>127</v>
      </c>
      <c r="P28" s="28">
        <v>706</v>
      </c>
      <c r="Q28" s="34">
        <v>219</v>
      </c>
      <c r="R28" s="40">
        <v>21790</v>
      </c>
      <c r="S28" s="37">
        <v>995</v>
      </c>
      <c r="T28" s="43">
        <v>9639</v>
      </c>
      <c r="U28" s="43">
        <v>8693</v>
      </c>
      <c r="V28" s="43">
        <v>946</v>
      </c>
      <c r="W28" s="49">
        <f>(VLOOKUP(E28,'Drug Overdose Mortality Rate'!A:J,10,FALSE))*I28</f>
        <v>4.7848500000000005</v>
      </c>
      <c r="X28" s="74">
        <f t="shared" si="0"/>
        <v>2.1000000000000001E-4</v>
      </c>
      <c r="Y28">
        <f t="shared" si="2"/>
        <v>0</v>
      </c>
    </row>
    <row r="29" spans="1:25" x14ac:dyDescent="0.2">
      <c r="A29">
        <v>50</v>
      </c>
      <c r="B29" s="98">
        <v>18</v>
      </c>
      <c r="C29" s="98" t="s">
        <v>76</v>
      </c>
      <c r="D29" s="96" t="str">
        <f t="shared" si="1"/>
        <v>18049</v>
      </c>
      <c r="E29" t="s">
        <v>77</v>
      </c>
      <c r="F29">
        <v>0</v>
      </c>
      <c r="G29">
        <v>0</v>
      </c>
      <c r="H29">
        <v>0</v>
      </c>
      <c r="I29" s="46">
        <v>20480</v>
      </c>
      <c r="J29" s="31">
        <v>15582</v>
      </c>
      <c r="K29" s="31">
        <v>4898</v>
      </c>
      <c r="L29" s="28">
        <v>18848</v>
      </c>
      <c r="M29" s="28">
        <v>148</v>
      </c>
      <c r="N29" s="28">
        <v>78</v>
      </c>
      <c r="O29" s="28">
        <v>439</v>
      </c>
      <c r="P29" s="28">
        <v>967</v>
      </c>
      <c r="Q29" s="34">
        <v>1068</v>
      </c>
      <c r="R29" s="40">
        <v>18452</v>
      </c>
      <c r="S29" s="37">
        <v>2028</v>
      </c>
      <c r="T29" s="43">
        <v>9532</v>
      </c>
      <c r="U29" s="43">
        <v>8209</v>
      </c>
      <c r="V29" s="43">
        <v>1323</v>
      </c>
      <c r="W29" s="49">
        <f>(VLOOKUP(E29,'Drug Overdose Mortality Rate'!A:J,10,FALSE))*I29</f>
        <v>2.4576000000000002</v>
      </c>
      <c r="X29" s="74">
        <f t="shared" si="0"/>
        <v>1.2000000000000002E-4</v>
      </c>
      <c r="Y29">
        <f t="shared" si="2"/>
        <v>0</v>
      </c>
    </row>
    <row r="30" spans="1:25" x14ac:dyDescent="0.2">
      <c r="A30">
        <v>50</v>
      </c>
      <c r="B30" s="98">
        <v>18</v>
      </c>
      <c r="C30" s="98" t="s">
        <v>78</v>
      </c>
      <c r="D30" s="96" t="str">
        <f t="shared" si="1"/>
        <v>18051</v>
      </c>
      <c r="E30" t="s">
        <v>79</v>
      </c>
      <c r="F30">
        <v>0</v>
      </c>
      <c r="G30">
        <v>0</v>
      </c>
      <c r="H30">
        <v>0</v>
      </c>
      <c r="I30" s="46">
        <v>33011</v>
      </c>
      <c r="J30" s="31">
        <v>25160</v>
      </c>
      <c r="K30" s="31">
        <v>7851</v>
      </c>
      <c r="L30" s="28">
        <v>30378</v>
      </c>
      <c r="M30" s="28">
        <v>639</v>
      </c>
      <c r="N30" s="28">
        <v>214</v>
      </c>
      <c r="O30" s="28">
        <v>421</v>
      </c>
      <c r="P30" s="28">
        <v>1359</v>
      </c>
      <c r="Q30" s="34">
        <v>680</v>
      </c>
      <c r="R30" s="40">
        <v>30159</v>
      </c>
      <c r="S30" s="37">
        <v>2852</v>
      </c>
      <c r="T30" s="43">
        <v>14539</v>
      </c>
      <c r="U30" s="43">
        <v>13271</v>
      </c>
      <c r="V30" s="43">
        <v>1268</v>
      </c>
      <c r="W30" s="49">
        <f>(VLOOKUP(E30,'Drug Overdose Mortality Rate'!A:J,10,FALSE))*I30</f>
        <v>3.9613200000000002</v>
      </c>
      <c r="X30" s="74">
        <f t="shared" si="0"/>
        <v>1.2E-4</v>
      </c>
      <c r="Y30">
        <f t="shared" si="2"/>
        <v>0</v>
      </c>
    </row>
    <row r="31" spans="1:25" x14ac:dyDescent="0.2">
      <c r="A31">
        <v>50</v>
      </c>
      <c r="B31" s="98">
        <v>18</v>
      </c>
      <c r="C31" s="98" t="s">
        <v>80</v>
      </c>
      <c r="D31" s="96" t="str">
        <f t="shared" si="1"/>
        <v>18053</v>
      </c>
      <c r="E31" t="s">
        <v>81</v>
      </c>
      <c r="F31">
        <v>0</v>
      </c>
      <c r="G31">
        <v>0</v>
      </c>
      <c r="H31">
        <v>0</v>
      </c>
      <c r="I31" s="46">
        <v>66674</v>
      </c>
      <c r="J31" s="31">
        <v>52856</v>
      </c>
      <c r="K31" s="31">
        <v>13818</v>
      </c>
      <c r="L31" s="28">
        <v>55610</v>
      </c>
      <c r="M31" s="28">
        <v>4689</v>
      </c>
      <c r="N31" s="28">
        <v>527</v>
      </c>
      <c r="O31" s="28">
        <v>1380</v>
      </c>
      <c r="P31" s="28">
        <v>4468</v>
      </c>
      <c r="Q31" s="34">
        <v>3412</v>
      </c>
      <c r="R31" s="40">
        <v>54500</v>
      </c>
      <c r="S31" s="37">
        <v>12174</v>
      </c>
      <c r="T31" s="43">
        <v>29810</v>
      </c>
      <c r="U31" s="43">
        <v>26487</v>
      </c>
      <c r="V31" s="43">
        <v>3323</v>
      </c>
      <c r="W31" s="49">
        <f>(VLOOKUP(E31,'Drug Overdose Mortality Rate'!A:J,10,FALSE))*I31</f>
        <v>42.004620000000003</v>
      </c>
      <c r="X31" s="74">
        <f t="shared" si="0"/>
        <v>6.3000000000000003E-4</v>
      </c>
      <c r="Y31">
        <f t="shared" si="2"/>
        <v>0</v>
      </c>
    </row>
    <row r="32" spans="1:25" x14ac:dyDescent="0.2">
      <c r="A32">
        <v>50</v>
      </c>
      <c r="B32" s="98">
        <v>18</v>
      </c>
      <c r="C32" s="98" t="s">
        <v>82</v>
      </c>
      <c r="D32" s="96" t="str">
        <f t="shared" si="1"/>
        <v>18055</v>
      </c>
      <c r="E32" t="s">
        <v>83</v>
      </c>
      <c r="F32">
        <v>0</v>
      </c>
      <c r="G32">
        <v>0</v>
      </c>
      <c r="H32">
        <v>0</v>
      </c>
      <c r="I32" s="46">
        <v>30803</v>
      </c>
      <c r="J32" s="31">
        <v>24000</v>
      </c>
      <c r="K32" s="31">
        <v>6803</v>
      </c>
      <c r="L32" s="28">
        <v>29226</v>
      </c>
      <c r="M32" s="28">
        <v>54</v>
      </c>
      <c r="N32" s="28">
        <v>108</v>
      </c>
      <c r="O32" s="28">
        <v>270</v>
      </c>
      <c r="P32" s="28">
        <v>1145</v>
      </c>
      <c r="Q32" s="34">
        <v>551</v>
      </c>
      <c r="R32" s="40">
        <v>29035</v>
      </c>
      <c r="S32" s="37">
        <v>1768</v>
      </c>
      <c r="T32" s="43">
        <v>14329</v>
      </c>
      <c r="U32" s="43">
        <v>12754</v>
      </c>
      <c r="V32" s="43">
        <v>1575</v>
      </c>
      <c r="W32" s="49">
        <f>(VLOOKUP(E32,'Drug Overdose Mortality Rate'!A:J,10,FALSE))*I32</f>
        <v>4.9284800000000004</v>
      </c>
      <c r="X32" s="74">
        <f t="shared" si="0"/>
        <v>1.6000000000000001E-4</v>
      </c>
      <c r="Y32">
        <f t="shared" si="2"/>
        <v>0</v>
      </c>
    </row>
    <row r="33" spans="1:25" x14ac:dyDescent="0.2">
      <c r="A33">
        <v>50</v>
      </c>
      <c r="B33" s="98">
        <v>18</v>
      </c>
      <c r="C33" s="98" t="s">
        <v>84</v>
      </c>
      <c r="D33" s="96" t="str">
        <f t="shared" si="1"/>
        <v>18057</v>
      </c>
      <c r="E33" t="s">
        <v>85</v>
      </c>
      <c r="F33">
        <v>30</v>
      </c>
      <c r="G33">
        <v>29</v>
      </c>
      <c r="H33">
        <v>0</v>
      </c>
      <c r="I33" s="46">
        <v>347467</v>
      </c>
      <c r="J33" s="31">
        <v>253195</v>
      </c>
      <c r="K33" s="31">
        <v>94272</v>
      </c>
      <c r="L33" s="28">
        <v>278968</v>
      </c>
      <c r="M33" s="28">
        <v>14993</v>
      </c>
      <c r="N33" s="28">
        <v>23595</v>
      </c>
      <c r="O33" s="28">
        <v>7347</v>
      </c>
      <c r="P33" s="28">
        <v>22564</v>
      </c>
      <c r="Q33" s="34">
        <v>18106</v>
      </c>
      <c r="R33" s="40">
        <v>275185</v>
      </c>
      <c r="S33" s="37">
        <v>72282</v>
      </c>
      <c r="T33" s="43">
        <v>135064</v>
      </c>
      <c r="U33" s="43">
        <v>128475</v>
      </c>
      <c r="V33" s="43">
        <v>6589</v>
      </c>
      <c r="W33" s="49">
        <f>(VLOOKUP(E33,'Drug Overdose Mortality Rate'!A:J,10,FALSE))*I33</f>
        <v>434.33375000000001</v>
      </c>
      <c r="X33" s="74">
        <f t="shared" si="0"/>
        <v>1.25E-3</v>
      </c>
      <c r="Y33">
        <f t="shared" si="2"/>
        <v>104.24009999999998</v>
      </c>
    </row>
    <row r="34" spans="1:25" x14ac:dyDescent="0.2">
      <c r="A34">
        <v>50</v>
      </c>
      <c r="B34" s="98">
        <v>18</v>
      </c>
      <c r="C34" s="98" t="s">
        <v>86</v>
      </c>
      <c r="D34" s="96" t="str">
        <f t="shared" si="1"/>
        <v>18059</v>
      </c>
      <c r="E34" t="s">
        <v>87</v>
      </c>
      <c r="F34">
        <v>0</v>
      </c>
      <c r="G34">
        <v>0</v>
      </c>
      <c r="H34">
        <v>0</v>
      </c>
      <c r="I34" s="46">
        <v>79840</v>
      </c>
      <c r="J34" s="31">
        <v>60833</v>
      </c>
      <c r="K34" s="31">
        <v>19007</v>
      </c>
      <c r="L34" s="28">
        <v>71721</v>
      </c>
      <c r="M34" s="28">
        <v>2393</v>
      </c>
      <c r="N34" s="28">
        <v>746</v>
      </c>
      <c r="O34" s="28">
        <v>1000</v>
      </c>
      <c r="P34" s="28">
        <v>3980</v>
      </c>
      <c r="Q34" s="34">
        <v>2202</v>
      </c>
      <c r="R34" s="40">
        <v>71106</v>
      </c>
      <c r="S34" s="37">
        <v>8734</v>
      </c>
      <c r="T34" s="43">
        <v>32125</v>
      </c>
      <c r="U34" s="43">
        <v>30837</v>
      </c>
      <c r="V34" s="43">
        <v>1288</v>
      </c>
      <c r="W34" s="49">
        <f>(VLOOKUP(E34,'Drug Overdose Mortality Rate'!A:J,10,FALSE))*I34</f>
        <v>35.927999999999997</v>
      </c>
      <c r="X34" s="74">
        <f t="shared" si="0"/>
        <v>4.4999999999999999E-4</v>
      </c>
      <c r="Y34">
        <f t="shared" si="2"/>
        <v>0</v>
      </c>
    </row>
    <row r="35" spans="1:25" x14ac:dyDescent="0.2">
      <c r="A35">
        <v>50</v>
      </c>
      <c r="B35" s="98">
        <v>18</v>
      </c>
      <c r="C35" s="98" t="s">
        <v>88</v>
      </c>
      <c r="D35" s="96" t="str">
        <f t="shared" si="1"/>
        <v>18061</v>
      </c>
      <c r="E35" t="s">
        <v>89</v>
      </c>
      <c r="F35">
        <v>12</v>
      </c>
      <c r="G35">
        <v>12</v>
      </c>
      <c r="H35">
        <v>0</v>
      </c>
      <c r="I35" s="46">
        <v>39654</v>
      </c>
      <c r="J35" s="31">
        <v>30603</v>
      </c>
      <c r="K35" s="31">
        <v>9051</v>
      </c>
      <c r="L35" s="28">
        <v>36967</v>
      </c>
      <c r="M35" s="28">
        <v>190</v>
      </c>
      <c r="N35" s="28">
        <v>189</v>
      </c>
      <c r="O35" s="28">
        <v>580</v>
      </c>
      <c r="P35" s="28">
        <v>1728</v>
      </c>
      <c r="Q35" s="34">
        <v>928</v>
      </c>
      <c r="R35" s="40">
        <v>36702</v>
      </c>
      <c r="S35" s="37">
        <v>2952</v>
      </c>
      <c r="T35" s="43">
        <v>16686</v>
      </c>
      <c r="U35" s="43">
        <v>15541</v>
      </c>
      <c r="V35" s="43">
        <v>1145</v>
      </c>
      <c r="W35" s="49">
        <f>(VLOOKUP(E35,'Drug Overdose Mortality Rate'!A:J,10,FALSE))*I35</f>
        <v>12.29274</v>
      </c>
      <c r="X35" s="74">
        <f t="shared" si="0"/>
        <v>3.1E-4</v>
      </c>
      <c r="Y35">
        <f t="shared" si="2"/>
        <v>4.7584800000000005</v>
      </c>
    </row>
    <row r="36" spans="1:25" x14ac:dyDescent="0.2">
      <c r="A36">
        <v>50</v>
      </c>
      <c r="B36" s="98">
        <v>18</v>
      </c>
      <c r="C36" s="98" t="s">
        <v>90</v>
      </c>
      <c r="D36" s="96" t="str">
        <f t="shared" si="1"/>
        <v>18063</v>
      </c>
      <c r="E36" t="s">
        <v>91</v>
      </c>
      <c r="F36">
        <v>17</v>
      </c>
      <c r="G36">
        <v>16</v>
      </c>
      <c r="H36">
        <v>0</v>
      </c>
      <c r="I36" s="46">
        <v>174788</v>
      </c>
      <c r="J36" s="31">
        <v>130334</v>
      </c>
      <c r="K36" s="31">
        <v>44454</v>
      </c>
      <c r="L36" s="28">
        <v>141092</v>
      </c>
      <c r="M36" s="28">
        <v>13521</v>
      </c>
      <c r="N36" s="28">
        <v>5693</v>
      </c>
      <c r="O36" s="28">
        <v>3717</v>
      </c>
      <c r="P36" s="28">
        <v>10765</v>
      </c>
      <c r="Q36" s="34">
        <v>8056</v>
      </c>
      <c r="R36" s="40">
        <v>139374</v>
      </c>
      <c r="S36" s="37">
        <v>35414</v>
      </c>
      <c r="T36" s="43">
        <v>66869</v>
      </c>
      <c r="U36" s="43">
        <v>64109</v>
      </c>
      <c r="V36" s="43">
        <v>2760</v>
      </c>
      <c r="W36" s="49">
        <f>(VLOOKUP(E36,'Drug Overdose Mortality Rate'!A:J,10,FALSE))*I36</f>
        <v>148.56979999999999</v>
      </c>
      <c r="X36" s="74">
        <f t="shared" ref="X36:X67" si="3">W36/I36</f>
        <v>8.4999999999999995E-4</v>
      </c>
      <c r="Y36">
        <f t="shared" si="2"/>
        <v>29.713960000000004</v>
      </c>
    </row>
    <row r="37" spans="1:25" x14ac:dyDescent="0.2">
      <c r="A37">
        <v>50</v>
      </c>
      <c r="B37" s="98">
        <v>18</v>
      </c>
      <c r="C37" s="98" t="s">
        <v>92</v>
      </c>
      <c r="D37" s="96" t="str">
        <f t="shared" si="1"/>
        <v>18065</v>
      </c>
      <c r="E37" t="s">
        <v>93</v>
      </c>
      <c r="F37">
        <v>0</v>
      </c>
      <c r="G37">
        <v>0</v>
      </c>
      <c r="H37">
        <v>0</v>
      </c>
      <c r="I37" s="46">
        <v>48914</v>
      </c>
      <c r="J37" s="31">
        <v>39055</v>
      </c>
      <c r="K37" s="31">
        <v>9859</v>
      </c>
      <c r="L37" s="28">
        <v>45401</v>
      </c>
      <c r="M37" s="28">
        <v>1071</v>
      </c>
      <c r="N37" s="28">
        <v>198</v>
      </c>
      <c r="O37" s="28">
        <v>617</v>
      </c>
      <c r="P37" s="28">
        <v>1627</v>
      </c>
      <c r="Q37" s="34">
        <v>977</v>
      </c>
      <c r="R37" s="40">
        <v>45105</v>
      </c>
      <c r="S37" s="37">
        <v>3809</v>
      </c>
      <c r="T37" s="43">
        <v>20952</v>
      </c>
      <c r="U37" s="43">
        <v>18954</v>
      </c>
      <c r="V37" s="43">
        <v>1998</v>
      </c>
      <c r="W37" s="49">
        <f>(VLOOKUP(E37,'Drug Overdose Mortality Rate'!A:J,10,FALSE))*I37</f>
        <v>14.18506</v>
      </c>
      <c r="X37" s="74">
        <f t="shared" si="3"/>
        <v>2.9E-4</v>
      </c>
      <c r="Y37">
        <f t="shared" si="2"/>
        <v>0</v>
      </c>
    </row>
    <row r="38" spans="1:25" x14ac:dyDescent="0.2">
      <c r="A38">
        <v>50</v>
      </c>
      <c r="B38" s="98">
        <v>18</v>
      </c>
      <c r="C38" s="98" t="s">
        <v>94</v>
      </c>
      <c r="D38" s="96" t="str">
        <f t="shared" si="1"/>
        <v>18067</v>
      </c>
      <c r="E38" t="s">
        <v>95</v>
      </c>
      <c r="F38">
        <v>19</v>
      </c>
      <c r="G38">
        <v>17</v>
      </c>
      <c r="H38">
        <v>0</v>
      </c>
      <c r="I38" s="46">
        <v>83658</v>
      </c>
      <c r="J38" s="31">
        <v>65147</v>
      </c>
      <c r="K38" s="31">
        <v>18511</v>
      </c>
      <c r="L38" s="28">
        <v>69540</v>
      </c>
      <c r="M38" s="28">
        <v>6516</v>
      </c>
      <c r="N38" s="28">
        <v>1030</v>
      </c>
      <c r="O38" s="28">
        <v>1398</v>
      </c>
      <c r="P38" s="28">
        <v>5174</v>
      </c>
      <c r="Q38" s="34">
        <v>3060</v>
      </c>
      <c r="R38" s="40">
        <v>68470</v>
      </c>
      <c r="S38" s="37">
        <v>15188</v>
      </c>
      <c r="T38" s="43">
        <v>39605</v>
      </c>
      <c r="U38" s="43">
        <v>35711</v>
      </c>
      <c r="V38" s="43">
        <v>3894</v>
      </c>
      <c r="W38" s="49">
        <f>(VLOOKUP(E38,'Drug Overdose Mortality Rate'!A:J,10,FALSE))*I38</f>
        <v>81.148260000000008</v>
      </c>
      <c r="X38" s="74">
        <f t="shared" si="3"/>
        <v>9.7000000000000005E-4</v>
      </c>
      <c r="Y38">
        <f t="shared" si="2"/>
        <v>15.895020000000001</v>
      </c>
    </row>
    <row r="39" spans="1:25" x14ac:dyDescent="0.2">
      <c r="A39">
        <v>50</v>
      </c>
      <c r="B39" s="98">
        <v>18</v>
      </c>
      <c r="C39" s="98" t="s">
        <v>96</v>
      </c>
      <c r="D39" s="96" t="str">
        <f t="shared" si="1"/>
        <v>18069</v>
      </c>
      <c r="E39" t="s">
        <v>97</v>
      </c>
      <c r="F39">
        <v>0</v>
      </c>
      <c r="G39">
        <v>0</v>
      </c>
      <c r="H39">
        <v>0</v>
      </c>
      <c r="I39" s="46">
        <v>36662</v>
      </c>
      <c r="J39" s="31">
        <v>28604</v>
      </c>
      <c r="K39" s="31">
        <v>8058</v>
      </c>
      <c r="L39" s="28">
        <v>34213</v>
      </c>
      <c r="M39" s="28">
        <v>223</v>
      </c>
      <c r="N39" s="28">
        <v>169</v>
      </c>
      <c r="O39" s="28">
        <v>553</v>
      </c>
      <c r="P39" s="28">
        <v>1504</v>
      </c>
      <c r="Q39" s="34">
        <v>1050</v>
      </c>
      <c r="R39" s="40">
        <v>33874</v>
      </c>
      <c r="S39" s="37">
        <v>2788</v>
      </c>
      <c r="T39" s="43">
        <v>16217</v>
      </c>
      <c r="U39" s="43">
        <v>14765</v>
      </c>
      <c r="V39" s="43">
        <v>1452</v>
      </c>
      <c r="W39" s="49">
        <f>(VLOOKUP(E39,'Drug Overdose Mortality Rate'!A:J,10,FALSE))*I39</f>
        <v>4.3994400000000002</v>
      </c>
      <c r="X39" s="74">
        <f t="shared" si="3"/>
        <v>1.2E-4</v>
      </c>
      <c r="Y39">
        <f t="shared" si="2"/>
        <v>0</v>
      </c>
    </row>
    <row r="40" spans="1:25" x14ac:dyDescent="0.2">
      <c r="A40">
        <v>50</v>
      </c>
      <c r="B40" s="98">
        <v>18</v>
      </c>
      <c r="C40" s="98" t="s">
        <v>98</v>
      </c>
      <c r="D40" s="96" t="str">
        <f t="shared" si="1"/>
        <v>18071</v>
      </c>
      <c r="E40" t="s">
        <v>99</v>
      </c>
      <c r="F40">
        <v>0</v>
      </c>
      <c r="G40">
        <v>0</v>
      </c>
      <c r="H40">
        <v>0</v>
      </c>
      <c r="I40" s="46">
        <v>46428</v>
      </c>
      <c r="J40" s="31">
        <v>34993</v>
      </c>
      <c r="K40" s="31">
        <v>11435</v>
      </c>
      <c r="L40" s="28">
        <v>38701</v>
      </c>
      <c r="M40" s="28">
        <v>501</v>
      </c>
      <c r="N40" s="28">
        <v>471</v>
      </c>
      <c r="O40" s="28">
        <v>3436</v>
      </c>
      <c r="P40" s="28">
        <v>3319</v>
      </c>
      <c r="Q40" s="34">
        <v>6251</v>
      </c>
      <c r="R40" s="40">
        <v>37815</v>
      </c>
      <c r="S40" s="37">
        <v>8613</v>
      </c>
      <c r="T40" s="43">
        <v>19069</v>
      </c>
      <c r="U40" s="43">
        <v>17809</v>
      </c>
      <c r="V40" s="43">
        <v>1260</v>
      </c>
      <c r="W40" s="49">
        <f>(VLOOKUP(E40,'Drug Overdose Mortality Rate'!A:J,10,FALSE))*I40</f>
        <v>21.821159999999999</v>
      </c>
      <c r="X40" s="74">
        <f t="shared" si="3"/>
        <v>4.6999999999999999E-4</v>
      </c>
      <c r="Y40">
        <f t="shared" si="2"/>
        <v>0</v>
      </c>
    </row>
    <row r="41" spans="1:25" x14ac:dyDescent="0.2">
      <c r="A41">
        <v>50</v>
      </c>
      <c r="B41" s="98">
        <v>18</v>
      </c>
      <c r="C41" s="98" t="s">
        <v>100</v>
      </c>
      <c r="D41" s="96" t="str">
        <f t="shared" si="1"/>
        <v>18073</v>
      </c>
      <c r="E41" t="s">
        <v>101</v>
      </c>
      <c r="F41">
        <v>0</v>
      </c>
      <c r="G41">
        <v>0</v>
      </c>
      <c r="H41">
        <v>0</v>
      </c>
      <c r="I41" s="46">
        <v>32918</v>
      </c>
      <c r="J41" s="31">
        <v>25032</v>
      </c>
      <c r="K41" s="31">
        <v>7886</v>
      </c>
      <c r="L41" s="28">
        <v>29690</v>
      </c>
      <c r="M41" s="28">
        <v>144</v>
      </c>
      <c r="N41" s="28">
        <v>91</v>
      </c>
      <c r="O41" s="28">
        <v>1012</v>
      </c>
      <c r="P41" s="28">
        <v>1981</v>
      </c>
      <c r="Q41" s="34">
        <v>2342</v>
      </c>
      <c r="R41" s="40">
        <v>29084</v>
      </c>
      <c r="S41" s="37">
        <v>3834</v>
      </c>
      <c r="T41" s="43">
        <v>13515</v>
      </c>
      <c r="U41" s="43">
        <v>12728</v>
      </c>
      <c r="V41" s="43">
        <v>787</v>
      </c>
      <c r="W41" s="49">
        <f>(VLOOKUP(E41,'Drug Overdose Mortality Rate'!A:J,10,FALSE))*I41</f>
        <v>6.2544200000000005</v>
      </c>
      <c r="X41" s="74">
        <f t="shared" si="3"/>
        <v>1.9000000000000001E-4</v>
      </c>
      <c r="Y41">
        <f t="shared" si="2"/>
        <v>0</v>
      </c>
    </row>
    <row r="42" spans="1:25" x14ac:dyDescent="0.2">
      <c r="A42">
        <v>50</v>
      </c>
      <c r="B42" s="98">
        <v>18</v>
      </c>
      <c r="C42" s="98" t="s">
        <v>102</v>
      </c>
      <c r="D42" s="96" t="str">
        <f t="shared" si="1"/>
        <v>18075</v>
      </c>
      <c r="E42" t="s">
        <v>103</v>
      </c>
      <c r="F42">
        <v>0</v>
      </c>
      <c r="G42">
        <v>0</v>
      </c>
      <c r="H42">
        <v>0</v>
      </c>
      <c r="I42" s="46">
        <v>20478</v>
      </c>
      <c r="J42" s="31">
        <v>15233</v>
      </c>
      <c r="K42" s="31">
        <v>5245</v>
      </c>
      <c r="L42" s="28">
        <v>19145</v>
      </c>
      <c r="M42" s="28">
        <v>55</v>
      </c>
      <c r="N42" s="28">
        <v>68</v>
      </c>
      <c r="O42" s="28">
        <v>527</v>
      </c>
      <c r="P42" s="28">
        <v>683</v>
      </c>
      <c r="Q42" s="34">
        <v>944</v>
      </c>
      <c r="R42" s="40">
        <v>18892</v>
      </c>
      <c r="S42" s="37">
        <v>1586</v>
      </c>
      <c r="T42" s="43">
        <v>8890</v>
      </c>
      <c r="U42" s="43">
        <v>7902</v>
      </c>
      <c r="V42" s="43">
        <v>988</v>
      </c>
      <c r="W42" s="49">
        <f>(VLOOKUP(E42,'Drug Overdose Mortality Rate'!A:J,10,FALSE))*I42</f>
        <v>7.1673</v>
      </c>
      <c r="X42" s="74">
        <f t="shared" si="3"/>
        <v>3.5E-4</v>
      </c>
      <c r="Y42">
        <f t="shared" si="2"/>
        <v>0</v>
      </c>
    </row>
    <row r="43" spans="1:25" x14ac:dyDescent="0.2">
      <c r="A43">
        <v>50</v>
      </c>
      <c r="B43" s="98">
        <v>18</v>
      </c>
      <c r="C43" s="98" t="s">
        <v>104</v>
      </c>
      <c r="D43" s="96" t="str">
        <f t="shared" si="1"/>
        <v>18077</v>
      </c>
      <c r="E43" t="s">
        <v>105</v>
      </c>
      <c r="F43">
        <v>0</v>
      </c>
      <c r="G43">
        <v>0</v>
      </c>
      <c r="H43">
        <v>0</v>
      </c>
      <c r="I43" s="46">
        <v>33147</v>
      </c>
      <c r="J43" s="31">
        <v>26165</v>
      </c>
      <c r="K43" s="31">
        <v>6982</v>
      </c>
      <c r="L43" s="28">
        <v>30340</v>
      </c>
      <c r="M43" s="28">
        <v>524</v>
      </c>
      <c r="N43" s="28">
        <v>299</v>
      </c>
      <c r="O43" s="28">
        <v>703</v>
      </c>
      <c r="P43" s="28">
        <v>1281</v>
      </c>
      <c r="Q43" s="34">
        <v>1111</v>
      </c>
      <c r="R43" s="40">
        <v>30023</v>
      </c>
      <c r="S43" s="37">
        <v>3124</v>
      </c>
      <c r="T43" s="43">
        <v>14386</v>
      </c>
      <c r="U43" s="43">
        <v>12992</v>
      </c>
      <c r="V43" s="43">
        <v>1394</v>
      </c>
      <c r="W43" s="49">
        <f>(VLOOKUP(E43,'Drug Overdose Mortality Rate'!A:J,10,FALSE))*I43</f>
        <v>5.9664600000000005</v>
      </c>
      <c r="X43" s="74">
        <f t="shared" si="3"/>
        <v>1.8000000000000001E-4</v>
      </c>
      <c r="Y43">
        <f t="shared" si="2"/>
        <v>0</v>
      </c>
    </row>
    <row r="44" spans="1:25" x14ac:dyDescent="0.2">
      <c r="A44">
        <v>50</v>
      </c>
      <c r="B44" s="98">
        <v>18</v>
      </c>
      <c r="C44" s="98" t="s">
        <v>106</v>
      </c>
      <c r="D44" s="96" t="str">
        <f t="shared" si="1"/>
        <v>18079</v>
      </c>
      <c r="E44" t="s">
        <v>107</v>
      </c>
      <c r="F44">
        <v>0</v>
      </c>
      <c r="G44">
        <v>0</v>
      </c>
      <c r="H44">
        <v>0</v>
      </c>
      <c r="I44" s="46">
        <v>27613</v>
      </c>
      <c r="J44" s="31">
        <v>21054</v>
      </c>
      <c r="K44" s="31">
        <v>6559</v>
      </c>
      <c r="L44" s="28">
        <v>25880</v>
      </c>
      <c r="M44" s="28">
        <v>178</v>
      </c>
      <c r="N44" s="28">
        <v>51</v>
      </c>
      <c r="O44" s="28">
        <v>481</v>
      </c>
      <c r="P44" s="28">
        <v>1023</v>
      </c>
      <c r="Q44" s="34">
        <v>859</v>
      </c>
      <c r="R44" s="40">
        <v>25665</v>
      </c>
      <c r="S44" s="37">
        <v>1948</v>
      </c>
      <c r="T44" s="43">
        <v>11574</v>
      </c>
      <c r="U44" s="43">
        <v>10582</v>
      </c>
      <c r="V44" s="43">
        <v>992</v>
      </c>
      <c r="W44" s="49">
        <f>(VLOOKUP(E44,'Drug Overdose Mortality Rate'!A:J,10,FALSE))*I44</f>
        <v>9.9406800000000004</v>
      </c>
      <c r="X44" s="74">
        <f t="shared" si="3"/>
        <v>3.6000000000000002E-4</v>
      </c>
      <c r="Y44">
        <f t="shared" si="2"/>
        <v>0</v>
      </c>
    </row>
    <row r="45" spans="1:25" x14ac:dyDescent="0.2">
      <c r="A45">
        <v>50</v>
      </c>
      <c r="B45" s="98">
        <v>18</v>
      </c>
      <c r="C45" s="98" t="s">
        <v>108</v>
      </c>
      <c r="D45" s="96" t="str">
        <f t="shared" si="1"/>
        <v>18081</v>
      </c>
      <c r="E45" t="s">
        <v>109</v>
      </c>
      <c r="F45">
        <v>19</v>
      </c>
      <c r="G45">
        <v>19</v>
      </c>
      <c r="H45">
        <v>0</v>
      </c>
      <c r="I45" s="46">
        <v>161765</v>
      </c>
      <c r="J45" s="31">
        <v>121314</v>
      </c>
      <c r="K45" s="31">
        <v>40451</v>
      </c>
      <c r="L45" s="28">
        <v>138621</v>
      </c>
      <c r="M45" s="28">
        <v>3915</v>
      </c>
      <c r="N45" s="28">
        <v>7448</v>
      </c>
      <c r="O45" s="28">
        <v>3008</v>
      </c>
      <c r="P45" s="28">
        <v>8773</v>
      </c>
      <c r="Q45" s="34">
        <v>6394</v>
      </c>
      <c r="R45" s="40">
        <v>136748</v>
      </c>
      <c r="S45" s="37">
        <v>25017</v>
      </c>
      <c r="T45" s="43">
        <v>63393</v>
      </c>
      <c r="U45" s="43">
        <v>60259</v>
      </c>
      <c r="V45" s="43">
        <v>3134</v>
      </c>
      <c r="W45" s="49">
        <f>(VLOOKUP(E45,'Drug Overdose Mortality Rate'!A:J,10,FALSE))*I45</f>
        <v>160.14734999999999</v>
      </c>
      <c r="X45" s="74">
        <f t="shared" si="3"/>
        <v>9.8999999999999999E-4</v>
      </c>
      <c r="Y45">
        <f t="shared" si="2"/>
        <v>30.73535</v>
      </c>
    </row>
    <row r="46" spans="1:25" x14ac:dyDescent="0.2">
      <c r="A46">
        <v>50</v>
      </c>
      <c r="B46" s="98">
        <v>18</v>
      </c>
      <c r="C46" s="98" t="s">
        <v>110</v>
      </c>
      <c r="D46" s="96" t="str">
        <f t="shared" si="1"/>
        <v>18083</v>
      </c>
      <c r="E46" t="s">
        <v>111</v>
      </c>
      <c r="F46">
        <v>0</v>
      </c>
      <c r="G46">
        <v>0</v>
      </c>
      <c r="H46">
        <v>0</v>
      </c>
      <c r="I46" s="46">
        <v>36282</v>
      </c>
      <c r="J46" s="31">
        <v>28289</v>
      </c>
      <c r="K46" s="31">
        <v>7993</v>
      </c>
      <c r="L46" s="28">
        <v>33366</v>
      </c>
      <c r="M46" s="28">
        <v>714</v>
      </c>
      <c r="N46" s="28">
        <v>283</v>
      </c>
      <c r="O46" s="28">
        <v>538</v>
      </c>
      <c r="P46" s="28">
        <v>1381</v>
      </c>
      <c r="Q46" s="34">
        <v>1005</v>
      </c>
      <c r="R46" s="40">
        <v>33027</v>
      </c>
      <c r="S46" s="37">
        <v>3255</v>
      </c>
      <c r="T46" s="43">
        <v>16917</v>
      </c>
      <c r="U46" s="43">
        <v>14783</v>
      </c>
      <c r="V46" s="43">
        <v>2134</v>
      </c>
      <c r="W46" s="49">
        <f>(VLOOKUP(E46,'Drug Overdose Mortality Rate'!A:J,10,FALSE))*I46</f>
        <v>4.3538399999999999</v>
      </c>
      <c r="X46" s="74">
        <f t="shared" si="3"/>
        <v>1.2E-4</v>
      </c>
      <c r="Y46">
        <f t="shared" si="2"/>
        <v>0</v>
      </c>
    </row>
    <row r="47" spans="1:25" x14ac:dyDescent="0.2">
      <c r="A47">
        <v>50</v>
      </c>
      <c r="B47" s="98">
        <v>18</v>
      </c>
      <c r="C47" s="98" t="s">
        <v>112</v>
      </c>
      <c r="D47" s="96" t="str">
        <f t="shared" si="1"/>
        <v>18085</v>
      </c>
      <c r="E47" t="s">
        <v>113</v>
      </c>
      <c r="F47">
        <v>0</v>
      </c>
      <c r="G47">
        <v>0</v>
      </c>
      <c r="H47">
        <v>0</v>
      </c>
      <c r="I47" s="46">
        <v>80240</v>
      </c>
      <c r="J47" s="31">
        <v>61326</v>
      </c>
      <c r="K47" s="31">
        <v>18914</v>
      </c>
      <c r="L47" s="28">
        <v>69590</v>
      </c>
      <c r="M47" s="28">
        <v>707</v>
      </c>
      <c r="N47" s="28">
        <v>1353</v>
      </c>
      <c r="O47" s="28">
        <v>4037</v>
      </c>
      <c r="P47" s="28">
        <v>4553</v>
      </c>
      <c r="Q47" s="34">
        <v>7492</v>
      </c>
      <c r="R47" s="40">
        <v>67990</v>
      </c>
      <c r="S47" s="37">
        <v>12250</v>
      </c>
      <c r="T47" s="43">
        <v>38133</v>
      </c>
      <c r="U47" s="43">
        <v>31196</v>
      </c>
      <c r="V47" s="43">
        <v>6937</v>
      </c>
      <c r="W47" s="49">
        <f>(VLOOKUP(E47,'Drug Overdose Mortality Rate'!A:J,10,FALSE))*I47</f>
        <v>34.5032</v>
      </c>
      <c r="X47" s="74">
        <f t="shared" si="3"/>
        <v>4.2999999999999999E-4</v>
      </c>
      <c r="Y47">
        <f t="shared" si="2"/>
        <v>0</v>
      </c>
    </row>
    <row r="48" spans="1:25" x14ac:dyDescent="0.2">
      <c r="A48">
        <v>50</v>
      </c>
      <c r="B48" s="98">
        <v>18</v>
      </c>
      <c r="C48" s="98" t="s">
        <v>114</v>
      </c>
      <c r="D48" s="96" t="str">
        <f t="shared" si="1"/>
        <v>18087</v>
      </c>
      <c r="E48" t="s">
        <v>115</v>
      </c>
      <c r="F48">
        <v>0</v>
      </c>
      <c r="G48">
        <v>0</v>
      </c>
      <c r="H48">
        <v>0</v>
      </c>
      <c r="I48" s="46">
        <v>40446</v>
      </c>
      <c r="J48" s="31">
        <v>27020</v>
      </c>
      <c r="K48" s="31">
        <v>13426</v>
      </c>
      <c r="L48" s="28">
        <v>38277</v>
      </c>
      <c r="M48" s="28">
        <v>93</v>
      </c>
      <c r="N48" s="28">
        <v>80</v>
      </c>
      <c r="O48" s="28">
        <v>766</v>
      </c>
      <c r="P48" s="28">
        <v>1230</v>
      </c>
      <c r="Q48" s="34">
        <v>1733</v>
      </c>
      <c r="R48" s="40">
        <v>37834</v>
      </c>
      <c r="S48" s="37">
        <v>2612</v>
      </c>
      <c r="T48" s="43">
        <v>14845</v>
      </c>
      <c r="U48" s="43">
        <v>12676</v>
      </c>
      <c r="V48" s="43">
        <v>2169</v>
      </c>
      <c r="W48" s="49">
        <f>(VLOOKUP(E48,'Drug Overdose Mortality Rate'!A:J,10,FALSE))*I48</f>
        <v>0</v>
      </c>
      <c r="X48" s="74">
        <f t="shared" si="3"/>
        <v>0</v>
      </c>
      <c r="Y48">
        <f t="shared" si="2"/>
        <v>0</v>
      </c>
    </row>
    <row r="49" spans="1:25" x14ac:dyDescent="0.2">
      <c r="A49">
        <v>50</v>
      </c>
      <c r="B49" s="98">
        <v>18</v>
      </c>
      <c r="C49" s="98" t="s">
        <v>116</v>
      </c>
      <c r="D49" s="96" t="str">
        <f t="shared" si="1"/>
        <v>18089</v>
      </c>
      <c r="E49" t="s">
        <v>117</v>
      </c>
      <c r="F49">
        <v>124</v>
      </c>
      <c r="G49">
        <v>101</v>
      </c>
      <c r="H49">
        <v>23</v>
      </c>
      <c r="I49" s="46">
        <v>498700</v>
      </c>
      <c r="J49" s="31">
        <v>380651</v>
      </c>
      <c r="K49" s="31">
        <v>118049</v>
      </c>
      <c r="L49" s="28">
        <v>275069</v>
      </c>
      <c r="M49" s="28">
        <v>124073</v>
      </c>
      <c r="N49" s="28">
        <v>7553</v>
      </c>
      <c r="O49" s="28">
        <v>41848</v>
      </c>
      <c r="P49" s="28">
        <v>50157</v>
      </c>
      <c r="Q49" s="34">
        <v>99927</v>
      </c>
      <c r="R49" s="40">
        <v>251106</v>
      </c>
      <c r="S49" s="37">
        <v>247594</v>
      </c>
      <c r="T49" s="43">
        <v>214775</v>
      </c>
      <c r="U49" s="43">
        <v>195090</v>
      </c>
      <c r="V49" s="43">
        <v>19685</v>
      </c>
      <c r="W49" s="49">
        <f>(VLOOKUP(E49,'Drug Overdose Mortality Rate'!A:J,10,FALSE))*I49</f>
        <v>2244.1499999999996</v>
      </c>
      <c r="X49" s="74">
        <f t="shared" si="3"/>
        <v>4.4999999999999997E-3</v>
      </c>
      <c r="Y49">
        <f t="shared" si="2"/>
        <v>618.38800000000003</v>
      </c>
    </row>
    <row r="50" spans="1:25" x14ac:dyDescent="0.2">
      <c r="A50">
        <v>50</v>
      </c>
      <c r="B50" s="98">
        <v>18</v>
      </c>
      <c r="C50" s="98" t="s">
        <v>118</v>
      </c>
      <c r="D50" s="96" t="str">
        <f t="shared" si="1"/>
        <v>18091</v>
      </c>
      <c r="E50" t="s">
        <v>119</v>
      </c>
      <c r="F50">
        <v>19</v>
      </c>
      <c r="G50">
        <v>19</v>
      </c>
      <c r="H50">
        <v>0</v>
      </c>
      <c r="I50" s="46">
        <v>112417</v>
      </c>
      <c r="J50" s="31">
        <v>88485</v>
      </c>
      <c r="K50" s="31">
        <v>23932</v>
      </c>
      <c r="L50" s="28">
        <v>88106</v>
      </c>
      <c r="M50" s="28">
        <v>12090</v>
      </c>
      <c r="N50" s="28">
        <v>754</v>
      </c>
      <c r="O50" s="28">
        <v>3877</v>
      </c>
      <c r="P50" s="28">
        <v>7590</v>
      </c>
      <c r="Q50" s="34">
        <v>7985</v>
      </c>
      <c r="R50" s="40">
        <v>85957</v>
      </c>
      <c r="S50" s="37">
        <v>26460</v>
      </c>
      <c r="T50" s="43">
        <v>49780</v>
      </c>
      <c r="U50" s="43">
        <v>43799</v>
      </c>
      <c r="V50" s="43">
        <v>5981</v>
      </c>
      <c r="W50" s="49">
        <f>(VLOOKUP(E50,'Drug Overdose Mortality Rate'!A:J,10,FALSE))*I50</f>
        <v>87.68526</v>
      </c>
      <c r="X50" s="74">
        <f t="shared" si="3"/>
        <v>7.7999999999999999E-4</v>
      </c>
      <c r="Y50">
        <f t="shared" si="2"/>
        <v>21.35923</v>
      </c>
    </row>
    <row r="51" spans="1:25" x14ac:dyDescent="0.2">
      <c r="A51">
        <v>50</v>
      </c>
      <c r="B51" s="98">
        <v>18</v>
      </c>
      <c r="C51" s="98" t="s">
        <v>120</v>
      </c>
      <c r="D51" s="96" t="str">
        <f t="shared" si="1"/>
        <v>18093</v>
      </c>
      <c r="E51" t="s">
        <v>121</v>
      </c>
      <c r="F51">
        <v>0</v>
      </c>
      <c r="G51">
        <v>0</v>
      </c>
      <c r="H51">
        <v>0</v>
      </c>
      <c r="I51" s="46">
        <v>45011</v>
      </c>
      <c r="J51" s="31">
        <v>35398</v>
      </c>
      <c r="K51" s="31">
        <v>9613</v>
      </c>
      <c r="L51" s="28">
        <v>42528</v>
      </c>
      <c r="M51" s="28">
        <v>204</v>
      </c>
      <c r="N51" s="28">
        <v>208</v>
      </c>
      <c r="O51" s="28">
        <v>407</v>
      </c>
      <c r="P51" s="28">
        <v>1664</v>
      </c>
      <c r="Q51" s="34">
        <v>765</v>
      </c>
      <c r="R51" s="40">
        <v>42224</v>
      </c>
      <c r="S51" s="37">
        <v>2787</v>
      </c>
      <c r="T51" s="43">
        <v>20484</v>
      </c>
      <c r="U51" s="43">
        <v>18542</v>
      </c>
      <c r="V51" s="43">
        <v>1942</v>
      </c>
      <c r="W51" s="49">
        <f>(VLOOKUP(E51,'Drug Overdose Mortality Rate'!A:J,10,FALSE))*I51</f>
        <v>9.9024200000000011</v>
      </c>
      <c r="X51" s="74">
        <f t="shared" si="3"/>
        <v>2.2000000000000003E-4</v>
      </c>
      <c r="Y51">
        <f t="shared" si="2"/>
        <v>0</v>
      </c>
    </row>
    <row r="52" spans="1:25" x14ac:dyDescent="0.2">
      <c r="A52">
        <v>50</v>
      </c>
      <c r="B52" s="98">
        <v>18</v>
      </c>
      <c r="C52" s="98" t="s">
        <v>122</v>
      </c>
      <c r="D52" s="96" t="str">
        <f t="shared" si="1"/>
        <v>18095</v>
      </c>
      <c r="E52" t="s">
        <v>123</v>
      </c>
      <c r="F52">
        <v>30</v>
      </c>
      <c r="G52">
        <v>28</v>
      </c>
      <c r="H52">
        <v>0</v>
      </c>
      <c r="I52" s="46">
        <v>130129</v>
      </c>
      <c r="J52" s="31">
        <v>101952</v>
      </c>
      <c r="K52" s="31">
        <v>28177</v>
      </c>
      <c r="L52" s="28">
        <v>108594</v>
      </c>
      <c r="M52" s="28">
        <v>10225</v>
      </c>
      <c r="N52" s="28">
        <v>655</v>
      </c>
      <c r="O52" s="28">
        <v>3589</v>
      </c>
      <c r="P52" s="28">
        <v>7066</v>
      </c>
      <c r="Q52" s="34">
        <v>6263</v>
      </c>
      <c r="R52" s="40">
        <v>106928</v>
      </c>
      <c r="S52" s="37">
        <v>23201</v>
      </c>
      <c r="T52" s="43">
        <v>58784</v>
      </c>
      <c r="U52" s="43">
        <v>52511</v>
      </c>
      <c r="V52" s="43">
        <v>6273</v>
      </c>
      <c r="W52" s="49">
        <f>(VLOOKUP(E52,'Drug Overdose Mortality Rate'!A:J,10,FALSE))*I52</f>
        <v>183.48188999999999</v>
      </c>
      <c r="X52" s="74">
        <f t="shared" si="3"/>
        <v>1.41E-3</v>
      </c>
      <c r="Y52">
        <f t="shared" si="2"/>
        <v>39.038699999999999</v>
      </c>
    </row>
    <row r="53" spans="1:25" x14ac:dyDescent="0.2">
      <c r="A53">
        <v>50</v>
      </c>
      <c r="B53" s="98">
        <v>18</v>
      </c>
      <c r="C53" s="98" t="s">
        <v>124</v>
      </c>
      <c r="D53" s="96" t="str">
        <f t="shared" si="1"/>
        <v>18097</v>
      </c>
      <c r="E53" t="s">
        <v>125</v>
      </c>
      <c r="F53">
        <v>294</v>
      </c>
      <c r="G53">
        <v>229</v>
      </c>
      <c r="H53">
        <v>65</v>
      </c>
      <c r="I53" s="46">
        <v>977203</v>
      </c>
      <c r="J53" s="31">
        <v>742442</v>
      </c>
      <c r="K53" s="31">
        <v>234761</v>
      </c>
      <c r="L53" s="28">
        <v>513036</v>
      </c>
      <c r="M53" s="28">
        <v>268694</v>
      </c>
      <c r="N53" s="28">
        <v>40062</v>
      </c>
      <c r="O53" s="28">
        <v>81151</v>
      </c>
      <c r="P53" s="28">
        <v>74260</v>
      </c>
      <c r="Q53" s="34">
        <v>129286</v>
      </c>
      <c r="R53" s="40">
        <v>493665</v>
      </c>
      <c r="S53" s="37">
        <v>483538</v>
      </c>
      <c r="T53" s="43">
        <v>436998</v>
      </c>
      <c r="U53" s="43">
        <v>398062</v>
      </c>
      <c r="V53" s="43">
        <v>38936</v>
      </c>
      <c r="W53" s="49">
        <f>(VLOOKUP(E53,'Drug Overdose Mortality Rate'!A:J,10,FALSE))*I53</f>
        <v>10553.7924</v>
      </c>
      <c r="X53" s="74">
        <f t="shared" si="3"/>
        <v>1.0800000000000001E-2</v>
      </c>
      <c r="Y53">
        <f t="shared" si="2"/>
        <v>2872.9768199999999</v>
      </c>
    </row>
    <row r="54" spans="1:25" x14ac:dyDescent="0.2">
      <c r="A54">
        <v>50</v>
      </c>
      <c r="B54" s="98">
        <v>18</v>
      </c>
      <c r="C54" s="98" t="s">
        <v>126</v>
      </c>
      <c r="D54" s="96" t="str">
        <f t="shared" si="1"/>
        <v>18099</v>
      </c>
      <c r="E54" t="s">
        <v>127</v>
      </c>
      <c r="F54">
        <v>0</v>
      </c>
      <c r="G54">
        <v>0</v>
      </c>
      <c r="H54">
        <v>0</v>
      </c>
      <c r="I54" s="46">
        <v>46095</v>
      </c>
      <c r="J54" s="31">
        <v>34639</v>
      </c>
      <c r="K54" s="31">
        <v>11456</v>
      </c>
      <c r="L54" s="28">
        <v>40306</v>
      </c>
      <c r="M54" s="28">
        <v>223</v>
      </c>
      <c r="N54" s="28">
        <v>280</v>
      </c>
      <c r="O54" s="28">
        <v>2520</v>
      </c>
      <c r="P54" s="28">
        <v>2766</v>
      </c>
      <c r="Q54" s="34">
        <v>5251</v>
      </c>
      <c r="R54" s="40">
        <v>38910</v>
      </c>
      <c r="S54" s="37">
        <v>7185</v>
      </c>
      <c r="T54" s="43">
        <v>19654</v>
      </c>
      <c r="U54" s="43">
        <v>17480</v>
      </c>
      <c r="V54" s="43">
        <v>2174</v>
      </c>
      <c r="W54" s="49">
        <f>(VLOOKUP(E54,'Drug Overdose Mortality Rate'!A:J,10,FALSE))*I54</f>
        <v>11.984699999999998</v>
      </c>
      <c r="X54" s="74">
        <f t="shared" si="3"/>
        <v>2.5999999999999998E-4</v>
      </c>
      <c r="Y54">
        <f t="shared" si="2"/>
        <v>0</v>
      </c>
    </row>
    <row r="55" spans="1:25" x14ac:dyDescent="0.2">
      <c r="A55">
        <v>50</v>
      </c>
      <c r="B55" s="98">
        <v>18</v>
      </c>
      <c r="C55" s="98" t="s">
        <v>128</v>
      </c>
      <c r="D55" s="96" t="str">
        <f t="shared" si="1"/>
        <v>18101</v>
      </c>
      <c r="E55" t="s">
        <v>129</v>
      </c>
      <c r="F55">
        <v>0</v>
      </c>
      <c r="G55">
        <v>0</v>
      </c>
      <c r="H55">
        <v>0</v>
      </c>
      <c r="I55" s="46">
        <v>9812</v>
      </c>
      <c r="J55" s="31">
        <v>7563</v>
      </c>
      <c r="K55" s="31">
        <v>2249</v>
      </c>
      <c r="L55" s="28">
        <v>9365</v>
      </c>
      <c r="M55" s="28">
        <v>20</v>
      </c>
      <c r="N55" s="28">
        <v>36</v>
      </c>
      <c r="O55" s="28">
        <v>50</v>
      </c>
      <c r="P55" s="28">
        <v>341</v>
      </c>
      <c r="Q55" s="34">
        <v>92</v>
      </c>
      <c r="R55" s="40">
        <v>9335</v>
      </c>
      <c r="S55" s="37">
        <v>477</v>
      </c>
      <c r="T55" s="43">
        <v>4576</v>
      </c>
      <c r="U55" s="43">
        <v>4060</v>
      </c>
      <c r="V55" s="43">
        <v>516</v>
      </c>
      <c r="W55" s="49">
        <f>(VLOOKUP(E55,'Drug Overdose Mortality Rate'!A:J,10,FALSE))*I55</f>
        <v>0</v>
      </c>
      <c r="X55" s="74">
        <f t="shared" si="3"/>
        <v>0</v>
      </c>
      <c r="Y55">
        <f t="shared" si="2"/>
        <v>0</v>
      </c>
    </row>
    <row r="56" spans="1:25" x14ac:dyDescent="0.2">
      <c r="A56">
        <v>50</v>
      </c>
      <c r="B56" s="98">
        <v>18</v>
      </c>
      <c r="C56" s="98" t="s">
        <v>130</v>
      </c>
      <c r="D56" s="96" t="str">
        <f t="shared" si="1"/>
        <v>18103</v>
      </c>
      <c r="E56" t="s">
        <v>131</v>
      </c>
      <c r="F56">
        <v>0</v>
      </c>
      <c r="G56">
        <v>0</v>
      </c>
      <c r="H56">
        <v>0</v>
      </c>
      <c r="I56" s="46">
        <v>35962</v>
      </c>
      <c r="J56" s="31">
        <v>28125</v>
      </c>
      <c r="K56" s="31">
        <v>7837</v>
      </c>
      <c r="L56" s="28">
        <v>31502</v>
      </c>
      <c r="M56" s="28">
        <v>1805</v>
      </c>
      <c r="N56" s="28">
        <v>131</v>
      </c>
      <c r="O56" s="28">
        <v>867</v>
      </c>
      <c r="P56" s="28">
        <v>1657</v>
      </c>
      <c r="Q56" s="34">
        <v>1186</v>
      </c>
      <c r="R56" s="40">
        <v>31123</v>
      </c>
      <c r="S56" s="37">
        <v>4839</v>
      </c>
      <c r="T56" s="43">
        <v>14852</v>
      </c>
      <c r="U56" s="43">
        <v>13348</v>
      </c>
      <c r="V56" s="43">
        <v>1504</v>
      </c>
      <c r="W56" s="49">
        <f>(VLOOKUP(E56,'Drug Overdose Mortality Rate'!A:J,10,FALSE))*I56</f>
        <v>6.1135400000000004</v>
      </c>
      <c r="X56" s="74">
        <f t="shared" si="3"/>
        <v>1.7000000000000001E-4</v>
      </c>
      <c r="Y56">
        <f t="shared" si="2"/>
        <v>0</v>
      </c>
    </row>
    <row r="57" spans="1:25" x14ac:dyDescent="0.2">
      <c r="A57">
        <v>50</v>
      </c>
      <c r="B57" s="98">
        <v>18</v>
      </c>
      <c r="C57" s="98" t="s">
        <v>132</v>
      </c>
      <c r="D57" s="96" t="str">
        <f t="shared" si="1"/>
        <v>18105</v>
      </c>
      <c r="E57" t="s">
        <v>133</v>
      </c>
      <c r="F57">
        <v>15</v>
      </c>
      <c r="G57">
        <v>15</v>
      </c>
      <c r="H57">
        <v>0</v>
      </c>
      <c r="I57" s="46">
        <v>139718</v>
      </c>
      <c r="J57" s="31">
        <v>116544</v>
      </c>
      <c r="K57" s="31">
        <v>23174</v>
      </c>
      <c r="L57" s="28">
        <v>114435</v>
      </c>
      <c r="M57" s="28">
        <v>5144</v>
      </c>
      <c r="N57" s="28">
        <v>8376</v>
      </c>
      <c r="O57" s="28">
        <v>2558</v>
      </c>
      <c r="P57" s="28">
        <v>9205</v>
      </c>
      <c r="Q57" s="34">
        <v>6358</v>
      </c>
      <c r="R57" s="40">
        <v>112490</v>
      </c>
      <c r="S57" s="37">
        <v>27228</v>
      </c>
      <c r="T57" s="43">
        <v>63606</v>
      </c>
      <c r="U57" s="43">
        <v>58268</v>
      </c>
      <c r="V57" s="43">
        <v>5338</v>
      </c>
      <c r="W57" s="49">
        <f>(VLOOKUP(E57,'Drug Overdose Mortality Rate'!A:J,10,FALSE))*I57</f>
        <v>110.37722000000001</v>
      </c>
      <c r="X57" s="74">
        <f t="shared" si="3"/>
        <v>7.9000000000000001E-4</v>
      </c>
      <c r="Y57">
        <f t="shared" si="2"/>
        <v>20.957699999999999</v>
      </c>
    </row>
    <row r="58" spans="1:25" x14ac:dyDescent="0.2">
      <c r="A58">
        <v>50</v>
      </c>
      <c r="B58" s="98">
        <v>18</v>
      </c>
      <c r="C58" s="98" t="s">
        <v>134</v>
      </c>
      <c r="D58" s="96" t="str">
        <f t="shared" si="1"/>
        <v>18107</v>
      </c>
      <c r="E58" t="s">
        <v>135</v>
      </c>
      <c r="F58">
        <v>0</v>
      </c>
      <c r="G58">
        <v>0</v>
      </c>
      <c r="H58">
        <v>0</v>
      </c>
      <c r="I58" s="46">
        <v>37936</v>
      </c>
      <c r="J58" s="31">
        <v>29215</v>
      </c>
      <c r="K58" s="31">
        <v>8721</v>
      </c>
      <c r="L58" s="28">
        <v>34268</v>
      </c>
      <c r="M58" s="28">
        <v>346</v>
      </c>
      <c r="N58" s="28">
        <v>244</v>
      </c>
      <c r="O58" s="28">
        <v>1279</v>
      </c>
      <c r="P58" s="28">
        <v>1799</v>
      </c>
      <c r="Q58" s="34">
        <v>2281</v>
      </c>
      <c r="R58" s="40">
        <v>33748</v>
      </c>
      <c r="S58" s="37">
        <v>4188</v>
      </c>
      <c r="T58" s="43">
        <v>16464</v>
      </c>
      <c r="U58" s="43">
        <v>15210</v>
      </c>
      <c r="V58" s="43">
        <v>1254</v>
      </c>
      <c r="W58" s="49">
        <f>(VLOOKUP(E58,'Drug Overdose Mortality Rate'!A:J,10,FALSE))*I58</f>
        <v>13.656960000000002</v>
      </c>
      <c r="X58" s="74">
        <f t="shared" si="3"/>
        <v>3.6000000000000002E-4</v>
      </c>
      <c r="Y58">
        <f t="shared" si="2"/>
        <v>0</v>
      </c>
    </row>
    <row r="59" spans="1:25" x14ac:dyDescent="0.2">
      <c r="A59">
        <v>50</v>
      </c>
      <c r="B59" s="98">
        <v>18</v>
      </c>
      <c r="C59" s="98" t="s">
        <v>136</v>
      </c>
      <c r="D59" s="96" t="str">
        <f t="shared" si="1"/>
        <v>18109</v>
      </c>
      <c r="E59" t="s">
        <v>137</v>
      </c>
      <c r="F59">
        <v>12</v>
      </c>
      <c r="G59">
        <v>12</v>
      </c>
      <c r="H59">
        <v>0</v>
      </c>
      <c r="I59" s="46">
        <v>71780</v>
      </c>
      <c r="J59" s="31">
        <v>55773</v>
      </c>
      <c r="K59" s="31">
        <v>16007</v>
      </c>
      <c r="L59" s="28">
        <v>67398</v>
      </c>
      <c r="M59" s="28">
        <v>347</v>
      </c>
      <c r="N59" s="28">
        <v>288</v>
      </c>
      <c r="O59" s="28">
        <v>689</v>
      </c>
      <c r="P59" s="28">
        <v>3058</v>
      </c>
      <c r="Q59" s="34">
        <v>1274</v>
      </c>
      <c r="R59" s="40">
        <v>66972</v>
      </c>
      <c r="S59" s="37">
        <v>4808</v>
      </c>
      <c r="T59" s="43">
        <v>29351</v>
      </c>
      <c r="U59" s="43">
        <v>27720</v>
      </c>
      <c r="V59" s="43">
        <v>1631</v>
      </c>
      <c r="W59" s="49">
        <f>(VLOOKUP(E59,'Drug Overdose Mortality Rate'!A:J,10,FALSE))*I59</f>
        <v>48.092600000000004</v>
      </c>
      <c r="X59" s="74">
        <f t="shared" si="3"/>
        <v>6.7000000000000002E-4</v>
      </c>
      <c r="Y59">
        <f t="shared" si="2"/>
        <v>8.6135999999999999</v>
      </c>
    </row>
    <row r="60" spans="1:25" x14ac:dyDescent="0.2">
      <c r="A60">
        <v>50</v>
      </c>
      <c r="B60" s="98">
        <v>18</v>
      </c>
      <c r="C60" s="98" t="s">
        <v>138</v>
      </c>
      <c r="D60" s="96" t="str">
        <f t="shared" si="1"/>
        <v>18111</v>
      </c>
      <c r="E60" t="s">
        <v>139</v>
      </c>
      <c r="F60">
        <v>0</v>
      </c>
      <c r="G60">
        <v>0</v>
      </c>
      <c r="H60">
        <v>0</v>
      </c>
      <c r="I60" s="46">
        <v>13830</v>
      </c>
      <c r="J60" s="31">
        <v>10867</v>
      </c>
      <c r="K60" s="31">
        <v>2963</v>
      </c>
      <c r="L60" s="28">
        <v>12322</v>
      </c>
      <c r="M60" s="28">
        <v>43</v>
      </c>
      <c r="N60" s="28">
        <v>38</v>
      </c>
      <c r="O60" s="28">
        <v>542</v>
      </c>
      <c r="P60" s="28">
        <v>885</v>
      </c>
      <c r="Q60" s="34">
        <v>1039</v>
      </c>
      <c r="R60" s="40">
        <v>12053</v>
      </c>
      <c r="S60" s="37">
        <v>1777</v>
      </c>
      <c r="T60" s="43">
        <v>6018</v>
      </c>
      <c r="U60" s="43">
        <v>5537</v>
      </c>
      <c r="V60" s="43">
        <v>481</v>
      </c>
      <c r="W60" s="49">
        <f>(VLOOKUP(E60,'Drug Overdose Mortality Rate'!A:J,10,FALSE))*I60</f>
        <v>1.5213000000000001</v>
      </c>
      <c r="X60" s="74">
        <f t="shared" si="3"/>
        <v>1.1E-4</v>
      </c>
      <c r="Y60">
        <f t="shared" si="2"/>
        <v>0</v>
      </c>
    </row>
    <row r="61" spans="1:25" x14ac:dyDescent="0.2">
      <c r="A61">
        <v>50</v>
      </c>
      <c r="B61" s="98">
        <v>18</v>
      </c>
      <c r="C61" s="98" t="s">
        <v>140</v>
      </c>
      <c r="D61" s="96" t="str">
        <f t="shared" si="1"/>
        <v>18113</v>
      </c>
      <c r="E61" t="s">
        <v>141</v>
      </c>
      <c r="F61">
        <v>0</v>
      </c>
      <c r="G61">
        <v>0</v>
      </c>
      <c r="H61">
        <v>0</v>
      </c>
      <c r="I61" s="46">
        <v>47457</v>
      </c>
      <c r="J61" s="31">
        <v>35539</v>
      </c>
      <c r="K61" s="31">
        <v>11918</v>
      </c>
      <c r="L61" s="28">
        <v>41352</v>
      </c>
      <c r="M61" s="28">
        <v>233</v>
      </c>
      <c r="N61" s="28">
        <v>226</v>
      </c>
      <c r="O61" s="28">
        <v>2750</v>
      </c>
      <c r="P61" s="28">
        <v>2896</v>
      </c>
      <c r="Q61" s="34">
        <v>5250</v>
      </c>
      <c r="R61" s="40">
        <v>40235</v>
      </c>
      <c r="S61" s="37">
        <v>7222</v>
      </c>
      <c r="T61" s="43">
        <v>20049</v>
      </c>
      <c r="U61" s="43">
        <v>17981</v>
      </c>
      <c r="V61" s="43">
        <v>2068</v>
      </c>
      <c r="W61" s="49">
        <f>(VLOOKUP(E61,'Drug Overdose Mortality Rate'!A:J,10,FALSE))*I61</f>
        <v>5.6948400000000001</v>
      </c>
      <c r="X61" s="74">
        <f t="shared" si="3"/>
        <v>1.2E-4</v>
      </c>
      <c r="Y61">
        <f t="shared" si="2"/>
        <v>0</v>
      </c>
    </row>
    <row r="62" spans="1:25" x14ac:dyDescent="0.2">
      <c r="A62">
        <v>50</v>
      </c>
      <c r="B62" s="98">
        <v>18</v>
      </c>
      <c r="C62" s="98" t="s">
        <v>142</v>
      </c>
      <c r="D62" s="96" t="str">
        <f t="shared" si="1"/>
        <v>18115</v>
      </c>
      <c r="E62" t="s">
        <v>143</v>
      </c>
      <c r="F62">
        <v>0</v>
      </c>
      <c r="G62">
        <v>0</v>
      </c>
      <c r="H62">
        <v>0</v>
      </c>
      <c r="I62" s="46">
        <v>5940</v>
      </c>
      <c r="J62" s="31">
        <v>4724</v>
      </c>
      <c r="K62" s="31">
        <v>1216</v>
      </c>
      <c r="L62" s="28">
        <v>5654</v>
      </c>
      <c r="M62" s="28">
        <v>16</v>
      </c>
      <c r="N62" s="28">
        <v>31</v>
      </c>
      <c r="O62" s="28">
        <v>27</v>
      </c>
      <c r="P62" s="28">
        <v>212</v>
      </c>
      <c r="Q62" s="34">
        <v>79</v>
      </c>
      <c r="R62" s="40">
        <v>5629</v>
      </c>
      <c r="S62" s="37">
        <v>311</v>
      </c>
      <c r="T62" s="43">
        <v>2722</v>
      </c>
      <c r="U62" s="43">
        <v>2476</v>
      </c>
      <c r="V62" s="43">
        <v>246</v>
      </c>
      <c r="W62" s="49">
        <f>(VLOOKUP(E62,'Drug Overdose Mortality Rate'!A:J,10,FALSE))*I62</f>
        <v>0</v>
      </c>
      <c r="X62" s="74">
        <f t="shared" si="3"/>
        <v>0</v>
      </c>
      <c r="Y62">
        <f t="shared" si="2"/>
        <v>0</v>
      </c>
    </row>
    <row r="63" spans="1:25" x14ac:dyDescent="0.2">
      <c r="A63">
        <v>50</v>
      </c>
      <c r="B63" s="98">
        <v>18</v>
      </c>
      <c r="C63" s="98" t="s">
        <v>144</v>
      </c>
      <c r="D63" s="96" t="str">
        <f t="shared" si="1"/>
        <v>18117</v>
      </c>
      <c r="E63" t="s">
        <v>145</v>
      </c>
      <c r="F63">
        <v>0</v>
      </c>
      <c r="G63">
        <v>0</v>
      </c>
      <c r="H63">
        <v>0</v>
      </c>
      <c r="I63" s="46">
        <v>19867</v>
      </c>
      <c r="J63" s="31">
        <v>15229</v>
      </c>
      <c r="K63" s="31">
        <v>4638</v>
      </c>
      <c r="L63" s="28">
        <v>18630</v>
      </c>
      <c r="M63" s="28">
        <v>207</v>
      </c>
      <c r="N63" s="28">
        <v>60</v>
      </c>
      <c r="O63" s="28">
        <v>191</v>
      </c>
      <c r="P63" s="28">
        <v>779</v>
      </c>
      <c r="Q63" s="34">
        <v>305</v>
      </c>
      <c r="R63" s="40">
        <v>18527</v>
      </c>
      <c r="S63" s="37">
        <v>1340</v>
      </c>
      <c r="T63" s="43">
        <v>9058</v>
      </c>
      <c r="U63" s="43">
        <v>7982</v>
      </c>
      <c r="V63" s="43">
        <v>1076</v>
      </c>
      <c r="W63" s="49">
        <f>(VLOOKUP(E63,'Drug Overdose Mortality Rate'!A:J,10,FALSE))*I63</f>
        <v>0</v>
      </c>
      <c r="X63" s="74">
        <f t="shared" si="3"/>
        <v>0</v>
      </c>
      <c r="Y63">
        <f t="shared" si="2"/>
        <v>0</v>
      </c>
    </row>
    <row r="64" spans="1:25" x14ac:dyDescent="0.2">
      <c r="A64">
        <v>50</v>
      </c>
      <c r="B64" s="98">
        <v>18</v>
      </c>
      <c r="C64" s="98" t="s">
        <v>146</v>
      </c>
      <c r="D64" s="96" t="str">
        <f t="shared" si="1"/>
        <v>18119</v>
      </c>
      <c r="E64" t="s">
        <v>147</v>
      </c>
      <c r="F64">
        <v>0</v>
      </c>
      <c r="G64">
        <v>0</v>
      </c>
      <c r="H64">
        <v>0</v>
      </c>
      <c r="I64" s="46">
        <v>21321</v>
      </c>
      <c r="J64" s="31">
        <v>16803</v>
      </c>
      <c r="K64" s="31">
        <v>4518</v>
      </c>
      <c r="L64" s="28">
        <v>19962</v>
      </c>
      <c r="M64" s="28">
        <v>84</v>
      </c>
      <c r="N64" s="28">
        <v>62</v>
      </c>
      <c r="O64" s="28">
        <v>161</v>
      </c>
      <c r="P64" s="28">
        <v>1052</v>
      </c>
      <c r="Q64" s="34">
        <v>297</v>
      </c>
      <c r="R64" s="40">
        <v>19874</v>
      </c>
      <c r="S64" s="37">
        <v>1447</v>
      </c>
      <c r="T64" s="43">
        <v>9795</v>
      </c>
      <c r="U64" s="43">
        <v>8645</v>
      </c>
      <c r="V64" s="43">
        <v>1150</v>
      </c>
      <c r="W64" s="49">
        <f>(VLOOKUP(E64,'Drug Overdose Mortality Rate'!A:J,10,FALSE))*I64</f>
        <v>2.1320999999999999</v>
      </c>
      <c r="X64" s="74">
        <f t="shared" si="3"/>
        <v>9.9999999999999991E-5</v>
      </c>
      <c r="Y64">
        <f t="shared" si="2"/>
        <v>0</v>
      </c>
    </row>
    <row r="65" spans="1:25" x14ac:dyDescent="0.2">
      <c r="A65">
        <v>50</v>
      </c>
      <c r="B65" s="98">
        <v>18</v>
      </c>
      <c r="C65" s="98" t="s">
        <v>148</v>
      </c>
      <c r="D65" s="96" t="str">
        <f t="shared" si="1"/>
        <v>18121</v>
      </c>
      <c r="E65" t="s">
        <v>149</v>
      </c>
      <c r="F65">
        <v>0</v>
      </c>
      <c r="G65">
        <v>0</v>
      </c>
      <c r="H65">
        <v>0</v>
      </c>
      <c r="I65" s="46">
        <v>16156</v>
      </c>
      <c r="J65" s="31">
        <v>12372</v>
      </c>
      <c r="K65" s="31">
        <v>3784</v>
      </c>
      <c r="L65" s="28">
        <v>15406</v>
      </c>
      <c r="M65" s="28">
        <v>198</v>
      </c>
      <c r="N65" s="28">
        <v>30</v>
      </c>
      <c r="O65" s="28">
        <v>147</v>
      </c>
      <c r="P65" s="28">
        <v>375</v>
      </c>
      <c r="Q65" s="34">
        <v>225</v>
      </c>
      <c r="R65" s="40">
        <v>15329</v>
      </c>
      <c r="S65" s="37">
        <v>827</v>
      </c>
      <c r="T65" s="43">
        <v>7536</v>
      </c>
      <c r="U65" s="43">
        <v>6052</v>
      </c>
      <c r="V65" s="43">
        <v>1484</v>
      </c>
      <c r="W65" s="49">
        <f>(VLOOKUP(E65,'Drug Overdose Mortality Rate'!A:J,10,FALSE))*I65</f>
        <v>0</v>
      </c>
      <c r="X65" s="74">
        <f t="shared" si="3"/>
        <v>0</v>
      </c>
      <c r="Y65">
        <f t="shared" si="2"/>
        <v>0</v>
      </c>
    </row>
    <row r="66" spans="1:25" x14ac:dyDescent="0.2">
      <c r="A66">
        <v>50</v>
      </c>
      <c r="B66" s="98">
        <v>18</v>
      </c>
      <c r="C66" s="98" t="s">
        <v>150</v>
      </c>
      <c r="D66" s="96" t="str">
        <f t="shared" si="1"/>
        <v>18123</v>
      </c>
      <c r="E66" t="s">
        <v>151</v>
      </c>
      <c r="F66">
        <v>0</v>
      </c>
      <c r="G66">
        <v>0</v>
      </c>
      <c r="H66">
        <v>0</v>
      </c>
      <c r="I66" s="46">
        <v>19170</v>
      </c>
      <c r="J66" s="31">
        <v>15213</v>
      </c>
      <c r="K66" s="31">
        <v>3957</v>
      </c>
      <c r="L66" s="28">
        <v>17915</v>
      </c>
      <c r="M66" s="28">
        <v>397</v>
      </c>
      <c r="N66" s="28">
        <v>103</v>
      </c>
      <c r="O66" s="28">
        <v>167</v>
      </c>
      <c r="P66" s="28">
        <v>588</v>
      </c>
      <c r="Q66" s="34">
        <v>220</v>
      </c>
      <c r="R66" s="40">
        <v>17853</v>
      </c>
      <c r="S66" s="37">
        <v>1317</v>
      </c>
      <c r="T66" s="43">
        <v>8502</v>
      </c>
      <c r="U66" s="43">
        <v>7559</v>
      </c>
      <c r="V66" s="43">
        <v>943</v>
      </c>
      <c r="W66" s="49">
        <f>(VLOOKUP(E66,'Drug Overdose Mortality Rate'!A:J,10,FALSE))*I66</f>
        <v>0</v>
      </c>
      <c r="X66" s="74">
        <f t="shared" si="3"/>
        <v>0</v>
      </c>
      <c r="Y66">
        <f t="shared" si="2"/>
        <v>0</v>
      </c>
    </row>
    <row r="67" spans="1:25" x14ac:dyDescent="0.2">
      <c r="A67">
        <v>50</v>
      </c>
      <c r="B67" s="98">
        <v>18</v>
      </c>
      <c r="C67" s="98" t="s">
        <v>152</v>
      </c>
      <c r="D67" s="96" t="str">
        <f t="shared" si="1"/>
        <v>18125</v>
      </c>
      <c r="E67" t="s">
        <v>153</v>
      </c>
      <c r="F67">
        <v>0</v>
      </c>
      <c r="G67">
        <v>0</v>
      </c>
      <c r="H67">
        <v>0</v>
      </c>
      <c r="I67" s="46">
        <v>12250</v>
      </c>
      <c r="J67" s="31">
        <v>9501</v>
      </c>
      <c r="K67" s="31">
        <v>2749</v>
      </c>
      <c r="L67" s="28">
        <v>11716</v>
      </c>
      <c r="M67" s="28">
        <v>39</v>
      </c>
      <c r="N67" s="28">
        <v>15</v>
      </c>
      <c r="O67" s="28">
        <v>100</v>
      </c>
      <c r="P67" s="28">
        <v>380</v>
      </c>
      <c r="Q67" s="34">
        <v>180</v>
      </c>
      <c r="R67" s="40">
        <v>11666</v>
      </c>
      <c r="S67" s="37">
        <v>584</v>
      </c>
      <c r="T67" s="43">
        <v>5581</v>
      </c>
      <c r="U67" s="43">
        <v>4972</v>
      </c>
      <c r="V67" s="43">
        <v>609</v>
      </c>
      <c r="W67" s="49">
        <f>(VLOOKUP(E67,'Drug Overdose Mortality Rate'!A:J,10,FALSE))*I67</f>
        <v>0</v>
      </c>
      <c r="X67" s="74">
        <f t="shared" si="3"/>
        <v>0</v>
      </c>
      <c r="Y67">
        <f t="shared" si="2"/>
        <v>0</v>
      </c>
    </row>
    <row r="68" spans="1:25" x14ac:dyDescent="0.2">
      <c r="A68">
        <v>50</v>
      </c>
      <c r="B68" s="98">
        <v>18</v>
      </c>
      <c r="C68" s="98" t="s">
        <v>154</v>
      </c>
      <c r="D68" s="96" t="str">
        <f t="shared" si="1"/>
        <v>18127</v>
      </c>
      <c r="E68" t="s">
        <v>155</v>
      </c>
      <c r="F68">
        <v>33</v>
      </c>
      <c r="G68">
        <v>31</v>
      </c>
      <c r="H68">
        <v>0</v>
      </c>
      <c r="I68" s="46">
        <v>173215</v>
      </c>
      <c r="J68" s="31">
        <v>134936</v>
      </c>
      <c r="K68" s="31">
        <v>38279</v>
      </c>
      <c r="L68" s="28">
        <v>143005</v>
      </c>
      <c r="M68" s="28">
        <v>7588</v>
      </c>
      <c r="N68" s="28">
        <v>2238</v>
      </c>
      <c r="O68" s="28">
        <v>5653</v>
      </c>
      <c r="P68" s="28">
        <v>14731</v>
      </c>
      <c r="Q68" s="34">
        <v>18904</v>
      </c>
      <c r="R68" s="40">
        <v>136993</v>
      </c>
      <c r="S68" s="37">
        <v>36222</v>
      </c>
      <c r="T68" s="43">
        <v>71483</v>
      </c>
      <c r="U68" s="43">
        <v>67361</v>
      </c>
      <c r="V68" s="43">
        <v>4122</v>
      </c>
      <c r="W68" s="49">
        <f>(VLOOKUP(E68,'Drug Overdose Mortality Rate'!A:J,10,FALSE))*I68</f>
        <v>213.05445</v>
      </c>
      <c r="X68" s="74">
        <f t="shared" ref="X68:X96" si="4">W68/I68</f>
        <v>1.23E-3</v>
      </c>
      <c r="Y68">
        <f t="shared" si="2"/>
        <v>57.16095</v>
      </c>
    </row>
    <row r="69" spans="1:25" x14ac:dyDescent="0.2">
      <c r="A69">
        <v>50</v>
      </c>
      <c r="B69" s="98">
        <v>18</v>
      </c>
      <c r="C69" s="98" t="s">
        <v>156</v>
      </c>
      <c r="D69" s="96" t="str">
        <f t="shared" ref="D69:D96" si="5">CONCATENATE(B69, C69)</f>
        <v>18129</v>
      </c>
      <c r="E69" t="s">
        <v>157</v>
      </c>
      <c r="F69">
        <v>0</v>
      </c>
      <c r="G69">
        <v>0</v>
      </c>
      <c r="H69">
        <v>0</v>
      </c>
      <c r="I69" s="46">
        <v>25222</v>
      </c>
      <c r="J69" s="31">
        <v>19448</v>
      </c>
      <c r="K69" s="31">
        <v>5774</v>
      </c>
      <c r="L69" s="28">
        <v>23775</v>
      </c>
      <c r="M69" s="28">
        <v>211</v>
      </c>
      <c r="N69" s="28">
        <v>107</v>
      </c>
      <c r="O69" s="28">
        <v>189</v>
      </c>
      <c r="P69" s="28">
        <v>940</v>
      </c>
      <c r="Q69" s="34">
        <v>375</v>
      </c>
      <c r="R69" s="40">
        <v>23640</v>
      </c>
      <c r="S69" s="37">
        <v>1582</v>
      </c>
      <c r="T69" s="43">
        <v>11021</v>
      </c>
      <c r="U69" s="43">
        <v>10133</v>
      </c>
      <c r="V69" s="43">
        <v>888</v>
      </c>
      <c r="W69" s="49">
        <f>(VLOOKUP(E69,'Drug Overdose Mortality Rate'!A:J,10,FALSE))*I69</f>
        <v>0</v>
      </c>
      <c r="X69" s="74">
        <f t="shared" si="4"/>
        <v>0</v>
      </c>
      <c r="Y69">
        <f t="shared" ref="Y69:Y96" si="6">F69/100000*I69</f>
        <v>0</v>
      </c>
    </row>
    <row r="70" spans="1:25" x14ac:dyDescent="0.2">
      <c r="A70">
        <v>50</v>
      </c>
      <c r="B70" s="98">
        <v>18</v>
      </c>
      <c r="C70" s="98" t="s">
        <v>158</v>
      </c>
      <c r="D70" s="96" t="str">
        <f t="shared" si="5"/>
        <v>18131</v>
      </c>
      <c r="E70" t="s">
        <v>159</v>
      </c>
      <c r="F70">
        <v>0</v>
      </c>
      <c r="G70">
        <v>0</v>
      </c>
      <c r="H70">
        <v>0</v>
      </c>
      <c r="I70" s="46">
        <v>12514</v>
      </c>
      <c r="J70" s="31">
        <v>9778</v>
      </c>
      <c r="K70" s="31">
        <v>2736</v>
      </c>
      <c r="L70" s="28">
        <v>11603</v>
      </c>
      <c r="M70" s="28">
        <v>73</v>
      </c>
      <c r="N70" s="28">
        <v>44</v>
      </c>
      <c r="O70" s="28">
        <v>165</v>
      </c>
      <c r="P70" s="28">
        <v>629</v>
      </c>
      <c r="Q70" s="34">
        <v>458</v>
      </c>
      <c r="R70" s="40">
        <v>11442</v>
      </c>
      <c r="S70" s="37">
        <v>1072</v>
      </c>
      <c r="T70" s="43">
        <v>5816</v>
      </c>
      <c r="U70" s="43">
        <v>5100</v>
      </c>
      <c r="V70" s="43">
        <v>716</v>
      </c>
      <c r="W70" s="49">
        <f>(VLOOKUP(E70,'Drug Overdose Mortality Rate'!A:J,10,FALSE))*I70</f>
        <v>0</v>
      </c>
      <c r="X70" s="74">
        <f t="shared" si="4"/>
        <v>0</v>
      </c>
      <c r="Y70">
        <f t="shared" si="6"/>
        <v>0</v>
      </c>
    </row>
    <row r="71" spans="1:25" x14ac:dyDescent="0.2">
      <c r="A71">
        <v>50</v>
      </c>
      <c r="B71" s="98">
        <v>18</v>
      </c>
      <c r="C71" s="98" t="s">
        <v>160</v>
      </c>
      <c r="D71" s="96" t="str">
        <f t="shared" si="5"/>
        <v>18133</v>
      </c>
      <c r="E71" t="s">
        <v>161</v>
      </c>
      <c r="F71">
        <v>0</v>
      </c>
      <c r="G71">
        <v>0</v>
      </c>
      <c r="H71">
        <v>0</v>
      </c>
      <c r="I71" s="46">
        <v>36726</v>
      </c>
      <c r="J71" s="31">
        <v>29577</v>
      </c>
      <c r="K71" s="31">
        <v>7149</v>
      </c>
      <c r="L71" s="28">
        <v>33332</v>
      </c>
      <c r="M71" s="28">
        <v>1030</v>
      </c>
      <c r="N71" s="28">
        <v>355</v>
      </c>
      <c r="O71" s="28">
        <v>612</v>
      </c>
      <c r="P71" s="28">
        <v>1397</v>
      </c>
      <c r="Q71" s="34">
        <v>784</v>
      </c>
      <c r="R71" s="40">
        <v>33150</v>
      </c>
      <c r="S71" s="37">
        <v>3576</v>
      </c>
      <c r="T71" s="43">
        <v>14946</v>
      </c>
      <c r="U71" s="43">
        <v>13404</v>
      </c>
      <c r="V71" s="43">
        <v>1542</v>
      </c>
      <c r="W71" s="49">
        <f>(VLOOKUP(E71,'Drug Overdose Mortality Rate'!A:J,10,FALSE))*I71</f>
        <v>3.6726000000000001</v>
      </c>
      <c r="X71" s="74">
        <f t="shared" si="4"/>
        <v>1E-4</v>
      </c>
      <c r="Y71">
        <f t="shared" si="6"/>
        <v>0</v>
      </c>
    </row>
    <row r="72" spans="1:25" x14ac:dyDescent="0.2">
      <c r="A72">
        <v>50</v>
      </c>
      <c r="B72" s="98">
        <v>18</v>
      </c>
      <c r="C72" s="98" t="s">
        <v>162</v>
      </c>
      <c r="D72" s="96" t="str">
        <f t="shared" si="5"/>
        <v>18135</v>
      </c>
      <c r="E72" t="s">
        <v>163</v>
      </c>
      <c r="F72">
        <v>0</v>
      </c>
      <c r="G72">
        <v>0</v>
      </c>
      <c r="H72">
        <v>0</v>
      </c>
      <c r="I72" s="46">
        <v>24502</v>
      </c>
      <c r="J72" s="31">
        <v>18990</v>
      </c>
      <c r="K72" s="31">
        <v>5512</v>
      </c>
      <c r="L72" s="28">
        <v>22601</v>
      </c>
      <c r="M72" s="28">
        <v>126</v>
      </c>
      <c r="N72" s="28">
        <v>67</v>
      </c>
      <c r="O72" s="28">
        <v>719</v>
      </c>
      <c r="P72" s="28">
        <v>989</v>
      </c>
      <c r="Q72" s="34">
        <v>1156</v>
      </c>
      <c r="R72" s="40">
        <v>22325</v>
      </c>
      <c r="S72" s="37">
        <v>2177</v>
      </c>
      <c r="T72" s="43">
        <v>11394</v>
      </c>
      <c r="U72" s="43">
        <v>10193</v>
      </c>
      <c r="V72" s="43">
        <v>1201</v>
      </c>
      <c r="W72" s="49">
        <f>(VLOOKUP(E72,'Drug Overdose Mortality Rate'!A:J,10,FALSE))*I72</f>
        <v>8.330680000000001</v>
      </c>
      <c r="X72" s="74">
        <f t="shared" si="4"/>
        <v>3.4000000000000002E-4</v>
      </c>
      <c r="Y72">
        <f t="shared" si="6"/>
        <v>0</v>
      </c>
    </row>
    <row r="73" spans="1:25" x14ac:dyDescent="0.2">
      <c r="A73">
        <v>50</v>
      </c>
      <c r="B73" s="98">
        <v>18</v>
      </c>
      <c r="C73" s="98" t="s">
        <v>164</v>
      </c>
      <c r="D73" s="96" t="str">
        <f t="shared" si="5"/>
        <v>18137</v>
      </c>
      <c r="E73" t="s">
        <v>165</v>
      </c>
      <c r="F73">
        <v>0</v>
      </c>
      <c r="G73">
        <v>0</v>
      </c>
      <c r="H73">
        <v>0</v>
      </c>
      <c r="I73" s="46">
        <v>28995</v>
      </c>
      <c r="J73" s="31">
        <v>22283</v>
      </c>
      <c r="K73" s="31">
        <v>6712</v>
      </c>
      <c r="L73" s="28">
        <v>27332</v>
      </c>
      <c r="M73" s="28">
        <v>82</v>
      </c>
      <c r="N73" s="28">
        <v>188</v>
      </c>
      <c r="O73" s="28">
        <v>308</v>
      </c>
      <c r="P73" s="28">
        <v>1085</v>
      </c>
      <c r="Q73" s="34">
        <v>541</v>
      </c>
      <c r="R73" s="40">
        <v>27213</v>
      </c>
      <c r="S73" s="37">
        <v>1782</v>
      </c>
      <c r="T73" s="43">
        <v>12259</v>
      </c>
      <c r="U73" s="43">
        <v>11374</v>
      </c>
      <c r="V73" s="43">
        <v>885</v>
      </c>
      <c r="W73" s="49">
        <f>(VLOOKUP(E73,'Drug Overdose Mortality Rate'!A:J,10,FALSE))*I73</f>
        <v>6.3788999999999998</v>
      </c>
      <c r="X73" s="74">
        <f t="shared" si="4"/>
        <v>2.1999999999999998E-4</v>
      </c>
      <c r="Y73">
        <f t="shared" si="6"/>
        <v>0</v>
      </c>
    </row>
    <row r="74" spans="1:25" x14ac:dyDescent="0.2">
      <c r="A74">
        <v>50</v>
      </c>
      <c r="B74" s="98">
        <v>18</v>
      </c>
      <c r="C74" s="98" t="s">
        <v>166</v>
      </c>
      <c r="D74" s="96" t="str">
        <f t="shared" si="5"/>
        <v>18139</v>
      </c>
      <c r="E74" t="s">
        <v>167</v>
      </c>
      <c r="F74">
        <v>0</v>
      </c>
      <c r="G74">
        <v>0</v>
      </c>
      <c r="H74">
        <v>0</v>
      </c>
      <c r="I74" s="46">
        <v>16752</v>
      </c>
      <c r="J74" s="31">
        <v>12896</v>
      </c>
      <c r="K74" s="31">
        <v>3856</v>
      </c>
      <c r="L74" s="28">
        <v>15952</v>
      </c>
      <c r="M74" s="28">
        <v>96</v>
      </c>
      <c r="N74" s="28">
        <v>58</v>
      </c>
      <c r="O74" s="28">
        <v>135</v>
      </c>
      <c r="P74" s="28">
        <v>511</v>
      </c>
      <c r="Q74" s="34">
        <v>252</v>
      </c>
      <c r="R74" s="40">
        <v>15876</v>
      </c>
      <c r="S74" s="37">
        <v>876</v>
      </c>
      <c r="T74" s="43">
        <v>7352</v>
      </c>
      <c r="U74" s="43">
        <v>6712</v>
      </c>
      <c r="V74" s="43">
        <v>640</v>
      </c>
      <c r="W74" s="49">
        <f>(VLOOKUP(E74,'Drug Overdose Mortality Rate'!A:J,10,FALSE))*I74</f>
        <v>2.5127999999999999</v>
      </c>
      <c r="X74" s="74">
        <f t="shared" si="4"/>
        <v>1.4999999999999999E-4</v>
      </c>
      <c r="Y74">
        <f t="shared" si="6"/>
        <v>0</v>
      </c>
    </row>
    <row r="75" spans="1:25" x14ac:dyDescent="0.2">
      <c r="A75">
        <v>50</v>
      </c>
      <c r="B75" s="98">
        <v>18</v>
      </c>
      <c r="C75" s="98" t="s">
        <v>168</v>
      </c>
      <c r="D75" s="96" t="str">
        <f t="shared" si="5"/>
        <v>18141</v>
      </c>
      <c r="E75" t="s">
        <v>169</v>
      </c>
      <c r="F75">
        <v>28</v>
      </c>
      <c r="G75">
        <v>27</v>
      </c>
      <c r="H75">
        <v>0</v>
      </c>
      <c r="I75" s="46">
        <v>272912</v>
      </c>
      <c r="J75" s="31">
        <v>210201</v>
      </c>
      <c r="K75" s="31">
        <v>62711</v>
      </c>
      <c r="L75" s="28">
        <v>194810</v>
      </c>
      <c r="M75" s="28">
        <v>36123</v>
      </c>
      <c r="N75" s="28">
        <v>6643</v>
      </c>
      <c r="O75" s="28">
        <v>13629</v>
      </c>
      <c r="P75" s="28">
        <v>21707</v>
      </c>
      <c r="Q75" s="34">
        <v>26576</v>
      </c>
      <c r="R75" s="40">
        <v>188556</v>
      </c>
      <c r="S75" s="37">
        <v>84356</v>
      </c>
      <c r="T75" s="43">
        <v>118123</v>
      </c>
      <c r="U75" s="43">
        <v>107307</v>
      </c>
      <c r="V75" s="43">
        <v>10816</v>
      </c>
      <c r="W75" s="49">
        <f>(VLOOKUP(E75,'Drug Overdose Mortality Rate'!A:J,10,FALSE))*I75</f>
        <v>472.13776000000001</v>
      </c>
      <c r="X75" s="74">
        <f t="shared" si="4"/>
        <v>1.73E-3</v>
      </c>
      <c r="Y75">
        <f t="shared" si="6"/>
        <v>76.415359999999993</v>
      </c>
    </row>
    <row r="76" spans="1:25" x14ac:dyDescent="0.2">
      <c r="A76">
        <v>50</v>
      </c>
      <c r="B76" s="98">
        <v>18</v>
      </c>
      <c r="C76" s="98" t="s">
        <v>170</v>
      </c>
      <c r="D76" s="96" t="str">
        <f t="shared" si="5"/>
        <v>18143</v>
      </c>
      <c r="E76" t="s">
        <v>171</v>
      </c>
      <c r="F76">
        <v>0</v>
      </c>
      <c r="G76">
        <v>0</v>
      </c>
      <c r="H76">
        <v>0</v>
      </c>
      <c r="I76" s="46">
        <v>24384</v>
      </c>
      <c r="J76" s="31">
        <v>18845</v>
      </c>
      <c r="K76" s="31">
        <v>5539</v>
      </c>
      <c r="L76" s="28">
        <v>23039</v>
      </c>
      <c r="M76" s="28">
        <v>92</v>
      </c>
      <c r="N76" s="28">
        <v>88</v>
      </c>
      <c r="O76" s="28">
        <v>240</v>
      </c>
      <c r="P76" s="28">
        <v>925</v>
      </c>
      <c r="Q76" s="34">
        <v>535</v>
      </c>
      <c r="R76" s="40">
        <v>22829</v>
      </c>
      <c r="S76" s="37">
        <v>1555</v>
      </c>
      <c r="T76" s="43">
        <v>10715</v>
      </c>
      <c r="U76" s="43">
        <v>9717</v>
      </c>
      <c r="V76" s="43">
        <v>998</v>
      </c>
      <c r="W76" s="49">
        <f>(VLOOKUP(E76,'Drug Overdose Mortality Rate'!A:J,10,FALSE))*I76</f>
        <v>7.315199999999999</v>
      </c>
      <c r="X76" s="74">
        <f t="shared" si="4"/>
        <v>2.9999999999999997E-4</v>
      </c>
      <c r="Y76">
        <f t="shared" si="6"/>
        <v>0</v>
      </c>
    </row>
    <row r="77" spans="1:25" x14ac:dyDescent="0.2">
      <c r="A77">
        <v>50</v>
      </c>
      <c r="B77" s="98">
        <v>18</v>
      </c>
      <c r="C77" s="98" t="s">
        <v>172</v>
      </c>
      <c r="D77" s="96" t="str">
        <f t="shared" si="5"/>
        <v>18145</v>
      </c>
      <c r="E77" t="s">
        <v>173</v>
      </c>
      <c r="F77">
        <v>0</v>
      </c>
      <c r="G77">
        <v>0</v>
      </c>
      <c r="H77">
        <v>0</v>
      </c>
      <c r="I77" s="46">
        <v>45055</v>
      </c>
      <c r="J77" s="31">
        <v>34854</v>
      </c>
      <c r="K77" s="31">
        <v>10201</v>
      </c>
      <c r="L77" s="28">
        <v>40877</v>
      </c>
      <c r="M77" s="28">
        <v>569</v>
      </c>
      <c r="N77" s="28">
        <v>353</v>
      </c>
      <c r="O77" s="28">
        <v>1418</v>
      </c>
      <c r="P77" s="28">
        <v>1838</v>
      </c>
      <c r="Q77" s="34">
        <v>2377</v>
      </c>
      <c r="R77" s="40">
        <v>40305</v>
      </c>
      <c r="S77" s="37">
        <v>4750</v>
      </c>
      <c r="T77" s="43">
        <v>19423</v>
      </c>
      <c r="U77" s="43">
        <v>17943</v>
      </c>
      <c r="V77" s="43">
        <v>1480</v>
      </c>
      <c r="W77" s="49">
        <f>(VLOOKUP(E77,'Drug Overdose Mortality Rate'!A:J,10,FALSE))*I77</f>
        <v>16.219799999999999</v>
      </c>
      <c r="X77" s="74">
        <f t="shared" si="4"/>
        <v>3.5999999999999997E-4</v>
      </c>
      <c r="Y77">
        <f t="shared" si="6"/>
        <v>0</v>
      </c>
    </row>
    <row r="78" spans="1:25" x14ac:dyDescent="0.2">
      <c r="A78">
        <v>50</v>
      </c>
      <c r="B78" s="98">
        <v>18</v>
      </c>
      <c r="C78" s="98" t="s">
        <v>174</v>
      </c>
      <c r="D78" s="96" t="str">
        <f t="shared" si="5"/>
        <v>18147</v>
      </c>
      <c r="E78" t="s">
        <v>175</v>
      </c>
      <c r="F78">
        <v>0</v>
      </c>
      <c r="G78">
        <v>0</v>
      </c>
      <c r="H78">
        <v>0</v>
      </c>
      <c r="I78" s="46">
        <v>19810</v>
      </c>
      <c r="J78" s="31">
        <v>15448</v>
      </c>
      <c r="K78" s="31">
        <v>4362</v>
      </c>
      <c r="L78" s="28">
        <v>18557</v>
      </c>
      <c r="M78" s="28">
        <v>131</v>
      </c>
      <c r="N78" s="28">
        <v>73</v>
      </c>
      <c r="O78" s="28">
        <v>350</v>
      </c>
      <c r="P78" s="28">
        <v>699</v>
      </c>
      <c r="Q78" s="34">
        <v>676</v>
      </c>
      <c r="R78" s="40">
        <v>18368</v>
      </c>
      <c r="S78" s="37">
        <v>1442</v>
      </c>
      <c r="T78" s="43">
        <v>8572</v>
      </c>
      <c r="U78" s="43">
        <v>7882</v>
      </c>
      <c r="V78" s="43">
        <v>690</v>
      </c>
      <c r="W78" s="49">
        <f>(VLOOKUP(E78,'Drug Overdose Mortality Rate'!A:J,10,FALSE))*I78</f>
        <v>0</v>
      </c>
      <c r="X78" s="74">
        <f t="shared" si="4"/>
        <v>0</v>
      </c>
      <c r="Y78">
        <f t="shared" si="6"/>
        <v>0</v>
      </c>
    </row>
    <row r="79" spans="1:25" x14ac:dyDescent="0.2">
      <c r="A79">
        <v>50</v>
      </c>
      <c r="B79" s="98">
        <v>18</v>
      </c>
      <c r="C79" s="98" t="s">
        <v>176</v>
      </c>
      <c r="D79" s="96" t="str">
        <f t="shared" si="5"/>
        <v>18149</v>
      </c>
      <c r="E79" t="s">
        <v>177</v>
      </c>
      <c r="F79">
        <v>0</v>
      </c>
      <c r="G79">
        <v>0</v>
      </c>
      <c r="H79">
        <v>0</v>
      </c>
      <c r="I79" s="46">
        <v>23371</v>
      </c>
      <c r="J79" s="31">
        <v>18150</v>
      </c>
      <c r="K79" s="31">
        <v>5221</v>
      </c>
      <c r="L79" s="28">
        <v>21768</v>
      </c>
      <c r="M79" s="28">
        <v>87</v>
      </c>
      <c r="N79" s="28">
        <v>40</v>
      </c>
      <c r="O79" s="28">
        <v>314</v>
      </c>
      <c r="P79" s="28">
        <v>1162</v>
      </c>
      <c r="Q79" s="34">
        <v>902</v>
      </c>
      <c r="R79" s="40">
        <v>21395</v>
      </c>
      <c r="S79" s="37">
        <v>1976</v>
      </c>
      <c r="T79" s="43">
        <v>11123</v>
      </c>
      <c r="U79" s="43">
        <v>9287</v>
      </c>
      <c r="V79" s="43">
        <v>1836</v>
      </c>
      <c r="W79" s="49">
        <f>(VLOOKUP(E79,'Drug Overdose Mortality Rate'!A:J,10,FALSE))*I79</f>
        <v>8.1798500000000001</v>
      </c>
      <c r="X79" s="74">
        <f t="shared" si="4"/>
        <v>3.5E-4</v>
      </c>
      <c r="Y79">
        <f t="shared" si="6"/>
        <v>0</v>
      </c>
    </row>
    <row r="80" spans="1:25" x14ac:dyDescent="0.2">
      <c r="A80">
        <v>50</v>
      </c>
      <c r="B80" s="98">
        <v>18</v>
      </c>
      <c r="C80" s="98" t="s">
        <v>178</v>
      </c>
      <c r="D80" s="96" t="str">
        <f t="shared" si="5"/>
        <v>18151</v>
      </c>
      <c r="E80" t="s">
        <v>179</v>
      </c>
      <c r="F80">
        <v>0</v>
      </c>
      <c r="G80">
        <v>0</v>
      </c>
      <c r="H80">
        <v>0</v>
      </c>
      <c r="I80" s="46">
        <v>34435</v>
      </c>
      <c r="J80" s="31">
        <v>27504</v>
      </c>
      <c r="K80" s="31">
        <v>6931</v>
      </c>
      <c r="L80" s="28">
        <v>31842</v>
      </c>
      <c r="M80" s="28">
        <v>234</v>
      </c>
      <c r="N80" s="28">
        <v>187</v>
      </c>
      <c r="O80" s="28">
        <v>805</v>
      </c>
      <c r="P80" s="28">
        <v>1367</v>
      </c>
      <c r="Q80" s="34">
        <v>1427</v>
      </c>
      <c r="R80" s="40">
        <v>31438</v>
      </c>
      <c r="S80" s="37">
        <v>2997</v>
      </c>
      <c r="T80" s="43">
        <v>18837</v>
      </c>
      <c r="U80" s="43">
        <v>13766</v>
      </c>
      <c r="V80" s="43">
        <v>5071</v>
      </c>
      <c r="W80" s="49">
        <f>(VLOOKUP(E80,'Drug Overdose Mortality Rate'!A:J,10,FALSE))*I80</f>
        <v>0</v>
      </c>
      <c r="X80" s="74">
        <f t="shared" si="4"/>
        <v>0</v>
      </c>
      <c r="Y80">
        <f t="shared" si="6"/>
        <v>0</v>
      </c>
    </row>
    <row r="81" spans="1:25" x14ac:dyDescent="0.2">
      <c r="A81">
        <v>50</v>
      </c>
      <c r="B81" s="98">
        <v>18</v>
      </c>
      <c r="C81" s="98" t="s">
        <v>180</v>
      </c>
      <c r="D81" s="96" t="str">
        <f t="shared" si="5"/>
        <v>18153</v>
      </c>
      <c r="E81" t="s">
        <v>181</v>
      </c>
      <c r="F81">
        <v>0</v>
      </c>
      <c r="G81">
        <v>0</v>
      </c>
      <c r="H81">
        <v>0</v>
      </c>
      <c r="I81" s="46">
        <v>20817</v>
      </c>
      <c r="J81" s="31">
        <v>16588</v>
      </c>
      <c r="K81" s="31">
        <v>4229</v>
      </c>
      <c r="L81" s="28">
        <v>18960</v>
      </c>
      <c r="M81" s="28">
        <v>878</v>
      </c>
      <c r="N81" s="28">
        <v>39</v>
      </c>
      <c r="O81" s="28">
        <v>220</v>
      </c>
      <c r="P81" s="28">
        <v>720</v>
      </c>
      <c r="Q81" s="34">
        <v>334</v>
      </c>
      <c r="R81" s="40">
        <v>18856</v>
      </c>
      <c r="S81" s="37">
        <v>1961</v>
      </c>
      <c r="T81" s="43">
        <v>8788</v>
      </c>
      <c r="U81" s="43">
        <v>7727</v>
      </c>
      <c r="V81" s="43">
        <v>1061</v>
      </c>
      <c r="W81" s="49">
        <f>(VLOOKUP(E81,'Drug Overdose Mortality Rate'!A:J,10,FALSE))*I81</f>
        <v>0</v>
      </c>
      <c r="X81" s="74">
        <f t="shared" si="4"/>
        <v>0</v>
      </c>
      <c r="Y81">
        <f t="shared" si="6"/>
        <v>0</v>
      </c>
    </row>
    <row r="82" spans="1:25" x14ac:dyDescent="0.2">
      <c r="A82">
        <v>50</v>
      </c>
      <c r="B82" s="98">
        <v>18</v>
      </c>
      <c r="C82" s="98" t="s">
        <v>182</v>
      </c>
      <c r="D82" s="96" t="str">
        <f t="shared" si="5"/>
        <v>18155</v>
      </c>
      <c r="E82" t="s">
        <v>183</v>
      </c>
      <c r="F82">
        <v>0</v>
      </c>
      <c r="G82">
        <v>0</v>
      </c>
      <c r="H82">
        <v>0</v>
      </c>
      <c r="I82" s="46">
        <v>9737</v>
      </c>
      <c r="J82" s="31">
        <v>7347</v>
      </c>
      <c r="K82" s="31">
        <v>2390</v>
      </c>
      <c r="L82" s="28">
        <v>9298</v>
      </c>
      <c r="M82" s="28">
        <v>16</v>
      </c>
      <c r="N82" s="28">
        <v>24</v>
      </c>
      <c r="O82" s="28">
        <v>68</v>
      </c>
      <c r="P82" s="28">
        <v>331</v>
      </c>
      <c r="Q82" s="34">
        <v>114</v>
      </c>
      <c r="R82" s="40">
        <v>9262</v>
      </c>
      <c r="S82" s="37">
        <v>475</v>
      </c>
      <c r="T82" s="43">
        <v>4290</v>
      </c>
      <c r="U82" s="43">
        <v>3788</v>
      </c>
      <c r="V82" s="43">
        <v>502</v>
      </c>
      <c r="W82" s="49">
        <f>(VLOOKUP(E82,'Drug Overdose Mortality Rate'!A:J,10,FALSE))*I82</f>
        <v>0</v>
      </c>
      <c r="X82" s="74">
        <f t="shared" si="4"/>
        <v>0</v>
      </c>
      <c r="Y82">
        <f t="shared" si="6"/>
        <v>0</v>
      </c>
    </row>
    <row r="83" spans="1:25" x14ac:dyDescent="0.2">
      <c r="A83">
        <v>50</v>
      </c>
      <c r="B83" s="98">
        <v>18</v>
      </c>
      <c r="C83" s="98" t="s">
        <v>184</v>
      </c>
      <c r="D83" s="96" t="str">
        <f t="shared" si="5"/>
        <v>18157</v>
      </c>
      <c r="E83" t="s">
        <v>185</v>
      </c>
      <c r="F83">
        <v>26</v>
      </c>
      <c r="G83">
        <v>24</v>
      </c>
      <c r="H83">
        <v>0</v>
      </c>
      <c r="I83" s="46">
        <v>186251</v>
      </c>
      <c r="J83" s="31">
        <v>147010</v>
      </c>
      <c r="K83" s="31">
        <v>39241</v>
      </c>
      <c r="L83" s="28">
        <v>135611</v>
      </c>
      <c r="M83" s="28">
        <v>11252</v>
      </c>
      <c r="N83" s="28">
        <v>13657</v>
      </c>
      <c r="O83" s="28">
        <v>9176</v>
      </c>
      <c r="P83" s="28">
        <v>16555</v>
      </c>
      <c r="Q83" s="34">
        <v>18647</v>
      </c>
      <c r="R83" s="40">
        <v>131465</v>
      </c>
      <c r="S83" s="37">
        <v>54786</v>
      </c>
      <c r="T83" s="43">
        <v>77797</v>
      </c>
      <c r="U83" s="43">
        <v>71651</v>
      </c>
      <c r="V83" s="43">
        <v>6146</v>
      </c>
      <c r="W83" s="49">
        <f>(VLOOKUP(E83,'Drug Overdose Mortality Rate'!A:J,10,FALSE))*I83</f>
        <v>206.73861000000002</v>
      </c>
      <c r="X83" s="74">
        <f t="shared" si="4"/>
        <v>1.1100000000000001E-3</v>
      </c>
      <c r="Y83">
        <f t="shared" si="6"/>
        <v>48.425259999999994</v>
      </c>
    </row>
    <row r="84" spans="1:25" x14ac:dyDescent="0.2">
      <c r="A84">
        <v>50</v>
      </c>
      <c r="B84" s="98">
        <v>18</v>
      </c>
      <c r="C84" s="98" t="s">
        <v>186</v>
      </c>
      <c r="D84" s="96" t="str">
        <f t="shared" si="5"/>
        <v>18159</v>
      </c>
      <c r="E84" t="s">
        <v>187</v>
      </c>
      <c r="F84">
        <v>0</v>
      </c>
      <c r="G84">
        <v>0</v>
      </c>
      <c r="H84">
        <v>0</v>
      </c>
      <c r="I84" s="46">
        <v>15359</v>
      </c>
      <c r="J84" s="31">
        <v>12072</v>
      </c>
      <c r="K84" s="31">
        <v>3287</v>
      </c>
      <c r="L84" s="28">
        <v>14509</v>
      </c>
      <c r="M84" s="28">
        <v>46</v>
      </c>
      <c r="N84" s="28">
        <v>50</v>
      </c>
      <c r="O84" s="28">
        <v>212</v>
      </c>
      <c r="P84" s="28">
        <v>542</v>
      </c>
      <c r="Q84" s="34">
        <v>434</v>
      </c>
      <c r="R84" s="40">
        <v>14367</v>
      </c>
      <c r="S84" s="37">
        <v>992</v>
      </c>
      <c r="T84" s="43">
        <v>6797</v>
      </c>
      <c r="U84" s="43">
        <v>6244</v>
      </c>
      <c r="V84" s="43">
        <v>553</v>
      </c>
      <c r="W84" s="49">
        <f>(VLOOKUP(E84,'Drug Overdose Mortality Rate'!A:J,10,FALSE))*I84</f>
        <v>0</v>
      </c>
      <c r="X84" s="74">
        <f t="shared" si="4"/>
        <v>0</v>
      </c>
      <c r="Y84">
        <f t="shared" si="6"/>
        <v>0</v>
      </c>
    </row>
    <row r="85" spans="1:25" x14ac:dyDescent="0.2">
      <c r="A85">
        <v>50</v>
      </c>
      <c r="B85" s="98">
        <v>18</v>
      </c>
      <c r="C85" s="98" t="s">
        <v>188</v>
      </c>
      <c r="D85" s="96" t="str">
        <f t="shared" si="5"/>
        <v>18161</v>
      </c>
      <c r="E85" t="s">
        <v>189</v>
      </c>
      <c r="F85">
        <v>0</v>
      </c>
      <c r="G85">
        <v>0</v>
      </c>
      <c r="H85">
        <v>0</v>
      </c>
      <c r="I85" s="46">
        <v>7087</v>
      </c>
      <c r="J85" s="31">
        <v>5487</v>
      </c>
      <c r="K85" s="31">
        <v>1600</v>
      </c>
      <c r="L85" s="28">
        <v>6789</v>
      </c>
      <c r="M85" s="28">
        <v>21</v>
      </c>
      <c r="N85" s="28">
        <v>33</v>
      </c>
      <c r="O85" s="28">
        <v>65</v>
      </c>
      <c r="P85" s="28">
        <v>179</v>
      </c>
      <c r="Q85" s="34">
        <v>74</v>
      </c>
      <c r="R85" s="40">
        <v>6765</v>
      </c>
      <c r="S85" s="37">
        <v>322</v>
      </c>
      <c r="T85" s="43">
        <v>3238</v>
      </c>
      <c r="U85" s="43">
        <v>2923</v>
      </c>
      <c r="V85" s="43">
        <v>315</v>
      </c>
      <c r="W85" s="49">
        <f>(VLOOKUP(E85,'Drug Overdose Mortality Rate'!A:J,10,FALSE))*I85</f>
        <v>0.99217999999999995</v>
      </c>
      <c r="X85" s="74">
        <f t="shared" si="4"/>
        <v>1.3999999999999999E-4</v>
      </c>
      <c r="Y85">
        <f t="shared" si="6"/>
        <v>0</v>
      </c>
    </row>
    <row r="86" spans="1:25" x14ac:dyDescent="0.2">
      <c r="A86">
        <v>50</v>
      </c>
      <c r="B86" s="98">
        <v>18</v>
      </c>
      <c r="C86" s="98" t="s">
        <v>190</v>
      </c>
      <c r="D86" s="96" t="str">
        <f t="shared" si="5"/>
        <v>18163</v>
      </c>
      <c r="E86" t="s">
        <v>191</v>
      </c>
      <c r="F86">
        <v>20</v>
      </c>
      <c r="G86">
        <v>19</v>
      </c>
      <c r="H86">
        <v>0</v>
      </c>
      <c r="I86" s="46">
        <v>180136</v>
      </c>
      <c r="J86" s="31">
        <v>141188</v>
      </c>
      <c r="K86" s="31">
        <v>38948</v>
      </c>
      <c r="L86" s="28">
        <v>145199</v>
      </c>
      <c r="M86" s="28">
        <v>17668</v>
      </c>
      <c r="N86" s="28">
        <v>2438</v>
      </c>
      <c r="O86" s="28">
        <v>3953</v>
      </c>
      <c r="P86" s="28">
        <v>10878</v>
      </c>
      <c r="Q86" s="34">
        <v>6313</v>
      </c>
      <c r="R86" s="40">
        <v>143444</v>
      </c>
      <c r="S86" s="37">
        <v>36692</v>
      </c>
      <c r="T86" s="43">
        <v>84058</v>
      </c>
      <c r="U86" s="43">
        <v>76084</v>
      </c>
      <c r="V86" s="43">
        <v>7974</v>
      </c>
      <c r="W86" s="49">
        <f>(VLOOKUP(E86,'Drug Overdose Mortality Rate'!A:J,10,FALSE))*I86</f>
        <v>255.79312000000002</v>
      </c>
      <c r="X86" s="74">
        <f t="shared" si="4"/>
        <v>1.42E-3</v>
      </c>
      <c r="Y86">
        <f t="shared" si="6"/>
        <v>36.027200000000001</v>
      </c>
    </row>
    <row r="87" spans="1:25" x14ac:dyDescent="0.2">
      <c r="A87">
        <v>50</v>
      </c>
      <c r="B87" s="98">
        <v>18</v>
      </c>
      <c r="C87" s="98" t="s">
        <v>192</v>
      </c>
      <c r="D87" s="96" t="str">
        <f t="shared" si="5"/>
        <v>18165</v>
      </c>
      <c r="E87" t="s">
        <v>193</v>
      </c>
      <c r="F87">
        <v>0</v>
      </c>
      <c r="G87">
        <v>0</v>
      </c>
      <c r="H87">
        <v>0</v>
      </c>
      <c r="I87" s="46">
        <v>15439</v>
      </c>
      <c r="J87" s="31">
        <v>12148</v>
      </c>
      <c r="K87" s="31">
        <v>3291</v>
      </c>
      <c r="L87" s="28">
        <v>14753</v>
      </c>
      <c r="M87" s="28">
        <v>37</v>
      </c>
      <c r="N87" s="28">
        <v>46</v>
      </c>
      <c r="O87" s="28">
        <v>113</v>
      </c>
      <c r="P87" s="28">
        <v>490</v>
      </c>
      <c r="Q87" s="34">
        <v>168</v>
      </c>
      <c r="R87" s="40">
        <v>14692</v>
      </c>
      <c r="S87" s="37">
        <v>747</v>
      </c>
      <c r="T87" s="43">
        <v>7297</v>
      </c>
      <c r="U87" s="43">
        <v>6504</v>
      </c>
      <c r="V87" s="43">
        <v>793</v>
      </c>
      <c r="W87" s="49">
        <f>(VLOOKUP(E87,'Drug Overdose Mortality Rate'!A:J,10,FALSE))*I87</f>
        <v>2.0070699999999997</v>
      </c>
      <c r="X87" s="74">
        <f t="shared" si="4"/>
        <v>1.2999999999999999E-4</v>
      </c>
      <c r="Y87">
        <f t="shared" si="6"/>
        <v>0</v>
      </c>
    </row>
    <row r="88" spans="1:25" x14ac:dyDescent="0.2">
      <c r="A88">
        <v>50</v>
      </c>
      <c r="B88" s="98">
        <v>18</v>
      </c>
      <c r="C88" s="98" t="s">
        <v>194</v>
      </c>
      <c r="D88" s="96" t="str">
        <f t="shared" si="5"/>
        <v>18167</v>
      </c>
      <c r="E88" t="s">
        <v>195</v>
      </c>
      <c r="F88">
        <v>12</v>
      </c>
      <c r="G88">
        <v>12</v>
      </c>
      <c r="H88">
        <v>0</v>
      </c>
      <c r="I88" s="46">
        <v>106153</v>
      </c>
      <c r="J88" s="31">
        <v>84465</v>
      </c>
      <c r="K88" s="31">
        <v>21688</v>
      </c>
      <c r="L88" s="28">
        <v>89410</v>
      </c>
      <c r="M88" s="28">
        <v>7177</v>
      </c>
      <c r="N88" s="28">
        <v>2013</v>
      </c>
      <c r="O88" s="28">
        <v>1918</v>
      </c>
      <c r="P88" s="28">
        <v>5635</v>
      </c>
      <c r="Q88" s="34">
        <v>3239</v>
      </c>
      <c r="R88" s="40">
        <v>88137</v>
      </c>
      <c r="S88" s="37">
        <v>18016</v>
      </c>
      <c r="T88" s="43">
        <v>46932</v>
      </c>
      <c r="U88" s="43">
        <v>41849</v>
      </c>
      <c r="V88" s="43">
        <v>5083</v>
      </c>
      <c r="W88" s="49">
        <f>(VLOOKUP(E88,'Drug Overdose Mortality Rate'!A:J,10,FALSE))*I88</f>
        <v>57.322620000000001</v>
      </c>
      <c r="X88" s="74">
        <f t="shared" si="4"/>
        <v>5.4000000000000001E-4</v>
      </c>
      <c r="Y88">
        <f t="shared" si="6"/>
        <v>12.73836</v>
      </c>
    </row>
    <row r="89" spans="1:25" x14ac:dyDescent="0.2">
      <c r="A89">
        <v>50</v>
      </c>
      <c r="B89" s="98">
        <v>18</v>
      </c>
      <c r="C89" s="98" t="s">
        <v>196</v>
      </c>
      <c r="D89" s="96" t="str">
        <f t="shared" si="5"/>
        <v>18169</v>
      </c>
      <c r="E89" t="s">
        <v>197</v>
      </c>
      <c r="F89">
        <v>0</v>
      </c>
      <c r="G89">
        <v>0</v>
      </c>
      <c r="H89">
        <v>0</v>
      </c>
      <c r="I89" s="46">
        <v>30976</v>
      </c>
      <c r="J89" s="31">
        <v>24287</v>
      </c>
      <c r="K89" s="31">
        <v>6689</v>
      </c>
      <c r="L89" s="28">
        <v>28937</v>
      </c>
      <c r="M89" s="28">
        <v>160</v>
      </c>
      <c r="N89" s="28">
        <v>161</v>
      </c>
      <c r="O89" s="28">
        <v>536</v>
      </c>
      <c r="P89" s="28">
        <v>1182</v>
      </c>
      <c r="Q89" s="34">
        <v>897</v>
      </c>
      <c r="R89" s="40">
        <v>28634</v>
      </c>
      <c r="S89" s="37">
        <v>2342</v>
      </c>
      <c r="T89" s="43">
        <v>14037</v>
      </c>
      <c r="U89" s="43">
        <v>12721</v>
      </c>
      <c r="V89" s="43">
        <v>1316</v>
      </c>
      <c r="W89" s="49">
        <f>(VLOOKUP(E89,'Drug Overdose Mortality Rate'!A:J,10,FALSE))*I89</f>
        <v>7.43424</v>
      </c>
      <c r="X89" s="74">
        <f t="shared" si="4"/>
        <v>2.4000000000000001E-4</v>
      </c>
      <c r="Y89">
        <f t="shared" si="6"/>
        <v>0</v>
      </c>
    </row>
    <row r="90" spans="1:25" x14ac:dyDescent="0.2">
      <c r="A90">
        <v>50</v>
      </c>
      <c r="B90" s="98">
        <v>18</v>
      </c>
      <c r="C90" s="98" t="s">
        <v>198</v>
      </c>
      <c r="D90" s="96" t="str">
        <f t="shared" si="5"/>
        <v>18171</v>
      </c>
      <c r="E90" t="s">
        <v>199</v>
      </c>
      <c r="F90">
        <v>0</v>
      </c>
      <c r="G90">
        <v>0</v>
      </c>
      <c r="H90">
        <v>0</v>
      </c>
      <c r="I90" s="46">
        <v>8440</v>
      </c>
      <c r="J90" s="31">
        <v>6524</v>
      </c>
      <c r="K90" s="31">
        <v>1916</v>
      </c>
      <c r="L90" s="28">
        <v>8064</v>
      </c>
      <c r="M90" s="28">
        <v>8</v>
      </c>
      <c r="N90" s="28">
        <v>26</v>
      </c>
      <c r="O90" s="28">
        <v>89</v>
      </c>
      <c r="P90" s="28">
        <v>253</v>
      </c>
      <c r="Q90" s="34">
        <v>193</v>
      </c>
      <c r="R90" s="40">
        <v>8018</v>
      </c>
      <c r="S90" s="37">
        <v>422</v>
      </c>
      <c r="T90" s="43">
        <v>3659</v>
      </c>
      <c r="U90" s="43">
        <v>3333</v>
      </c>
      <c r="V90" s="43">
        <v>326</v>
      </c>
      <c r="W90" s="49">
        <f>(VLOOKUP(E90,'Drug Overdose Mortality Rate'!A:J,10,FALSE))*I90</f>
        <v>0</v>
      </c>
      <c r="X90" s="74">
        <f t="shared" si="4"/>
        <v>0</v>
      </c>
      <c r="Y90">
        <f t="shared" si="6"/>
        <v>0</v>
      </c>
    </row>
    <row r="91" spans="1:25" x14ac:dyDescent="0.2">
      <c r="A91">
        <v>50</v>
      </c>
      <c r="B91" s="98">
        <v>18</v>
      </c>
      <c r="C91" s="98" t="s">
        <v>200</v>
      </c>
      <c r="D91" s="96" t="str">
        <f t="shared" si="5"/>
        <v>18173</v>
      </c>
      <c r="E91" t="s">
        <v>201</v>
      </c>
      <c r="F91">
        <v>0</v>
      </c>
      <c r="G91">
        <v>0</v>
      </c>
      <c r="H91">
        <v>0</v>
      </c>
      <c r="I91" s="46">
        <v>63898</v>
      </c>
      <c r="J91" s="31">
        <v>48428</v>
      </c>
      <c r="K91" s="31">
        <v>15470</v>
      </c>
      <c r="L91" s="28">
        <v>57756</v>
      </c>
      <c r="M91" s="28">
        <v>1057</v>
      </c>
      <c r="N91" s="28">
        <v>1644</v>
      </c>
      <c r="O91" s="28">
        <v>656</v>
      </c>
      <c r="P91" s="28">
        <v>2785</v>
      </c>
      <c r="Q91" s="34">
        <v>1383</v>
      </c>
      <c r="R91" s="40">
        <v>57346</v>
      </c>
      <c r="S91" s="37">
        <v>6552</v>
      </c>
      <c r="T91" s="43">
        <v>26118</v>
      </c>
      <c r="U91" s="43">
        <v>24618</v>
      </c>
      <c r="V91" s="43">
        <v>1500</v>
      </c>
      <c r="W91" s="49">
        <f>(VLOOKUP(E91,'Drug Overdose Mortality Rate'!A:J,10,FALSE))*I91</f>
        <v>12.7796</v>
      </c>
      <c r="X91" s="74">
        <f t="shared" si="4"/>
        <v>2.0000000000000001E-4</v>
      </c>
      <c r="Y91">
        <f t="shared" si="6"/>
        <v>0</v>
      </c>
    </row>
    <row r="92" spans="1:25" x14ac:dyDescent="0.2">
      <c r="A92">
        <v>50</v>
      </c>
      <c r="B92" s="98">
        <v>18</v>
      </c>
      <c r="C92" s="98" t="s">
        <v>202</v>
      </c>
      <c r="D92" s="96" t="str">
        <f t="shared" si="5"/>
        <v>18175</v>
      </c>
      <c r="E92" t="s">
        <v>203</v>
      </c>
      <c r="F92">
        <v>0</v>
      </c>
      <c r="G92">
        <v>0</v>
      </c>
      <c r="H92">
        <v>0</v>
      </c>
      <c r="I92" s="46">
        <v>28182</v>
      </c>
      <c r="J92" s="31">
        <v>21658</v>
      </c>
      <c r="K92" s="31">
        <v>6524</v>
      </c>
      <c r="L92" s="28">
        <v>26791</v>
      </c>
      <c r="M92" s="28">
        <v>117</v>
      </c>
      <c r="N92" s="28">
        <v>96</v>
      </c>
      <c r="O92" s="28">
        <v>231</v>
      </c>
      <c r="P92" s="28">
        <v>947</v>
      </c>
      <c r="Q92" s="34">
        <v>400</v>
      </c>
      <c r="R92" s="40">
        <v>26600</v>
      </c>
      <c r="S92" s="37">
        <v>1582</v>
      </c>
      <c r="T92" s="43">
        <v>12093</v>
      </c>
      <c r="U92" s="43">
        <v>11031</v>
      </c>
      <c r="V92" s="43">
        <v>1062</v>
      </c>
      <c r="W92" s="49">
        <f>(VLOOKUP(E92,'Drug Overdose Mortality Rate'!A:J,10,FALSE))*I92</f>
        <v>6.2000400000000004</v>
      </c>
      <c r="X92" s="74">
        <f t="shared" si="4"/>
        <v>2.2000000000000001E-4</v>
      </c>
      <c r="Y92">
        <f t="shared" si="6"/>
        <v>0</v>
      </c>
    </row>
    <row r="93" spans="1:25" x14ac:dyDescent="0.2">
      <c r="A93">
        <v>50</v>
      </c>
      <c r="B93" s="98">
        <v>18</v>
      </c>
      <c r="C93" s="98" t="s">
        <v>204</v>
      </c>
      <c r="D93" s="96" t="str">
        <f t="shared" si="5"/>
        <v>18177</v>
      </c>
      <c r="E93" t="s">
        <v>205</v>
      </c>
      <c r="F93">
        <v>42</v>
      </c>
      <c r="G93">
        <v>40</v>
      </c>
      <c r="H93">
        <v>0</v>
      </c>
      <c r="I93" s="46">
        <v>66553</v>
      </c>
      <c r="J93" s="31">
        <v>51683</v>
      </c>
      <c r="K93" s="31">
        <v>14870</v>
      </c>
      <c r="L93" s="28">
        <v>57392</v>
      </c>
      <c r="M93" s="28">
        <v>3076</v>
      </c>
      <c r="N93" s="28">
        <v>717</v>
      </c>
      <c r="O93" s="28">
        <v>1563</v>
      </c>
      <c r="P93" s="28">
        <v>3805</v>
      </c>
      <c r="Q93" s="34">
        <v>2495</v>
      </c>
      <c r="R93" s="40">
        <v>56689</v>
      </c>
      <c r="S93" s="37">
        <v>9864</v>
      </c>
      <c r="T93" s="43">
        <v>30752</v>
      </c>
      <c r="U93" s="43">
        <v>27409</v>
      </c>
      <c r="V93" s="43">
        <v>3343</v>
      </c>
      <c r="W93" s="49">
        <f>(VLOOKUP(E93,'Drug Overdose Mortality Rate'!A:J,10,FALSE))*I93</f>
        <v>103.82267999999999</v>
      </c>
      <c r="X93" s="74">
        <f t="shared" si="4"/>
        <v>1.56E-3</v>
      </c>
      <c r="Y93">
        <f t="shared" si="6"/>
        <v>27.952260000000003</v>
      </c>
    </row>
    <row r="94" spans="1:25" x14ac:dyDescent="0.2">
      <c r="A94">
        <v>50</v>
      </c>
      <c r="B94" s="98">
        <v>18</v>
      </c>
      <c r="C94" s="98" t="s">
        <v>206</v>
      </c>
      <c r="D94" s="96" t="str">
        <f t="shared" si="5"/>
        <v>18179</v>
      </c>
      <c r="E94" t="s">
        <v>207</v>
      </c>
      <c r="F94">
        <v>0</v>
      </c>
      <c r="G94">
        <v>0</v>
      </c>
      <c r="H94">
        <v>0</v>
      </c>
      <c r="I94" s="46">
        <v>28180</v>
      </c>
      <c r="J94" s="31">
        <v>21349</v>
      </c>
      <c r="K94" s="31">
        <v>6831</v>
      </c>
      <c r="L94" s="28">
        <v>26322</v>
      </c>
      <c r="M94" s="28">
        <v>225</v>
      </c>
      <c r="N94" s="28">
        <v>130</v>
      </c>
      <c r="O94" s="28">
        <v>390</v>
      </c>
      <c r="P94" s="28">
        <v>1113</v>
      </c>
      <c r="Q94" s="34">
        <v>1019</v>
      </c>
      <c r="R94" s="40">
        <v>26000</v>
      </c>
      <c r="S94" s="37">
        <v>2180</v>
      </c>
      <c r="T94" s="43">
        <v>11938</v>
      </c>
      <c r="U94" s="43">
        <v>11134</v>
      </c>
      <c r="V94" s="43">
        <v>804</v>
      </c>
      <c r="W94" s="49">
        <f>(VLOOKUP(E94,'Drug Overdose Mortality Rate'!A:J,10,FALSE))*I94</f>
        <v>5.0724</v>
      </c>
      <c r="X94" s="74">
        <f t="shared" si="4"/>
        <v>1.8000000000000001E-4</v>
      </c>
      <c r="Y94">
        <f t="shared" si="6"/>
        <v>0</v>
      </c>
    </row>
    <row r="95" spans="1:25" x14ac:dyDescent="0.2">
      <c r="A95">
        <v>50</v>
      </c>
      <c r="B95" s="98">
        <v>18</v>
      </c>
      <c r="C95" s="98" t="s">
        <v>208</v>
      </c>
      <c r="D95" s="96" t="str">
        <f t="shared" si="5"/>
        <v>18181</v>
      </c>
      <c r="E95" t="s">
        <v>209</v>
      </c>
      <c r="F95">
        <v>0</v>
      </c>
      <c r="G95">
        <v>0</v>
      </c>
      <c r="H95">
        <v>0</v>
      </c>
      <c r="I95" s="46">
        <v>24688</v>
      </c>
      <c r="J95" s="31">
        <v>18989</v>
      </c>
      <c r="K95" s="31">
        <v>5699</v>
      </c>
      <c r="L95" s="28">
        <v>21657</v>
      </c>
      <c r="M95" s="28">
        <v>126</v>
      </c>
      <c r="N95" s="28">
        <v>98</v>
      </c>
      <c r="O95" s="28">
        <v>1379</v>
      </c>
      <c r="P95" s="28">
        <v>1428</v>
      </c>
      <c r="Q95" s="34">
        <v>2453</v>
      </c>
      <c r="R95" s="40">
        <v>21203</v>
      </c>
      <c r="S95" s="37">
        <v>3485</v>
      </c>
      <c r="T95" s="43">
        <v>12866</v>
      </c>
      <c r="U95" s="43">
        <v>9936</v>
      </c>
      <c r="V95" s="43">
        <v>2930</v>
      </c>
      <c r="W95" s="49">
        <f>(VLOOKUP(E95,'Drug Overdose Mortality Rate'!A:J,10,FALSE))*I95</f>
        <v>3.4563199999999998</v>
      </c>
      <c r="X95" s="74">
        <f t="shared" si="4"/>
        <v>1.3999999999999999E-4</v>
      </c>
      <c r="Y95">
        <f t="shared" si="6"/>
        <v>0</v>
      </c>
    </row>
    <row r="96" spans="1:25" x14ac:dyDescent="0.2">
      <c r="A96">
        <v>50</v>
      </c>
      <c r="B96" s="98">
        <v>18</v>
      </c>
      <c r="C96" s="98" t="s">
        <v>210</v>
      </c>
      <c r="D96" s="96" t="str">
        <f t="shared" si="5"/>
        <v>18183</v>
      </c>
      <c r="E96" t="s">
        <v>211</v>
      </c>
      <c r="F96">
        <v>0</v>
      </c>
      <c r="G96">
        <v>0</v>
      </c>
      <c r="H96">
        <v>0</v>
      </c>
      <c r="I96" s="46">
        <v>34191</v>
      </c>
      <c r="J96" s="31">
        <v>26370</v>
      </c>
      <c r="K96" s="31">
        <v>7821</v>
      </c>
      <c r="L96" s="28">
        <v>32126</v>
      </c>
      <c r="M96" s="28">
        <v>162</v>
      </c>
      <c r="N96" s="28">
        <v>173</v>
      </c>
      <c r="O96" s="28">
        <v>391</v>
      </c>
      <c r="P96" s="28">
        <v>1339</v>
      </c>
      <c r="Q96" s="34">
        <v>841</v>
      </c>
      <c r="R96" s="40">
        <v>31832</v>
      </c>
      <c r="S96" s="37">
        <v>2359</v>
      </c>
      <c r="T96" s="43">
        <v>14837</v>
      </c>
      <c r="U96" s="43">
        <v>13857</v>
      </c>
      <c r="V96" s="43">
        <v>980</v>
      </c>
      <c r="W96" s="49">
        <f>(VLOOKUP(E96,'Drug Overdose Mortality Rate'!A:J,10,FALSE))*I96</f>
        <v>0</v>
      </c>
      <c r="X96" s="74">
        <f t="shared" si="4"/>
        <v>0</v>
      </c>
      <c r="Y96">
        <f t="shared" si="6"/>
        <v>0</v>
      </c>
    </row>
  </sheetData>
  <autoFilter ref="A2:Y96" xr:uid="{877BDD90-35A5-2649-ADB5-1F42D82C9BA0}"/>
  <mergeCells count="4">
    <mergeCell ref="W1:X1"/>
    <mergeCell ref="J1:K1"/>
    <mergeCell ref="L1:P1"/>
    <mergeCell ref="F1:H1"/>
  </mergeCells>
  <conditionalFormatting sqref="X4:X96">
    <cfRule type="top10" dxfId="0" priority="1" percent="1" rank="10"/>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75DC1-C230-DA4E-B3B7-6650C987BEAA}">
  <dimension ref="A1:J28"/>
  <sheetViews>
    <sheetView workbookViewId="0">
      <selection activeCell="E2" sqref="E2"/>
    </sheetView>
  </sheetViews>
  <sheetFormatPr baseColWidth="10" defaultRowHeight="15" x14ac:dyDescent="0.2"/>
  <cols>
    <col min="1" max="1" width="7.83203125" customWidth="1"/>
    <col min="2" max="3" width="21.5" customWidth="1"/>
    <col min="4" max="4" width="10" style="98" customWidth="1"/>
    <col min="5" max="5" width="6.33203125" bestFit="1" customWidth="1"/>
    <col min="6" max="6" width="9.6640625" bestFit="1" customWidth="1"/>
    <col min="7" max="7" width="14.5" customWidth="1"/>
  </cols>
  <sheetData>
    <row r="1" spans="1:10" ht="32" x14ac:dyDescent="0.2">
      <c r="A1" s="91" t="s">
        <v>338</v>
      </c>
      <c r="B1" s="91" t="s">
        <v>247</v>
      </c>
      <c r="C1" s="91" t="s">
        <v>451</v>
      </c>
      <c r="D1" s="91" t="s">
        <v>339</v>
      </c>
      <c r="E1" s="91" t="s">
        <v>340</v>
      </c>
      <c r="F1" s="91" t="s">
        <v>342</v>
      </c>
      <c r="G1" s="91" t="s">
        <v>344</v>
      </c>
      <c r="H1" s="91" t="s">
        <v>345</v>
      </c>
      <c r="I1" s="91" t="s">
        <v>346</v>
      </c>
    </row>
    <row r="2" spans="1:10" x14ac:dyDescent="0.2">
      <c r="A2" t="s">
        <v>242</v>
      </c>
      <c r="B2" t="s">
        <v>347</v>
      </c>
      <c r="C2" t="s">
        <v>31</v>
      </c>
      <c r="D2">
        <v>18003</v>
      </c>
      <c r="E2" t="s">
        <v>254</v>
      </c>
      <c r="G2">
        <v>79</v>
      </c>
      <c r="H2">
        <v>307272</v>
      </c>
      <c r="I2">
        <v>25.7</v>
      </c>
      <c r="J2" s="96"/>
    </row>
    <row r="3" spans="1:10" x14ac:dyDescent="0.2">
      <c r="A3" t="s">
        <v>242</v>
      </c>
      <c r="B3" t="s">
        <v>351</v>
      </c>
      <c r="C3" t="s">
        <v>33</v>
      </c>
      <c r="D3">
        <v>18005</v>
      </c>
      <c r="E3" t="s">
        <v>254</v>
      </c>
      <c r="G3">
        <v>13</v>
      </c>
      <c r="H3">
        <v>73563</v>
      </c>
      <c r="I3" t="s">
        <v>350</v>
      </c>
      <c r="J3" s="96"/>
    </row>
    <row r="4" spans="1:10" x14ac:dyDescent="0.2">
      <c r="A4" t="s">
        <v>242</v>
      </c>
      <c r="B4" t="s">
        <v>352</v>
      </c>
      <c r="C4" t="s">
        <v>39</v>
      </c>
      <c r="D4">
        <v>18011</v>
      </c>
      <c r="E4" t="s">
        <v>254</v>
      </c>
      <c r="G4">
        <v>16</v>
      </c>
      <c r="H4">
        <v>63487</v>
      </c>
      <c r="I4" t="s">
        <v>350</v>
      </c>
      <c r="J4" s="96"/>
    </row>
    <row r="5" spans="1:10" x14ac:dyDescent="0.2">
      <c r="A5" t="s">
        <v>242</v>
      </c>
      <c r="B5" t="s">
        <v>353</v>
      </c>
      <c r="C5" t="s">
        <v>47</v>
      </c>
      <c r="D5">
        <v>18019</v>
      </c>
      <c r="E5" t="s">
        <v>254</v>
      </c>
      <c r="G5">
        <v>34</v>
      </c>
      <c r="H5">
        <v>104765</v>
      </c>
      <c r="I5">
        <v>32.5</v>
      </c>
      <c r="J5" s="96"/>
    </row>
    <row r="6" spans="1:10" x14ac:dyDescent="0.2">
      <c r="A6" t="s">
        <v>242</v>
      </c>
      <c r="B6" t="s">
        <v>354</v>
      </c>
      <c r="C6" t="s">
        <v>57</v>
      </c>
      <c r="D6">
        <v>18029</v>
      </c>
      <c r="E6" t="s">
        <v>254</v>
      </c>
      <c r="G6">
        <v>14</v>
      </c>
      <c r="H6">
        <v>48482</v>
      </c>
      <c r="I6" t="s">
        <v>350</v>
      </c>
      <c r="J6" s="96"/>
    </row>
    <row r="7" spans="1:10" x14ac:dyDescent="0.2">
      <c r="A7" t="s">
        <v>242</v>
      </c>
      <c r="B7" t="s">
        <v>355</v>
      </c>
      <c r="C7" t="s">
        <v>63</v>
      </c>
      <c r="D7">
        <v>18035</v>
      </c>
      <c r="E7" t="s">
        <v>254</v>
      </c>
      <c r="G7">
        <v>27</v>
      </c>
      <c r="H7">
        <v>102551</v>
      </c>
      <c r="I7">
        <v>26.3</v>
      </c>
    </row>
    <row r="8" spans="1:10" x14ac:dyDescent="0.2">
      <c r="A8" t="s">
        <v>242</v>
      </c>
      <c r="B8" t="s">
        <v>356</v>
      </c>
      <c r="C8" t="s">
        <v>67</v>
      </c>
      <c r="D8">
        <v>18039</v>
      </c>
      <c r="E8" t="s">
        <v>254</v>
      </c>
      <c r="G8">
        <v>14</v>
      </c>
      <c r="H8">
        <v>187116</v>
      </c>
      <c r="I8" t="s">
        <v>350</v>
      </c>
    </row>
    <row r="9" spans="1:10" x14ac:dyDescent="0.2">
      <c r="A9" t="s">
        <v>242</v>
      </c>
      <c r="B9" t="s">
        <v>357</v>
      </c>
      <c r="C9" t="s">
        <v>69</v>
      </c>
      <c r="D9">
        <v>18041</v>
      </c>
      <c r="E9" t="s">
        <v>254</v>
      </c>
      <c r="G9">
        <v>18</v>
      </c>
      <c r="H9">
        <v>22446</v>
      </c>
      <c r="I9" t="s">
        <v>350</v>
      </c>
    </row>
    <row r="10" spans="1:10" x14ac:dyDescent="0.2">
      <c r="A10" t="s">
        <v>242</v>
      </c>
      <c r="B10" t="s">
        <v>358</v>
      </c>
      <c r="C10" t="s">
        <v>71</v>
      </c>
      <c r="D10">
        <v>18043</v>
      </c>
      <c r="E10" t="s">
        <v>254</v>
      </c>
      <c r="G10">
        <v>32</v>
      </c>
      <c r="H10">
        <v>71943</v>
      </c>
      <c r="I10">
        <v>44.5</v>
      </c>
    </row>
    <row r="11" spans="1:10" x14ac:dyDescent="0.2">
      <c r="A11" t="s">
        <v>242</v>
      </c>
      <c r="B11" t="s">
        <v>359</v>
      </c>
      <c r="C11" t="s">
        <v>85</v>
      </c>
      <c r="D11">
        <v>18057</v>
      </c>
      <c r="E11" t="s">
        <v>254</v>
      </c>
      <c r="G11">
        <v>29</v>
      </c>
      <c r="H11">
        <v>296529</v>
      </c>
      <c r="I11">
        <v>9.8000000000000007</v>
      </c>
    </row>
    <row r="12" spans="1:10" x14ac:dyDescent="0.2">
      <c r="A12" t="s">
        <v>242</v>
      </c>
      <c r="B12" t="s">
        <v>360</v>
      </c>
      <c r="C12" t="s">
        <v>89</v>
      </c>
      <c r="D12">
        <v>18061</v>
      </c>
      <c r="E12" t="s">
        <v>254</v>
      </c>
      <c r="G12">
        <v>12</v>
      </c>
      <c r="H12">
        <v>39686</v>
      </c>
      <c r="I12" t="s">
        <v>350</v>
      </c>
    </row>
    <row r="13" spans="1:10" x14ac:dyDescent="0.2">
      <c r="A13" t="s">
        <v>242</v>
      </c>
      <c r="B13" t="s">
        <v>361</v>
      </c>
      <c r="C13" t="s">
        <v>91</v>
      </c>
      <c r="D13">
        <v>18063</v>
      </c>
      <c r="E13" t="s">
        <v>254</v>
      </c>
      <c r="G13">
        <v>16</v>
      </c>
      <c r="H13">
        <v>149334</v>
      </c>
      <c r="I13" t="s">
        <v>350</v>
      </c>
    </row>
    <row r="14" spans="1:10" x14ac:dyDescent="0.2">
      <c r="A14" t="s">
        <v>242</v>
      </c>
      <c r="B14" t="s">
        <v>362</v>
      </c>
      <c r="C14" t="s">
        <v>95</v>
      </c>
      <c r="D14">
        <v>18067</v>
      </c>
      <c r="E14" t="s">
        <v>254</v>
      </c>
      <c r="G14">
        <v>17</v>
      </c>
      <c r="H14">
        <v>73327</v>
      </c>
      <c r="I14" t="s">
        <v>350</v>
      </c>
    </row>
    <row r="15" spans="1:10" x14ac:dyDescent="0.2">
      <c r="A15" t="s">
        <v>242</v>
      </c>
      <c r="B15" t="s">
        <v>363</v>
      </c>
      <c r="C15" t="s">
        <v>109</v>
      </c>
      <c r="D15">
        <v>18081</v>
      </c>
      <c r="E15" t="s">
        <v>254</v>
      </c>
      <c r="G15">
        <v>19</v>
      </c>
      <c r="H15">
        <v>145882</v>
      </c>
      <c r="I15" t="s">
        <v>350</v>
      </c>
    </row>
    <row r="16" spans="1:10" x14ac:dyDescent="0.2">
      <c r="A16" t="s">
        <v>242</v>
      </c>
      <c r="B16" t="s">
        <v>364</v>
      </c>
      <c r="C16" t="s">
        <v>117</v>
      </c>
      <c r="D16">
        <v>18089</v>
      </c>
      <c r="E16" t="s">
        <v>254</v>
      </c>
      <c r="G16">
        <v>101</v>
      </c>
      <c r="H16">
        <v>350063</v>
      </c>
      <c r="I16">
        <v>28.9</v>
      </c>
    </row>
    <row r="17" spans="1:9" x14ac:dyDescent="0.2">
      <c r="A17" t="s">
        <v>242</v>
      </c>
      <c r="B17" t="s">
        <v>452</v>
      </c>
      <c r="C17" t="s">
        <v>119</v>
      </c>
      <c r="D17">
        <v>18091</v>
      </c>
      <c r="E17" t="s">
        <v>254</v>
      </c>
      <c r="G17">
        <v>19</v>
      </c>
      <c r="H17">
        <v>94393</v>
      </c>
      <c r="I17" t="s">
        <v>350</v>
      </c>
    </row>
    <row r="18" spans="1:9" x14ac:dyDescent="0.2">
      <c r="A18" t="s">
        <v>242</v>
      </c>
      <c r="B18" t="s">
        <v>366</v>
      </c>
      <c r="C18" t="s">
        <v>123</v>
      </c>
      <c r="D18">
        <v>18095</v>
      </c>
      <c r="E18" t="s">
        <v>254</v>
      </c>
      <c r="G18">
        <v>28</v>
      </c>
      <c r="H18">
        <v>115827</v>
      </c>
      <c r="I18">
        <v>24.2</v>
      </c>
    </row>
    <row r="19" spans="1:9" x14ac:dyDescent="0.2">
      <c r="A19" t="s">
        <v>242</v>
      </c>
      <c r="B19" t="s">
        <v>367</v>
      </c>
      <c r="C19" t="s">
        <v>125</v>
      </c>
      <c r="D19">
        <v>18097</v>
      </c>
      <c r="E19" t="s">
        <v>254</v>
      </c>
      <c r="G19">
        <v>229</v>
      </c>
      <c r="H19">
        <v>624913</v>
      </c>
      <c r="I19">
        <v>36.6</v>
      </c>
    </row>
    <row r="20" spans="1:9" x14ac:dyDescent="0.2">
      <c r="A20" t="s">
        <v>242</v>
      </c>
      <c r="B20" t="s">
        <v>368</v>
      </c>
      <c r="C20" t="s">
        <v>133</v>
      </c>
      <c r="D20">
        <v>18105</v>
      </c>
      <c r="E20" t="s">
        <v>254</v>
      </c>
      <c r="G20">
        <v>15</v>
      </c>
      <c r="H20">
        <v>129786</v>
      </c>
      <c r="I20" t="s">
        <v>350</v>
      </c>
    </row>
    <row r="21" spans="1:9" x14ac:dyDescent="0.2">
      <c r="A21" t="s">
        <v>242</v>
      </c>
      <c r="B21" t="s">
        <v>369</v>
      </c>
      <c r="C21" t="s">
        <v>137</v>
      </c>
      <c r="D21">
        <v>18109</v>
      </c>
      <c r="E21" t="s">
        <v>254</v>
      </c>
      <c r="G21">
        <v>12</v>
      </c>
      <c r="H21">
        <v>69018</v>
      </c>
      <c r="I21" t="s">
        <v>350</v>
      </c>
    </row>
    <row r="22" spans="1:9" x14ac:dyDescent="0.2">
      <c r="A22" t="s">
        <v>242</v>
      </c>
      <c r="B22" t="s">
        <v>370</v>
      </c>
      <c r="C22" t="s">
        <v>155</v>
      </c>
      <c r="D22">
        <v>18127</v>
      </c>
      <c r="E22" t="s">
        <v>254</v>
      </c>
      <c r="G22">
        <v>31</v>
      </c>
      <c r="H22">
        <v>158226</v>
      </c>
      <c r="I22">
        <v>19.600000000000001</v>
      </c>
    </row>
    <row r="23" spans="1:9" x14ac:dyDescent="0.2">
      <c r="A23" t="s">
        <v>242</v>
      </c>
      <c r="B23" t="s">
        <v>371</v>
      </c>
      <c r="C23" t="s">
        <v>169</v>
      </c>
      <c r="D23">
        <v>18141</v>
      </c>
      <c r="E23" t="s">
        <v>254</v>
      </c>
      <c r="G23">
        <v>27</v>
      </c>
      <c r="H23">
        <v>220406</v>
      </c>
      <c r="I23">
        <v>12.3</v>
      </c>
    </row>
    <row r="24" spans="1:9" x14ac:dyDescent="0.2">
      <c r="A24" t="s">
        <v>242</v>
      </c>
      <c r="B24" t="s">
        <v>372</v>
      </c>
      <c r="C24" t="s">
        <v>185</v>
      </c>
      <c r="D24">
        <v>18157</v>
      </c>
      <c r="E24" t="s">
        <v>254</v>
      </c>
      <c r="G24">
        <v>24</v>
      </c>
      <c r="H24">
        <v>164157</v>
      </c>
      <c r="I24">
        <v>14.6</v>
      </c>
    </row>
    <row r="25" spans="1:9" x14ac:dyDescent="0.2">
      <c r="A25" t="s">
        <v>242</v>
      </c>
      <c r="B25" t="s">
        <v>373</v>
      </c>
      <c r="C25" t="s">
        <v>191</v>
      </c>
      <c r="D25">
        <v>18163</v>
      </c>
      <c r="E25" t="s">
        <v>254</v>
      </c>
      <c r="G25">
        <v>19</v>
      </c>
      <c r="H25">
        <v>157310</v>
      </c>
      <c r="I25" t="s">
        <v>350</v>
      </c>
    </row>
    <row r="26" spans="1:9" x14ac:dyDescent="0.2">
      <c r="A26" t="s">
        <v>242</v>
      </c>
      <c r="B26" t="s">
        <v>374</v>
      </c>
      <c r="C26" t="s">
        <v>195</v>
      </c>
      <c r="D26">
        <v>18167</v>
      </c>
      <c r="E26" t="s">
        <v>254</v>
      </c>
      <c r="G26">
        <v>12</v>
      </c>
      <c r="H26">
        <v>95031</v>
      </c>
      <c r="I26" t="s">
        <v>350</v>
      </c>
    </row>
    <row r="27" spans="1:9" x14ac:dyDescent="0.2">
      <c r="A27" t="s">
        <v>242</v>
      </c>
      <c r="B27" t="s">
        <v>375</v>
      </c>
      <c r="C27" t="s">
        <v>205</v>
      </c>
      <c r="D27">
        <v>18177</v>
      </c>
      <c r="E27" t="s">
        <v>254</v>
      </c>
      <c r="G27">
        <v>40</v>
      </c>
      <c r="H27">
        <v>60412</v>
      </c>
      <c r="I27">
        <v>66.2</v>
      </c>
    </row>
    <row r="28" spans="1:9" x14ac:dyDescent="0.2">
      <c r="D28" s="97"/>
      <c r="G28">
        <f>SUM(G2:G27)</f>
        <v>897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28B2C-8FCE-D844-BE7D-31015E44CD81}">
  <dimension ref="B2:C2"/>
  <sheetViews>
    <sheetView workbookViewId="0">
      <selection activeCell="B4" sqref="B4"/>
    </sheetView>
  </sheetViews>
  <sheetFormatPr baseColWidth="10" defaultRowHeight="15" x14ac:dyDescent="0.2"/>
  <cols>
    <col min="2" max="2" width="19.1640625" customWidth="1"/>
    <col min="3" max="3" width="23" customWidth="1"/>
  </cols>
  <sheetData>
    <row r="2" spans="2:3" x14ac:dyDescent="0.2">
      <c r="B2" t="s">
        <v>446</v>
      </c>
      <c r="C2" t="s">
        <v>447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
  <sheetViews>
    <sheetView workbookViewId="0">
      <selection activeCell="B7" sqref="B7"/>
    </sheetView>
  </sheetViews>
  <sheetFormatPr baseColWidth="10" defaultColWidth="11.5" defaultRowHeight="15" x14ac:dyDescent="0.2"/>
  <cols>
    <col min="1" max="1" width="21.5" customWidth="1"/>
    <col min="2" max="2" width="77.1640625" customWidth="1"/>
  </cols>
  <sheetData>
    <row r="1" spans="1:6" ht="16" thickBot="1" x14ac:dyDescent="0.25">
      <c r="A1" s="3" t="s">
        <v>325</v>
      </c>
      <c r="B1" s="60" t="s">
        <v>25</v>
      </c>
    </row>
    <row r="2" spans="1:6" x14ac:dyDescent="0.2">
      <c r="A2" s="3" t="s">
        <v>326</v>
      </c>
      <c r="B2" s="147" t="s">
        <v>475</v>
      </c>
      <c r="C2" s="168" t="s">
        <v>442</v>
      </c>
      <c r="D2" s="169"/>
      <c r="E2" s="169"/>
      <c r="F2" s="170"/>
    </row>
    <row r="3" spans="1:6" x14ac:dyDescent="0.2">
      <c r="B3" s="61"/>
      <c r="C3" s="171"/>
      <c r="D3" s="172"/>
      <c r="E3" s="172"/>
      <c r="F3" s="173"/>
    </row>
    <row r="4" spans="1:6" x14ac:dyDescent="0.2">
      <c r="C4" s="171" t="s">
        <v>443</v>
      </c>
      <c r="D4" s="172"/>
      <c r="E4" s="172"/>
      <c r="F4" s="173"/>
    </row>
    <row r="5" spans="1:6" x14ac:dyDescent="0.2">
      <c r="C5" s="171"/>
      <c r="D5" s="172"/>
      <c r="E5" s="172"/>
      <c r="F5" s="173"/>
    </row>
    <row r="6" spans="1:6" x14ac:dyDescent="0.2">
      <c r="C6" s="171" t="s">
        <v>444</v>
      </c>
      <c r="D6" s="172"/>
      <c r="E6" s="172"/>
      <c r="F6" s="173"/>
    </row>
    <row r="7" spans="1:6" ht="16" thickBot="1" x14ac:dyDescent="0.25">
      <c r="C7" s="174"/>
      <c r="D7" s="175"/>
      <c r="E7" s="175"/>
      <c r="F7" s="176"/>
    </row>
  </sheetData>
  <mergeCells count="3">
    <mergeCell ref="C2:F3"/>
    <mergeCell ref="C4:F5"/>
    <mergeCell ref="C6:F7"/>
  </mergeCells>
  <hyperlinks>
    <hyperlink ref="B2" r:id="rId1" xr:uid="{B84533CD-3B7C-BF4E-A753-E339ECDF75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99096-A45E-744C-B72B-D5FA99C264CD}">
  <dimension ref="A1:D96"/>
  <sheetViews>
    <sheetView workbookViewId="0">
      <selection activeCell="H9" sqref="H9"/>
    </sheetView>
  </sheetViews>
  <sheetFormatPr baseColWidth="10" defaultRowHeight="15" x14ac:dyDescent="0.2"/>
  <cols>
    <col min="1" max="1" width="19.6640625" customWidth="1"/>
    <col min="2" max="2" width="13" customWidth="1"/>
    <col min="3" max="3" width="12.5" customWidth="1"/>
    <col min="4" max="4" width="14.6640625" customWidth="1"/>
  </cols>
  <sheetData>
    <row r="1" spans="1:4" x14ac:dyDescent="0.2">
      <c r="A1" s="75"/>
      <c r="B1" s="180" t="s">
        <v>449</v>
      </c>
      <c r="C1" s="180"/>
      <c r="D1" s="180"/>
    </row>
    <row r="2" spans="1:4" ht="32" x14ac:dyDescent="0.2">
      <c r="A2" s="62" t="s">
        <v>3</v>
      </c>
      <c r="B2" s="62" t="s">
        <v>450</v>
      </c>
      <c r="C2" s="62" t="s">
        <v>254</v>
      </c>
      <c r="D2" s="62" t="s">
        <v>453</v>
      </c>
    </row>
    <row r="3" spans="1:4" x14ac:dyDescent="0.2">
      <c r="A3" s="5" t="s">
        <v>22</v>
      </c>
      <c r="B3" s="5"/>
      <c r="C3" s="5"/>
      <c r="D3" s="5"/>
    </row>
    <row r="4" spans="1:4" x14ac:dyDescent="0.2">
      <c r="A4" s="3" t="s">
        <v>27</v>
      </c>
      <c r="B4" s="3">
        <v>1254</v>
      </c>
      <c r="C4" s="3">
        <v>897</v>
      </c>
      <c r="D4" s="3">
        <v>105</v>
      </c>
    </row>
    <row r="5" spans="1:4" x14ac:dyDescent="0.2">
      <c r="A5" t="s">
        <v>29</v>
      </c>
      <c r="B5">
        <v>0</v>
      </c>
      <c r="C5">
        <v>0</v>
      </c>
      <c r="D5">
        <v>0</v>
      </c>
    </row>
    <row r="6" spans="1:4" x14ac:dyDescent="0.2">
      <c r="A6" t="s">
        <v>31</v>
      </c>
      <c r="B6">
        <v>96</v>
      </c>
      <c r="C6">
        <v>79</v>
      </c>
      <c r="D6">
        <v>17</v>
      </c>
    </row>
    <row r="7" spans="1:4" x14ac:dyDescent="0.2">
      <c r="A7" t="s">
        <v>33</v>
      </c>
      <c r="B7">
        <v>13</v>
      </c>
      <c r="C7">
        <v>13</v>
      </c>
      <c r="D7">
        <v>0</v>
      </c>
    </row>
    <row r="8" spans="1:4" x14ac:dyDescent="0.2">
      <c r="A8" t="s">
        <v>35</v>
      </c>
      <c r="B8">
        <v>0</v>
      </c>
      <c r="C8">
        <v>0</v>
      </c>
      <c r="D8">
        <v>0</v>
      </c>
    </row>
    <row r="9" spans="1:4" x14ac:dyDescent="0.2">
      <c r="A9" t="s">
        <v>37</v>
      </c>
      <c r="B9">
        <v>0</v>
      </c>
      <c r="C9">
        <v>0</v>
      </c>
      <c r="D9">
        <v>0</v>
      </c>
    </row>
    <row r="10" spans="1:4" x14ac:dyDescent="0.2">
      <c r="A10" t="s">
        <v>39</v>
      </c>
      <c r="B10">
        <v>16</v>
      </c>
      <c r="C10">
        <v>16</v>
      </c>
      <c r="D10">
        <v>0</v>
      </c>
    </row>
    <row r="11" spans="1:4" x14ac:dyDescent="0.2">
      <c r="A11" t="s">
        <v>41</v>
      </c>
      <c r="B11">
        <v>0</v>
      </c>
      <c r="C11">
        <v>0</v>
      </c>
      <c r="D11">
        <v>0</v>
      </c>
    </row>
    <row r="12" spans="1:4" x14ac:dyDescent="0.2">
      <c r="A12" t="s">
        <v>43</v>
      </c>
      <c r="B12">
        <v>0</v>
      </c>
      <c r="C12">
        <v>0</v>
      </c>
      <c r="D12">
        <v>0</v>
      </c>
    </row>
    <row r="13" spans="1:4" x14ac:dyDescent="0.2">
      <c r="A13" t="s">
        <v>45</v>
      </c>
      <c r="B13">
        <v>0</v>
      </c>
      <c r="C13">
        <v>0</v>
      </c>
      <c r="D13">
        <v>0</v>
      </c>
    </row>
    <row r="14" spans="1:4" x14ac:dyDescent="0.2">
      <c r="A14" t="s">
        <v>47</v>
      </c>
      <c r="B14">
        <v>36</v>
      </c>
      <c r="C14">
        <v>34</v>
      </c>
      <c r="D14">
        <v>0</v>
      </c>
    </row>
    <row r="15" spans="1:4" x14ac:dyDescent="0.2">
      <c r="A15" t="s">
        <v>49</v>
      </c>
      <c r="B15">
        <v>0</v>
      </c>
      <c r="C15">
        <v>0</v>
      </c>
      <c r="D15">
        <v>0</v>
      </c>
    </row>
    <row r="16" spans="1:4" x14ac:dyDescent="0.2">
      <c r="A16" t="s">
        <v>51</v>
      </c>
      <c r="B16">
        <v>0</v>
      </c>
      <c r="C16">
        <v>0</v>
      </c>
      <c r="D16">
        <v>0</v>
      </c>
    </row>
    <row r="17" spans="1:4" x14ac:dyDescent="0.2">
      <c r="A17" t="s">
        <v>53</v>
      </c>
      <c r="B17">
        <v>0</v>
      </c>
      <c r="C17">
        <v>0</v>
      </c>
      <c r="D17">
        <v>0</v>
      </c>
    </row>
    <row r="18" spans="1:4" x14ac:dyDescent="0.2">
      <c r="A18" t="s">
        <v>55</v>
      </c>
      <c r="B18">
        <v>0</v>
      </c>
      <c r="C18">
        <v>0</v>
      </c>
      <c r="D18">
        <v>0</v>
      </c>
    </row>
    <row r="19" spans="1:4" x14ac:dyDescent="0.2">
      <c r="A19" t="s">
        <v>57</v>
      </c>
      <c r="B19">
        <v>14</v>
      </c>
      <c r="C19">
        <v>14</v>
      </c>
      <c r="D19">
        <v>0</v>
      </c>
    </row>
    <row r="20" spans="1:4" x14ac:dyDescent="0.2">
      <c r="A20" t="s">
        <v>59</v>
      </c>
      <c r="B20">
        <v>0</v>
      </c>
      <c r="C20">
        <v>0</v>
      </c>
      <c r="D20">
        <v>0</v>
      </c>
    </row>
    <row r="21" spans="1:4" x14ac:dyDescent="0.2">
      <c r="A21" t="s">
        <v>61</v>
      </c>
      <c r="B21">
        <v>0</v>
      </c>
      <c r="C21">
        <v>0</v>
      </c>
      <c r="D21">
        <v>0</v>
      </c>
    </row>
    <row r="22" spans="1:4" x14ac:dyDescent="0.2">
      <c r="A22" t="s">
        <v>63</v>
      </c>
      <c r="B22">
        <v>32</v>
      </c>
      <c r="C22">
        <v>27</v>
      </c>
      <c r="D22">
        <v>0</v>
      </c>
    </row>
    <row r="23" spans="1:4" x14ac:dyDescent="0.2">
      <c r="A23" t="s">
        <v>65</v>
      </c>
      <c r="B23">
        <v>0</v>
      </c>
      <c r="C23">
        <v>0</v>
      </c>
      <c r="D23">
        <v>0</v>
      </c>
    </row>
    <row r="24" spans="1:4" x14ac:dyDescent="0.2">
      <c r="A24" t="s">
        <v>67</v>
      </c>
      <c r="B24">
        <v>14</v>
      </c>
      <c r="C24">
        <v>14</v>
      </c>
      <c r="D24">
        <v>0</v>
      </c>
    </row>
    <row r="25" spans="1:4" x14ac:dyDescent="0.2">
      <c r="A25" t="s">
        <v>69</v>
      </c>
      <c r="B25">
        <v>18</v>
      </c>
      <c r="C25">
        <v>18</v>
      </c>
      <c r="D25">
        <v>0</v>
      </c>
    </row>
    <row r="26" spans="1:4" x14ac:dyDescent="0.2">
      <c r="A26" t="s">
        <v>71</v>
      </c>
      <c r="B26">
        <v>33</v>
      </c>
      <c r="C26">
        <v>32</v>
      </c>
      <c r="D26">
        <v>0</v>
      </c>
    </row>
    <row r="27" spans="1:4" x14ac:dyDescent="0.2">
      <c r="A27" t="s">
        <v>73</v>
      </c>
      <c r="B27">
        <v>0</v>
      </c>
      <c r="C27">
        <v>0</v>
      </c>
      <c r="D27">
        <v>0</v>
      </c>
    </row>
    <row r="28" spans="1:4" x14ac:dyDescent="0.2">
      <c r="A28" t="s">
        <v>75</v>
      </c>
      <c r="B28">
        <v>0</v>
      </c>
      <c r="C28">
        <v>0</v>
      </c>
      <c r="D28">
        <v>0</v>
      </c>
    </row>
    <row r="29" spans="1:4" x14ac:dyDescent="0.2">
      <c r="A29" t="s">
        <v>77</v>
      </c>
      <c r="B29">
        <v>0</v>
      </c>
      <c r="C29">
        <v>0</v>
      </c>
      <c r="D29">
        <v>0</v>
      </c>
    </row>
    <row r="30" spans="1:4" x14ac:dyDescent="0.2">
      <c r="A30" t="s">
        <v>79</v>
      </c>
      <c r="B30">
        <v>0</v>
      </c>
      <c r="C30">
        <v>0</v>
      </c>
      <c r="D30">
        <v>0</v>
      </c>
    </row>
    <row r="31" spans="1:4" x14ac:dyDescent="0.2">
      <c r="A31" t="s">
        <v>81</v>
      </c>
      <c r="B31">
        <v>0</v>
      </c>
      <c r="C31">
        <v>0</v>
      </c>
      <c r="D31">
        <v>0</v>
      </c>
    </row>
    <row r="32" spans="1:4" x14ac:dyDescent="0.2">
      <c r="A32" t="s">
        <v>83</v>
      </c>
      <c r="B32">
        <v>0</v>
      </c>
      <c r="C32">
        <v>0</v>
      </c>
      <c r="D32">
        <v>0</v>
      </c>
    </row>
    <row r="33" spans="1:4" x14ac:dyDescent="0.2">
      <c r="A33" t="s">
        <v>85</v>
      </c>
      <c r="B33">
        <v>30</v>
      </c>
      <c r="C33">
        <v>29</v>
      </c>
      <c r="D33">
        <v>0</v>
      </c>
    </row>
    <row r="34" spans="1:4" x14ac:dyDescent="0.2">
      <c r="A34" t="s">
        <v>87</v>
      </c>
      <c r="B34">
        <v>0</v>
      </c>
      <c r="C34">
        <v>0</v>
      </c>
      <c r="D34">
        <v>0</v>
      </c>
    </row>
    <row r="35" spans="1:4" x14ac:dyDescent="0.2">
      <c r="A35" t="s">
        <v>89</v>
      </c>
      <c r="B35">
        <v>12</v>
      </c>
      <c r="C35">
        <v>12</v>
      </c>
      <c r="D35">
        <v>0</v>
      </c>
    </row>
    <row r="36" spans="1:4" x14ac:dyDescent="0.2">
      <c r="A36" t="s">
        <v>91</v>
      </c>
      <c r="B36">
        <v>17</v>
      </c>
      <c r="C36">
        <v>16</v>
      </c>
      <c r="D36">
        <v>0</v>
      </c>
    </row>
    <row r="37" spans="1:4" x14ac:dyDescent="0.2">
      <c r="A37" t="s">
        <v>93</v>
      </c>
      <c r="B37">
        <v>0</v>
      </c>
      <c r="C37">
        <v>0</v>
      </c>
      <c r="D37">
        <v>0</v>
      </c>
    </row>
    <row r="38" spans="1:4" x14ac:dyDescent="0.2">
      <c r="A38" t="s">
        <v>95</v>
      </c>
      <c r="B38">
        <v>19</v>
      </c>
      <c r="C38">
        <v>17</v>
      </c>
      <c r="D38">
        <v>0</v>
      </c>
    </row>
    <row r="39" spans="1:4" x14ac:dyDescent="0.2">
      <c r="A39" t="s">
        <v>97</v>
      </c>
      <c r="B39">
        <v>0</v>
      </c>
      <c r="C39">
        <v>0</v>
      </c>
      <c r="D39">
        <v>0</v>
      </c>
    </row>
    <row r="40" spans="1:4" x14ac:dyDescent="0.2">
      <c r="A40" t="s">
        <v>99</v>
      </c>
      <c r="B40">
        <v>0</v>
      </c>
      <c r="C40">
        <v>0</v>
      </c>
      <c r="D40">
        <v>0</v>
      </c>
    </row>
    <row r="41" spans="1:4" x14ac:dyDescent="0.2">
      <c r="A41" t="s">
        <v>101</v>
      </c>
      <c r="B41">
        <v>0</v>
      </c>
      <c r="C41">
        <v>0</v>
      </c>
      <c r="D41">
        <v>0</v>
      </c>
    </row>
    <row r="42" spans="1:4" x14ac:dyDescent="0.2">
      <c r="A42" t="s">
        <v>103</v>
      </c>
      <c r="B42">
        <v>0</v>
      </c>
      <c r="C42">
        <v>0</v>
      </c>
      <c r="D42">
        <v>0</v>
      </c>
    </row>
    <row r="43" spans="1:4" x14ac:dyDescent="0.2">
      <c r="A43" t="s">
        <v>105</v>
      </c>
      <c r="B43">
        <v>0</v>
      </c>
      <c r="C43">
        <v>0</v>
      </c>
      <c r="D43">
        <v>0</v>
      </c>
    </row>
    <row r="44" spans="1:4" x14ac:dyDescent="0.2">
      <c r="A44" t="s">
        <v>107</v>
      </c>
      <c r="B44">
        <v>0</v>
      </c>
      <c r="C44">
        <v>0</v>
      </c>
      <c r="D44">
        <v>0</v>
      </c>
    </row>
    <row r="45" spans="1:4" x14ac:dyDescent="0.2">
      <c r="A45" t="s">
        <v>109</v>
      </c>
      <c r="B45">
        <v>19</v>
      </c>
      <c r="C45">
        <v>19</v>
      </c>
      <c r="D45">
        <v>0</v>
      </c>
    </row>
    <row r="46" spans="1:4" x14ac:dyDescent="0.2">
      <c r="A46" t="s">
        <v>111</v>
      </c>
      <c r="B46">
        <v>0</v>
      </c>
      <c r="C46">
        <v>0</v>
      </c>
      <c r="D46">
        <v>0</v>
      </c>
    </row>
    <row r="47" spans="1:4" x14ac:dyDescent="0.2">
      <c r="A47" t="s">
        <v>113</v>
      </c>
      <c r="B47">
        <v>0</v>
      </c>
      <c r="C47">
        <v>0</v>
      </c>
      <c r="D47">
        <v>0</v>
      </c>
    </row>
    <row r="48" spans="1:4" x14ac:dyDescent="0.2">
      <c r="A48" t="s">
        <v>115</v>
      </c>
      <c r="B48">
        <v>0</v>
      </c>
      <c r="C48">
        <v>0</v>
      </c>
      <c r="D48">
        <v>0</v>
      </c>
    </row>
    <row r="49" spans="1:4" x14ac:dyDescent="0.2">
      <c r="A49" t="s">
        <v>117</v>
      </c>
      <c r="B49">
        <v>124</v>
      </c>
      <c r="C49">
        <v>101</v>
      </c>
      <c r="D49">
        <v>23</v>
      </c>
    </row>
    <row r="50" spans="1:4" x14ac:dyDescent="0.2">
      <c r="A50" t="s">
        <v>119</v>
      </c>
      <c r="B50">
        <v>19</v>
      </c>
      <c r="C50">
        <v>19</v>
      </c>
      <c r="D50">
        <v>0</v>
      </c>
    </row>
    <row r="51" spans="1:4" x14ac:dyDescent="0.2">
      <c r="A51" t="s">
        <v>121</v>
      </c>
      <c r="B51">
        <v>0</v>
      </c>
      <c r="C51">
        <v>0</v>
      </c>
      <c r="D51">
        <v>0</v>
      </c>
    </row>
    <row r="52" spans="1:4" x14ac:dyDescent="0.2">
      <c r="A52" t="s">
        <v>123</v>
      </c>
      <c r="B52">
        <v>30</v>
      </c>
      <c r="C52">
        <v>28</v>
      </c>
      <c r="D52">
        <v>0</v>
      </c>
    </row>
    <row r="53" spans="1:4" x14ac:dyDescent="0.2">
      <c r="A53" t="s">
        <v>125</v>
      </c>
      <c r="B53">
        <v>294</v>
      </c>
      <c r="C53">
        <v>229</v>
      </c>
      <c r="D53">
        <v>65</v>
      </c>
    </row>
    <row r="54" spans="1:4" x14ac:dyDescent="0.2">
      <c r="A54" t="s">
        <v>127</v>
      </c>
      <c r="B54">
        <v>0</v>
      </c>
      <c r="C54">
        <v>0</v>
      </c>
      <c r="D54">
        <v>0</v>
      </c>
    </row>
    <row r="55" spans="1:4" x14ac:dyDescent="0.2">
      <c r="A55" t="s">
        <v>129</v>
      </c>
      <c r="B55">
        <v>0</v>
      </c>
      <c r="C55">
        <v>0</v>
      </c>
      <c r="D55">
        <v>0</v>
      </c>
    </row>
    <row r="56" spans="1:4" x14ac:dyDescent="0.2">
      <c r="A56" t="s">
        <v>131</v>
      </c>
      <c r="B56">
        <v>0</v>
      </c>
      <c r="C56">
        <v>0</v>
      </c>
      <c r="D56">
        <v>0</v>
      </c>
    </row>
    <row r="57" spans="1:4" x14ac:dyDescent="0.2">
      <c r="A57" t="s">
        <v>133</v>
      </c>
      <c r="B57">
        <v>15</v>
      </c>
      <c r="C57">
        <v>15</v>
      </c>
      <c r="D57">
        <v>0</v>
      </c>
    </row>
    <row r="58" spans="1:4" x14ac:dyDescent="0.2">
      <c r="A58" t="s">
        <v>135</v>
      </c>
      <c r="B58">
        <v>0</v>
      </c>
      <c r="C58">
        <v>0</v>
      </c>
      <c r="D58">
        <v>0</v>
      </c>
    </row>
    <row r="59" spans="1:4" x14ac:dyDescent="0.2">
      <c r="A59" t="s">
        <v>137</v>
      </c>
      <c r="B59">
        <v>12</v>
      </c>
      <c r="C59">
        <v>12</v>
      </c>
      <c r="D59">
        <v>0</v>
      </c>
    </row>
    <row r="60" spans="1:4" x14ac:dyDescent="0.2">
      <c r="A60" t="s">
        <v>139</v>
      </c>
      <c r="B60">
        <v>0</v>
      </c>
      <c r="C60">
        <v>0</v>
      </c>
      <c r="D60">
        <v>0</v>
      </c>
    </row>
    <row r="61" spans="1:4" x14ac:dyDescent="0.2">
      <c r="A61" t="s">
        <v>141</v>
      </c>
      <c r="B61">
        <v>0</v>
      </c>
      <c r="C61">
        <v>0</v>
      </c>
      <c r="D61">
        <v>0</v>
      </c>
    </row>
    <row r="62" spans="1:4" x14ac:dyDescent="0.2">
      <c r="A62" t="s">
        <v>143</v>
      </c>
      <c r="B62">
        <v>0</v>
      </c>
      <c r="C62">
        <v>0</v>
      </c>
      <c r="D62">
        <v>0</v>
      </c>
    </row>
    <row r="63" spans="1:4" x14ac:dyDescent="0.2">
      <c r="A63" t="s">
        <v>145</v>
      </c>
      <c r="B63">
        <v>0</v>
      </c>
      <c r="C63">
        <v>0</v>
      </c>
      <c r="D63">
        <v>0</v>
      </c>
    </row>
    <row r="64" spans="1:4" x14ac:dyDescent="0.2">
      <c r="A64" t="s">
        <v>147</v>
      </c>
      <c r="B64">
        <v>0</v>
      </c>
      <c r="C64">
        <v>0</v>
      </c>
      <c r="D64">
        <v>0</v>
      </c>
    </row>
    <row r="65" spans="1:4" x14ac:dyDescent="0.2">
      <c r="A65" t="s">
        <v>149</v>
      </c>
      <c r="B65">
        <v>0</v>
      </c>
      <c r="C65">
        <v>0</v>
      </c>
      <c r="D65">
        <v>0</v>
      </c>
    </row>
    <row r="66" spans="1:4" x14ac:dyDescent="0.2">
      <c r="A66" t="s">
        <v>151</v>
      </c>
      <c r="B66">
        <v>0</v>
      </c>
      <c r="C66">
        <v>0</v>
      </c>
      <c r="D66">
        <v>0</v>
      </c>
    </row>
    <row r="67" spans="1:4" x14ac:dyDescent="0.2">
      <c r="A67" t="s">
        <v>153</v>
      </c>
      <c r="B67">
        <v>0</v>
      </c>
      <c r="C67">
        <v>0</v>
      </c>
      <c r="D67">
        <v>0</v>
      </c>
    </row>
    <row r="68" spans="1:4" x14ac:dyDescent="0.2">
      <c r="A68" t="s">
        <v>155</v>
      </c>
      <c r="B68">
        <v>33</v>
      </c>
      <c r="C68">
        <v>31</v>
      </c>
      <c r="D68">
        <v>0</v>
      </c>
    </row>
    <row r="69" spans="1:4" x14ac:dyDescent="0.2">
      <c r="A69" t="s">
        <v>157</v>
      </c>
      <c r="B69">
        <v>0</v>
      </c>
      <c r="C69">
        <v>0</v>
      </c>
      <c r="D69">
        <v>0</v>
      </c>
    </row>
    <row r="70" spans="1:4" x14ac:dyDescent="0.2">
      <c r="A70" t="s">
        <v>159</v>
      </c>
      <c r="B70">
        <v>0</v>
      </c>
      <c r="C70">
        <v>0</v>
      </c>
      <c r="D70">
        <v>0</v>
      </c>
    </row>
    <row r="71" spans="1:4" x14ac:dyDescent="0.2">
      <c r="A71" t="s">
        <v>161</v>
      </c>
      <c r="B71">
        <v>0</v>
      </c>
      <c r="C71">
        <v>0</v>
      </c>
      <c r="D71">
        <v>0</v>
      </c>
    </row>
    <row r="72" spans="1:4" x14ac:dyDescent="0.2">
      <c r="A72" t="s">
        <v>163</v>
      </c>
      <c r="B72">
        <v>0</v>
      </c>
      <c r="C72">
        <v>0</v>
      </c>
      <c r="D72">
        <v>0</v>
      </c>
    </row>
    <row r="73" spans="1:4" x14ac:dyDescent="0.2">
      <c r="A73" t="s">
        <v>165</v>
      </c>
      <c r="B73">
        <v>0</v>
      </c>
      <c r="C73">
        <v>0</v>
      </c>
      <c r="D73">
        <v>0</v>
      </c>
    </row>
    <row r="74" spans="1:4" x14ac:dyDescent="0.2">
      <c r="A74" t="s">
        <v>167</v>
      </c>
      <c r="B74">
        <v>0</v>
      </c>
      <c r="C74">
        <v>0</v>
      </c>
      <c r="D74">
        <v>0</v>
      </c>
    </row>
    <row r="75" spans="1:4" x14ac:dyDescent="0.2">
      <c r="A75" t="s">
        <v>169</v>
      </c>
      <c r="B75">
        <v>28</v>
      </c>
      <c r="C75">
        <v>27</v>
      </c>
      <c r="D75">
        <v>0</v>
      </c>
    </row>
    <row r="76" spans="1:4" x14ac:dyDescent="0.2">
      <c r="A76" t="s">
        <v>171</v>
      </c>
      <c r="B76">
        <v>0</v>
      </c>
      <c r="C76">
        <v>0</v>
      </c>
      <c r="D76">
        <v>0</v>
      </c>
    </row>
    <row r="77" spans="1:4" x14ac:dyDescent="0.2">
      <c r="A77" t="s">
        <v>173</v>
      </c>
      <c r="B77">
        <v>0</v>
      </c>
      <c r="C77">
        <v>0</v>
      </c>
      <c r="D77">
        <v>0</v>
      </c>
    </row>
    <row r="78" spans="1:4" x14ac:dyDescent="0.2">
      <c r="A78" t="s">
        <v>175</v>
      </c>
      <c r="B78">
        <v>0</v>
      </c>
      <c r="C78">
        <v>0</v>
      </c>
      <c r="D78">
        <v>0</v>
      </c>
    </row>
    <row r="79" spans="1:4" x14ac:dyDescent="0.2">
      <c r="A79" t="s">
        <v>177</v>
      </c>
      <c r="B79">
        <v>0</v>
      </c>
      <c r="C79">
        <v>0</v>
      </c>
      <c r="D79">
        <v>0</v>
      </c>
    </row>
    <row r="80" spans="1:4" x14ac:dyDescent="0.2">
      <c r="A80" t="s">
        <v>179</v>
      </c>
      <c r="B80">
        <v>0</v>
      </c>
      <c r="C80">
        <v>0</v>
      </c>
      <c r="D80">
        <v>0</v>
      </c>
    </row>
    <row r="81" spans="1:4" x14ac:dyDescent="0.2">
      <c r="A81" t="s">
        <v>181</v>
      </c>
      <c r="B81">
        <v>0</v>
      </c>
      <c r="C81">
        <v>0</v>
      </c>
      <c r="D81">
        <v>0</v>
      </c>
    </row>
    <row r="82" spans="1:4" x14ac:dyDescent="0.2">
      <c r="A82" t="s">
        <v>183</v>
      </c>
      <c r="B82">
        <v>0</v>
      </c>
      <c r="C82">
        <v>0</v>
      </c>
      <c r="D82">
        <v>0</v>
      </c>
    </row>
    <row r="83" spans="1:4" x14ac:dyDescent="0.2">
      <c r="A83" t="s">
        <v>185</v>
      </c>
      <c r="B83">
        <v>26</v>
      </c>
      <c r="C83">
        <v>24</v>
      </c>
      <c r="D83">
        <v>0</v>
      </c>
    </row>
    <row r="84" spans="1:4" x14ac:dyDescent="0.2">
      <c r="A84" t="s">
        <v>187</v>
      </c>
      <c r="B84">
        <v>0</v>
      </c>
      <c r="C84">
        <v>0</v>
      </c>
      <c r="D84">
        <v>0</v>
      </c>
    </row>
    <row r="85" spans="1:4" x14ac:dyDescent="0.2">
      <c r="A85" t="s">
        <v>189</v>
      </c>
      <c r="B85">
        <v>0</v>
      </c>
      <c r="C85">
        <v>0</v>
      </c>
      <c r="D85">
        <v>0</v>
      </c>
    </row>
    <row r="86" spans="1:4" x14ac:dyDescent="0.2">
      <c r="A86" t="s">
        <v>191</v>
      </c>
      <c r="B86">
        <v>20</v>
      </c>
      <c r="C86">
        <v>19</v>
      </c>
      <c r="D86">
        <v>0</v>
      </c>
    </row>
    <row r="87" spans="1:4" x14ac:dyDescent="0.2">
      <c r="A87" t="s">
        <v>193</v>
      </c>
      <c r="B87">
        <v>0</v>
      </c>
      <c r="C87">
        <v>0</v>
      </c>
      <c r="D87">
        <v>0</v>
      </c>
    </row>
    <row r="88" spans="1:4" x14ac:dyDescent="0.2">
      <c r="A88" t="s">
        <v>195</v>
      </c>
      <c r="B88">
        <v>12</v>
      </c>
      <c r="C88">
        <v>12</v>
      </c>
      <c r="D88">
        <v>0</v>
      </c>
    </row>
    <row r="89" spans="1:4" x14ac:dyDescent="0.2">
      <c r="A89" t="s">
        <v>197</v>
      </c>
      <c r="B89">
        <v>0</v>
      </c>
      <c r="C89">
        <v>0</v>
      </c>
      <c r="D89">
        <v>0</v>
      </c>
    </row>
    <row r="90" spans="1:4" x14ac:dyDescent="0.2">
      <c r="A90" t="s">
        <v>199</v>
      </c>
      <c r="B90">
        <v>0</v>
      </c>
      <c r="C90">
        <v>0</v>
      </c>
      <c r="D90">
        <v>0</v>
      </c>
    </row>
    <row r="91" spans="1:4" x14ac:dyDescent="0.2">
      <c r="A91" t="s">
        <v>201</v>
      </c>
      <c r="B91">
        <v>0</v>
      </c>
      <c r="C91">
        <v>0</v>
      </c>
      <c r="D91">
        <v>0</v>
      </c>
    </row>
    <row r="92" spans="1:4" x14ac:dyDescent="0.2">
      <c r="A92" t="s">
        <v>203</v>
      </c>
      <c r="B92">
        <v>0</v>
      </c>
      <c r="C92">
        <v>0</v>
      </c>
      <c r="D92">
        <v>0</v>
      </c>
    </row>
    <row r="93" spans="1:4" x14ac:dyDescent="0.2">
      <c r="A93" t="s">
        <v>205</v>
      </c>
      <c r="B93">
        <v>42</v>
      </c>
      <c r="C93">
        <v>40</v>
      </c>
      <c r="D93">
        <v>0</v>
      </c>
    </row>
    <row r="94" spans="1:4" x14ac:dyDescent="0.2">
      <c r="A94" t="s">
        <v>207</v>
      </c>
      <c r="B94">
        <v>0</v>
      </c>
      <c r="C94">
        <v>0</v>
      </c>
      <c r="D94">
        <v>0</v>
      </c>
    </row>
    <row r="95" spans="1:4" x14ac:dyDescent="0.2">
      <c r="A95" t="s">
        <v>209</v>
      </c>
      <c r="B95">
        <v>0</v>
      </c>
      <c r="C95">
        <v>0</v>
      </c>
      <c r="D95">
        <v>0</v>
      </c>
    </row>
    <row r="96" spans="1:4" x14ac:dyDescent="0.2">
      <c r="A96" t="s">
        <v>211</v>
      </c>
      <c r="B96">
        <v>0</v>
      </c>
      <c r="C96">
        <v>0</v>
      </c>
      <c r="D96">
        <v>0</v>
      </c>
    </row>
  </sheetData>
  <mergeCells count="1">
    <mergeCell ref="B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51C1-301F-BF4D-AEB3-13112EBDF21E}">
  <dimension ref="A1:Q93"/>
  <sheetViews>
    <sheetView tabSelected="1" workbookViewId="0">
      <selection activeCell="N3" sqref="N3"/>
    </sheetView>
  </sheetViews>
  <sheetFormatPr baseColWidth="10" defaultRowHeight="15" x14ac:dyDescent="0.2"/>
  <cols>
    <col min="1" max="2" width="17.5" style="71" customWidth="1"/>
    <col min="3" max="7" width="10.83203125" style="117"/>
    <col min="8" max="8" width="10.83203125" style="183"/>
    <col min="9" max="14" width="10.83203125" style="117"/>
    <col min="15" max="15" width="10.83203125" style="183"/>
    <col min="16" max="17" width="10.83203125" style="71"/>
  </cols>
  <sheetData>
    <row r="1" spans="1:17" s="110" customFormat="1" x14ac:dyDescent="0.2">
      <c r="A1" s="184" t="s">
        <v>247</v>
      </c>
      <c r="B1" s="184" t="s">
        <v>476</v>
      </c>
      <c r="C1" s="181" t="s">
        <v>477</v>
      </c>
      <c r="D1" s="184" t="s">
        <v>478</v>
      </c>
      <c r="E1" s="181" t="s">
        <v>479</v>
      </c>
      <c r="F1" s="184" t="s">
        <v>480</v>
      </c>
      <c r="G1" s="181" t="s">
        <v>481</v>
      </c>
      <c r="H1" s="184" t="s">
        <v>482</v>
      </c>
      <c r="I1" s="181" t="s">
        <v>483</v>
      </c>
      <c r="J1" s="181" t="s">
        <v>484</v>
      </c>
      <c r="K1" s="181" t="s">
        <v>485</v>
      </c>
      <c r="L1" s="181" t="s">
        <v>486</v>
      </c>
      <c r="M1" s="181" t="s">
        <v>487</v>
      </c>
      <c r="N1" s="181" t="s">
        <v>488</v>
      </c>
      <c r="O1" s="181" t="s">
        <v>489</v>
      </c>
      <c r="P1" s="184"/>
      <c r="Q1" s="184"/>
    </row>
    <row r="2" spans="1:17" x14ac:dyDescent="0.2">
      <c r="A2" s="71" t="s">
        <v>29</v>
      </c>
      <c r="B2" s="71">
        <v>0</v>
      </c>
      <c r="C2" s="117">
        <v>0</v>
      </c>
      <c r="D2" s="117">
        <v>0</v>
      </c>
      <c r="E2" s="117">
        <v>0</v>
      </c>
      <c r="F2" s="117">
        <v>0</v>
      </c>
      <c r="G2" s="117">
        <v>0</v>
      </c>
      <c r="H2" s="117">
        <v>0</v>
      </c>
      <c r="I2" s="117">
        <v>0</v>
      </c>
      <c r="J2" s="137">
        <v>0</v>
      </c>
      <c r="K2" s="137">
        <v>0</v>
      </c>
      <c r="L2" s="137">
        <v>0</v>
      </c>
      <c r="M2" s="137">
        <v>0</v>
      </c>
      <c r="N2" s="137">
        <v>0</v>
      </c>
      <c r="O2" s="182">
        <v>0</v>
      </c>
    </row>
    <row r="3" spans="1:17" x14ac:dyDescent="0.2">
      <c r="A3" s="71" t="s">
        <v>31</v>
      </c>
      <c r="B3" s="71">
        <v>0</v>
      </c>
      <c r="C3" s="117">
        <v>20</v>
      </c>
      <c r="D3" s="117">
        <v>53</v>
      </c>
      <c r="E3" s="117">
        <v>78</v>
      </c>
      <c r="F3" s="117">
        <v>26</v>
      </c>
      <c r="G3" s="117">
        <v>16</v>
      </c>
      <c r="H3" s="117">
        <v>0</v>
      </c>
      <c r="I3" s="117">
        <v>0</v>
      </c>
      <c r="J3" s="137">
        <v>1.3351749846955567</v>
      </c>
      <c r="K3" s="137">
        <v>3.5382137094432258</v>
      </c>
      <c r="L3" s="137">
        <v>5.2071824403126712</v>
      </c>
      <c r="M3" s="137">
        <v>1.735727480104224</v>
      </c>
      <c r="N3" s="137">
        <v>1.0681399877564455</v>
      </c>
      <c r="O3" s="182">
        <v>0</v>
      </c>
    </row>
    <row r="4" spans="1:17" x14ac:dyDescent="0.2">
      <c r="A4" s="71" t="s">
        <v>33</v>
      </c>
      <c r="B4" s="71">
        <v>0</v>
      </c>
      <c r="C4" s="117">
        <v>0</v>
      </c>
      <c r="D4" s="117">
        <v>18</v>
      </c>
      <c r="E4" s="117">
        <v>12</v>
      </c>
      <c r="F4" s="117">
        <v>0</v>
      </c>
      <c r="G4" s="117">
        <v>0</v>
      </c>
      <c r="H4" s="117">
        <v>0</v>
      </c>
      <c r="I4" s="117">
        <v>0</v>
      </c>
      <c r="J4" s="137">
        <v>0</v>
      </c>
      <c r="K4" s="137">
        <v>5.4549752404734919</v>
      </c>
      <c r="L4" s="137">
        <v>3.6366501603156611</v>
      </c>
      <c r="M4" s="137">
        <v>0</v>
      </c>
      <c r="N4" s="137">
        <v>0</v>
      </c>
      <c r="O4" s="182">
        <v>0</v>
      </c>
    </row>
    <row r="5" spans="1:17" x14ac:dyDescent="0.2">
      <c r="A5" s="71" t="s">
        <v>35</v>
      </c>
      <c r="B5" s="71">
        <v>0</v>
      </c>
      <c r="C5" s="117">
        <v>0</v>
      </c>
      <c r="D5" s="117">
        <v>0</v>
      </c>
      <c r="E5" s="117">
        <v>0</v>
      </c>
      <c r="F5" s="117">
        <v>0</v>
      </c>
      <c r="G5" s="117">
        <v>0</v>
      </c>
      <c r="H5" s="117">
        <v>0</v>
      </c>
      <c r="I5" s="117">
        <v>0</v>
      </c>
      <c r="J5" s="137">
        <v>0</v>
      </c>
      <c r="K5" s="137">
        <v>0</v>
      </c>
      <c r="L5" s="137">
        <v>0</v>
      </c>
      <c r="M5" s="137">
        <v>0</v>
      </c>
      <c r="N5" s="137">
        <v>0</v>
      </c>
      <c r="O5" s="182">
        <v>0</v>
      </c>
    </row>
    <row r="6" spans="1:17" x14ac:dyDescent="0.2">
      <c r="A6" s="71" t="s">
        <v>37</v>
      </c>
      <c r="B6" s="71">
        <v>0</v>
      </c>
      <c r="C6" s="117">
        <v>0</v>
      </c>
      <c r="D6" s="117">
        <v>0</v>
      </c>
      <c r="E6" s="117">
        <v>0</v>
      </c>
      <c r="F6" s="117">
        <v>0</v>
      </c>
      <c r="G6" s="117">
        <v>0</v>
      </c>
      <c r="H6" s="117">
        <v>0</v>
      </c>
      <c r="I6" s="117">
        <v>0</v>
      </c>
      <c r="J6" s="137">
        <v>0</v>
      </c>
      <c r="K6" s="137">
        <v>0</v>
      </c>
      <c r="L6" s="137">
        <v>0</v>
      </c>
      <c r="M6" s="137">
        <v>0</v>
      </c>
      <c r="N6" s="137">
        <v>0</v>
      </c>
      <c r="O6" s="182">
        <v>0</v>
      </c>
    </row>
    <row r="7" spans="1:17" x14ac:dyDescent="0.2">
      <c r="A7" s="71" t="s">
        <v>39</v>
      </c>
      <c r="B7" s="71">
        <v>0</v>
      </c>
      <c r="C7" s="117">
        <v>0</v>
      </c>
      <c r="D7" s="117">
        <v>19</v>
      </c>
      <c r="E7" s="117">
        <v>10</v>
      </c>
      <c r="F7" s="117">
        <v>0</v>
      </c>
      <c r="G7" s="117">
        <v>0</v>
      </c>
      <c r="H7" s="117">
        <v>0</v>
      </c>
      <c r="I7" s="117">
        <v>0</v>
      </c>
      <c r="J7" s="137">
        <v>0</v>
      </c>
      <c r="K7" s="137">
        <v>7.1598145984851342</v>
      </c>
      <c r="L7" s="137">
        <v>3.7683234728869124</v>
      </c>
      <c r="M7" s="137">
        <v>0</v>
      </c>
      <c r="N7" s="137">
        <v>0</v>
      </c>
      <c r="O7" s="182">
        <v>0</v>
      </c>
    </row>
    <row r="8" spans="1:17" x14ac:dyDescent="0.2">
      <c r="A8" s="71" t="s">
        <v>41</v>
      </c>
      <c r="B8" s="71">
        <v>0</v>
      </c>
      <c r="C8" s="117">
        <v>0</v>
      </c>
      <c r="D8" s="117">
        <v>0</v>
      </c>
      <c r="E8" s="117">
        <v>0</v>
      </c>
      <c r="F8" s="117">
        <v>0</v>
      </c>
      <c r="G8" s="117">
        <v>0</v>
      </c>
      <c r="H8" s="117">
        <v>0</v>
      </c>
      <c r="I8" s="117">
        <v>0</v>
      </c>
      <c r="J8" s="137">
        <v>0</v>
      </c>
      <c r="K8" s="137">
        <v>0</v>
      </c>
      <c r="L8" s="137">
        <v>0</v>
      </c>
      <c r="M8" s="137">
        <v>0</v>
      </c>
      <c r="N8" s="137">
        <v>0</v>
      </c>
      <c r="O8" s="182">
        <v>0</v>
      </c>
    </row>
    <row r="9" spans="1:17" x14ac:dyDescent="0.2">
      <c r="A9" s="71" t="s">
        <v>43</v>
      </c>
      <c r="B9" s="71">
        <v>0</v>
      </c>
      <c r="C9" s="117">
        <v>0</v>
      </c>
      <c r="D9" s="117">
        <v>0</v>
      </c>
      <c r="E9" s="117">
        <v>0</v>
      </c>
      <c r="F9" s="117">
        <v>0</v>
      </c>
      <c r="G9" s="117">
        <v>0</v>
      </c>
      <c r="H9" s="117">
        <v>0</v>
      </c>
      <c r="I9" s="117">
        <v>0</v>
      </c>
      <c r="J9" s="137">
        <v>0</v>
      </c>
      <c r="K9" s="137">
        <v>0</v>
      </c>
      <c r="L9" s="137">
        <v>0</v>
      </c>
      <c r="M9" s="137">
        <v>0</v>
      </c>
      <c r="N9" s="137">
        <v>0</v>
      </c>
      <c r="O9" s="182">
        <v>0</v>
      </c>
    </row>
    <row r="10" spans="1:17" x14ac:dyDescent="0.2">
      <c r="A10" s="71" t="s">
        <v>45</v>
      </c>
      <c r="B10" s="71">
        <v>0</v>
      </c>
      <c r="C10" s="117">
        <v>0</v>
      </c>
      <c r="D10" s="117">
        <v>0</v>
      </c>
      <c r="E10" s="117">
        <v>0</v>
      </c>
      <c r="F10" s="117">
        <v>0</v>
      </c>
      <c r="G10" s="117">
        <v>0</v>
      </c>
      <c r="H10" s="117">
        <v>0</v>
      </c>
      <c r="I10" s="117">
        <v>0</v>
      </c>
      <c r="J10" s="137">
        <v>0</v>
      </c>
      <c r="K10" s="137">
        <v>0</v>
      </c>
      <c r="L10" s="137">
        <v>0</v>
      </c>
      <c r="M10" s="137">
        <v>0</v>
      </c>
      <c r="N10" s="137">
        <v>0</v>
      </c>
      <c r="O10" s="182">
        <v>0</v>
      </c>
    </row>
    <row r="11" spans="1:17" x14ac:dyDescent="0.2">
      <c r="A11" s="71" t="s">
        <v>47</v>
      </c>
      <c r="B11" s="71">
        <v>0</v>
      </c>
      <c r="C11" s="117">
        <v>0</v>
      </c>
      <c r="D11" s="117">
        <v>42</v>
      </c>
      <c r="E11" s="117">
        <v>36</v>
      </c>
      <c r="F11" s="117">
        <v>20</v>
      </c>
      <c r="G11" s="117">
        <v>13</v>
      </c>
      <c r="H11" s="117">
        <v>0</v>
      </c>
      <c r="I11" s="117">
        <v>0</v>
      </c>
      <c r="J11" s="137">
        <v>0</v>
      </c>
      <c r="K11" s="137">
        <v>8.9616059197808262</v>
      </c>
      <c r="L11" s="137">
        <v>7.681376502669278</v>
      </c>
      <c r="M11" s="137">
        <v>4.2674313903718213</v>
      </c>
      <c r="N11" s="137">
        <v>2.7738304037416839</v>
      </c>
      <c r="O11" s="182">
        <v>0</v>
      </c>
    </row>
    <row r="12" spans="1:17" x14ac:dyDescent="0.2">
      <c r="A12" s="71" t="s">
        <v>49</v>
      </c>
      <c r="B12" s="71">
        <v>0</v>
      </c>
      <c r="C12" s="117">
        <v>0</v>
      </c>
      <c r="D12" s="117">
        <v>0</v>
      </c>
      <c r="E12" s="117">
        <v>0</v>
      </c>
      <c r="F12" s="117">
        <v>0</v>
      </c>
      <c r="G12" s="117">
        <v>0</v>
      </c>
      <c r="H12" s="117">
        <v>0</v>
      </c>
      <c r="I12" s="117">
        <v>0</v>
      </c>
      <c r="J12" s="137">
        <v>0</v>
      </c>
      <c r="K12" s="137">
        <v>0</v>
      </c>
      <c r="L12" s="137">
        <v>0</v>
      </c>
      <c r="M12" s="137">
        <v>0</v>
      </c>
      <c r="N12" s="137">
        <v>0</v>
      </c>
      <c r="O12" s="182">
        <v>0</v>
      </c>
    </row>
    <row r="13" spans="1:17" x14ac:dyDescent="0.2">
      <c r="A13" s="71" t="s">
        <v>51</v>
      </c>
      <c r="B13" s="71">
        <v>0</v>
      </c>
      <c r="C13" s="117">
        <v>0</v>
      </c>
      <c r="D13" s="117">
        <v>0</v>
      </c>
      <c r="E13" s="117">
        <v>0</v>
      </c>
      <c r="F13" s="117">
        <v>0</v>
      </c>
      <c r="G13" s="117">
        <v>0</v>
      </c>
      <c r="H13" s="117">
        <v>0</v>
      </c>
      <c r="I13" s="117">
        <v>0</v>
      </c>
      <c r="J13" s="137">
        <v>0</v>
      </c>
      <c r="K13" s="137">
        <v>0</v>
      </c>
      <c r="L13" s="137">
        <v>0</v>
      </c>
      <c r="M13" s="137">
        <v>0</v>
      </c>
      <c r="N13" s="137">
        <v>0</v>
      </c>
      <c r="O13" s="182">
        <v>0</v>
      </c>
    </row>
    <row r="14" spans="1:17" x14ac:dyDescent="0.2">
      <c r="A14" s="71" t="s">
        <v>53</v>
      </c>
      <c r="B14" s="71">
        <v>0</v>
      </c>
      <c r="C14" s="117">
        <v>0</v>
      </c>
      <c r="D14" s="117">
        <v>0</v>
      </c>
      <c r="E14" s="117">
        <v>0</v>
      </c>
      <c r="F14" s="117">
        <v>0</v>
      </c>
      <c r="G14" s="117">
        <v>0</v>
      </c>
      <c r="H14" s="117">
        <v>0</v>
      </c>
      <c r="I14" s="117">
        <v>0</v>
      </c>
      <c r="J14" s="137">
        <v>0</v>
      </c>
      <c r="K14" s="137">
        <v>0</v>
      </c>
      <c r="L14" s="137">
        <v>0</v>
      </c>
      <c r="M14" s="137">
        <v>0</v>
      </c>
      <c r="N14" s="137">
        <v>0</v>
      </c>
      <c r="O14" s="182">
        <v>0</v>
      </c>
    </row>
    <row r="15" spans="1:17" x14ac:dyDescent="0.2">
      <c r="A15" s="71" t="s">
        <v>55</v>
      </c>
      <c r="B15" s="71">
        <v>0</v>
      </c>
      <c r="C15" s="117">
        <v>0</v>
      </c>
      <c r="D15" s="117">
        <v>0</v>
      </c>
      <c r="E15" s="117">
        <v>0</v>
      </c>
      <c r="F15" s="117">
        <v>0</v>
      </c>
      <c r="G15" s="117">
        <v>0</v>
      </c>
      <c r="H15" s="117">
        <v>0</v>
      </c>
      <c r="I15" s="117">
        <v>0</v>
      </c>
      <c r="J15" s="137">
        <v>0</v>
      </c>
      <c r="K15" s="137">
        <v>0</v>
      </c>
      <c r="L15" s="137">
        <v>0</v>
      </c>
      <c r="M15" s="137">
        <v>0</v>
      </c>
      <c r="N15" s="137">
        <v>0</v>
      </c>
      <c r="O15" s="182">
        <v>0</v>
      </c>
    </row>
    <row r="16" spans="1:17" x14ac:dyDescent="0.2">
      <c r="A16" s="71" t="s">
        <v>57</v>
      </c>
      <c r="B16" s="71">
        <v>0</v>
      </c>
      <c r="C16" s="117">
        <v>0</v>
      </c>
      <c r="D16" s="117">
        <v>14</v>
      </c>
      <c r="E16" s="117">
        <v>16</v>
      </c>
      <c r="F16" s="117">
        <v>0</v>
      </c>
      <c r="G16" s="117">
        <v>0</v>
      </c>
      <c r="H16" s="117">
        <v>0</v>
      </c>
      <c r="I16" s="117">
        <v>0</v>
      </c>
      <c r="J16" s="137">
        <v>0</v>
      </c>
      <c r="K16" s="137">
        <v>7.0672091591030703</v>
      </c>
      <c r="L16" s="137">
        <v>8.0768104675463661</v>
      </c>
      <c r="M16" s="137">
        <v>0</v>
      </c>
      <c r="N16" s="137">
        <v>0</v>
      </c>
      <c r="O16" s="182">
        <v>0</v>
      </c>
    </row>
    <row r="17" spans="1:15" x14ac:dyDescent="0.2">
      <c r="A17" s="71" t="s">
        <v>59</v>
      </c>
      <c r="B17" s="71">
        <v>0</v>
      </c>
      <c r="C17" s="117">
        <v>0</v>
      </c>
      <c r="D17" s="117">
        <v>0</v>
      </c>
      <c r="E17" s="117">
        <v>0</v>
      </c>
      <c r="F17" s="117">
        <v>0</v>
      </c>
      <c r="G17" s="117">
        <v>0</v>
      </c>
      <c r="H17" s="117">
        <v>0</v>
      </c>
      <c r="I17" s="117">
        <v>0</v>
      </c>
      <c r="J17" s="137">
        <v>0</v>
      </c>
      <c r="K17" s="137">
        <v>0</v>
      </c>
      <c r="L17" s="137">
        <v>0</v>
      </c>
      <c r="M17" s="137">
        <v>0</v>
      </c>
      <c r="N17" s="137">
        <v>0</v>
      </c>
      <c r="O17" s="182">
        <v>0</v>
      </c>
    </row>
    <row r="18" spans="1:15" x14ac:dyDescent="0.2">
      <c r="A18" s="71" t="s">
        <v>463</v>
      </c>
      <c r="B18" s="71">
        <v>0</v>
      </c>
      <c r="C18" s="117">
        <v>0</v>
      </c>
      <c r="D18" s="117">
        <v>0</v>
      </c>
      <c r="E18" s="117">
        <v>0</v>
      </c>
      <c r="F18" s="117">
        <v>0</v>
      </c>
      <c r="G18" s="117">
        <v>0</v>
      </c>
      <c r="H18" s="117">
        <v>0</v>
      </c>
      <c r="I18" s="117">
        <v>0</v>
      </c>
      <c r="J18" s="137">
        <v>0</v>
      </c>
      <c r="K18" s="137">
        <v>0</v>
      </c>
      <c r="L18" s="137">
        <v>0</v>
      </c>
      <c r="M18" s="137">
        <v>0</v>
      </c>
      <c r="N18" s="137">
        <v>0</v>
      </c>
      <c r="O18" s="182">
        <v>0</v>
      </c>
    </row>
    <row r="19" spans="1:15" x14ac:dyDescent="0.2">
      <c r="A19" s="71" t="s">
        <v>63</v>
      </c>
      <c r="B19" s="71">
        <v>0</v>
      </c>
      <c r="C19" s="117">
        <v>0</v>
      </c>
      <c r="D19" s="117">
        <v>17</v>
      </c>
      <c r="E19" s="117">
        <v>13</v>
      </c>
      <c r="F19" s="117">
        <v>17</v>
      </c>
      <c r="G19" s="117">
        <v>11</v>
      </c>
      <c r="H19" s="117">
        <v>0</v>
      </c>
      <c r="I19" s="117">
        <v>0</v>
      </c>
      <c r="J19" s="137">
        <v>0</v>
      </c>
      <c r="K19" s="137">
        <v>3.6981122224784313</v>
      </c>
      <c r="L19" s="137">
        <v>2.8279681701305655</v>
      </c>
      <c r="M19" s="137">
        <v>3.6981122224784313</v>
      </c>
      <c r="N19" s="137">
        <v>2.3928961439566319</v>
      </c>
      <c r="O19" s="182">
        <v>0</v>
      </c>
    </row>
    <row r="20" spans="1:15" x14ac:dyDescent="0.2">
      <c r="A20" s="71" t="s">
        <v>65</v>
      </c>
      <c r="B20" s="71">
        <v>0</v>
      </c>
      <c r="C20" s="117">
        <v>0</v>
      </c>
      <c r="D20" s="117">
        <v>0</v>
      </c>
      <c r="E20" s="117">
        <v>0</v>
      </c>
      <c r="F20" s="117">
        <v>0</v>
      </c>
      <c r="G20" s="117">
        <v>0</v>
      </c>
      <c r="H20" s="117">
        <v>0</v>
      </c>
      <c r="I20" s="117">
        <v>0</v>
      </c>
      <c r="J20" s="137">
        <v>0</v>
      </c>
      <c r="K20" s="137">
        <v>0</v>
      </c>
      <c r="L20" s="137">
        <v>0</v>
      </c>
      <c r="M20" s="137">
        <v>0</v>
      </c>
      <c r="N20" s="137">
        <v>0</v>
      </c>
      <c r="O20" s="182">
        <v>0</v>
      </c>
    </row>
    <row r="21" spans="1:15" x14ac:dyDescent="0.2">
      <c r="A21" s="71" t="s">
        <v>67</v>
      </c>
      <c r="B21" s="71">
        <v>0</v>
      </c>
      <c r="C21" s="117">
        <v>0</v>
      </c>
      <c r="D21" s="117">
        <v>12</v>
      </c>
      <c r="E21" s="117">
        <v>23</v>
      </c>
      <c r="F21" s="117">
        <v>16</v>
      </c>
      <c r="G21" s="117">
        <v>0</v>
      </c>
      <c r="H21" s="117">
        <v>0</v>
      </c>
      <c r="I21" s="117">
        <v>0</v>
      </c>
      <c r="J21" s="137">
        <v>0</v>
      </c>
      <c r="K21" s="137">
        <v>1.4621415011806791</v>
      </c>
      <c r="L21" s="137">
        <v>2.8024378772629688</v>
      </c>
      <c r="M21" s="137">
        <v>1.9495220015742389</v>
      </c>
      <c r="N21" s="137">
        <v>0</v>
      </c>
      <c r="O21" s="182">
        <v>0</v>
      </c>
    </row>
    <row r="22" spans="1:15" x14ac:dyDescent="0.2">
      <c r="A22" s="71" t="s">
        <v>69</v>
      </c>
      <c r="B22" s="71">
        <v>0</v>
      </c>
      <c r="C22" s="117">
        <v>0</v>
      </c>
      <c r="D22" s="117">
        <v>11</v>
      </c>
      <c r="E22" s="117">
        <v>16</v>
      </c>
      <c r="F22" s="117">
        <v>16</v>
      </c>
      <c r="G22" s="117">
        <v>0</v>
      </c>
      <c r="H22" s="117">
        <v>0</v>
      </c>
      <c r="I22" s="117">
        <v>0</v>
      </c>
      <c r="J22" s="137">
        <v>0</v>
      </c>
      <c r="K22" s="137">
        <v>11.867643409681838</v>
      </c>
      <c r="L22" s="137">
        <v>17.262026777719036</v>
      </c>
      <c r="M22" s="137">
        <v>17.262026777719036</v>
      </c>
      <c r="N22" s="137">
        <v>0</v>
      </c>
      <c r="O22" s="182">
        <v>0</v>
      </c>
    </row>
    <row r="23" spans="1:15" x14ac:dyDescent="0.2">
      <c r="A23" s="71" t="s">
        <v>71</v>
      </c>
      <c r="B23" s="71">
        <v>0</v>
      </c>
      <c r="C23" s="117">
        <v>0</v>
      </c>
      <c r="D23" s="117">
        <v>32</v>
      </c>
      <c r="E23" s="117">
        <v>24</v>
      </c>
      <c r="F23" s="117">
        <v>15</v>
      </c>
      <c r="G23" s="117">
        <v>19</v>
      </c>
      <c r="H23" s="117">
        <v>0</v>
      </c>
      <c r="I23" s="117">
        <v>0</v>
      </c>
      <c r="J23" s="137">
        <v>0</v>
      </c>
      <c r="K23" s="137">
        <v>10.310474152930107</v>
      </c>
      <c r="L23" s="137">
        <v>7.7328556146975806</v>
      </c>
      <c r="M23" s="137">
        <v>4.8330347591859883</v>
      </c>
      <c r="N23" s="137">
        <v>6.1218440283022524</v>
      </c>
      <c r="O23" s="182">
        <v>0</v>
      </c>
    </row>
    <row r="24" spans="1:15" x14ac:dyDescent="0.2">
      <c r="A24" s="71" t="s">
        <v>73</v>
      </c>
      <c r="B24" s="71">
        <v>0</v>
      </c>
      <c r="C24" s="117">
        <v>0</v>
      </c>
      <c r="D24" s="117">
        <v>0</v>
      </c>
      <c r="E24" s="117">
        <v>0</v>
      </c>
      <c r="F24" s="117">
        <v>0</v>
      </c>
      <c r="G24" s="117">
        <v>0</v>
      </c>
      <c r="H24" s="117">
        <v>0</v>
      </c>
      <c r="I24" s="117">
        <v>0</v>
      </c>
      <c r="J24" s="137">
        <v>0</v>
      </c>
      <c r="K24" s="137">
        <v>0</v>
      </c>
      <c r="L24" s="137">
        <v>0</v>
      </c>
      <c r="M24" s="137">
        <v>0</v>
      </c>
      <c r="N24" s="137">
        <v>0</v>
      </c>
      <c r="O24" s="182">
        <v>0</v>
      </c>
    </row>
    <row r="25" spans="1:15" x14ac:dyDescent="0.2">
      <c r="A25" s="71" t="s">
        <v>75</v>
      </c>
      <c r="B25" s="71">
        <v>0</v>
      </c>
      <c r="C25" s="117">
        <v>0</v>
      </c>
      <c r="D25" s="117">
        <v>0</v>
      </c>
      <c r="E25" s="117">
        <v>0</v>
      </c>
      <c r="F25" s="117">
        <v>0</v>
      </c>
      <c r="G25" s="117">
        <v>0</v>
      </c>
      <c r="H25" s="117">
        <v>0</v>
      </c>
      <c r="I25" s="117">
        <v>0</v>
      </c>
      <c r="J25" s="137">
        <v>0</v>
      </c>
      <c r="K25" s="137">
        <v>0</v>
      </c>
      <c r="L25" s="137">
        <v>0</v>
      </c>
      <c r="M25" s="137">
        <v>0</v>
      </c>
      <c r="N25" s="137">
        <v>0</v>
      </c>
      <c r="O25" s="182">
        <v>0</v>
      </c>
    </row>
    <row r="26" spans="1:15" x14ac:dyDescent="0.2">
      <c r="A26" s="71" t="s">
        <v>77</v>
      </c>
      <c r="B26" s="71">
        <v>0</v>
      </c>
      <c r="C26" s="117">
        <v>0</v>
      </c>
      <c r="D26" s="117">
        <v>0</v>
      </c>
      <c r="E26" s="117">
        <v>0</v>
      </c>
      <c r="F26" s="117">
        <v>0</v>
      </c>
      <c r="G26" s="117">
        <v>0</v>
      </c>
      <c r="H26" s="117">
        <v>0</v>
      </c>
      <c r="I26" s="117">
        <v>0</v>
      </c>
      <c r="J26" s="137">
        <v>0</v>
      </c>
      <c r="K26" s="137">
        <v>0</v>
      </c>
      <c r="L26" s="137">
        <v>0</v>
      </c>
      <c r="M26" s="137">
        <v>0</v>
      </c>
      <c r="N26" s="137">
        <v>0</v>
      </c>
      <c r="O26" s="182">
        <v>0</v>
      </c>
    </row>
    <row r="27" spans="1:15" x14ac:dyDescent="0.2">
      <c r="A27" s="71" t="s">
        <v>79</v>
      </c>
      <c r="B27" s="71">
        <v>0</v>
      </c>
      <c r="C27" s="117">
        <v>0</v>
      </c>
      <c r="D27" s="117">
        <v>0</v>
      </c>
      <c r="E27" s="117">
        <v>0</v>
      </c>
      <c r="F27" s="117">
        <v>0</v>
      </c>
      <c r="G27" s="117">
        <v>0</v>
      </c>
      <c r="H27" s="117">
        <v>0</v>
      </c>
      <c r="I27" s="117">
        <v>0</v>
      </c>
      <c r="J27" s="137">
        <v>0</v>
      </c>
      <c r="K27" s="137">
        <v>0</v>
      </c>
      <c r="L27" s="137">
        <v>0</v>
      </c>
      <c r="M27" s="137">
        <v>0</v>
      </c>
      <c r="N27" s="137">
        <v>0</v>
      </c>
      <c r="O27" s="182">
        <v>0</v>
      </c>
    </row>
    <row r="28" spans="1:15" x14ac:dyDescent="0.2">
      <c r="A28" s="71" t="s">
        <v>81</v>
      </c>
      <c r="B28" s="71">
        <v>0</v>
      </c>
      <c r="C28" s="117">
        <v>0</v>
      </c>
      <c r="D28" s="117">
        <v>11</v>
      </c>
      <c r="E28" s="117">
        <v>14</v>
      </c>
      <c r="F28" s="117">
        <v>10</v>
      </c>
      <c r="G28" s="117">
        <v>0</v>
      </c>
      <c r="H28" s="117">
        <v>0</v>
      </c>
      <c r="I28" s="117">
        <v>0</v>
      </c>
      <c r="J28" s="137">
        <v>0</v>
      </c>
      <c r="K28" s="137">
        <v>4.1488611376177236</v>
      </c>
      <c r="L28" s="137">
        <v>5.2803687206043763</v>
      </c>
      <c r="M28" s="137">
        <v>3.7716919432888401</v>
      </c>
      <c r="N28" s="137">
        <v>0</v>
      </c>
      <c r="O28" s="182">
        <v>0</v>
      </c>
    </row>
    <row r="29" spans="1:15" x14ac:dyDescent="0.2">
      <c r="A29" s="71" t="s">
        <v>83</v>
      </c>
      <c r="B29" s="71">
        <v>0</v>
      </c>
      <c r="C29" s="117">
        <v>0</v>
      </c>
      <c r="D29" s="117">
        <v>0</v>
      </c>
      <c r="E29" s="117">
        <v>0</v>
      </c>
      <c r="F29" s="117">
        <v>0</v>
      </c>
      <c r="G29" s="117">
        <v>0</v>
      </c>
      <c r="H29" s="117">
        <v>0</v>
      </c>
      <c r="I29" s="117">
        <v>0</v>
      </c>
      <c r="J29" s="137">
        <v>0</v>
      </c>
      <c r="K29" s="137">
        <v>0</v>
      </c>
      <c r="L29" s="137">
        <v>0</v>
      </c>
      <c r="M29" s="137">
        <v>0</v>
      </c>
      <c r="N29" s="137">
        <v>0</v>
      </c>
      <c r="O29" s="182">
        <v>0</v>
      </c>
    </row>
    <row r="30" spans="1:15" x14ac:dyDescent="0.2">
      <c r="A30" s="71" t="s">
        <v>85</v>
      </c>
      <c r="B30" s="71">
        <v>0</v>
      </c>
      <c r="C30" s="117">
        <v>16</v>
      </c>
      <c r="D30" s="117">
        <v>40</v>
      </c>
      <c r="E30" s="117">
        <v>21</v>
      </c>
      <c r="F30" s="117">
        <v>15</v>
      </c>
      <c r="G30" s="117">
        <v>18</v>
      </c>
      <c r="H30" s="117">
        <v>0</v>
      </c>
      <c r="I30" s="117">
        <v>0</v>
      </c>
      <c r="J30" s="137">
        <v>1.2230386854780209</v>
      </c>
      <c r="K30" s="137">
        <v>3.0575967136950521</v>
      </c>
      <c r="L30" s="137">
        <v>1.6052382746899023</v>
      </c>
      <c r="M30" s="137">
        <v>1.1465987676356444</v>
      </c>
      <c r="N30" s="137">
        <v>1.3759185211627734</v>
      </c>
      <c r="O30" s="182">
        <v>0</v>
      </c>
    </row>
    <row r="31" spans="1:15" x14ac:dyDescent="0.2">
      <c r="A31" s="71" t="s">
        <v>87</v>
      </c>
      <c r="B31" s="71">
        <v>0</v>
      </c>
      <c r="C31" s="117">
        <v>0</v>
      </c>
      <c r="D31" s="117">
        <v>0</v>
      </c>
      <c r="E31" s="117">
        <v>11</v>
      </c>
      <c r="F31" s="117">
        <v>13</v>
      </c>
      <c r="G31" s="117">
        <v>0</v>
      </c>
      <c r="H31" s="117">
        <v>0</v>
      </c>
      <c r="I31" s="117">
        <v>0</v>
      </c>
      <c r="J31" s="137">
        <v>0</v>
      </c>
      <c r="K31" s="137">
        <v>0</v>
      </c>
      <c r="L31" s="137">
        <v>3.6277170776430392</v>
      </c>
      <c r="M31" s="137">
        <v>4.2873020008508647</v>
      </c>
      <c r="N31" s="137">
        <v>0</v>
      </c>
      <c r="O31" s="182">
        <v>0</v>
      </c>
    </row>
    <row r="32" spans="1:15" x14ac:dyDescent="0.2">
      <c r="A32" s="71" t="s">
        <v>89</v>
      </c>
      <c r="B32" s="71">
        <v>0</v>
      </c>
      <c r="C32" s="117">
        <v>0</v>
      </c>
      <c r="D32" s="117">
        <v>12</v>
      </c>
      <c r="E32" s="117">
        <v>0</v>
      </c>
      <c r="F32" s="117">
        <v>0</v>
      </c>
      <c r="G32" s="117">
        <v>0</v>
      </c>
      <c r="H32" s="117">
        <v>0</v>
      </c>
      <c r="I32" s="117">
        <v>0</v>
      </c>
      <c r="J32" s="137">
        <v>0</v>
      </c>
      <c r="K32" s="137">
        <v>7.4724918892327628</v>
      </c>
      <c r="L32" s="137">
        <v>0</v>
      </c>
      <c r="M32" s="137">
        <v>0</v>
      </c>
      <c r="N32" s="137">
        <v>0</v>
      </c>
      <c r="O32" s="182">
        <v>0</v>
      </c>
    </row>
    <row r="33" spans="1:15" x14ac:dyDescent="0.2">
      <c r="A33" s="71" t="s">
        <v>91</v>
      </c>
      <c r="B33" s="71">
        <v>0</v>
      </c>
      <c r="C33" s="117">
        <v>12</v>
      </c>
      <c r="D33" s="117">
        <v>28</v>
      </c>
      <c r="E33" s="117">
        <v>14</v>
      </c>
      <c r="F33" s="117">
        <v>10</v>
      </c>
      <c r="G33" s="117">
        <v>10</v>
      </c>
      <c r="H33" s="117">
        <v>0</v>
      </c>
      <c r="I33" s="117">
        <v>0</v>
      </c>
      <c r="J33" s="137">
        <v>1.8137436424506699</v>
      </c>
      <c r="K33" s="137">
        <v>4.2320684990515636</v>
      </c>
      <c r="L33" s="137">
        <v>2.1160342495257818</v>
      </c>
      <c r="M33" s="137">
        <v>1.5114530353755584</v>
      </c>
      <c r="N33" s="137">
        <v>1.5114530353755584</v>
      </c>
      <c r="O33" s="182">
        <v>0</v>
      </c>
    </row>
    <row r="34" spans="1:15" x14ac:dyDescent="0.2">
      <c r="A34" s="71" t="s">
        <v>93</v>
      </c>
      <c r="B34" s="71">
        <v>0</v>
      </c>
      <c r="C34" s="117">
        <v>0</v>
      </c>
      <c r="D34" s="117">
        <v>0</v>
      </c>
      <c r="E34" s="117">
        <v>0</v>
      </c>
      <c r="F34" s="117">
        <v>0</v>
      </c>
      <c r="G34" s="117">
        <v>0</v>
      </c>
      <c r="H34" s="117">
        <v>0</v>
      </c>
      <c r="I34" s="117">
        <v>0</v>
      </c>
      <c r="J34" s="137">
        <v>0</v>
      </c>
      <c r="K34" s="137">
        <v>0</v>
      </c>
      <c r="L34" s="137">
        <v>0</v>
      </c>
      <c r="M34" s="137">
        <v>0</v>
      </c>
      <c r="N34" s="137">
        <v>0</v>
      </c>
      <c r="O34" s="182">
        <v>0</v>
      </c>
    </row>
    <row r="35" spans="1:15" x14ac:dyDescent="0.2">
      <c r="A35" s="71" t="s">
        <v>95</v>
      </c>
      <c r="B35" s="71">
        <v>0</v>
      </c>
      <c r="C35" s="117">
        <v>0</v>
      </c>
      <c r="D35" s="117">
        <v>19</v>
      </c>
      <c r="E35" s="117">
        <v>15</v>
      </c>
      <c r="F35" s="117">
        <v>17</v>
      </c>
      <c r="G35" s="117">
        <v>11</v>
      </c>
      <c r="H35" s="117">
        <v>0</v>
      </c>
      <c r="I35" s="117">
        <v>0</v>
      </c>
      <c r="J35" s="137">
        <v>0</v>
      </c>
      <c r="K35" s="137">
        <v>5.7603511995173431</v>
      </c>
      <c r="L35" s="137">
        <v>4.5476456838294821</v>
      </c>
      <c r="M35" s="137">
        <v>5.1539984416734121</v>
      </c>
      <c r="N35" s="137">
        <v>3.3349401681416198</v>
      </c>
      <c r="O35" s="182">
        <v>0</v>
      </c>
    </row>
    <row r="36" spans="1:15" x14ac:dyDescent="0.2">
      <c r="A36" s="71" t="s">
        <v>97</v>
      </c>
      <c r="B36" s="71">
        <v>0</v>
      </c>
      <c r="C36" s="117">
        <v>0</v>
      </c>
      <c r="D36" s="117">
        <v>0</v>
      </c>
      <c r="E36" s="117">
        <v>0</v>
      </c>
      <c r="F36" s="117">
        <v>0</v>
      </c>
      <c r="G36" s="117">
        <v>0</v>
      </c>
      <c r="H36" s="117">
        <v>0</v>
      </c>
      <c r="I36" s="117">
        <v>0</v>
      </c>
      <c r="J36" s="137">
        <v>0</v>
      </c>
      <c r="K36" s="137">
        <v>0</v>
      </c>
      <c r="L36" s="137">
        <v>0</v>
      </c>
      <c r="M36" s="137">
        <v>0</v>
      </c>
      <c r="N36" s="137">
        <v>0</v>
      </c>
      <c r="O36" s="182">
        <v>0</v>
      </c>
    </row>
    <row r="37" spans="1:15" x14ac:dyDescent="0.2">
      <c r="A37" s="71" t="s">
        <v>99</v>
      </c>
      <c r="B37" s="71">
        <v>0</v>
      </c>
      <c r="C37" s="117">
        <v>0</v>
      </c>
      <c r="D37" s="117">
        <v>11</v>
      </c>
      <c r="E37" s="117">
        <v>0</v>
      </c>
      <c r="F37" s="117">
        <v>0</v>
      </c>
      <c r="G37" s="117">
        <v>0</v>
      </c>
      <c r="H37" s="117">
        <v>0</v>
      </c>
      <c r="I37" s="117">
        <v>0</v>
      </c>
      <c r="J37" s="137">
        <v>0</v>
      </c>
      <c r="K37" s="137">
        <v>6.241524293714785</v>
      </c>
      <c r="L37" s="137">
        <v>0</v>
      </c>
      <c r="M37" s="137">
        <v>0</v>
      </c>
      <c r="N37" s="137">
        <v>0</v>
      </c>
      <c r="O37" s="182">
        <v>0</v>
      </c>
    </row>
    <row r="38" spans="1:15" x14ac:dyDescent="0.2">
      <c r="A38" s="71" t="s">
        <v>101</v>
      </c>
      <c r="B38" s="71">
        <v>0</v>
      </c>
      <c r="C38" s="117">
        <v>0</v>
      </c>
      <c r="D38" s="117">
        <v>0</v>
      </c>
      <c r="E38" s="117">
        <v>0</v>
      </c>
      <c r="F38" s="117">
        <v>0</v>
      </c>
      <c r="G38" s="117">
        <v>0</v>
      </c>
      <c r="H38" s="117">
        <v>0</v>
      </c>
      <c r="I38" s="117">
        <v>0</v>
      </c>
      <c r="J38" s="137">
        <v>0</v>
      </c>
      <c r="K38" s="137">
        <v>0</v>
      </c>
      <c r="L38" s="137">
        <v>0</v>
      </c>
      <c r="M38" s="137">
        <v>0</v>
      </c>
      <c r="N38" s="137">
        <v>0</v>
      </c>
      <c r="O38" s="182">
        <v>0</v>
      </c>
    </row>
    <row r="39" spans="1:15" x14ac:dyDescent="0.2">
      <c r="A39" s="71" t="s">
        <v>103</v>
      </c>
      <c r="B39" s="71">
        <v>0</v>
      </c>
      <c r="C39" s="117">
        <v>0</v>
      </c>
      <c r="D39" s="117">
        <v>14</v>
      </c>
      <c r="E39" s="117">
        <v>0</v>
      </c>
      <c r="F39" s="117">
        <v>0</v>
      </c>
      <c r="G39" s="117">
        <v>0</v>
      </c>
      <c r="H39" s="117">
        <v>0</v>
      </c>
      <c r="I39" s="117">
        <v>0</v>
      </c>
      <c r="J39" s="137">
        <v>0</v>
      </c>
      <c r="K39" s="137">
        <v>16.828743493887558</v>
      </c>
      <c r="L39" s="137">
        <v>0</v>
      </c>
      <c r="M39" s="137">
        <v>0</v>
      </c>
      <c r="N39" s="137">
        <v>0</v>
      </c>
      <c r="O39" s="182">
        <v>0</v>
      </c>
    </row>
    <row r="40" spans="1:15" x14ac:dyDescent="0.2">
      <c r="A40" s="71" t="s">
        <v>105</v>
      </c>
      <c r="B40" s="71">
        <v>0</v>
      </c>
      <c r="C40" s="117">
        <v>0</v>
      </c>
      <c r="D40" s="117">
        <v>0</v>
      </c>
      <c r="E40" s="117">
        <v>0</v>
      </c>
      <c r="F40" s="117">
        <v>0</v>
      </c>
      <c r="G40" s="117">
        <v>0</v>
      </c>
      <c r="H40" s="117">
        <v>0</v>
      </c>
      <c r="I40" s="117">
        <v>0</v>
      </c>
      <c r="J40" s="137">
        <v>0</v>
      </c>
      <c r="K40" s="137">
        <v>0</v>
      </c>
      <c r="L40" s="137">
        <v>0</v>
      </c>
      <c r="M40" s="137">
        <v>0</v>
      </c>
      <c r="N40" s="137">
        <v>0</v>
      </c>
      <c r="O40" s="182">
        <v>0</v>
      </c>
    </row>
    <row r="41" spans="1:15" x14ac:dyDescent="0.2">
      <c r="A41" s="71" t="s">
        <v>107</v>
      </c>
      <c r="B41" s="71">
        <v>0</v>
      </c>
      <c r="C41" s="117">
        <v>0</v>
      </c>
      <c r="D41" s="117">
        <v>0</v>
      </c>
      <c r="E41" s="117">
        <v>0</v>
      </c>
      <c r="F41" s="117">
        <v>0</v>
      </c>
      <c r="G41" s="117">
        <v>0</v>
      </c>
      <c r="H41" s="117">
        <v>0</v>
      </c>
      <c r="I41" s="117">
        <v>0</v>
      </c>
      <c r="J41" s="137">
        <v>0</v>
      </c>
      <c r="K41" s="137">
        <v>0</v>
      </c>
      <c r="L41" s="137">
        <v>0</v>
      </c>
      <c r="M41" s="137">
        <v>0</v>
      </c>
      <c r="N41" s="137">
        <v>0</v>
      </c>
      <c r="O41" s="182">
        <v>0</v>
      </c>
    </row>
    <row r="42" spans="1:15" x14ac:dyDescent="0.2">
      <c r="A42" s="71" t="s">
        <v>109</v>
      </c>
      <c r="B42" s="71">
        <v>0</v>
      </c>
      <c r="C42" s="117">
        <v>10</v>
      </c>
      <c r="D42" s="117">
        <v>27</v>
      </c>
      <c r="E42" s="117">
        <v>17</v>
      </c>
      <c r="F42" s="117">
        <v>0</v>
      </c>
      <c r="G42" s="117">
        <v>0</v>
      </c>
      <c r="H42" s="117">
        <v>0</v>
      </c>
      <c r="I42" s="117">
        <v>0</v>
      </c>
      <c r="J42" s="137">
        <v>1.6121985390256839</v>
      </c>
      <c r="K42" s="137">
        <v>4.3529360553693461</v>
      </c>
      <c r="L42" s="137">
        <v>2.7407375163436627</v>
      </c>
      <c r="M42" s="137">
        <v>0</v>
      </c>
      <c r="N42" s="137">
        <v>0</v>
      </c>
      <c r="O42" s="182">
        <v>0</v>
      </c>
    </row>
    <row r="43" spans="1:15" x14ac:dyDescent="0.2">
      <c r="A43" s="71" t="s">
        <v>111</v>
      </c>
      <c r="B43" s="71">
        <v>0</v>
      </c>
      <c r="C43" s="117">
        <v>0</v>
      </c>
      <c r="D43" s="117">
        <v>11</v>
      </c>
      <c r="E43" s="117">
        <v>0</v>
      </c>
      <c r="F43" s="117">
        <v>0</v>
      </c>
      <c r="G43" s="117">
        <v>0</v>
      </c>
      <c r="H43" s="117">
        <v>0</v>
      </c>
      <c r="I43" s="117">
        <v>0</v>
      </c>
      <c r="J43" s="137">
        <v>0</v>
      </c>
      <c r="K43" s="137">
        <v>7.395405436295305</v>
      </c>
      <c r="L43" s="137">
        <v>0</v>
      </c>
      <c r="M43" s="137">
        <v>0</v>
      </c>
      <c r="N43" s="137">
        <v>0</v>
      </c>
      <c r="O43" s="182">
        <v>0</v>
      </c>
    </row>
    <row r="44" spans="1:15" x14ac:dyDescent="0.2">
      <c r="A44" s="71" t="s">
        <v>113</v>
      </c>
      <c r="B44" s="71">
        <v>0</v>
      </c>
      <c r="C44" s="117">
        <v>0</v>
      </c>
      <c r="D44" s="117">
        <v>0</v>
      </c>
      <c r="E44" s="117">
        <v>0</v>
      </c>
      <c r="F44" s="117">
        <v>0</v>
      </c>
      <c r="G44" s="117">
        <v>0</v>
      </c>
      <c r="H44" s="117">
        <v>0</v>
      </c>
      <c r="I44" s="117">
        <v>0</v>
      </c>
      <c r="J44" s="137">
        <v>0</v>
      </c>
      <c r="K44" s="137">
        <v>0</v>
      </c>
      <c r="L44" s="137">
        <v>0</v>
      </c>
      <c r="M44" s="137">
        <v>0</v>
      </c>
      <c r="N44" s="137">
        <v>0</v>
      </c>
      <c r="O44" s="182">
        <v>0</v>
      </c>
    </row>
    <row r="45" spans="1:15" x14ac:dyDescent="0.2">
      <c r="A45" s="71" t="s">
        <v>115</v>
      </c>
      <c r="B45" s="71">
        <v>0</v>
      </c>
      <c r="C45" s="117">
        <v>0</v>
      </c>
      <c r="D45" s="117">
        <v>0</v>
      </c>
      <c r="E45" s="117">
        <v>0</v>
      </c>
      <c r="F45" s="117">
        <v>0</v>
      </c>
      <c r="G45" s="117">
        <v>0</v>
      </c>
      <c r="H45" s="117">
        <v>0</v>
      </c>
      <c r="I45" s="117">
        <v>0</v>
      </c>
      <c r="J45" s="137">
        <v>0</v>
      </c>
      <c r="K45" s="137">
        <v>0</v>
      </c>
      <c r="L45" s="137">
        <v>0</v>
      </c>
      <c r="M45" s="137">
        <v>0</v>
      </c>
      <c r="N45" s="137">
        <v>0</v>
      </c>
      <c r="O45" s="182">
        <v>0</v>
      </c>
    </row>
    <row r="46" spans="1:15" x14ac:dyDescent="0.2">
      <c r="A46" s="71" t="s">
        <v>117</v>
      </c>
      <c r="B46" s="71">
        <v>0</v>
      </c>
      <c r="C46" s="117">
        <v>29</v>
      </c>
      <c r="D46" s="117">
        <v>89</v>
      </c>
      <c r="E46" s="117">
        <v>115</v>
      </c>
      <c r="F46" s="117">
        <v>89</v>
      </c>
      <c r="G46" s="117">
        <v>59</v>
      </c>
      <c r="H46" s="183">
        <v>12</v>
      </c>
      <c r="I46" s="117">
        <v>0</v>
      </c>
      <c r="J46" s="137">
        <v>1.4937750786807391</v>
      </c>
      <c r="K46" s="137">
        <v>4.5843442069857163</v>
      </c>
      <c r="L46" s="137">
        <v>5.9235908292512072</v>
      </c>
      <c r="M46" s="137">
        <v>4.5843442069857163</v>
      </c>
      <c r="N46" s="137">
        <v>3.0390596428332279</v>
      </c>
      <c r="O46" s="182">
        <v>0.61811382566099549</v>
      </c>
    </row>
    <row r="47" spans="1:15" x14ac:dyDescent="0.2">
      <c r="A47" s="71" t="s">
        <v>464</v>
      </c>
      <c r="B47" s="71">
        <v>0</v>
      </c>
      <c r="C47" s="117">
        <v>0</v>
      </c>
      <c r="D47" s="117">
        <v>22</v>
      </c>
      <c r="E47" s="117">
        <v>14</v>
      </c>
      <c r="F47" s="117">
        <v>0</v>
      </c>
      <c r="G47" s="117">
        <v>0</v>
      </c>
      <c r="H47" s="117">
        <v>0</v>
      </c>
      <c r="I47" s="117">
        <v>0</v>
      </c>
      <c r="J47" s="137">
        <v>0</v>
      </c>
      <c r="K47" s="137">
        <v>5.0006932779317133</v>
      </c>
      <c r="L47" s="137">
        <v>3.1822593586838179</v>
      </c>
      <c r="M47" s="137">
        <v>0</v>
      </c>
      <c r="N47" s="137">
        <v>0</v>
      </c>
      <c r="O47" s="182">
        <v>0</v>
      </c>
    </row>
    <row r="48" spans="1:15" x14ac:dyDescent="0.2">
      <c r="A48" s="71" t="s">
        <v>121</v>
      </c>
      <c r="B48" s="71">
        <v>0</v>
      </c>
      <c r="C48" s="117">
        <v>0</v>
      </c>
      <c r="D48" s="117">
        <v>19</v>
      </c>
      <c r="E48" s="117">
        <v>21</v>
      </c>
      <c r="F48" s="117">
        <v>30</v>
      </c>
      <c r="G48" s="117">
        <v>18</v>
      </c>
      <c r="H48" s="117">
        <v>0</v>
      </c>
      <c r="I48" s="117">
        <v>0</v>
      </c>
      <c r="J48" s="137">
        <v>0</v>
      </c>
      <c r="K48" s="137">
        <v>10.426841983953638</v>
      </c>
      <c r="L48" s="137">
        <v>11.524404298054023</v>
      </c>
      <c r="M48" s="137">
        <v>16.463434711505748</v>
      </c>
      <c r="N48" s="137">
        <v>9.8780608269034484</v>
      </c>
      <c r="O48" s="182">
        <v>0</v>
      </c>
    </row>
    <row r="49" spans="1:15" x14ac:dyDescent="0.2">
      <c r="A49" s="71" t="s">
        <v>123</v>
      </c>
      <c r="B49" s="71">
        <v>0</v>
      </c>
      <c r="C49" s="117">
        <v>72</v>
      </c>
      <c r="D49" s="117">
        <v>312</v>
      </c>
      <c r="E49" s="117">
        <v>250</v>
      </c>
      <c r="F49" s="117">
        <v>180</v>
      </c>
      <c r="G49" s="117">
        <v>109</v>
      </c>
      <c r="H49" s="183">
        <v>30</v>
      </c>
      <c r="I49" s="117">
        <v>0</v>
      </c>
      <c r="J49" s="137">
        <v>13.899506567516854</v>
      </c>
      <c r="K49" s="137">
        <v>60.23119512590636</v>
      </c>
      <c r="L49" s="137">
        <v>48.26217558165574</v>
      </c>
      <c r="M49" s="137">
        <v>34.748766418792137</v>
      </c>
      <c r="N49" s="137">
        <v>21.042308553601902</v>
      </c>
      <c r="O49" s="182">
        <v>5.7914610697986886</v>
      </c>
    </row>
    <row r="50" spans="1:15" x14ac:dyDescent="0.2">
      <c r="A50" s="71" t="s">
        <v>125</v>
      </c>
      <c r="B50" s="71">
        <v>0</v>
      </c>
      <c r="C50" s="117">
        <v>0</v>
      </c>
      <c r="D50" s="117">
        <v>0</v>
      </c>
      <c r="E50" s="117">
        <v>0</v>
      </c>
      <c r="F50" s="117">
        <v>0</v>
      </c>
      <c r="G50" s="117">
        <v>0</v>
      </c>
      <c r="H50" s="117">
        <v>0</v>
      </c>
      <c r="I50" s="117">
        <v>0</v>
      </c>
      <c r="J50" s="137">
        <v>0</v>
      </c>
      <c r="K50" s="137">
        <v>0</v>
      </c>
      <c r="L50" s="137">
        <v>0</v>
      </c>
      <c r="M50" s="137">
        <v>0</v>
      </c>
      <c r="N50" s="137">
        <v>0</v>
      </c>
      <c r="O50" s="182">
        <v>0</v>
      </c>
    </row>
    <row r="51" spans="1:15" x14ac:dyDescent="0.2">
      <c r="A51" s="71" t="s">
        <v>127</v>
      </c>
      <c r="B51" s="71">
        <v>0</v>
      </c>
      <c r="C51" s="117">
        <v>0</v>
      </c>
      <c r="D51" s="117">
        <v>0</v>
      </c>
      <c r="E51" s="117">
        <v>0</v>
      </c>
      <c r="F51" s="117">
        <v>0</v>
      </c>
      <c r="G51" s="117">
        <v>0</v>
      </c>
      <c r="H51" s="117">
        <v>0</v>
      </c>
      <c r="I51" s="117">
        <v>0</v>
      </c>
      <c r="J51" s="137">
        <v>0</v>
      </c>
      <c r="K51" s="137">
        <v>0</v>
      </c>
      <c r="L51" s="137">
        <v>0</v>
      </c>
      <c r="M51" s="137">
        <v>0</v>
      </c>
      <c r="N51" s="137">
        <v>0</v>
      </c>
      <c r="O51" s="182">
        <v>0</v>
      </c>
    </row>
    <row r="52" spans="1:15" x14ac:dyDescent="0.2">
      <c r="A52" s="71" t="s">
        <v>129</v>
      </c>
      <c r="B52" s="71">
        <v>0</v>
      </c>
      <c r="C52" s="117">
        <v>0</v>
      </c>
      <c r="D52" s="117">
        <v>0</v>
      </c>
      <c r="E52" s="117">
        <v>0</v>
      </c>
      <c r="F52" s="117">
        <v>0</v>
      </c>
      <c r="G52" s="117">
        <v>0</v>
      </c>
      <c r="H52" s="117">
        <v>0</v>
      </c>
      <c r="I52" s="117">
        <v>0</v>
      </c>
      <c r="J52" s="137">
        <v>0</v>
      </c>
      <c r="K52" s="137">
        <v>0</v>
      </c>
      <c r="L52" s="137">
        <v>0</v>
      </c>
      <c r="M52" s="137">
        <v>0</v>
      </c>
      <c r="N52" s="137">
        <v>0</v>
      </c>
      <c r="O52" s="182">
        <v>0</v>
      </c>
    </row>
    <row r="53" spans="1:15" x14ac:dyDescent="0.2">
      <c r="A53" s="71" t="s">
        <v>131</v>
      </c>
      <c r="B53" s="71">
        <v>0</v>
      </c>
      <c r="C53" s="117">
        <v>0</v>
      </c>
      <c r="D53" s="117">
        <v>0</v>
      </c>
      <c r="E53" s="117">
        <v>0</v>
      </c>
      <c r="F53" s="117">
        <v>0</v>
      </c>
      <c r="G53" s="117">
        <v>0</v>
      </c>
      <c r="H53" s="117">
        <v>0</v>
      </c>
      <c r="I53" s="117">
        <v>0</v>
      </c>
      <c r="J53" s="137">
        <v>0</v>
      </c>
      <c r="K53" s="137">
        <v>0</v>
      </c>
      <c r="L53" s="137">
        <v>0</v>
      </c>
      <c r="M53" s="137">
        <v>0</v>
      </c>
      <c r="N53" s="137">
        <v>0</v>
      </c>
      <c r="O53" s="182">
        <v>0</v>
      </c>
    </row>
    <row r="54" spans="1:15" x14ac:dyDescent="0.2">
      <c r="A54" s="71" t="s">
        <v>133</v>
      </c>
      <c r="B54" s="71">
        <v>0</v>
      </c>
      <c r="C54" s="117">
        <v>0</v>
      </c>
      <c r="D54" s="117">
        <v>20</v>
      </c>
      <c r="E54" s="117">
        <v>13</v>
      </c>
      <c r="F54" s="117">
        <v>0</v>
      </c>
      <c r="G54" s="117">
        <v>15</v>
      </c>
      <c r="H54" s="117">
        <v>0</v>
      </c>
      <c r="I54" s="117">
        <v>0</v>
      </c>
      <c r="J54" s="137">
        <v>0</v>
      </c>
      <c r="K54" s="137">
        <v>3.4023442151642485</v>
      </c>
      <c r="L54" s="137">
        <v>2.2115237398567613</v>
      </c>
      <c r="M54" s="137">
        <v>0</v>
      </c>
      <c r="N54" s="137">
        <v>2.5517581613731859</v>
      </c>
      <c r="O54" s="182">
        <v>0</v>
      </c>
    </row>
    <row r="55" spans="1:15" x14ac:dyDescent="0.2">
      <c r="A55" s="71" t="s">
        <v>135</v>
      </c>
      <c r="B55" s="71">
        <v>0</v>
      </c>
      <c r="C55" s="117">
        <v>0</v>
      </c>
      <c r="D55" s="117">
        <v>10</v>
      </c>
      <c r="E55" s="117">
        <v>0</v>
      </c>
      <c r="F55" s="117">
        <v>0</v>
      </c>
      <c r="G55" s="117">
        <v>0</v>
      </c>
      <c r="H55" s="117">
        <v>0</v>
      </c>
      <c r="I55" s="117">
        <v>0</v>
      </c>
      <c r="J55" s="137">
        <v>0</v>
      </c>
      <c r="K55" s="137">
        <v>6.5238806651748718</v>
      </c>
      <c r="L55" s="137">
        <v>0</v>
      </c>
      <c r="M55" s="137">
        <v>0</v>
      </c>
      <c r="N55" s="137">
        <v>0</v>
      </c>
      <c r="O55" s="182">
        <v>0</v>
      </c>
    </row>
    <row r="56" spans="1:15" x14ac:dyDescent="0.2">
      <c r="A56" s="71" t="s">
        <v>137</v>
      </c>
      <c r="B56" s="71">
        <v>0</v>
      </c>
      <c r="C56" s="117">
        <v>0</v>
      </c>
      <c r="D56" s="117">
        <v>21</v>
      </c>
      <c r="E56" s="117">
        <v>11</v>
      </c>
      <c r="F56" s="117">
        <v>12</v>
      </c>
      <c r="G56" s="117">
        <v>13</v>
      </c>
      <c r="H56" s="117">
        <v>0</v>
      </c>
      <c r="I56" s="117">
        <v>0</v>
      </c>
      <c r="J56" s="137">
        <v>0</v>
      </c>
      <c r="K56" s="137">
        <v>7.4995714530598248</v>
      </c>
      <c r="L56" s="137">
        <v>3.9283469516027658</v>
      </c>
      <c r="M56" s="137">
        <v>4.2854694017484718</v>
      </c>
      <c r="N56" s="137">
        <v>4.6425918518941778</v>
      </c>
      <c r="O56" s="182">
        <v>0</v>
      </c>
    </row>
    <row r="57" spans="1:15" x14ac:dyDescent="0.2">
      <c r="A57" s="71" t="s">
        <v>139</v>
      </c>
      <c r="B57" s="71">
        <v>0</v>
      </c>
      <c r="C57" s="117">
        <v>0</v>
      </c>
      <c r="D57" s="117">
        <v>0</v>
      </c>
      <c r="E57" s="117">
        <v>0</v>
      </c>
      <c r="F57" s="117">
        <v>0</v>
      </c>
      <c r="G57" s="117">
        <v>0</v>
      </c>
      <c r="H57" s="117">
        <v>0</v>
      </c>
      <c r="I57" s="117">
        <v>0</v>
      </c>
      <c r="J57" s="137">
        <v>0</v>
      </c>
      <c r="K57" s="137">
        <v>0</v>
      </c>
      <c r="L57" s="137">
        <v>0</v>
      </c>
      <c r="M57" s="137">
        <v>0</v>
      </c>
      <c r="N57" s="137">
        <v>0</v>
      </c>
      <c r="O57" s="182">
        <v>0</v>
      </c>
    </row>
    <row r="58" spans="1:15" x14ac:dyDescent="0.2">
      <c r="A58" s="71" t="s">
        <v>141</v>
      </c>
      <c r="B58" s="71">
        <v>0</v>
      </c>
      <c r="C58" s="117">
        <v>0</v>
      </c>
      <c r="D58" s="117">
        <v>0</v>
      </c>
      <c r="E58" s="117">
        <v>0</v>
      </c>
      <c r="F58" s="117">
        <v>0</v>
      </c>
      <c r="G58" s="117">
        <v>0</v>
      </c>
      <c r="H58" s="117">
        <v>0</v>
      </c>
      <c r="I58" s="117">
        <v>0</v>
      </c>
      <c r="J58" s="137">
        <v>0</v>
      </c>
      <c r="K58" s="137">
        <v>0</v>
      </c>
      <c r="L58" s="137">
        <v>0</v>
      </c>
      <c r="M58" s="137">
        <v>0</v>
      </c>
      <c r="N58" s="137">
        <v>0</v>
      </c>
      <c r="O58" s="182">
        <v>0</v>
      </c>
    </row>
    <row r="59" spans="1:15" x14ac:dyDescent="0.2">
      <c r="A59" s="71" t="s">
        <v>143</v>
      </c>
      <c r="B59" s="71">
        <v>0</v>
      </c>
      <c r="C59" s="117">
        <v>0</v>
      </c>
      <c r="D59" s="117">
        <v>0</v>
      </c>
      <c r="E59" s="117">
        <v>0</v>
      </c>
      <c r="F59" s="117">
        <v>0</v>
      </c>
      <c r="G59" s="117">
        <v>0</v>
      </c>
      <c r="H59" s="117">
        <v>0</v>
      </c>
      <c r="I59" s="117">
        <v>0</v>
      </c>
      <c r="J59" s="137">
        <v>0</v>
      </c>
      <c r="K59" s="137">
        <v>0</v>
      </c>
      <c r="L59" s="137">
        <v>0</v>
      </c>
      <c r="M59" s="137">
        <v>0</v>
      </c>
      <c r="N59" s="137">
        <v>0</v>
      </c>
      <c r="O59" s="182">
        <v>0</v>
      </c>
    </row>
    <row r="60" spans="1:15" x14ac:dyDescent="0.2">
      <c r="A60" s="71" t="s">
        <v>145</v>
      </c>
      <c r="B60" s="71">
        <v>0</v>
      </c>
      <c r="C60" s="117">
        <v>0</v>
      </c>
      <c r="D60" s="117">
        <v>0</v>
      </c>
      <c r="E60" s="117">
        <v>0</v>
      </c>
      <c r="F60" s="117">
        <v>0</v>
      </c>
      <c r="G60" s="117">
        <v>0</v>
      </c>
      <c r="H60" s="117">
        <v>0</v>
      </c>
      <c r="I60" s="117">
        <v>0</v>
      </c>
      <c r="J60" s="137">
        <v>0</v>
      </c>
      <c r="K60" s="137">
        <v>0</v>
      </c>
      <c r="L60" s="137">
        <v>0</v>
      </c>
      <c r="M60" s="137">
        <v>0</v>
      </c>
      <c r="N60" s="137">
        <v>0</v>
      </c>
      <c r="O60" s="182">
        <v>0</v>
      </c>
    </row>
    <row r="61" spans="1:15" x14ac:dyDescent="0.2">
      <c r="A61" s="71" t="s">
        <v>147</v>
      </c>
      <c r="B61" s="71">
        <v>0</v>
      </c>
      <c r="C61" s="117">
        <v>0</v>
      </c>
      <c r="D61" s="117">
        <v>0</v>
      </c>
      <c r="E61" s="117">
        <v>0</v>
      </c>
      <c r="F61" s="117">
        <v>0</v>
      </c>
      <c r="G61" s="117">
        <v>0</v>
      </c>
      <c r="H61" s="117">
        <v>0</v>
      </c>
      <c r="I61" s="117">
        <v>0</v>
      </c>
      <c r="J61" s="137">
        <v>0</v>
      </c>
      <c r="K61" s="137">
        <v>0</v>
      </c>
      <c r="L61" s="137">
        <v>0</v>
      </c>
      <c r="M61" s="137">
        <v>0</v>
      </c>
      <c r="N61" s="137">
        <v>0</v>
      </c>
      <c r="O61" s="182">
        <v>0</v>
      </c>
    </row>
    <row r="62" spans="1:15" x14ac:dyDescent="0.2">
      <c r="A62" s="71" t="s">
        <v>149</v>
      </c>
      <c r="B62" s="71">
        <v>0</v>
      </c>
      <c r="C62" s="117">
        <v>0</v>
      </c>
      <c r="D62" s="117">
        <v>0</v>
      </c>
      <c r="E62" s="117">
        <v>0</v>
      </c>
      <c r="F62" s="117">
        <v>0</v>
      </c>
      <c r="G62" s="117">
        <v>0</v>
      </c>
      <c r="H62" s="117">
        <v>0</v>
      </c>
      <c r="I62" s="117">
        <v>0</v>
      </c>
      <c r="J62" s="137">
        <v>0</v>
      </c>
      <c r="K62" s="137">
        <v>0</v>
      </c>
      <c r="L62" s="137">
        <v>0</v>
      </c>
      <c r="M62" s="137">
        <v>0</v>
      </c>
      <c r="N62" s="137">
        <v>0</v>
      </c>
      <c r="O62" s="182">
        <v>0</v>
      </c>
    </row>
    <row r="63" spans="1:15" x14ac:dyDescent="0.2">
      <c r="A63" s="71" t="s">
        <v>151</v>
      </c>
      <c r="B63" s="71">
        <v>0</v>
      </c>
      <c r="C63" s="117">
        <v>0</v>
      </c>
      <c r="D63" s="117">
        <v>0</v>
      </c>
      <c r="E63" s="117">
        <v>0</v>
      </c>
      <c r="F63" s="117">
        <v>0</v>
      </c>
      <c r="G63" s="117">
        <v>0</v>
      </c>
      <c r="H63" s="117">
        <v>0</v>
      </c>
      <c r="I63" s="117">
        <v>0</v>
      </c>
      <c r="J63" s="137">
        <v>0</v>
      </c>
      <c r="K63" s="137">
        <v>0</v>
      </c>
      <c r="L63" s="137">
        <v>0</v>
      </c>
      <c r="M63" s="137">
        <v>0</v>
      </c>
      <c r="N63" s="137">
        <v>0</v>
      </c>
      <c r="O63" s="182">
        <v>0</v>
      </c>
    </row>
    <row r="64" spans="1:15" x14ac:dyDescent="0.2">
      <c r="A64" s="71" t="s">
        <v>153</v>
      </c>
      <c r="B64" s="71">
        <v>0</v>
      </c>
      <c r="C64" s="117">
        <v>0</v>
      </c>
      <c r="D64" s="117">
        <v>0</v>
      </c>
      <c r="E64" s="117">
        <v>0</v>
      </c>
      <c r="F64" s="117">
        <v>0</v>
      </c>
      <c r="G64" s="117">
        <v>0</v>
      </c>
      <c r="H64" s="117">
        <v>0</v>
      </c>
      <c r="I64" s="117">
        <v>0</v>
      </c>
      <c r="J64" s="137">
        <v>0</v>
      </c>
      <c r="K64" s="137">
        <v>0</v>
      </c>
      <c r="L64" s="137">
        <v>0</v>
      </c>
      <c r="M64" s="137">
        <v>0</v>
      </c>
      <c r="N64" s="137">
        <v>0</v>
      </c>
      <c r="O64" s="182">
        <v>0</v>
      </c>
    </row>
    <row r="65" spans="1:15" x14ac:dyDescent="0.2">
      <c r="A65" s="71" t="s">
        <v>155</v>
      </c>
      <c r="B65" s="71">
        <v>0</v>
      </c>
      <c r="C65" s="117">
        <v>20</v>
      </c>
      <c r="D65" s="117">
        <v>34</v>
      </c>
      <c r="E65" s="117">
        <v>32</v>
      </c>
      <c r="F65" s="117">
        <v>18</v>
      </c>
      <c r="G65" s="117">
        <v>10</v>
      </c>
      <c r="H65" s="117">
        <v>0</v>
      </c>
      <c r="I65" s="117">
        <v>0</v>
      </c>
      <c r="J65" s="137">
        <v>2.9578010523856144</v>
      </c>
      <c r="K65" s="137">
        <v>5.0282617890555441</v>
      </c>
      <c r="L65" s="137">
        <v>4.7324816838169834</v>
      </c>
      <c r="M65" s="137">
        <v>2.6620209471470528</v>
      </c>
      <c r="N65" s="137">
        <v>1.4789005261928072</v>
      </c>
      <c r="O65" s="182">
        <v>0</v>
      </c>
    </row>
    <row r="66" spans="1:15" x14ac:dyDescent="0.2">
      <c r="A66" s="71" t="s">
        <v>157</v>
      </c>
      <c r="B66" s="71">
        <v>0</v>
      </c>
      <c r="C66" s="117">
        <v>0</v>
      </c>
      <c r="D66" s="117">
        <v>0</v>
      </c>
      <c r="E66" s="117">
        <v>0</v>
      </c>
      <c r="F66" s="117">
        <v>0</v>
      </c>
      <c r="G66" s="117">
        <v>0</v>
      </c>
      <c r="H66" s="117">
        <v>0</v>
      </c>
      <c r="I66" s="117">
        <v>0</v>
      </c>
      <c r="J66" s="137">
        <v>0</v>
      </c>
      <c r="K66" s="137">
        <v>0</v>
      </c>
      <c r="L66" s="137">
        <v>0</v>
      </c>
      <c r="M66" s="137">
        <v>0</v>
      </c>
      <c r="N66" s="137">
        <v>0</v>
      </c>
      <c r="O66" s="182">
        <v>0</v>
      </c>
    </row>
    <row r="67" spans="1:15" x14ac:dyDescent="0.2">
      <c r="A67" s="71" t="s">
        <v>159</v>
      </c>
      <c r="B67" s="71">
        <v>0</v>
      </c>
      <c r="C67" s="117">
        <v>0</v>
      </c>
      <c r="D67" s="117">
        <v>0</v>
      </c>
      <c r="E67" s="117">
        <v>0</v>
      </c>
      <c r="F67" s="117">
        <v>0</v>
      </c>
      <c r="G67" s="117">
        <v>0</v>
      </c>
      <c r="H67" s="117">
        <v>0</v>
      </c>
      <c r="I67" s="117">
        <v>0</v>
      </c>
      <c r="J67" s="137">
        <v>0</v>
      </c>
      <c r="K67" s="137">
        <v>0</v>
      </c>
      <c r="L67" s="137">
        <v>0</v>
      </c>
      <c r="M67" s="137">
        <v>0</v>
      </c>
      <c r="N67" s="137">
        <v>0</v>
      </c>
      <c r="O67" s="182">
        <v>0</v>
      </c>
    </row>
    <row r="68" spans="1:15" x14ac:dyDescent="0.2">
      <c r="A68" s="71" t="s">
        <v>161</v>
      </c>
      <c r="B68" s="71">
        <v>0</v>
      </c>
      <c r="C68" s="117">
        <v>0</v>
      </c>
      <c r="D68" s="117">
        <v>0</v>
      </c>
      <c r="E68" s="117">
        <v>0</v>
      </c>
      <c r="F68" s="117">
        <v>0</v>
      </c>
      <c r="G68" s="117">
        <v>0</v>
      </c>
      <c r="H68" s="117">
        <v>0</v>
      </c>
      <c r="I68" s="117">
        <v>0</v>
      </c>
      <c r="J68" s="137">
        <v>0</v>
      </c>
      <c r="K68" s="137">
        <v>0</v>
      </c>
      <c r="L68" s="137">
        <v>0</v>
      </c>
      <c r="M68" s="137">
        <v>0</v>
      </c>
      <c r="N68" s="137">
        <v>0</v>
      </c>
      <c r="O68" s="182">
        <v>0</v>
      </c>
    </row>
    <row r="69" spans="1:15" x14ac:dyDescent="0.2">
      <c r="A69" s="71" t="s">
        <v>163</v>
      </c>
      <c r="B69" s="71">
        <v>0</v>
      </c>
      <c r="C69" s="117">
        <v>0</v>
      </c>
      <c r="D69" s="117">
        <v>11</v>
      </c>
      <c r="E69" s="117">
        <v>13</v>
      </c>
      <c r="F69" s="117">
        <v>0</v>
      </c>
      <c r="G69" s="117">
        <v>0</v>
      </c>
      <c r="H69" s="117">
        <v>0</v>
      </c>
      <c r="I69" s="117">
        <v>0</v>
      </c>
      <c r="J69" s="137">
        <v>0</v>
      </c>
      <c r="K69" s="137">
        <v>11.053054662379422</v>
      </c>
      <c r="L69" s="137">
        <v>13.062700964630226</v>
      </c>
      <c r="M69" s="137">
        <v>0</v>
      </c>
      <c r="N69" s="137">
        <v>0</v>
      </c>
      <c r="O69" s="182">
        <v>0</v>
      </c>
    </row>
    <row r="70" spans="1:15" x14ac:dyDescent="0.2">
      <c r="A70" s="71" t="s">
        <v>165</v>
      </c>
      <c r="B70" s="71">
        <v>0</v>
      </c>
      <c r="C70" s="117">
        <v>0</v>
      </c>
      <c r="D70" s="117">
        <v>0</v>
      </c>
      <c r="E70" s="117">
        <v>0</v>
      </c>
      <c r="F70" s="117">
        <v>0</v>
      </c>
      <c r="G70" s="117">
        <v>0</v>
      </c>
      <c r="H70" s="117">
        <v>0</v>
      </c>
      <c r="I70" s="117">
        <v>0</v>
      </c>
      <c r="J70" s="137">
        <v>0</v>
      </c>
      <c r="K70" s="137">
        <v>0</v>
      </c>
      <c r="L70" s="137">
        <v>0</v>
      </c>
      <c r="M70" s="137">
        <v>0</v>
      </c>
      <c r="N70" s="137">
        <v>0</v>
      </c>
      <c r="O70" s="182">
        <v>0</v>
      </c>
    </row>
    <row r="71" spans="1:15" x14ac:dyDescent="0.2">
      <c r="A71" s="71" t="s">
        <v>167</v>
      </c>
      <c r="B71" s="71">
        <v>0</v>
      </c>
      <c r="C71" s="117">
        <v>0</v>
      </c>
      <c r="D71" s="117">
        <v>0</v>
      </c>
      <c r="E71" s="117">
        <v>0</v>
      </c>
      <c r="F71" s="117">
        <v>0</v>
      </c>
      <c r="G71" s="117">
        <v>0</v>
      </c>
      <c r="H71" s="117">
        <v>0</v>
      </c>
      <c r="I71" s="117">
        <v>0</v>
      </c>
      <c r="J71" s="137">
        <v>0</v>
      </c>
      <c r="K71" s="137">
        <v>0</v>
      </c>
      <c r="L71" s="137">
        <v>0</v>
      </c>
      <c r="M71" s="137">
        <v>0</v>
      </c>
      <c r="N71" s="137">
        <v>0</v>
      </c>
      <c r="O71" s="182">
        <v>0</v>
      </c>
    </row>
    <row r="72" spans="1:15" x14ac:dyDescent="0.2">
      <c r="A72" s="71" t="s">
        <v>169</v>
      </c>
      <c r="B72" s="71">
        <v>0</v>
      </c>
      <c r="C72" s="117">
        <v>0</v>
      </c>
      <c r="D72" s="117">
        <v>52</v>
      </c>
      <c r="E72" s="117">
        <v>53</v>
      </c>
      <c r="F72" s="117">
        <v>42</v>
      </c>
      <c r="G72" s="117">
        <v>15</v>
      </c>
      <c r="H72" s="117">
        <v>0</v>
      </c>
      <c r="I72" s="117">
        <v>0</v>
      </c>
      <c r="J72" s="137">
        <v>0</v>
      </c>
      <c r="K72" s="137">
        <v>4.8051511220027869</v>
      </c>
      <c r="L72" s="137">
        <v>4.897557874348994</v>
      </c>
      <c r="M72" s="137">
        <v>3.8810835985407124</v>
      </c>
      <c r="N72" s="137">
        <v>1.3861012851931116</v>
      </c>
      <c r="O72" s="182">
        <v>0</v>
      </c>
    </row>
    <row r="73" spans="1:15" x14ac:dyDescent="0.2">
      <c r="A73" s="71" t="s">
        <v>171</v>
      </c>
      <c r="B73" s="71">
        <v>0</v>
      </c>
      <c r="C73" s="117">
        <v>0</v>
      </c>
      <c r="D73" s="117">
        <v>10</v>
      </c>
      <c r="E73" s="117">
        <v>11</v>
      </c>
      <c r="F73" s="117">
        <v>10</v>
      </c>
      <c r="G73" s="117">
        <v>0</v>
      </c>
      <c r="H73" s="117">
        <v>0</v>
      </c>
      <c r="I73" s="117">
        <v>0</v>
      </c>
      <c r="J73" s="137">
        <v>0</v>
      </c>
      <c r="K73" s="137">
        <v>10.487566989334145</v>
      </c>
      <c r="L73" s="137">
        <v>11.536323688267558</v>
      </c>
      <c r="M73" s="137">
        <v>10.487566989334145</v>
      </c>
      <c r="N73" s="137">
        <v>0</v>
      </c>
      <c r="O73" s="182">
        <v>0</v>
      </c>
    </row>
    <row r="74" spans="1:15" x14ac:dyDescent="0.2">
      <c r="A74" s="71" t="s">
        <v>173</v>
      </c>
      <c r="B74" s="71">
        <v>0</v>
      </c>
      <c r="C74" s="117">
        <v>0</v>
      </c>
      <c r="D74" s="117">
        <v>0</v>
      </c>
      <c r="E74" s="117">
        <v>0</v>
      </c>
      <c r="F74" s="117">
        <v>0</v>
      </c>
      <c r="G74" s="117">
        <v>0</v>
      </c>
      <c r="H74" s="117">
        <v>0</v>
      </c>
      <c r="I74" s="117">
        <v>0</v>
      </c>
      <c r="J74" s="137">
        <v>0</v>
      </c>
      <c r="K74" s="137">
        <v>0</v>
      </c>
      <c r="L74" s="137">
        <v>0</v>
      </c>
      <c r="M74" s="137">
        <v>0</v>
      </c>
      <c r="N74" s="137">
        <v>0</v>
      </c>
      <c r="O74" s="182">
        <v>0</v>
      </c>
    </row>
    <row r="75" spans="1:15" x14ac:dyDescent="0.2">
      <c r="A75" s="71" t="s">
        <v>175</v>
      </c>
      <c r="B75" s="71">
        <v>0</v>
      </c>
      <c r="C75" s="117">
        <v>0</v>
      </c>
      <c r="D75" s="117">
        <v>0</v>
      </c>
      <c r="E75" s="117">
        <v>0</v>
      </c>
      <c r="F75" s="117">
        <v>0</v>
      </c>
      <c r="G75" s="117">
        <v>0</v>
      </c>
      <c r="H75" s="117">
        <v>0</v>
      </c>
      <c r="I75" s="117">
        <v>0</v>
      </c>
      <c r="J75" s="137">
        <v>0</v>
      </c>
      <c r="K75" s="137">
        <v>0</v>
      </c>
      <c r="L75" s="137">
        <v>0</v>
      </c>
      <c r="M75" s="137">
        <v>0</v>
      </c>
      <c r="N75" s="137">
        <v>0</v>
      </c>
      <c r="O75" s="182">
        <v>0</v>
      </c>
    </row>
    <row r="76" spans="1:15" x14ac:dyDescent="0.2">
      <c r="A76" s="71" t="s">
        <v>177</v>
      </c>
      <c r="B76" s="71">
        <v>0</v>
      </c>
      <c r="C76" s="117">
        <v>0</v>
      </c>
      <c r="D76" s="117">
        <v>14</v>
      </c>
      <c r="E76" s="117">
        <v>0</v>
      </c>
      <c r="F76" s="117">
        <v>0</v>
      </c>
      <c r="G76" s="117">
        <v>0</v>
      </c>
      <c r="H76" s="117">
        <v>0</v>
      </c>
      <c r="I76" s="117">
        <v>0</v>
      </c>
      <c r="J76" s="137">
        <v>0</v>
      </c>
      <c r="K76" s="137">
        <v>15.245230420768358</v>
      </c>
      <c r="L76" s="137">
        <v>0</v>
      </c>
      <c r="M76" s="137">
        <v>0</v>
      </c>
      <c r="N76" s="137">
        <v>0</v>
      </c>
      <c r="O76" s="182">
        <v>0</v>
      </c>
    </row>
    <row r="77" spans="1:15" x14ac:dyDescent="0.2">
      <c r="A77" s="71" t="s">
        <v>179</v>
      </c>
      <c r="B77" s="71">
        <v>0</v>
      </c>
      <c r="C77" s="117">
        <v>0</v>
      </c>
      <c r="D77" s="117">
        <v>0</v>
      </c>
      <c r="E77" s="117">
        <v>0</v>
      </c>
      <c r="F77" s="117">
        <v>0</v>
      </c>
      <c r="G77" s="117">
        <v>0</v>
      </c>
      <c r="H77" s="117">
        <v>0</v>
      </c>
      <c r="I77" s="117">
        <v>0</v>
      </c>
      <c r="J77" s="137">
        <v>0</v>
      </c>
      <c r="K77" s="137">
        <v>0</v>
      </c>
      <c r="L77" s="137">
        <v>0</v>
      </c>
      <c r="M77" s="137">
        <v>0</v>
      </c>
      <c r="N77" s="137">
        <v>0</v>
      </c>
      <c r="O77" s="182">
        <v>0</v>
      </c>
    </row>
    <row r="78" spans="1:15" x14ac:dyDescent="0.2">
      <c r="A78" s="71" t="s">
        <v>181</v>
      </c>
      <c r="B78" s="71">
        <v>0</v>
      </c>
      <c r="C78" s="117">
        <v>0</v>
      </c>
      <c r="D78" s="117">
        <v>0</v>
      </c>
      <c r="E78" s="117">
        <v>0</v>
      </c>
      <c r="F78" s="117">
        <v>0</v>
      </c>
      <c r="G78" s="117">
        <v>0</v>
      </c>
      <c r="H78" s="117">
        <v>0</v>
      </c>
      <c r="I78" s="117">
        <v>0</v>
      </c>
      <c r="J78" s="137">
        <v>0</v>
      </c>
      <c r="K78" s="137">
        <v>0</v>
      </c>
      <c r="L78" s="137">
        <v>0</v>
      </c>
      <c r="M78" s="137">
        <v>0</v>
      </c>
      <c r="N78" s="137">
        <v>0</v>
      </c>
      <c r="O78" s="182">
        <v>0</v>
      </c>
    </row>
    <row r="79" spans="1:15" x14ac:dyDescent="0.2">
      <c r="A79" s="71" t="s">
        <v>183</v>
      </c>
      <c r="B79" s="71">
        <v>0</v>
      </c>
      <c r="C79" s="117">
        <v>0</v>
      </c>
      <c r="D79" s="117">
        <v>0</v>
      </c>
      <c r="E79" s="117">
        <v>0</v>
      </c>
      <c r="F79" s="117">
        <v>0</v>
      </c>
      <c r="G79" s="117">
        <v>0</v>
      </c>
      <c r="H79" s="117">
        <v>0</v>
      </c>
      <c r="I79" s="117">
        <v>0</v>
      </c>
      <c r="J79" s="137">
        <v>0</v>
      </c>
      <c r="K79" s="137">
        <v>0</v>
      </c>
      <c r="L79" s="137">
        <v>0</v>
      </c>
      <c r="M79" s="137">
        <v>0</v>
      </c>
      <c r="N79" s="137">
        <v>0</v>
      </c>
      <c r="O79" s="182">
        <v>0</v>
      </c>
    </row>
    <row r="80" spans="1:15" x14ac:dyDescent="0.2">
      <c r="A80" s="71" t="s">
        <v>185</v>
      </c>
      <c r="B80" s="71">
        <v>0</v>
      </c>
      <c r="C80" s="117">
        <v>0</v>
      </c>
      <c r="D80" s="117">
        <v>33</v>
      </c>
      <c r="E80" s="117">
        <v>32</v>
      </c>
      <c r="F80" s="117">
        <v>12</v>
      </c>
      <c r="G80" s="117">
        <v>11</v>
      </c>
      <c r="H80" s="117">
        <v>0</v>
      </c>
      <c r="I80" s="117">
        <v>0</v>
      </c>
      <c r="J80" s="137">
        <v>0</v>
      </c>
      <c r="K80" s="137">
        <v>4.3000888685032823</v>
      </c>
      <c r="L80" s="137">
        <v>4.1697831452153045</v>
      </c>
      <c r="M80" s="137">
        <v>1.5636686794557391</v>
      </c>
      <c r="N80" s="137">
        <v>1.433362956167761</v>
      </c>
      <c r="O80" s="182">
        <v>0</v>
      </c>
    </row>
    <row r="81" spans="1:15" x14ac:dyDescent="0.2">
      <c r="A81" s="71" t="s">
        <v>187</v>
      </c>
      <c r="B81" s="71">
        <v>0</v>
      </c>
      <c r="C81" s="117">
        <v>0</v>
      </c>
      <c r="D81" s="117">
        <v>0</v>
      </c>
      <c r="E81" s="117">
        <v>0</v>
      </c>
      <c r="F81" s="117">
        <v>0</v>
      </c>
      <c r="G81" s="117">
        <v>0</v>
      </c>
      <c r="H81" s="117">
        <v>0</v>
      </c>
      <c r="I81" s="117">
        <v>0</v>
      </c>
      <c r="J81" s="137">
        <v>0</v>
      </c>
      <c r="K81" s="137">
        <v>0</v>
      </c>
      <c r="L81" s="137">
        <v>0</v>
      </c>
      <c r="M81" s="137">
        <v>0</v>
      </c>
      <c r="N81" s="137">
        <v>0</v>
      </c>
      <c r="O81" s="182">
        <v>0</v>
      </c>
    </row>
    <row r="82" spans="1:15" x14ac:dyDescent="0.2">
      <c r="A82" s="71" t="s">
        <v>189</v>
      </c>
      <c r="B82" s="71">
        <v>0</v>
      </c>
      <c r="C82" s="117">
        <v>0</v>
      </c>
      <c r="D82" s="117">
        <v>0</v>
      </c>
      <c r="E82" s="117">
        <v>0</v>
      </c>
      <c r="F82" s="117">
        <v>0</v>
      </c>
      <c r="G82" s="117">
        <v>0</v>
      </c>
      <c r="H82" s="117">
        <v>0</v>
      </c>
      <c r="I82" s="117">
        <v>0</v>
      </c>
      <c r="J82" s="137">
        <v>0</v>
      </c>
      <c r="K82" s="137">
        <v>0</v>
      </c>
      <c r="L82" s="137">
        <v>0</v>
      </c>
      <c r="M82" s="137">
        <v>0</v>
      </c>
      <c r="N82" s="137">
        <v>0</v>
      </c>
      <c r="O82" s="182">
        <v>0</v>
      </c>
    </row>
    <row r="83" spans="1:15" x14ac:dyDescent="0.2">
      <c r="A83" s="71" t="s">
        <v>191</v>
      </c>
      <c r="B83" s="71">
        <v>0</v>
      </c>
      <c r="C83" s="117">
        <v>12</v>
      </c>
      <c r="D83" s="117">
        <v>43</v>
      </c>
      <c r="E83" s="117">
        <v>27</v>
      </c>
      <c r="F83" s="117">
        <v>21</v>
      </c>
      <c r="G83" s="117">
        <v>22</v>
      </c>
      <c r="H83" s="117">
        <v>0</v>
      </c>
      <c r="I83" s="117">
        <v>0</v>
      </c>
      <c r="J83" s="137">
        <v>1.6534345970166529</v>
      </c>
      <c r="K83" s="137">
        <v>5.9248073059763389</v>
      </c>
      <c r="L83" s="137">
        <v>3.7202278432874691</v>
      </c>
      <c r="M83" s="137">
        <v>2.8935105447791427</v>
      </c>
      <c r="N83" s="137">
        <v>3.031296761197197</v>
      </c>
      <c r="O83" s="182">
        <v>0</v>
      </c>
    </row>
    <row r="84" spans="1:15" x14ac:dyDescent="0.2">
      <c r="A84" s="71" t="s">
        <v>193</v>
      </c>
      <c r="B84" s="71">
        <v>0</v>
      </c>
      <c r="C84" s="117">
        <v>0</v>
      </c>
      <c r="D84" s="117">
        <v>0</v>
      </c>
      <c r="E84" s="117">
        <v>0</v>
      </c>
      <c r="F84" s="117">
        <v>0</v>
      </c>
      <c r="G84" s="117">
        <v>0</v>
      </c>
      <c r="H84" s="117">
        <v>0</v>
      </c>
      <c r="I84" s="117">
        <v>0</v>
      </c>
      <c r="J84" s="137">
        <v>0</v>
      </c>
      <c r="K84" s="137">
        <v>0</v>
      </c>
      <c r="L84" s="137">
        <v>0</v>
      </c>
      <c r="M84" s="137">
        <v>0</v>
      </c>
      <c r="N84" s="137">
        <v>0</v>
      </c>
      <c r="O84" s="182">
        <v>0</v>
      </c>
    </row>
    <row r="85" spans="1:15" x14ac:dyDescent="0.2">
      <c r="A85" s="71" t="s">
        <v>195</v>
      </c>
      <c r="B85" s="71">
        <v>0</v>
      </c>
      <c r="C85" s="117">
        <v>0</v>
      </c>
      <c r="D85" s="117">
        <v>10</v>
      </c>
      <c r="E85" s="117">
        <v>15</v>
      </c>
      <c r="F85" s="117">
        <v>0</v>
      </c>
      <c r="G85" s="117">
        <v>0</v>
      </c>
      <c r="H85" s="117">
        <v>0</v>
      </c>
      <c r="I85" s="117">
        <v>0</v>
      </c>
      <c r="J85" s="137">
        <v>0</v>
      </c>
      <c r="K85" s="137">
        <v>2.326279279132577</v>
      </c>
      <c r="L85" s="137">
        <v>3.4894189186988656</v>
      </c>
      <c r="M85" s="137">
        <v>0</v>
      </c>
      <c r="N85" s="137">
        <v>0</v>
      </c>
      <c r="O85" s="182">
        <v>0</v>
      </c>
    </row>
    <row r="86" spans="1:15" x14ac:dyDescent="0.2">
      <c r="A86" s="71" t="s">
        <v>197</v>
      </c>
      <c r="B86" s="71">
        <v>0</v>
      </c>
      <c r="C86" s="117">
        <v>0</v>
      </c>
      <c r="D86" s="117">
        <v>11</v>
      </c>
      <c r="E86" s="117">
        <v>0</v>
      </c>
      <c r="F86" s="117">
        <v>0</v>
      </c>
      <c r="G86" s="117">
        <v>0</v>
      </c>
      <c r="H86" s="117">
        <v>0</v>
      </c>
      <c r="I86" s="117">
        <v>0</v>
      </c>
      <c r="J86" s="137">
        <v>0</v>
      </c>
      <c r="K86" s="137">
        <v>8.7662674030331278</v>
      </c>
      <c r="L86" s="137">
        <v>0</v>
      </c>
      <c r="M86" s="137">
        <v>0</v>
      </c>
      <c r="N86" s="137">
        <v>0</v>
      </c>
      <c r="O86" s="182">
        <v>0</v>
      </c>
    </row>
    <row r="87" spans="1:15" x14ac:dyDescent="0.2">
      <c r="A87" s="71" t="s">
        <v>199</v>
      </c>
      <c r="B87" s="71">
        <v>0</v>
      </c>
      <c r="C87" s="117">
        <v>0</v>
      </c>
      <c r="D87" s="117">
        <v>0</v>
      </c>
      <c r="E87" s="117">
        <v>0</v>
      </c>
      <c r="F87" s="117">
        <v>0</v>
      </c>
      <c r="G87" s="117">
        <v>0</v>
      </c>
      <c r="H87" s="117">
        <v>0</v>
      </c>
      <c r="I87" s="117">
        <v>0</v>
      </c>
      <c r="J87" s="137">
        <v>0</v>
      </c>
      <c r="K87" s="137">
        <v>0</v>
      </c>
      <c r="L87" s="137">
        <v>0</v>
      </c>
      <c r="M87" s="137">
        <v>0</v>
      </c>
      <c r="N87" s="137">
        <v>0</v>
      </c>
      <c r="O87" s="182">
        <v>0</v>
      </c>
    </row>
    <row r="88" spans="1:15" x14ac:dyDescent="0.2">
      <c r="A88" s="71" t="s">
        <v>201</v>
      </c>
      <c r="B88" s="71">
        <v>0</v>
      </c>
      <c r="C88" s="117">
        <v>0</v>
      </c>
      <c r="D88" s="117">
        <v>0</v>
      </c>
      <c r="E88" s="117">
        <v>0</v>
      </c>
      <c r="F88" s="117">
        <v>0</v>
      </c>
      <c r="G88" s="117">
        <v>0</v>
      </c>
      <c r="H88" s="117">
        <v>0</v>
      </c>
      <c r="I88" s="117">
        <v>0</v>
      </c>
      <c r="J88" s="137">
        <v>0</v>
      </c>
      <c r="K88" s="137">
        <v>0</v>
      </c>
      <c r="L88" s="137">
        <v>0</v>
      </c>
      <c r="M88" s="137">
        <v>0</v>
      </c>
      <c r="N88" s="137">
        <v>0</v>
      </c>
      <c r="O88" s="182">
        <v>0</v>
      </c>
    </row>
    <row r="89" spans="1:15" x14ac:dyDescent="0.2">
      <c r="A89" s="71" t="s">
        <v>203</v>
      </c>
      <c r="B89" s="71">
        <v>0</v>
      </c>
      <c r="C89" s="117">
        <v>0</v>
      </c>
      <c r="D89" s="117">
        <v>0</v>
      </c>
      <c r="E89" s="117">
        <v>0</v>
      </c>
      <c r="F89" s="117">
        <v>0</v>
      </c>
      <c r="G89" s="117">
        <v>0</v>
      </c>
      <c r="H89" s="117">
        <v>0</v>
      </c>
      <c r="I89" s="117">
        <v>0</v>
      </c>
      <c r="J89" s="137">
        <v>0</v>
      </c>
      <c r="K89" s="137">
        <v>0</v>
      </c>
      <c r="L89" s="137">
        <v>0</v>
      </c>
      <c r="M89" s="137">
        <v>0</v>
      </c>
      <c r="N89" s="137">
        <v>0</v>
      </c>
      <c r="O89" s="182">
        <v>0</v>
      </c>
    </row>
    <row r="90" spans="1:15" x14ac:dyDescent="0.2">
      <c r="A90" s="71" t="s">
        <v>205</v>
      </c>
      <c r="B90" s="71">
        <v>0</v>
      </c>
      <c r="C90" s="117">
        <v>12</v>
      </c>
      <c r="D90" s="117">
        <v>47</v>
      </c>
      <c r="E90" s="117">
        <v>44</v>
      </c>
      <c r="F90" s="117">
        <v>36</v>
      </c>
      <c r="G90" s="117">
        <v>18</v>
      </c>
      <c r="H90" s="117">
        <v>0</v>
      </c>
      <c r="I90" s="117">
        <v>0</v>
      </c>
      <c r="J90" s="137">
        <v>4.5356102096585822</v>
      </c>
      <c r="K90" s="137">
        <v>17.764473321162779</v>
      </c>
      <c r="L90" s="137">
        <v>16.630570768748136</v>
      </c>
      <c r="M90" s="137">
        <v>13.606830628975747</v>
      </c>
      <c r="N90" s="137">
        <v>6.8034153144878733</v>
      </c>
      <c r="O90" s="182">
        <v>0</v>
      </c>
    </row>
    <row r="91" spans="1:15" x14ac:dyDescent="0.2">
      <c r="A91" s="71" t="s">
        <v>207</v>
      </c>
      <c r="B91" s="71">
        <v>0</v>
      </c>
      <c r="C91" s="117">
        <v>0</v>
      </c>
      <c r="D91" s="117">
        <v>0</v>
      </c>
      <c r="E91" s="117">
        <v>0</v>
      </c>
      <c r="F91" s="117">
        <v>0</v>
      </c>
      <c r="G91" s="117">
        <v>0</v>
      </c>
      <c r="H91" s="117">
        <v>0</v>
      </c>
      <c r="I91" s="117">
        <v>0</v>
      </c>
      <c r="J91" s="137">
        <v>0</v>
      </c>
      <c r="K91" s="137">
        <v>0</v>
      </c>
      <c r="L91" s="137">
        <v>0</v>
      </c>
      <c r="M91" s="137">
        <v>0</v>
      </c>
      <c r="N91" s="137">
        <v>0</v>
      </c>
      <c r="O91" s="182">
        <v>0</v>
      </c>
    </row>
    <row r="92" spans="1:15" x14ac:dyDescent="0.2">
      <c r="A92" s="71" t="s">
        <v>209</v>
      </c>
      <c r="B92" s="71">
        <v>0</v>
      </c>
      <c r="C92" s="117">
        <v>0</v>
      </c>
      <c r="D92" s="117">
        <v>0</v>
      </c>
      <c r="E92" s="117">
        <v>0</v>
      </c>
      <c r="F92" s="117">
        <v>0</v>
      </c>
      <c r="G92" s="117">
        <v>0</v>
      </c>
      <c r="H92" s="117">
        <v>0</v>
      </c>
      <c r="I92" s="117">
        <v>0</v>
      </c>
      <c r="J92" s="137">
        <v>0</v>
      </c>
      <c r="K92" s="137">
        <v>0</v>
      </c>
      <c r="L92" s="137">
        <v>0</v>
      </c>
      <c r="M92" s="137">
        <v>0</v>
      </c>
      <c r="N92" s="137">
        <v>0</v>
      </c>
      <c r="O92" s="182">
        <v>0</v>
      </c>
    </row>
    <row r="93" spans="1:15" x14ac:dyDescent="0.2">
      <c r="A93" s="71" t="s">
        <v>211</v>
      </c>
      <c r="B93" s="71">
        <v>0</v>
      </c>
      <c r="C93" s="117">
        <v>0</v>
      </c>
      <c r="D93" s="117">
        <v>0</v>
      </c>
      <c r="E93" s="117">
        <v>0</v>
      </c>
      <c r="F93" s="117">
        <v>0</v>
      </c>
      <c r="G93" s="117">
        <v>0</v>
      </c>
      <c r="H93" s="117">
        <v>0</v>
      </c>
      <c r="I93" s="117">
        <v>0</v>
      </c>
      <c r="J93" s="137">
        <v>0</v>
      </c>
      <c r="K93" s="137">
        <v>0</v>
      </c>
      <c r="L93" s="137">
        <v>0</v>
      </c>
      <c r="M93" s="137">
        <v>0</v>
      </c>
      <c r="N93" s="137">
        <v>0</v>
      </c>
      <c r="O93" s="182">
        <v>0</v>
      </c>
    </row>
  </sheetData>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7CD5C544E4C8D41BA748616633EE596" ma:contentTypeVersion="4" ma:contentTypeDescription="Create a new document." ma:contentTypeScope="" ma:versionID="d5dc56a6a61747a60c711ec073daca43">
  <xsd:schema xmlns:xsd="http://www.w3.org/2001/XMLSchema" xmlns:xs="http://www.w3.org/2001/XMLSchema" xmlns:p="http://schemas.microsoft.com/office/2006/metadata/properties" xmlns:ns2="cfa49db8-c0be-43c9-a013-f527f1859c29" targetNamespace="http://schemas.microsoft.com/office/2006/metadata/properties" ma:root="true" ma:fieldsID="e9ce031bc8e09f2bab9afc495f5103bd" ns2:_="">
    <xsd:import namespace="cfa49db8-c0be-43c9-a013-f527f1859c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a49db8-c0be-43c9-a013-f527f1859c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D8DE28-3D78-4C1D-8243-0B1C58973E6E}">
  <ds:schemaRefs>
    <ds:schemaRef ds:uri="http://schemas.microsoft.com/sharepoint/v3/contenttype/forms"/>
  </ds:schemaRefs>
</ds:datastoreItem>
</file>

<file path=customXml/itemProps2.xml><?xml version="1.0" encoding="utf-8"?>
<ds:datastoreItem xmlns:ds="http://schemas.openxmlformats.org/officeDocument/2006/customXml" ds:itemID="{FCDD0015-2DA0-4132-B483-91EE45E06E13}">
  <ds:schemaRefs>
    <ds:schemaRef ds:uri="http://purl.org/dc/dcmitype/"/>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cfa49db8-c0be-43c9-a013-f527f1859c29"/>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09D51100-3407-4DA6-B439-CC44EAD05C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a49db8-c0be-43c9-a013-f527f1859c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Total Opioid Overdoses by Year</vt:lpstr>
      <vt:lpstr>Race and Age Data 2016-2019</vt:lpstr>
      <vt:lpstr>County Populations 2016-2019</vt:lpstr>
      <vt:lpstr>Change Calculations</vt:lpstr>
      <vt:lpstr>2010 data</vt:lpstr>
      <vt:lpstr>2019 CDC Opioid Overdose Data</vt:lpstr>
      <vt:lpstr>Sheet4</vt:lpstr>
      <vt:lpstr>Drug Overdose Mortality Rate</vt:lpstr>
      <vt:lpstr>Programs</vt:lpstr>
      <vt:lpstr>Race and Hispanic Data (raw)</vt:lpstr>
      <vt:lpstr>2020 Demographic Data</vt:lpstr>
      <vt:lpstr>Sheet1</vt:lpstr>
      <vt:lpstr>Sheet2</vt:lpstr>
      <vt:lpstr>Sources</vt:lpstr>
      <vt:lpstr>Sheet3</vt:lpstr>
      <vt:lpstr>Sheet5</vt:lpstr>
      <vt:lpstr>'Race and Hispanic Data (raw)'!Multiple_Cause_of_Death__1999_2019</vt:lpstr>
      <vt:lpstr>'2019 CDC Opioid Overdose Data'!Multiple_Cause_of_Death__1999_2019_1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Justis</dc:creator>
  <cp:keywords/>
  <dc:description/>
  <cp:lastModifiedBy>Jacqueline Kho</cp:lastModifiedBy>
  <cp:revision/>
  <dcterms:created xsi:type="dcterms:W3CDTF">2011-02-10T18:06:39Z</dcterms:created>
  <dcterms:modified xsi:type="dcterms:W3CDTF">2021-12-03T06:53:34Z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0x010100A7CD5C544E4C8D41BA748616633EE596</vt:lpwstr>
  </property>
</Properties>
</file>