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rv-be-file.vasco.com\UserProfiles$\kadiroz1\Documents\AWS-billing\"/>
    </mc:Choice>
  </mc:AlternateContent>
  <bookViews>
    <workbookView xWindow="0" yWindow="0" windowWidth="252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P15" i="1"/>
  <c r="P16" i="1"/>
  <c r="P17" i="1"/>
  <c r="P19" i="1"/>
  <c r="P20" i="1"/>
  <c r="P22" i="1"/>
  <c r="P23" i="1"/>
  <c r="P24" i="1"/>
  <c r="P26" i="1"/>
  <c r="P28" i="1"/>
  <c r="P29" i="1"/>
  <c r="P30" i="1"/>
  <c r="P32" i="1"/>
  <c r="P33" i="1"/>
  <c r="P34" i="1"/>
  <c r="P35" i="1"/>
  <c r="P37" i="1"/>
  <c r="P38" i="1"/>
  <c r="P39" i="1"/>
  <c r="P40" i="1"/>
  <c r="P42" i="1"/>
  <c r="P43" i="1"/>
  <c r="P45" i="1"/>
  <c r="P46" i="1"/>
  <c r="P12" i="1"/>
  <c r="O37" i="1"/>
  <c r="O39" i="1"/>
  <c r="O38" i="1"/>
  <c r="O40" i="1"/>
  <c r="O42" i="1"/>
  <c r="O43" i="1"/>
  <c r="O45" i="1"/>
  <c r="O46" i="1"/>
  <c r="O35" i="1"/>
  <c r="O34" i="1"/>
  <c r="O33" i="1"/>
  <c r="O32" i="1"/>
  <c r="O30" i="1"/>
  <c r="O29" i="1"/>
  <c r="O28" i="1"/>
  <c r="O26" i="1"/>
  <c r="O24" i="1"/>
  <c r="O23" i="1"/>
  <c r="O22" i="1"/>
  <c r="O20" i="1"/>
  <c r="O19" i="1"/>
  <c r="O17" i="1"/>
  <c r="O16" i="1"/>
  <c r="O15" i="1"/>
  <c r="O14" i="1"/>
  <c r="O12" i="1"/>
  <c r="N12" i="1"/>
  <c r="N33" i="1"/>
  <c r="N46" i="1"/>
  <c r="N45" i="1"/>
  <c r="N43" i="1"/>
  <c r="N42" i="1"/>
  <c r="N40" i="1"/>
  <c r="N39" i="1"/>
  <c r="N38" i="1"/>
  <c r="N37" i="1"/>
  <c r="N35" i="1"/>
  <c r="N34" i="1"/>
  <c r="N32" i="1"/>
  <c r="N29" i="1"/>
  <c r="N30" i="1"/>
  <c r="N28" i="1"/>
  <c r="N26" i="1"/>
  <c r="N24" i="1"/>
  <c r="N23" i="1"/>
  <c r="N22" i="1"/>
  <c r="N20" i="1"/>
  <c r="N19" i="1"/>
  <c r="N17" i="1"/>
  <c r="N16" i="1"/>
  <c r="N15" i="1"/>
  <c r="N14" i="1"/>
  <c r="M46" i="1"/>
  <c r="M45" i="1"/>
  <c r="M43" i="1"/>
  <c r="M42" i="1"/>
  <c r="M40" i="1"/>
  <c r="M39" i="1"/>
  <c r="M38" i="1"/>
  <c r="M37" i="1"/>
  <c r="M35" i="1"/>
  <c r="M34" i="1"/>
  <c r="M33" i="1"/>
  <c r="M32" i="1"/>
  <c r="M30" i="1"/>
  <c r="M29" i="1"/>
  <c r="M26" i="1"/>
  <c r="M24" i="1"/>
  <c r="M22" i="1"/>
  <c r="M17" i="1"/>
  <c r="M16" i="1"/>
  <c r="M20" i="1"/>
  <c r="M15" i="1"/>
  <c r="M19" i="1"/>
  <c r="M23" i="1"/>
  <c r="M28" i="1"/>
  <c r="M14" i="1"/>
  <c r="M12" i="1"/>
  <c r="P48" i="1" l="1"/>
  <c r="O48" i="1"/>
  <c r="M52" i="1" s="1"/>
  <c r="N48" i="1"/>
  <c r="M50" i="1" s="1"/>
  <c r="M48" i="1"/>
</calcChain>
</file>

<file path=xl/sharedStrings.xml><?xml version="1.0" encoding="utf-8"?>
<sst xmlns="http://schemas.openxmlformats.org/spreadsheetml/2006/main" count="133" uniqueCount="67">
  <si>
    <t>t2.micro</t>
  </si>
  <si>
    <t>t2.small</t>
  </si>
  <si>
    <t>t2.medium</t>
  </si>
  <si>
    <t>GB</t>
  </si>
  <si>
    <t>CPU</t>
  </si>
  <si>
    <t>NAME</t>
  </si>
  <si>
    <t>LINUX</t>
  </si>
  <si>
    <t>WINDOWS</t>
  </si>
  <si>
    <t>COST ($)/ Hour</t>
  </si>
  <si>
    <t>Machine</t>
  </si>
  <si>
    <t>Storage</t>
  </si>
  <si>
    <t>TYPE</t>
  </si>
  <si>
    <t>Snapshot</t>
  </si>
  <si>
    <t>Image(SSD)</t>
  </si>
  <si>
    <t>COST ($) / GB</t>
  </si>
  <si>
    <t>Data transfert</t>
  </si>
  <si>
    <t>First 1GB</t>
  </si>
  <si>
    <t>Per month</t>
  </si>
  <si>
    <t>Up to 40TB</t>
  </si>
  <si>
    <t>Next 40TB</t>
  </si>
  <si>
    <t>ENVIRONMENT</t>
  </si>
  <si>
    <t>VIRTUAL MACHINES</t>
  </si>
  <si>
    <t>CentOS - 7.2-x64_PGSQL_SSM</t>
  </si>
  <si>
    <t>RHELS-7.2-x64_Ora12c_Safenet</t>
  </si>
  <si>
    <t>SLES-11-SP3-x64_PGSQL_SSM</t>
  </si>
  <si>
    <t>UbuntuS-16.04-x64_PGSQL_SSM</t>
  </si>
  <si>
    <t>DC</t>
  </si>
  <si>
    <t>Identikey</t>
  </si>
  <si>
    <t>Tivoli</t>
  </si>
  <si>
    <t>Ubuntu Linux (64-bit)</t>
  </si>
  <si>
    <t>Microsoft Windows Server 2012 (64-bit)</t>
  </si>
  <si>
    <t>OPERATING SYSTEM</t>
  </si>
  <si>
    <t>eDIR</t>
  </si>
  <si>
    <t>W2K12R2ORA12CDB</t>
  </si>
  <si>
    <t>W2K8-R2-64b-DC</t>
  </si>
  <si>
    <t>Microsoft Windows Server 2008 R2 (64-bit)</t>
  </si>
  <si>
    <t>Red Hat Entreprise Linux 7 (64-bit)</t>
  </si>
  <si>
    <t>SUSE Linux Entreprise 11 (64-bit)</t>
  </si>
  <si>
    <t>W2K12-R2-x64-ess_AD_SSM</t>
  </si>
  <si>
    <t>W2K12-R2-x64_AD(member)_SSM</t>
  </si>
  <si>
    <t>W2K12-R2-x64_MSSQL2K14_Safenet_HSM</t>
  </si>
  <si>
    <t>MSSQL-2K14</t>
  </si>
  <si>
    <t>W2K12-x64-ess_MSSQL-2K8-R2_SSM</t>
  </si>
  <si>
    <t>MSSQL2008</t>
  </si>
  <si>
    <t>W2K8-R2-SP1-x64_AD_SSM</t>
  </si>
  <si>
    <t>W2K8-R2-64b</t>
  </si>
  <si>
    <t>W2K8-R2-SP1-x64_PGSQL_SSM</t>
  </si>
  <si>
    <t>STORAGE</t>
  </si>
  <si>
    <t>RAM</t>
  </si>
  <si>
    <t>Automated Regression</t>
  </si>
  <si>
    <t>Build Intake</t>
  </si>
  <si>
    <t>Deploy &amp; Install</t>
  </si>
  <si>
    <t>AWS Machines</t>
  </si>
  <si>
    <t>t2..medium</t>
  </si>
  <si>
    <t>SUB-TOTAL :</t>
  </si>
  <si>
    <t>TOTAL:</t>
  </si>
  <si>
    <t>Snapshot cost</t>
  </si>
  <si>
    <t>AWS COSTS ESTIMATION</t>
  </si>
  <si>
    <t>Machine costs</t>
  </si>
  <si>
    <t>Image costs(SSD)</t>
  </si>
  <si>
    <t>Image costs(HDD)</t>
  </si>
  <si>
    <t>Image(HDD)</t>
  </si>
  <si>
    <t>Snapshot(GB)</t>
  </si>
  <si>
    <t>Storage per month(GB)</t>
  </si>
  <si>
    <t>For SSD solution</t>
  </si>
  <si>
    <t>For HDD solution</t>
  </si>
  <si>
    <t>Spent time on Jenkins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</si>
</sst>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"/>
    <numFmt numFmtId="165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165" fontId="0" fillId="0" borderId="0" xfId="1" applyNumberFormat="1" applyFont="1"/>
    <xf numFmtId="0" fontId="2" fillId="2" borderId="0" xfId="0" applyFont="1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0" xfId="0" applyNumberFormat="1" applyBorder="1"/>
    <xf numFmtId="0" fontId="0" fillId="4" borderId="5" xfId="0" applyFill="1" applyBorder="1"/>
    <xf numFmtId="0" fontId="0" fillId="4" borderId="12" xfId="0" applyFill="1" applyBorder="1"/>
    <xf numFmtId="0" fontId="0" fillId="4" borderId="16" xfId="0" applyFill="1" applyBorder="1"/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4" borderId="9" xfId="0" applyFill="1" applyBorder="1"/>
    <xf numFmtId="0" fontId="0" fillId="3" borderId="19" xfId="0" applyFill="1" applyBorder="1"/>
    <xf numFmtId="0" fontId="0" fillId="4" borderId="1" xfId="0" applyFill="1" applyBorder="1"/>
    <xf numFmtId="0" fontId="2" fillId="5" borderId="1" xfId="0" applyFont="1" applyFill="1" applyBorder="1"/>
    <xf numFmtId="0" fontId="2" fillId="5" borderId="11" xfId="0" applyFont="1" applyFill="1" applyBorder="1"/>
    <xf numFmtId="0" fontId="3" fillId="2" borderId="0" xfId="0" applyFont="1" applyFill="1"/>
    <xf numFmtId="0" fontId="4" fillId="2" borderId="0" xfId="0" applyFont="1" applyFill="1"/>
    <xf numFmtId="0" fontId="0" fillId="0" borderId="0" xfId="0" applyFill="1"/>
    <xf numFmtId="0" fontId="2" fillId="6" borderId="0" xfId="0" applyFont="1" applyFill="1"/>
    <xf numFmtId="0" fontId="0" fillId="3" borderId="11" xfId="0" applyFill="1" applyBorder="1"/>
    <xf numFmtId="0" fontId="2" fillId="7" borderId="20" xfId="0" applyFont="1" applyFill="1" applyBorder="1"/>
    <xf numFmtId="0" fontId="2" fillId="7" borderId="21" xfId="0" applyFont="1" applyFill="1" applyBorder="1"/>
    <xf numFmtId="0" fontId="2" fillId="7" borderId="22" xfId="0" applyFont="1" applyFill="1" applyBorder="1"/>
    <xf numFmtId="0" fontId="0" fillId="0" borderId="23" xfId="0" applyBorder="1"/>
    <xf numFmtId="0" fontId="0" fillId="0" borderId="24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52"/>
  <sheetViews>
    <sheetView tabSelected="1" topLeftCell="C1" workbookViewId="0">
      <selection activeCell="I12" sqref="I12"/>
    </sheetView>
  </sheetViews>
  <sheetFormatPr defaultRowHeight="15" x14ac:dyDescent="0.25"/>
  <cols>
    <col min="1" max="1" width="31.28515625" customWidth="1"/>
    <col min="2" max="2" width="19.85546875" customWidth="1"/>
    <col min="3" max="3" width="38.28515625" customWidth="1"/>
    <col min="7" max="7" width="20.42578125" customWidth="1"/>
    <col min="8" max="8" width="15.140625" customWidth="1"/>
    <col min="9" max="9" width="17.42578125" customWidth="1"/>
    <col min="10" max="10" width="14.28515625" customWidth="1"/>
    <col min="11" max="11" width="21.42578125" customWidth="1"/>
    <col min="12" max="12" width="14.28515625" customWidth="1"/>
    <col min="13" max="13" width="14.5703125" customWidth="1"/>
    <col min="14" max="15" width="16" customWidth="1"/>
    <col min="16" max="16" width="13.42578125" customWidth="1"/>
    <col min="17" max="17" width="14.28515625" customWidth="1"/>
    <col min="18" max="19" width="13.42578125" customWidth="1"/>
    <col min="20" max="20" width="11.42578125" customWidth="1"/>
    <col min="22" max="22" width="10.85546875" customWidth="1"/>
    <col min="23" max="23" width="11" customWidth="1"/>
    <col min="24" max="24" width="10.7109375" customWidth="1"/>
  </cols>
  <sheetData>
    <row r="3" spans="1:24" ht="21" x14ac:dyDescent="0.35">
      <c r="D3" s="1"/>
      <c r="E3" s="1"/>
      <c r="F3" s="1"/>
      <c r="G3" s="33"/>
      <c r="H3" s="34" t="s">
        <v>57</v>
      </c>
      <c r="I3" s="1"/>
      <c r="J3" s="1"/>
      <c r="K3" s="1"/>
      <c r="L3" s="1"/>
      <c r="M3" s="1"/>
      <c r="N3" s="35"/>
      <c r="O3" s="35"/>
    </row>
    <row r="8" spans="1:24" ht="15.75" thickBot="1" x14ac:dyDescent="0.3"/>
    <row r="9" spans="1:24" ht="15.75" thickBot="1" x14ac:dyDescent="0.3">
      <c r="G9" s="38"/>
      <c r="H9" s="39" t="s">
        <v>66</v>
      </c>
      <c r="I9" s="40"/>
      <c r="W9" s="21" t="s">
        <v>6</v>
      </c>
      <c r="X9" s="21" t="s">
        <v>7</v>
      </c>
    </row>
    <row r="10" spans="1:24" ht="15.75" thickBot="1" x14ac:dyDescent="0.3">
      <c r="A10" s="16" t="s">
        <v>20</v>
      </c>
      <c r="B10" s="15" t="s">
        <v>21</v>
      </c>
      <c r="C10" s="29" t="s">
        <v>31</v>
      </c>
      <c r="D10" s="16" t="s">
        <v>47</v>
      </c>
      <c r="E10" s="16" t="s">
        <v>48</v>
      </c>
      <c r="F10" s="15" t="s">
        <v>4</v>
      </c>
      <c r="G10" s="16" t="s">
        <v>49</v>
      </c>
      <c r="H10" s="16" t="s">
        <v>50</v>
      </c>
      <c r="I10" s="16" t="s">
        <v>51</v>
      </c>
      <c r="J10" s="37" t="s">
        <v>62</v>
      </c>
      <c r="K10" s="16" t="s">
        <v>63</v>
      </c>
      <c r="L10" s="31" t="s">
        <v>52</v>
      </c>
      <c r="M10" s="31" t="s">
        <v>58</v>
      </c>
      <c r="N10" s="32" t="s">
        <v>59</v>
      </c>
      <c r="O10" s="32" t="s">
        <v>60</v>
      </c>
      <c r="P10" s="31" t="s">
        <v>56</v>
      </c>
      <c r="W10" s="8"/>
      <c r="X10" s="8"/>
    </row>
    <row r="11" spans="1:24" ht="15.75" thickBot="1" x14ac:dyDescent="0.3">
      <c r="A11" s="13"/>
      <c r="B11" s="13"/>
      <c r="C11" s="8"/>
      <c r="D11" s="4"/>
      <c r="E11" s="4"/>
      <c r="F11" s="4"/>
      <c r="G11" s="41"/>
      <c r="H11" s="4"/>
      <c r="I11" s="5"/>
      <c r="J11" s="5"/>
      <c r="K11" s="5"/>
      <c r="L11" s="24"/>
      <c r="M11" s="24"/>
      <c r="N11" s="5"/>
      <c r="O11" s="5"/>
      <c r="P11" s="24"/>
      <c r="S11" s="30" t="s">
        <v>9</v>
      </c>
      <c r="T11" s="22" t="s">
        <v>5</v>
      </c>
      <c r="U11" s="22" t="s">
        <v>4</v>
      </c>
      <c r="V11" s="22" t="s">
        <v>3</v>
      </c>
      <c r="W11" s="21" t="s">
        <v>8</v>
      </c>
      <c r="X11" s="21"/>
    </row>
    <row r="12" spans="1:24" x14ac:dyDescent="0.25">
      <c r="A12" s="12" t="s">
        <v>22</v>
      </c>
      <c r="B12" s="12" t="s">
        <v>27</v>
      </c>
      <c r="C12" s="10" t="s">
        <v>37</v>
      </c>
      <c r="D12" s="4">
        <v>40</v>
      </c>
      <c r="E12" s="4">
        <v>2</v>
      </c>
      <c r="F12" s="4">
        <v>2</v>
      </c>
      <c r="G12" s="41">
        <v>6</v>
      </c>
      <c r="H12" s="4">
        <v>0</v>
      </c>
      <c r="I12" s="5">
        <v>1</v>
      </c>
      <c r="J12" s="5">
        <v>10</v>
      </c>
      <c r="K12" s="5">
        <v>8</v>
      </c>
      <c r="L12" s="26" t="s">
        <v>1</v>
      </c>
      <c r="M12" s="24">
        <f>SUM(G12,H12,I12)*W14</f>
        <v>0.189</v>
      </c>
      <c r="N12" s="5">
        <f>K12*D12*12*V21/720</f>
        <v>0.6346666666666666</v>
      </c>
      <c r="O12" s="5">
        <f>K12*D12*12*V22/720</f>
        <v>0.15999999999999998</v>
      </c>
      <c r="P12" s="24">
        <f>J12*V20</f>
        <v>0.54</v>
      </c>
      <c r="T12" s="13"/>
      <c r="U12" s="4"/>
      <c r="V12" s="4"/>
      <c r="W12" s="8"/>
      <c r="X12" s="8"/>
    </row>
    <row r="13" spans="1:24" x14ac:dyDescent="0.25">
      <c r="A13" s="13"/>
      <c r="B13" s="13"/>
      <c r="C13" s="8"/>
      <c r="D13" s="4"/>
      <c r="E13" s="4"/>
      <c r="F13" s="4"/>
      <c r="G13" s="41"/>
      <c r="H13" s="4"/>
      <c r="I13" s="5"/>
      <c r="J13" s="5"/>
      <c r="K13" s="5"/>
      <c r="L13" s="26"/>
      <c r="M13" s="24"/>
      <c r="N13" s="5"/>
      <c r="O13" s="5"/>
      <c r="P13" s="24"/>
      <c r="T13" s="13" t="s">
        <v>0</v>
      </c>
      <c r="U13" s="4">
        <v>1</v>
      </c>
      <c r="V13" s="4">
        <v>1</v>
      </c>
      <c r="W13" s="8">
        <v>1.4E-2</v>
      </c>
      <c r="X13" s="8">
        <v>1.9E-2</v>
      </c>
    </row>
    <row r="14" spans="1:24" x14ac:dyDescent="0.25">
      <c r="A14" s="12" t="s">
        <v>23</v>
      </c>
      <c r="B14" s="12" t="s">
        <v>32</v>
      </c>
      <c r="C14" s="10" t="s">
        <v>37</v>
      </c>
      <c r="D14" s="4">
        <v>40</v>
      </c>
      <c r="E14" s="4">
        <v>2</v>
      </c>
      <c r="F14" s="4">
        <v>1</v>
      </c>
      <c r="G14" s="41">
        <v>12</v>
      </c>
      <c r="H14" s="4">
        <v>1</v>
      </c>
      <c r="I14" s="5">
        <v>1</v>
      </c>
      <c r="J14" s="5">
        <v>10</v>
      </c>
      <c r="K14" s="5">
        <v>8</v>
      </c>
      <c r="L14" s="26" t="s">
        <v>1</v>
      </c>
      <c r="M14" s="24">
        <f>SUM(G14,H14,I14)*W14</f>
        <v>0.378</v>
      </c>
      <c r="N14" s="5">
        <f>K14*D14*12*V21/720</f>
        <v>0.6346666666666666</v>
      </c>
      <c r="O14" s="5">
        <f>K14*D14*12*V22/720</f>
        <v>0.15999999999999998</v>
      </c>
      <c r="P14" s="24">
        <f>J14*V20</f>
        <v>0.54</v>
      </c>
      <c r="T14" s="13" t="s">
        <v>1</v>
      </c>
      <c r="U14" s="4">
        <v>1</v>
      </c>
      <c r="V14" s="4">
        <v>2</v>
      </c>
      <c r="W14" s="8">
        <v>2.7E-2</v>
      </c>
      <c r="X14" s="8">
        <v>3.5999999999999997E-2</v>
      </c>
    </row>
    <row r="15" spans="1:24" x14ac:dyDescent="0.25">
      <c r="A15" s="13"/>
      <c r="B15" s="12" t="s">
        <v>27</v>
      </c>
      <c r="C15" s="10" t="s">
        <v>36</v>
      </c>
      <c r="D15" s="4">
        <v>40</v>
      </c>
      <c r="E15" s="4">
        <v>1</v>
      </c>
      <c r="F15" s="4">
        <v>1</v>
      </c>
      <c r="G15" s="41">
        <v>12</v>
      </c>
      <c r="H15" s="4">
        <v>1</v>
      </c>
      <c r="I15" s="5">
        <v>1</v>
      </c>
      <c r="J15" s="5">
        <v>10</v>
      </c>
      <c r="K15" s="5">
        <v>8</v>
      </c>
      <c r="L15" s="26" t="s">
        <v>0</v>
      </c>
      <c r="M15" s="24">
        <f>SUM(G15,H15,I15)*W13</f>
        <v>0.19600000000000001</v>
      </c>
      <c r="N15" s="5">
        <f>K15*D15*12*V21/720</f>
        <v>0.6346666666666666</v>
      </c>
      <c r="O15" s="5">
        <f>K15*D15*12*V22/720</f>
        <v>0.15999999999999998</v>
      </c>
      <c r="P15" s="24">
        <f>J15*V20</f>
        <v>0.54</v>
      </c>
      <c r="T15" s="14" t="s">
        <v>2</v>
      </c>
      <c r="U15" s="18">
        <v>2</v>
      </c>
      <c r="V15" s="18">
        <v>4</v>
      </c>
      <c r="W15" s="9">
        <v>5.3999999999999999E-2</v>
      </c>
      <c r="X15" s="9">
        <v>7.1999999999999995E-2</v>
      </c>
    </row>
    <row r="16" spans="1:24" x14ac:dyDescent="0.25">
      <c r="A16" s="13"/>
      <c r="B16" s="12" t="s">
        <v>33</v>
      </c>
      <c r="C16" s="10" t="s">
        <v>30</v>
      </c>
      <c r="D16" s="4">
        <v>100</v>
      </c>
      <c r="E16" s="4">
        <v>4</v>
      </c>
      <c r="F16" s="4">
        <v>2</v>
      </c>
      <c r="G16" s="41">
        <v>12</v>
      </c>
      <c r="H16" s="4">
        <v>1</v>
      </c>
      <c r="I16" s="5">
        <v>1</v>
      </c>
      <c r="J16" s="5">
        <v>10</v>
      </c>
      <c r="K16" s="5">
        <v>8</v>
      </c>
      <c r="L16" s="26" t="s">
        <v>2</v>
      </c>
      <c r="M16" s="24">
        <f>SUM(G16,H16,I16)*X15</f>
        <v>1.008</v>
      </c>
      <c r="N16" s="5">
        <f>K16*D16*12*V21/720</f>
        <v>1.5866666666666664</v>
      </c>
      <c r="O16" s="5">
        <f>K16*D16*12*V22/720</f>
        <v>0.4</v>
      </c>
      <c r="P16" s="24">
        <f>J16*V20</f>
        <v>0.54</v>
      </c>
    </row>
    <row r="17" spans="1:23" ht="15.75" thickBot="1" x14ac:dyDescent="0.3">
      <c r="A17" s="13"/>
      <c r="B17" s="12" t="s">
        <v>34</v>
      </c>
      <c r="C17" s="10" t="s">
        <v>35</v>
      </c>
      <c r="D17" s="4">
        <v>60</v>
      </c>
      <c r="E17" s="4">
        <v>2</v>
      </c>
      <c r="F17" s="4">
        <v>2</v>
      </c>
      <c r="G17" s="41">
        <v>12</v>
      </c>
      <c r="H17" s="4">
        <v>1</v>
      </c>
      <c r="I17" s="5">
        <v>1</v>
      </c>
      <c r="J17" s="5">
        <v>10</v>
      </c>
      <c r="K17" s="5">
        <v>8</v>
      </c>
      <c r="L17" s="26" t="s">
        <v>1</v>
      </c>
      <c r="M17" s="24">
        <f>SUM(G17,H17,I17)*X14</f>
        <v>0.504</v>
      </c>
      <c r="N17" s="5">
        <f>K17*D17*12*V21/720</f>
        <v>0.95199999999999996</v>
      </c>
      <c r="O17" s="5">
        <f>K17*D17*12*V22/720</f>
        <v>0.23999999999999996</v>
      </c>
      <c r="P17" s="24">
        <f>J17*V20</f>
        <v>0.54</v>
      </c>
    </row>
    <row r="18" spans="1:23" ht="15.75" thickBot="1" x14ac:dyDescent="0.3">
      <c r="A18" s="13"/>
      <c r="B18" s="13"/>
      <c r="C18" s="8"/>
      <c r="D18" s="4"/>
      <c r="E18" s="4"/>
      <c r="F18" s="4"/>
      <c r="G18" s="41"/>
      <c r="H18" s="4"/>
      <c r="I18" s="5"/>
      <c r="J18" s="5"/>
      <c r="K18" s="5"/>
      <c r="L18" s="26"/>
      <c r="M18" s="24"/>
      <c r="N18" s="5"/>
      <c r="O18" s="5"/>
      <c r="P18" s="24"/>
      <c r="S18" s="30" t="s">
        <v>10</v>
      </c>
      <c r="T18" s="22" t="s">
        <v>11</v>
      </c>
      <c r="U18" s="22"/>
      <c r="V18" s="22" t="s">
        <v>14</v>
      </c>
      <c r="W18" s="23"/>
    </row>
    <row r="19" spans="1:23" x14ac:dyDescent="0.25">
      <c r="A19" s="12" t="s">
        <v>24</v>
      </c>
      <c r="B19" s="12" t="s">
        <v>27</v>
      </c>
      <c r="C19" s="10" t="s">
        <v>37</v>
      </c>
      <c r="D19" s="4">
        <v>40</v>
      </c>
      <c r="E19" s="4">
        <v>2</v>
      </c>
      <c r="F19" s="4">
        <v>1</v>
      </c>
      <c r="G19" s="41">
        <v>10</v>
      </c>
      <c r="H19" s="4">
        <v>1</v>
      </c>
      <c r="I19" s="5">
        <v>1</v>
      </c>
      <c r="J19" s="5">
        <v>10</v>
      </c>
      <c r="K19" s="5">
        <v>8</v>
      </c>
      <c r="L19" s="26" t="s">
        <v>1</v>
      </c>
      <c r="M19" s="24">
        <f>SUM(G19,H19,I19)*W14</f>
        <v>0.32400000000000001</v>
      </c>
      <c r="N19" s="5">
        <f>K19*D19*12*V21/720</f>
        <v>0.6346666666666666</v>
      </c>
      <c r="O19" s="5">
        <f>K19*D19*12*V22/720</f>
        <v>0.15999999999999998</v>
      </c>
      <c r="P19" s="24">
        <f>J19*V20</f>
        <v>0.54</v>
      </c>
      <c r="T19" s="13"/>
      <c r="U19" s="4"/>
      <c r="V19" s="4"/>
      <c r="W19" s="17"/>
    </row>
    <row r="20" spans="1:23" x14ac:dyDescent="0.25">
      <c r="A20" s="13"/>
      <c r="B20" s="12" t="s">
        <v>28</v>
      </c>
      <c r="C20" s="10" t="s">
        <v>37</v>
      </c>
      <c r="D20" s="4">
        <v>40</v>
      </c>
      <c r="E20" s="4">
        <v>1</v>
      </c>
      <c r="F20" s="4">
        <v>1</v>
      </c>
      <c r="G20" s="41">
        <v>10</v>
      </c>
      <c r="H20" s="4">
        <v>1</v>
      </c>
      <c r="I20" s="5">
        <v>1</v>
      </c>
      <c r="J20" s="5">
        <v>10</v>
      </c>
      <c r="K20" s="5">
        <v>8</v>
      </c>
      <c r="L20" s="26" t="s">
        <v>0</v>
      </c>
      <c r="M20" s="24">
        <f>SUM(G20,H20,I20)*W13</f>
        <v>0.16800000000000001</v>
      </c>
      <c r="N20" s="5">
        <f>K20*D20*12*V21/720</f>
        <v>0.6346666666666666</v>
      </c>
      <c r="O20" s="5">
        <f>K20*D20*12*V22/720</f>
        <v>0.15999999999999998</v>
      </c>
      <c r="P20" s="24">
        <f>J20*V20</f>
        <v>0.54</v>
      </c>
      <c r="T20" s="13" t="s">
        <v>12</v>
      </c>
      <c r="U20" s="4"/>
      <c r="V20" s="4">
        <v>5.3999999999999999E-2</v>
      </c>
      <c r="W20" s="17"/>
    </row>
    <row r="21" spans="1:23" x14ac:dyDescent="0.25">
      <c r="A21" s="13"/>
      <c r="B21" s="13"/>
      <c r="C21" s="8"/>
      <c r="D21" s="4"/>
      <c r="E21" s="4"/>
      <c r="F21" s="4"/>
      <c r="G21" s="41"/>
      <c r="H21" s="4"/>
      <c r="I21" s="5"/>
      <c r="J21" s="5"/>
      <c r="K21" s="5"/>
      <c r="L21" s="26"/>
      <c r="M21" s="24"/>
      <c r="N21" s="5"/>
      <c r="O21" s="5"/>
      <c r="P21" s="24"/>
      <c r="T21" s="13" t="s">
        <v>13</v>
      </c>
      <c r="U21" s="4"/>
      <c r="V21" s="4">
        <v>0.11899999999999999</v>
      </c>
      <c r="W21" s="17"/>
    </row>
    <row r="22" spans="1:23" x14ac:dyDescent="0.25">
      <c r="A22" s="12" t="s">
        <v>25</v>
      </c>
      <c r="B22" s="12" t="s">
        <v>26</v>
      </c>
      <c r="C22" s="10" t="s">
        <v>30</v>
      </c>
      <c r="D22" s="4">
        <v>100</v>
      </c>
      <c r="E22" s="4">
        <v>4</v>
      </c>
      <c r="F22" s="4">
        <v>2</v>
      </c>
      <c r="G22" s="41">
        <v>17</v>
      </c>
      <c r="H22" s="4">
        <v>1</v>
      </c>
      <c r="I22" s="5">
        <v>1</v>
      </c>
      <c r="J22" s="5">
        <v>10</v>
      </c>
      <c r="K22" s="5">
        <v>8</v>
      </c>
      <c r="L22" s="26" t="s">
        <v>2</v>
      </c>
      <c r="M22" s="24">
        <f>SUM(G22,H22,I22)*X15</f>
        <v>1.3679999999999999</v>
      </c>
      <c r="N22" s="5">
        <f>K22*D22*12*V21/720</f>
        <v>1.5866666666666664</v>
      </c>
      <c r="O22" s="5">
        <f>K22*D22*12*V22/720</f>
        <v>0.4</v>
      </c>
      <c r="P22" s="24">
        <f>J22*V20</f>
        <v>0.54</v>
      </c>
      <c r="T22" s="14" t="s">
        <v>61</v>
      </c>
      <c r="U22" s="18"/>
      <c r="V22" s="18">
        <v>0.03</v>
      </c>
      <c r="W22" s="19"/>
    </row>
    <row r="23" spans="1:23" x14ac:dyDescent="0.25">
      <c r="A23" s="13"/>
      <c r="B23" s="12" t="s">
        <v>27</v>
      </c>
      <c r="C23" s="10" t="s">
        <v>29</v>
      </c>
      <c r="D23" s="4">
        <v>40</v>
      </c>
      <c r="E23" s="4">
        <v>2</v>
      </c>
      <c r="F23" s="4">
        <v>2</v>
      </c>
      <c r="G23" s="41">
        <v>17</v>
      </c>
      <c r="H23" s="4">
        <v>1</v>
      </c>
      <c r="I23" s="5">
        <v>1</v>
      </c>
      <c r="J23" s="5">
        <v>10</v>
      </c>
      <c r="K23" s="5">
        <v>8</v>
      </c>
      <c r="L23" s="26" t="s">
        <v>1</v>
      </c>
      <c r="M23" s="24">
        <f>SUM(G23,H23,I23)*W14</f>
        <v>0.51300000000000001</v>
      </c>
      <c r="N23" s="5">
        <f>K23*D23*12*V21/720</f>
        <v>0.6346666666666666</v>
      </c>
      <c r="O23" s="5">
        <f>K23*D23*12*V22/720</f>
        <v>0.15999999999999998</v>
      </c>
      <c r="P23" s="24">
        <f>J23*V20</f>
        <v>0.54</v>
      </c>
    </row>
    <row r="24" spans="1:23" ht="15.75" thickBot="1" x14ac:dyDescent="0.3">
      <c r="A24" s="13"/>
      <c r="B24" s="12" t="s">
        <v>28</v>
      </c>
      <c r="C24" s="10" t="s">
        <v>37</v>
      </c>
      <c r="D24" s="4">
        <v>40</v>
      </c>
      <c r="E24" s="4">
        <v>1</v>
      </c>
      <c r="F24" s="4">
        <v>1</v>
      </c>
      <c r="G24" s="41">
        <v>17</v>
      </c>
      <c r="H24" s="4">
        <v>1</v>
      </c>
      <c r="I24" s="5">
        <v>1</v>
      </c>
      <c r="J24" s="5">
        <v>10</v>
      </c>
      <c r="K24" s="5">
        <v>8</v>
      </c>
      <c r="L24" s="26" t="s">
        <v>0</v>
      </c>
      <c r="M24" s="24">
        <f>SUM(G24,H24,I24)*W13</f>
        <v>0.26600000000000001</v>
      </c>
      <c r="N24" s="5">
        <f>K24*D24*12*V21/720</f>
        <v>0.6346666666666666</v>
      </c>
      <c r="O24" s="5">
        <f>K24*D24*12*V22/720</f>
        <v>0.15999999999999998</v>
      </c>
      <c r="P24" s="24">
        <f>J24*V20</f>
        <v>0.54</v>
      </c>
    </row>
    <row r="25" spans="1:23" ht="15.75" thickBot="1" x14ac:dyDescent="0.3">
      <c r="A25" s="13"/>
      <c r="B25" s="13"/>
      <c r="C25" s="8"/>
      <c r="D25" s="4"/>
      <c r="E25" s="4"/>
      <c r="F25" s="4"/>
      <c r="G25" s="41"/>
      <c r="H25" s="4"/>
      <c r="I25" s="5"/>
      <c r="J25" s="5"/>
      <c r="K25" s="5"/>
      <c r="L25" s="26"/>
      <c r="M25" s="24"/>
      <c r="N25" s="5"/>
      <c r="O25" s="5"/>
      <c r="P25" s="24"/>
      <c r="S25" s="30" t="s">
        <v>15</v>
      </c>
      <c r="T25" s="22" t="s">
        <v>17</v>
      </c>
      <c r="U25" s="22"/>
      <c r="V25" s="22" t="s">
        <v>14</v>
      </c>
      <c r="W25" s="23"/>
    </row>
    <row r="26" spans="1:23" x14ac:dyDescent="0.25">
      <c r="A26" s="12" t="s">
        <v>38</v>
      </c>
      <c r="B26" s="12" t="s">
        <v>27</v>
      </c>
      <c r="C26" s="10" t="s">
        <v>30</v>
      </c>
      <c r="D26" s="4">
        <v>100</v>
      </c>
      <c r="E26" s="4">
        <v>4</v>
      </c>
      <c r="F26" s="4">
        <v>2</v>
      </c>
      <c r="G26" s="41">
        <v>4</v>
      </c>
      <c r="H26" s="4">
        <v>0</v>
      </c>
      <c r="I26" s="5">
        <v>1</v>
      </c>
      <c r="J26" s="5">
        <v>10</v>
      </c>
      <c r="K26" s="5">
        <v>8</v>
      </c>
      <c r="L26" s="26" t="s">
        <v>2</v>
      </c>
      <c r="M26" s="24">
        <f>SUM(G26,H26,I26)*X15</f>
        <v>0.36</v>
      </c>
      <c r="N26" s="5">
        <f>K26*D26*12*V21/720</f>
        <v>1.5866666666666664</v>
      </c>
      <c r="O26" s="5">
        <f>K26*D26*12*V22/720</f>
        <v>0.4</v>
      </c>
      <c r="P26" s="24">
        <f>J26*V20</f>
        <v>0.54</v>
      </c>
      <c r="T26" s="13"/>
      <c r="U26" s="4"/>
      <c r="V26" s="4"/>
      <c r="W26" s="17"/>
    </row>
    <row r="27" spans="1:23" x14ac:dyDescent="0.25">
      <c r="A27" s="13"/>
      <c r="B27" s="13"/>
      <c r="C27" s="8"/>
      <c r="D27" s="4"/>
      <c r="E27" s="4"/>
      <c r="F27" s="4"/>
      <c r="G27" s="41"/>
      <c r="H27" s="4"/>
      <c r="I27" s="5"/>
      <c r="J27" s="5"/>
      <c r="K27" s="5"/>
      <c r="L27" s="26"/>
      <c r="M27" s="24"/>
      <c r="N27" s="5"/>
      <c r="O27" s="5"/>
      <c r="P27" s="24"/>
      <c r="T27" s="13" t="s">
        <v>16</v>
      </c>
      <c r="U27" s="4"/>
      <c r="V27" s="20">
        <v>0</v>
      </c>
      <c r="W27" s="17"/>
    </row>
    <row r="28" spans="1:23" x14ac:dyDescent="0.25">
      <c r="A28" s="12" t="s">
        <v>39</v>
      </c>
      <c r="B28" s="12" t="s">
        <v>32</v>
      </c>
      <c r="C28" s="10" t="s">
        <v>37</v>
      </c>
      <c r="D28" s="4">
        <v>40</v>
      </c>
      <c r="E28" s="4">
        <v>2</v>
      </c>
      <c r="F28" s="4">
        <v>1</v>
      </c>
      <c r="G28" s="41">
        <v>4</v>
      </c>
      <c r="H28" s="4">
        <v>1</v>
      </c>
      <c r="I28" s="5">
        <v>1</v>
      </c>
      <c r="J28" s="5">
        <v>10</v>
      </c>
      <c r="K28" s="5">
        <v>8</v>
      </c>
      <c r="L28" s="26" t="s">
        <v>1</v>
      </c>
      <c r="M28" s="24">
        <f>SUM(G28,H28,I28)*W14</f>
        <v>0.16200000000000001</v>
      </c>
      <c r="N28" s="5">
        <f>K28*D28*12*V21/720</f>
        <v>0.6346666666666666</v>
      </c>
      <c r="O28" s="5">
        <f>K28*D28*12*V22/720</f>
        <v>0.15999999999999998</v>
      </c>
      <c r="P28" s="24">
        <f>J28*V20</f>
        <v>0.54</v>
      </c>
      <c r="T28" s="13" t="s">
        <v>18</v>
      </c>
      <c r="U28" s="4"/>
      <c r="V28" s="20">
        <v>0.09</v>
      </c>
      <c r="W28" s="17"/>
    </row>
    <row r="29" spans="1:23" x14ac:dyDescent="0.25">
      <c r="A29" s="13"/>
      <c r="B29" s="12" t="s">
        <v>26</v>
      </c>
      <c r="C29" s="10" t="s">
        <v>30</v>
      </c>
      <c r="D29" s="4">
        <v>100</v>
      </c>
      <c r="E29" s="4">
        <v>4</v>
      </c>
      <c r="F29" s="4">
        <v>2</v>
      </c>
      <c r="G29" s="41">
        <v>4</v>
      </c>
      <c r="H29" s="4">
        <v>1</v>
      </c>
      <c r="I29" s="5">
        <v>1</v>
      </c>
      <c r="J29" s="5">
        <v>10</v>
      </c>
      <c r="K29" s="5">
        <v>8</v>
      </c>
      <c r="L29" s="26" t="s">
        <v>2</v>
      </c>
      <c r="M29" s="24">
        <f>SUM(G29,H29,I29)*X15</f>
        <v>0.43199999999999994</v>
      </c>
      <c r="N29" s="5">
        <f>K29*D29*12*V21/720</f>
        <v>1.5866666666666664</v>
      </c>
      <c r="O29" s="5">
        <f>K29*D29*12*V22/720</f>
        <v>0.4</v>
      </c>
      <c r="P29" s="24">
        <f>J29*V20</f>
        <v>0.54</v>
      </c>
      <c r="T29" s="14" t="s">
        <v>19</v>
      </c>
      <c r="U29" s="18"/>
      <c r="V29" s="18">
        <v>8.5000000000000006E-2</v>
      </c>
      <c r="W29" s="19"/>
    </row>
    <row r="30" spans="1:23" x14ac:dyDescent="0.25">
      <c r="A30" s="13"/>
      <c r="B30" s="12" t="s">
        <v>27</v>
      </c>
      <c r="C30" s="10" t="s">
        <v>30</v>
      </c>
      <c r="D30" s="4">
        <v>100</v>
      </c>
      <c r="E30" s="4">
        <v>4</v>
      </c>
      <c r="F30" s="4">
        <v>2</v>
      </c>
      <c r="G30" s="41">
        <v>4</v>
      </c>
      <c r="H30" s="4">
        <v>1</v>
      </c>
      <c r="I30" s="5">
        <v>1</v>
      </c>
      <c r="J30" s="5">
        <v>10</v>
      </c>
      <c r="K30" s="5">
        <v>8</v>
      </c>
      <c r="L30" s="26" t="s">
        <v>2</v>
      </c>
      <c r="M30" s="24">
        <f>SUM(G30,H30,I30)*X15</f>
        <v>0.43199999999999994</v>
      </c>
      <c r="N30" s="5">
        <f>K30*D30*12*V21/720</f>
        <v>1.5866666666666664</v>
      </c>
      <c r="O30" s="5">
        <f>K30*D30*12*V22/720</f>
        <v>0.4</v>
      </c>
      <c r="P30" s="24">
        <f>J30*V20</f>
        <v>0.54</v>
      </c>
      <c r="S30" s="2"/>
    </row>
    <row r="31" spans="1:23" x14ac:dyDescent="0.25">
      <c r="A31" s="13"/>
      <c r="B31" s="13"/>
      <c r="C31" s="8"/>
      <c r="D31" s="4"/>
      <c r="E31" s="4"/>
      <c r="F31" s="4"/>
      <c r="G31" s="41"/>
      <c r="H31" s="4"/>
      <c r="I31" s="5"/>
      <c r="J31" s="5"/>
      <c r="K31" s="5"/>
      <c r="L31" s="26"/>
      <c r="M31" s="24"/>
      <c r="N31" s="5"/>
      <c r="O31" s="5"/>
      <c r="P31" s="24"/>
    </row>
    <row r="32" spans="1:23" x14ac:dyDescent="0.25">
      <c r="A32" s="12" t="s">
        <v>40</v>
      </c>
      <c r="B32" s="12" t="s">
        <v>27</v>
      </c>
      <c r="C32" s="10" t="s">
        <v>30</v>
      </c>
      <c r="D32" s="4">
        <v>100</v>
      </c>
      <c r="E32" s="4">
        <v>4</v>
      </c>
      <c r="F32" s="4">
        <v>2</v>
      </c>
      <c r="G32" s="41">
        <v>22</v>
      </c>
      <c r="H32" s="4">
        <v>1</v>
      </c>
      <c r="I32" s="5">
        <v>1</v>
      </c>
      <c r="J32" s="5">
        <v>10</v>
      </c>
      <c r="K32" s="5">
        <v>8</v>
      </c>
      <c r="L32" s="26" t="s">
        <v>2</v>
      </c>
      <c r="M32" s="24">
        <f>SUM(G32,H32,I32)*X15</f>
        <v>1.7279999999999998</v>
      </c>
      <c r="N32" s="5">
        <f>K32*D32*12*V21/720</f>
        <v>1.5866666666666664</v>
      </c>
      <c r="O32" s="5">
        <f>K32*D32*12*V22/720</f>
        <v>0.4</v>
      </c>
      <c r="P32" s="24">
        <f>J32*V20</f>
        <v>0.54</v>
      </c>
    </row>
    <row r="33" spans="1:16" x14ac:dyDescent="0.25">
      <c r="A33" s="13"/>
      <c r="B33" s="12" t="s">
        <v>41</v>
      </c>
      <c r="C33" s="10" t="s">
        <v>30</v>
      </c>
      <c r="D33" s="4">
        <v>100</v>
      </c>
      <c r="E33" s="4">
        <v>4</v>
      </c>
      <c r="F33" s="4">
        <v>2</v>
      </c>
      <c r="G33" s="41">
        <v>22</v>
      </c>
      <c r="H33" s="4">
        <v>1</v>
      </c>
      <c r="I33" s="5">
        <v>1</v>
      </c>
      <c r="J33" s="5">
        <v>10</v>
      </c>
      <c r="K33" s="5">
        <v>8</v>
      </c>
      <c r="L33" s="26" t="s">
        <v>2</v>
      </c>
      <c r="M33" s="24">
        <f>SUM(G33,H33,I33)*X15</f>
        <v>1.7279999999999998</v>
      </c>
      <c r="N33" s="5">
        <f>K33*D33*12*V21/720</f>
        <v>1.5866666666666664</v>
      </c>
      <c r="O33" s="5">
        <f>K33*D33*12*V22/720</f>
        <v>0.4</v>
      </c>
      <c r="P33" s="24">
        <f>J33*V20</f>
        <v>0.54</v>
      </c>
    </row>
    <row r="34" spans="1:16" x14ac:dyDescent="0.25">
      <c r="A34" s="13"/>
      <c r="B34" s="12" t="s">
        <v>28</v>
      </c>
      <c r="C34" s="10" t="s">
        <v>37</v>
      </c>
      <c r="D34" s="4">
        <v>40</v>
      </c>
      <c r="E34" s="4">
        <v>1</v>
      </c>
      <c r="F34" s="4">
        <v>1</v>
      </c>
      <c r="G34" s="41">
        <v>22</v>
      </c>
      <c r="H34" s="4">
        <v>1</v>
      </c>
      <c r="I34" s="5">
        <v>1</v>
      </c>
      <c r="J34" s="5">
        <v>10</v>
      </c>
      <c r="K34" s="5">
        <v>8</v>
      </c>
      <c r="L34" s="26" t="s">
        <v>0</v>
      </c>
      <c r="M34" s="24">
        <f>SUM(G34,H34,I34)*W13</f>
        <v>0.33600000000000002</v>
      </c>
      <c r="N34" s="5">
        <f>K34*D34*12*V21/720</f>
        <v>0.6346666666666666</v>
      </c>
      <c r="O34" s="5">
        <f>K34*D34*12*V22/720</f>
        <v>0.15999999999999998</v>
      </c>
      <c r="P34" s="24">
        <f>J34*V20</f>
        <v>0.54</v>
      </c>
    </row>
    <row r="35" spans="1:16" x14ac:dyDescent="0.25">
      <c r="A35" s="13"/>
      <c r="B35" s="12" t="s">
        <v>34</v>
      </c>
      <c r="C35" s="10" t="s">
        <v>35</v>
      </c>
      <c r="D35" s="4">
        <v>60</v>
      </c>
      <c r="E35" s="4">
        <v>2</v>
      </c>
      <c r="F35" s="4">
        <v>2</v>
      </c>
      <c r="G35" s="41">
        <v>22</v>
      </c>
      <c r="H35" s="4">
        <v>1</v>
      </c>
      <c r="I35" s="5">
        <v>1</v>
      </c>
      <c r="J35" s="5">
        <v>10</v>
      </c>
      <c r="K35" s="5">
        <v>8</v>
      </c>
      <c r="L35" s="26" t="s">
        <v>1</v>
      </c>
      <c r="M35" s="24">
        <f>SUM(G35,H35,I35)*X14</f>
        <v>0.86399999999999988</v>
      </c>
      <c r="N35" s="5">
        <f>K35*D35*12*V21/720</f>
        <v>0.95199999999999996</v>
      </c>
      <c r="O35" s="5">
        <f>K35*D35*12*V22/720</f>
        <v>0.23999999999999996</v>
      </c>
      <c r="P35" s="24">
        <f>J35*V20</f>
        <v>0.54</v>
      </c>
    </row>
    <row r="36" spans="1:16" x14ac:dyDescent="0.25">
      <c r="A36" s="13"/>
      <c r="B36" s="13"/>
      <c r="C36" s="8"/>
      <c r="D36" s="4"/>
      <c r="E36" s="4"/>
      <c r="F36" s="4"/>
      <c r="G36" s="41"/>
      <c r="H36" s="4"/>
      <c r="I36" s="5"/>
      <c r="J36" s="5"/>
      <c r="K36" s="5"/>
      <c r="L36" s="26"/>
      <c r="M36" s="24"/>
      <c r="N36" s="5"/>
      <c r="O36" s="5"/>
      <c r="P36" s="24"/>
    </row>
    <row r="37" spans="1:16" x14ac:dyDescent="0.25">
      <c r="A37" s="12" t="s">
        <v>42</v>
      </c>
      <c r="B37" s="12" t="s">
        <v>26</v>
      </c>
      <c r="C37" s="10" t="s">
        <v>30</v>
      </c>
      <c r="D37" s="4">
        <v>100</v>
      </c>
      <c r="E37" s="4">
        <v>4</v>
      </c>
      <c r="F37" s="4">
        <v>2</v>
      </c>
      <c r="G37" s="41">
        <v>17</v>
      </c>
      <c r="H37" s="4">
        <v>0</v>
      </c>
      <c r="I37" s="5">
        <v>1</v>
      </c>
      <c r="J37" s="5">
        <v>10</v>
      </c>
      <c r="K37" s="5">
        <v>8</v>
      </c>
      <c r="L37" s="26" t="s">
        <v>2</v>
      </c>
      <c r="M37" s="24">
        <f>SUM(G37,H37,I37)*X15</f>
        <v>1.2959999999999998</v>
      </c>
      <c r="N37" s="5">
        <f>K37*D37*12*V21/720</f>
        <v>1.5866666666666664</v>
      </c>
      <c r="O37" s="5">
        <f>K37*D37*12*V22/720</f>
        <v>0.4</v>
      </c>
      <c r="P37" s="24">
        <f>J37*V20</f>
        <v>0.54</v>
      </c>
    </row>
    <row r="38" spans="1:16" x14ac:dyDescent="0.25">
      <c r="A38" s="13"/>
      <c r="B38" s="12" t="s">
        <v>32</v>
      </c>
      <c r="C38" s="10" t="s">
        <v>37</v>
      </c>
      <c r="D38" s="4">
        <v>40</v>
      </c>
      <c r="E38" s="4">
        <v>2</v>
      </c>
      <c r="F38" s="4">
        <v>1</v>
      </c>
      <c r="G38" s="41">
        <v>17</v>
      </c>
      <c r="H38" s="4">
        <v>0</v>
      </c>
      <c r="I38" s="5">
        <v>1</v>
      </c>
      <c r="J38" s="5">
        <v>10</v>
      </c>
      <c r="K38" s="5">
        <v>8</v>
      </c>
      <c r="L38" s="26" t="s">
        <v>1</v>
      </c>
      <c r="M38" s="24">
        <f>SUM(G38,H38,I38)*W14</f>
        <v>0.48599999999999999</v>
      </c>
      <c r="N38" s="5">
        <f>K38*D38*12*V21/720</f>
        <v>0.6346666666666666</v>
      </c>
      <c r="O38" s="5">
        <f>K38*D38*12*V22/720</f>
        <v>0.15999999999999998</v>
      </c>
      <c r="P38" s="24">
        <f>J38*V20</f>
        <v>0.54</v>
      </c>
    </row>
    <row r="39" spans="1:16" x14ac:dyDescent="0.25">
      <c r="A39" s="13"/>
      <c r="B39" s="12" t="s">
        <v>27</v>
      </c>
      <c r="C39" s="10" t="s">
        <v>30</v>
      </c>
      <c r="D39" s="4">
        <v>100</v>
      </c>
      <c r="E39" s="4">
        <v>4</v>
      </c>
      <c r="F39" s="4">
        <v>2</v>
      </c>
      <c r="G39" s="41">
        <v>17</v>
      </c>
      <c r="H39" s="4">
        <v>0</v>
      </c>
      <c r="I39" s="5">
        <v>1</v>
      </c>
      <c r="J39" s="5">
        <v>10</v>
      </c>
      <c r="K39" s="5">
        <v>8</v>
      </c>
      <c r="L39" s="26" t="s">
        <v>2</v>
      </c>
      <c r="M39" s="24">
        <f>SUM(G39,H39,I39)*X15</f>
        <v>1.2959999999999998</v>
      </c>
      <c r="N39" s="5">
        <f>K39*D39*12*V21/720</f>
        <v>1.5866666666666664</v>
      </c>
      <c r="O39" s="5">
        <f>K39*D39*12*V22/720</f>
        <v>0.4</v>
      </c>
      <c r="P39" s="24">
        <f>J39*V20</f>
        <v>0.54</v>
      </c>
    </row>
    <row r="40" spans="1:16" x14ac:dyDescent="0.25">
      <c r="A40" s="13"/>
      <c r="B40" s="12" t="s">
        <v>43</v>
      </c>
      <c r="C40" s="10" t="s">
        <v>35</v>
      </c>
      <c r="D40" s="4">
        <v>40</v>
      </c>
      <c r="E40" s="4">
        <v>1</v>
      </c>
      <c r="F40" s="4">
        <v>1</v>
      </c>
      <c r="G40" s="41">
        <v>17</v>
      </c>
      <c r="H40" s="4">
        <v>0</v>
      </c>
      <c r="I40" s="5">
        <v>1</v>
      </c>
      <c r="J40" s="5">
        <v>10</v>
      </c>
      <c r="K40" s="5">
        <v>8</v>
      </c>
      <c r="L40" s="26" t="s">
        <v>0</v>
      </c>
      <c r="M40" s="24">
        <f>SUM(G40,H40,I40)*X13</f>
        <v>0.34199999999999997</v>
      </c>
      <c r="N40" s="5">
        <f>K40*D40*12*V21/720</f>
        <v>0.6346666666666666</v>
      </c>
      <c r="O40" s="5">
        <f>K40*D40*12*V22/720</f>
        <v>0.15999999999999998</v>
      </c>
      <c r="P40" s="24">
        <f>J40*V20</f>
        <v>0.54</v>
      </c>
    </row>
    <row r="41" spans="1:16" x14ac:dyDescent="0.25">
      <c r="A41" s="13"/>
      <c r="B41" s="13"/>
      <c r="C41" s="8"/>
      <c r="D41" s="4"/>
      <c r="E41" s="4"/>
      <c r="F41" s="4"/>
      <c r="G41" s="41"/>
      <c r="H41" s="4"/>
      <c r="I41" s="5"/>
      <c r="J41" s="5"/>
      <c r="K41" s="5"/>
      <c r="L41" s="26"/>
      <c r="M41" s="24"/>
      <c r="N41" s="5"/>
      <c r="O41" s="5"/>
      <c r="P41" s="24"/>
    </row>
    <row r="42" spans="1:16" x14ac:dyDescent="0.25">
      <c r="A42" s="12" t="s">
        <v>44</v>
      </c>
      <c r="B42" s="12" t="s">
        <v>45</v>
      </c>
      <c r="C42" s="10" t="s">
        <v>35</v>
      </c>
      <c r="D42" s="4">
        <v>60</v>
      </c>
      <c r="E42" s="4">
        <v>2</v>
      </c>
      <c r="F42" s="4">
        <v>2</v>
      </c>
      <c r="G42" s="41">
        <v>4</v>
      </c>
      <c r="H42" s="4">
        <v>1</v>
      </c>
      <c r="I42" s="5">
        <v>1</v>
      </c>
      <c r="J42" s="5">
        <v>10</v>
      </c>
      <c r="K42" s="5">
        <v>8</v>
      </c>
      <c r="L42" s="26" t="s">
        <v>1</v>
      </c>
      <c r="M42" s="24">
        <f>SUM(G42,H42,I42)*X14</f>
        <v>0.21599999999999997</v>
      </c>
      <c r="N42" s="5">
        <f>K42*D42*12*V21/720</f>
        <v>0.95199999999999996</v>
      </c>
      <c r="O42" s="5">
        <f>K42*D42*12*V22/720</f>
        <v>0.23999999999999996</v>
      </c>
      <c r="P42" s="24">
        <f>J42*V20</f>
        <v>0.54</v>
      </c>
    </row>
    <row r="43" spans="1:16" x14ac:dyDescent="0.25">
      <c r="A43" s="13"/>
      <c r="B43" s="12" t="s">
        <v>34</v>
      </c>
      <c r="C43" s="10" t="s">
        <v>35</v>
      </c>
      <c r="D43" s="4">
        <v>60</v>
      </c>
      <c r="E43" s="4">
        <v>2</v>
      </c>
      <c r="F43" s="4">
        <v>2</v>
      </c>
      <c r="G43" s="41">
        <v>4</v>
      </c>
      <c r="H43" s="4">
        <v>1</v>
      </c>
      <c r="I43" s="5">
        <v>1</v>
      </c>
      <c r="J43" s="5">
        <v>10</v>
      </c>
      <c r="K43" s="5">
        <v>8</v>
      </c>
      <c r="L43" s="26" t="s">
        <v>1</v>
      </c>
      <c r="M43" s="24">
        <f>SUM(G43,H43,I43)*X14</f>
        <v>0.21599999999999997</v>
      </c>
      <c r="N43" s="5">
        <f>K43*D43*12*V21/720</f>
        <v>0.95199999999999996</v>
      </c>
      <c r="O43" s="5">
        <f>K43*D43*12*V22/720</f>
        <v>0.23999999999999996</v>
      </c>
      <c r="P43" s="24">
        <f>J43*V20</f>
        <v>0.54</v>
      </c>
    </row>
    <row r="44" spans="1:16" x14ac:dyDescent="0.25">
      <c r="A44" s="13"/>
      <c r="B44" s="13"/>
      <c r="C44" s="8"/>
      <c r="D44" s="4"/>
      <c r="E44" s="4"/>
      <c r="F44" s="4"/>
      <c r="G44" s="41"/>
      <c r="H44" s="4"/>
      <c r="I44" s="5"/>
      <c r="J44" s="5"/>
      <c r="K44" s="5"/>
      <c r="L44" s="26"/>
      <c r="M44" s="24"/>
      <c r="N44" s="5"/>
      <c r="O44" s="5"/>
      <c r="P44" s="24"/>
    </row>
    <row r="45" spans="1:16" x14ac:dyDescent="0.25">
      <c r="A45" s="12" t="s">
        <v>46</v>
      </c>
      <c r="B45" s="12" t="s">
        <v>26</v>
      </c>
      <c r="C45" s="10" t="s">
        <v>30</v>
      </c>
      <c r="D45" s="4">
        <v>100</v>
      </c>
      <c r="E45" s="4">
        <v>4</v>
      </c>
      <c r="F45" s="4">
        <v>2</v>
      </c>
      <c r="G45" s="41">
        <v>14</v>
      </c>
      <c r="H45" s="4">
        <v>0</v>
      </c>
      <c r="I45" s="5">
        <v>1</v>
      </c>
      <c r="J45" s="5">
        <v>10</v>
      </c>
      <c r="K45" s="5">
        <v>8</v>
      </c>
      <c r="L45" s="26" t="s">
        <v>53</v>
      </c>
      <c r="M45" s="24">
        <f>SUM(G45,H45,I45)*X15</f>
        <v>1.0799999999999998</v>
      </c>
      <c r="N45" s="5">
        <f>K45*D45*12*V21/720</f>
        <v>1.5866666666666664</v>
      </c>
      <c r="O45" s="5">
        <f>K45*D45*12*V22/720</f>
        <v>0.4</v>
      </c>
      <c r="P45" s="24">
        <f>J45*V20</f>
        <v>0.54</v>
      </c>
    </row>
    <row r="46" spans="1:16" ht="15.75" thickBot="1" x14ac:dyDescent="0.3">
      <c r="A46" s="14"/>
      <c r="B46" s="28" t="s">
        <v>27</v>
      </c>
      <c r="C46" s="11" t="s">
        <v>35</v>
      </c>
      <c r="D46" s="6">
        <v>60</v>
      </c>
      <c r="E46" s="6">
        <v>2</v>
      </c>
      <c r="F46" s="6">
        <v>2</v>
      </c>
      <c r="G46" s="42">
        <v>14</v>
      </c>
      <c r="H46" s="6">
        <v>0</v>
      </c>
      <c r="I46" s="7">
        <v>1</v>
      </c>
      <c r="J46" s="7">
        <v>10</v>
      </c>
      <c r="K46" s="7">
        <v>8</v>
      </c>
      <c r="L46" s="27" t="s">
        <v>1</v>
      </c>
      <c r="M46" s="25">
        <f>SUM(G46,H46,I46)*X14</f>
        <v>0.53999999999999992</v>
      </c>
      <c r="N46" s="25">
        <f>K46*D46*12*V21/720</f>
        <v>0.95199999999999996</v>
      </c>
      <c r="O46" s="25">
        <f>K46*D46*12*V22/720</f>
        <v>0.23999999999999996</v>
      </c>
      <c r="P46" s="25">
        <f>J46*V20</f>
        <v>0.54</v>
      </c>
    </row>
    <row r="48" spans="1:16" x14ac:dyDescent="0.25">
      <c r="L48" s="3" t="s">
        <v>54</v>
      </c>
      <c r="M48" s="21">
        <f>SUM(M12:M46)</f>
        <v>16.427999999999997</v>
      </c>
      <c r="N48" s="21">
        <f>SUM(N12:N46)</f>
        <v>27.60799999999999</v>
      </c>
      <c r="O48" s="21">
        <f>SUM(O12:O46)</f>
        <v>6.9600000000000017</v>
      </c>
      <c r="P48" s="21">
        <f>SUM(P12:P46)</f>
        <v>14.039999999999992</v>
      </c>
    </row>
    <row r="50" spans="11:13" x14ac:dyDescent="0.25">
      <c r="K50" s="36" t="s">
        <v>64</v>
      </c>
      <c r="L50" s="3" t="s">
        <v>55</v>
      </c>
      <c r="M50" s="21">
        <f>SUM(M48:N48,P48)</f>
        <v>58.075999999999979</v>
      </c>
    </row>
    <row r="52" spans="11:13" x14ac:dyDescent="0.25">
      <c r="K52" s="36" t="s">
        <v>65</v>
      </c>
      <c r="L52" s="3" t="s">
        <v>55</v>
      </c>
      <c r="M52" s="21">
        <f>SUM(M48,O48,P48)</f>
        <v>37.42799999999999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VASCO Data Security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Kadir Özdemir</dc:creator>
  <cp:lastModifiedBy>Kadir Özdemir</cp:lastModifiedBy>
  <dcterms:created xsi:type="dcterms:W3CDTF">2017-02-01T07:58:50Z</dcterms:created>
  <dcterms:modified xsi:type="dcterms:W3CDTF">2017-02-08T08:46:47Z</dcterms:modified>
</cp:coreProperties>
</file>