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20610" windowHeight="11640"/>
  </bookViews>
  <sheets>
    <sheet name="Liste des sorts" sheetId="1" r:id="rId1"/>
    <sheet name="Liste des effets" sheetId="2" r:id="rId2"/>
    <sheet name="Equilibrage de base des sorts" sheetId="3" r:id="rId3"/>
    <sheet name="Equilibrage des équipements" sheetId="4" r:id="rId4"/>
  </sheets>
  <calcPr calcId="125725"/>
</workbook>
</file>

<file path=xl/calcChain.xml><?xml version="1.0" encoding="utf-8"?>
<calcChain xmlns="http://schemas.openxmlformats.org/spreadsheetml/2006/main">
  <c r="R18" i="1"/>
  <c r="R17"/>
  <c r="R16"/>
  <c r="R26"/>
  <c r="R25"/>
  <c r="R24"/>
  <c r="L34"/>
  <c r="L33"/>
  <c r="L32"/>
  <c r="F34"/>
  <c r="F33"/>
  <c r="F32"/>
  <c r="L26"/>
  <c r="L25"/>
  <c r="L24"/>
  <c r="F26"/>
  <c r="F25"/>
  <c r="F24"/>
  <c r="L18"/>
  <c r="L17"/>
  <c r="L16"/>
  <c r="F18"/>
  <c r="F17"/>
  <c r="F16"/>
  <c r="F8"/>
  <c r="F6"/>
  <c r="F7"/>
  <c r="R19" l="1"/>
  <c r="R27"/>
  <c r="L35"/>
  <c r="F35"/>
  <c r="L27"/>
  <c r="F27"/>
  <c r="L19"/>
  <c r="F19"/>
  <c r="F9"/>
</calcChain>
</file>

<file path=xl/comments1.xml><?xml version="1.0" encoding="utf-8"?>
<comments xmlns="http://schemas.openxmlformats.org/spreadsheetml/2006/main">
  <authors>
    <author>Your User Name</author>
  </authors>
  <commentList>
    <comment ref="B4" authorId="0">
      <text>
        <r>
          <rPr>
            <sz val="8"/>
            <color indexed="81"/>
            <rFont val="Tahoma"/>
            <charset val="1"/>
          </rPr>
          <t>Le nom du sort, tel qu'il apparaitra dans le jeu.</t>
        </r>
      </text>
    </comment>
    <comment ref="B5" authorId="0">
      <text>
        <r>
          <rPr>
            <sz val="8"/>
            <color indexed="81"/>
            <rFont val="Tahoma"/>
            <charset val="1"/>
          </rPr>
          <t>Le type du sort, parmi frappe, estocade, botte, parade.</t>
        </r>
      </text>
    </comment>
    <comment ref="C5" authorId="0">
      <text>
        <r>
          <rPr>
            <sz val="8"/>
            <color indexed="81"/>
            <rFont val="Tahoma"/>
            <charset val="1"/>
          </rPr>
          <t>La sphère du sort, parmi vie, esprit, énergie.</t>
        </r>
      </text>
    </comment>
    <comment ref="B6" authorId="0">
      <text>
        <r>
          <rPr>
            <sz val="8"/>
            <color indexed="81"/>
            <rFont val="Tahoma"/>
            <charset val="1"/>
          </rPr>
          <t>Le temps de recharge, en nombre de tours.</t>
        </r>
      </text>
    </comment>
    <comment ref="C6" authorId="0">
      <text>
        <r>
          <rPr>
            <sz val="8"/>
            <color indexed="81"/>
            <rFont val="Tahoma"/>
            <charset val="1"/>
          </rPr>
          <t>Le coût en nombre de points de magie.</t>
        </r>
      </text>
    </comment>
    <comment ref="B7" authorId="0">
      <text>
        <r>
          <rPr>
            <sz val="8"/>
            <color indexed="81"/>
            <rFont val="Tahoma"/>
            <charset val="1"/>
          </rPr>
          <t>La liste des effets, sous forme de liste à virgule.</t>
        </r>
      </text>
    </comment>
  </commentList>
</comments>
</file>

<file path=xl/sharedStrings.xml><?xml version="1.0" encoding="utf-8"?>
<sst xmlns="http://schemas.openxmlformats.org/spreadsheetml/2006/main" count="246" uniqueCount="140">
  <si>
    <t>Liste des effets</t>
  </si>
  <si>
    <t>Blessure</t>
  </si>
  <si>
    <t>Terme de jeu</t>
  </si>
  <si>
    <t>Description</t>
  </si>
  <si>
    <t>Utilité</t>
  </si>
  <si>
    <t>Inflige X points de dégâts à l'adversaire</t>
  </si>
  <si>
    <t>Commentaire</t>
  </si>
  <si>
    <t>par point de dégât infligé</t>
  </si>
  <si>
    <t>Soins</t>
  </si>
  <si>
    <t>Redonne X points de vie au joueur</t>
  </si>
  <si>
    <t>par point de vie restauré</t>
  </si>
  <si>
    <t>Entrave</t>
  </si>
  <si>
    <t>par point de mana ajouté</t>
  </si>
  <si>
    <t>Augmente de X le coût en mana du prochain sort utilisé par l'adversaire</t>
  </si>
  <si>
    <t>Préparation</t>
  </si>
  <si>
    <t>Réduit de X le coût en mana du prochain sort utilisé par le joueur</t>
  </si>
  <si>
    <t>par point de mana retiré</t>
  </si>
  <si>
    <t>Permet de voir la prochaine génération de mana</t>
  </si>
  <si>
    <t>par tour de jeu prévu</t>
  </si>
  <si>
    <t>Absorption</t>
  </si>
  <si>
    <t>par point de dégât absorbé</t>
  </si>
  <si>
    <t>Invocation de (sphère)</t>
  </si>
  <si>
    <t>Divination</t>
  </si>
  <si>
    <t>Anticipation</t>
  </si>
  <si>
    <t>Révèle la main de l'adversaire</t>
  </si>
  <si>
    <t>Brulure de (sphère)</t>
  </si>
  <si>
    <t xml:space="preserve">Réduit de X le nombre de points de mana de (sphère) de l'adversaire </t>
  </si>
  <si>
    <t>Transmutation de (sphère1) en (sphère2)</t>
  </si>
  <si>
    <t>Transforme X points de mana de (sphère1) en points de mana de (sphère2)</t>
  </si>
  <si>
    <t>par point de mana converti</t>
  </si>
  <si>
    <t>Le prochain mana généré sera du mana de type (sphère)</t>
  </si>
  <si>
    <t>Absorption de (sphère)</t>
  </si>
  <si>
    <t>Réduit de X les dégâts infligés par la prochaine attaque de (sphère) de l'adversaire</t>
  </si>
  <si>
    <t>Entrave de (sphère)</t>
  </si>
  <si>
    <t>Augmente de X le coût en mana du prochain sort de (sphère) utilisé par l'adversaire</t>
  </si>
  <si>
    <t>Préparation de (sphère)</t>
  </si>
  <si>
    <t>Réduit de X le coût en mana du prochain sort de (sphère) utilisé par le joueur</t>
  </si>
  <si>
    <t>Réduit de X les dégâts infligés par la prochaine attaque de l'adversaire</t>
  </si>
  <si>
    <t>Equilibrage de base</t>
  </si>
  <si>
    <t>Cooldown moyen</t>
  </si>
  <si>
    <t>Utilité du cooldown</t>
  </si>
  <si>
    <t>Utilité de l'avantage</t>
  </si>
  <si>
    <t>Catégories</t>
  </si>
  <si>
    <t>Utilité de base</t>
  </si>
  <si>
    <t>Standard</t>
  </si>
  <si>
    <t>Epique</t>
  </si>
  <si>
    <t>Divin</t>
  </si>
  <si>
    <t>Frappe</t>
  </si>
  <si>
    <t>Nom</t>
  </si>
  <si>
    <t>Sphère</t>
  </si>
  <si>
    <t>Patron de sort</t>
  </si>
  <si>
    <t>Estocade</t>
  </si>
  <si>
    <t>Parade</t>
  </si>
  <si>
    <t>Botte</t>
  </si>
  <si>
    <t>Utilité du coût</t>
  </si>
  <si>
    <t>Utilité des effets</t>
  </si>
  <si>
    <t>Utilité totale</t>
  </si>
  <si>
    <t>Utilité détaillée</t>
  </si>
  <si>
    <t>Type privilégié</t>
  </si>
  <si>
    <t>Tous</t>
  </si>
  <si>
    <t>Parade, Botte</t>
  </si>
  <si>
    <t>Frappe, Botte</t>
  </si>
  <si>
    <t>Annule une frappe adverse</t>
  </si>
  <si>
    <t>Parade de (sphère)</t>
  </si>
  <si>
    <t>Annule une frappe de (sphère)</t>
  </si>
  <si>
    <t>Sphère d'énergie</t>
  </si>
  <si>
    <t>Les effets paramétrés doivent être suivis de leur magnitude, par exemple "blessure 18". Les effets à utilité fixe n'ont pas besoin de magnitude.</t>
  </si>
  <si>
    <r>
      <t xml:space="preserve">Copier-coller le patron de sort </t>
    </r>
    <r>
      <rPr>
        <b/>
        <i/>
        <sz val="10"/>
        <color rgb="FF7F7F7F"/>
        <rFont val="Calibri"/>
        <family val="2"/>
        <scheme val="minor"/>
      </rPr>
      <t>avec</t>
    </r>
    <r>
      <rPr>
        <i/>
        <sz val="10"/>
        <color rgb="FF7F7F7F"/>
        <rFont val="Calibri"/>
        <family val="2"/>
        <scheme val="minor"/>
      </rPr>
      <t xml:space="preserve"> le tableau d'utilité pour créer un nouveau sort.</t>
    </r>
  </si>
  <si>
    <r>
      <t xml:space="preserve">Les effets doivent être écrit sous forme de liste à virgule, en respectant le nom des effets tels que décrits dans la feuille "Liste des effets". La casse n'est pas importante. </t>
    </r>
    <r>
      <rPr>
        <i/>
        <u/>
        <sz val="10"/>
        <color rgb="FF7F7F7F"/>
        <rFont val="Calibri"/>
        <family val="2"/>
        <scheme val="minor"/>
      </rPr>
      <t/>
    </r>
  </si>
  <si>
    <t>Attention : la liste doit se terminer par une virgule sinon le dernier effet ne sera pas pris en compte.</t>
  </si>
  <si>
    <t>Energie</t>
  </si>
  <si>
    <t>Déflection solaire</t>
  </si>
  <si>
    <t>Blessure 20,</t>
  </si>
  <si>
    <t>Parade de (sphère) : énergie</t>
  </si>
  <si>
    <t>Avantage</t>
  </si>
  <si>
    <t>Prend l'avantage</t>
  </si>
  <si>
    <t>Variable</t>
  </si>
  <si>
    <t>voir équilibrage de base</t>
  </si>
  <si>
    <t>Effets : test, avantage,</t>
  </si>
  <si>
    <t>Pilum d'Apollon</t>
  </si>
  <si>
    <t>Pour obtenir un format imprimable, réduire les groupements.</t>
  </si>
  <si>
    <t>Jugement d'Ouranos</t>
  </si>
  <si>
    <t>Blessure 33,</t>
  </si>
  <si>
    <t>Invocation de (sphère) : énergie</t>
  </si>
  <si>
    <t>Bénédiction du soleil</t>
  </si>
  <si>
    <t>Retour de flammes</t>
  </si>
  <si>
    <t>Bouclier d'Hermès</t>
  </si>
  <si>
    <t>Parade de (sphère) : énergie, blessure 10, avantage,</t>
  </si>
  <si>
    <t>Absorption 25,</t>
  </si>
  <si>
    <t>Eclat de l'Olympe</t>
  </si>
  <si>
    <t>Blessure 7,</t>
  </si>
  <si>
    <t>Sphère privilégiée</t>
  </si>
  <si>
    <t>Folie d'Icare</t>
  </si>
  <si>
    <t>Brulure de (sphère) 4, énergie</t>
  </si>
  <si>
    <t>Exemples</t>
  </si>
  <si>
    <t>Atours</t>
  </si>
  <si>
    <t>Toge, robe, bure, armure, costume</t>
  </si>
  <si>
    <t>Symbole de pouvoir</t>
  </si>
  <si>
    <t>Coiffe</t>
  </si>
  <si>
    <t>Couronne, casque, tiare, diadème, chapeau</t>
  </si>
  <si>
    <t>Parure</t>
  </si>
  <si>
    <t>Collier, bracelet, anneau, torque</t>
  </si>
  <si>
    <t>Aura</t>
  </si>
  <si>
    <t>Liste des catégories</t>
  </si>
  <si>
    <t>Liste des bonus</t>
  </si>
  <si>
    <t>Santé</t>
  </si>
  <si>
    <t>Volonté</t>
  </si>
  <si>
    <t>Sortilège</t>
  </si>
  <si>
    <t>Réserve de (sphère)</t>
  </si>
  <si>
    <t>Augmente la santé maximale du personnage</t>
  </si>
  <si>
    <t>Augmente la volonté maximale du personnage</t>
  </si>
  <si>
    <t>Augmente le nombre de sorts dans le grimoire</t>
  </si>
  <si>
    <t>Augmente le nombre de points de mana de départ dans la sphère (sphère)</t>
  </si>
  <si>
    <t>par point de santé ajouté</t>
  </si>
  <si>
    <t>par point de volonté ajouté</t>
  </si>
  <si>
    <t>par sort supplémentaire</t>
  </si>
  <si>
    <t>Equipement privilégié</t>
  </si>
  <si>
    <t>Sceptre, épée, baton, caducée, baguette, grimoire, parchemin</t>
  </si>
  <si>
    <t>Bonus à l'estocade</t>
  </si>
  <si>
    <t>Bonus à l'attaque</t>
  </si>
  <si>
    <t>Bonus à la parade</t>
  </si>
  <si>
    <t>Bonus de botte</t>
  </si>
  <si>
    <t>Liste des bénédictions</t>
  </si>
  <si>
    <t>Regain de volonté</t>
  </si>
  <si>
    <t>* utilité de la bénédiction</t>
  </si>
  <si>
    <t>(Effet de sort)</t>
  </si>
  <si>
    <t>Utilité de l'effet</t>
  </si>
  <si>
    <t>Redonne X points de mana de (sphère)</t>
  </si>
  <si>
    <t>Redonne X points de volonté</t>
  </si>
  <si>
    <t>Regain de mana (sphère)</t>
  </si>
  <si>
    <t>par point de mana gagné</t>
  </si>
  <si>
    <t>par point de volonté gagné</t>
  </si>
  <si>
    <t>Reproduit un effet de sort (voir liste des effets)</t>
  </si>
  <si>
    <t>Sur une estocade réussie, le joueur reçoit une bénédiction (voir liste plus bas)</t>
  </si>
  <si>
    <t>Sur une attaque réussie, le joueur reçoit une bénédiction (voir liste plus bas)</t>
  </si>
  <si>
    <t>Sur une parade réussie, le joueur reçoit une bénédiction (voir liste plus bas)</t>
  </si>
  <si>
    <t>Sur une botte réussie, le joueur reçoit une bénédiction (voir liste plus bas)</t>
  </si>
  <si>
    <t>Atours, Parure</t>
  </si>
  <si>
    <t>Coiffe, Parure</t>
  </si>
  <si>
    <t>Flamboyante, électrique, vaporeuse, lumineuse, ténébreuse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</si>
</sst>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i/>
      <u/>
      <sz val="10"/>
      <color rgb="FF7F7F7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10" fillId="5" borderId="10" applyNumberFormat="0" applyFont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5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textRotation="45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9" fillId="0" borderId="0" xfId="0" applyFont="1"/>
    <xf numFmtId="0" fontId="4" fillId="2" borderId="5" xfId="0" applyFont="1" applyFill="1" applyBorder="1" applyAlignment="1">
      <alignment horizontal="center" vertical="top"/>
    </xf>
    <xf numFmtId="0" fontId="0" fillId="0" borderId="0" xfId="0" applyFont="1"/>
    <xf numFmtId="0" fontId="0" fillId="0" borderId="13" xfId="0" applyBorder="1" applyAlignment="1"/>
    <xf numFmtId="0" fontId="15" fillId="0" borderId="0" xfId="0" applyFont="1"/>
    <xf numFmtId="0" fontId="15" fillId="0" borderId="0" xfId="0" applyFont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1" xfId="1" applyAlignment="1">
      <alignment horizontal="center"/>
    </xf>
    <xf numFmtId="0" fontId="11" fillId="5" borderId="17" xfId="3" applyFont="1" applyFill="1" applyBorder="1" applyAlignment="1">
      <alignment horizontal="left"/>
    </xf>
    <xf numFmtId="0" fontId="11" fillId="5" borderId="18" xfId="3" applyFont="1" applyFill="1" applyBorder="1" applyAlignment="1">
      <alignment horizontal="left"/>
    </xf>
    <xf numFmtId="0" fontId="11" fillId="5" borderId="19" xfId="3" applyFont="1" applyFill="1" applyBorder="1" applyAlignment="1">
      <alignment horizontal="left"/>
    </xf>
    <xf numFmtId="0" fontId="11" fillId="5" borderId="12" xfId="2" applyFont="1" applyBorder="1" applyAlignment="1">
      <alignment horizontal="justify" vertical="top" wrapText="1"/>
    </xf>
    <xf numFmtId="0" fontId="11" fillId="5" borderId="13" xfId="2" applyFont="1" applyBorder="1" applyAlignment="1">
      <alignment horizontal="justify" vertical="top" wrapText="1"/>
    </xf>
    <xf numFmtId="0" fontId="11" fillId="5" borderId="14" xfId="2" applyFont="1" applyBorder="1" applyAlignment="1">
      <alignment horizontal="justify" vertical="top" wrapText="1"/>
    </xf>
    <xf numFmtId="0" fontId="11" fillId="5" borderId="15" xfId="2" applyFont="1" applyBorder="1" applyAlignment="1">
      <alignment horizontal="justify" vertical="top" wrapText="1"/>
    </xf>
    <xf numFmtId="0" fontId="11" fillId="5" borderId="11" xfId="2" applyFont="1" applyBorder="1" applyAlignment="1">
      <alignment horizontal="justify" vertical="top" wrapText="1"/>
    </xf>
    <xf numFmtId="0" fontId="11" fillId="5" borderId="16" xfId="2" applyFont="1" applyBorder="1" applyAlignment="1">
      <alignment horizontal="justify" vertical="top" wrapText="1"/>
    </xf>
    <xf numFmtId="0" fontId="12" fillId="5" borderId="12" xfId="2" applyFont="1" applyBorder="1" applyAlignment="1">
      <alignment horizontal="justify" vertical="top" wrapText="1"/>
    </xf>
    <xf numFmtId="0" fontId="12" fillId="5" borderId="13" xfId="2" applyFont="1" applyBorder="1" applyAlignment="1">
      <alignment horizontal="justify" vertical="top" wrapText="1"/>
    </xf>
    <xf numFmtId="0" fontId="12" fillId="5" borderId="14" xfId="2" applyFont="1" applyBorder="1" applyAlignment="1">
      <alignment horizontal="justify" vertical="top" wrapText="1"/>
    </xf>
    <xf numFmtId="0" fontId="12" fillId="5" borderId="15" xfId="2" applyFont="1" applyBorder="1" applyAlignment="1">
      <alignment horizontal="justify" vertical="top" wrapText="1"/>
    </xf>
    <xf numFmtId="0" fontId="12" fillId="5" borderId="11" xfId="2" applyFont="1" applyBorder="1" applyAlignment="1">
      <alignment horizontal="justify" vertical="top" wrapText="1"/>
    </xf>
    <xf numFmtId="0" fontId="12" fillId="5" borderId="16" xfId="2" applyFont="1" applyBorder="1" applyAlignment="1">
      <alignment horizontal="justify" vertical="top" wrapText="1"/>
    </xf>
    <xf numFmtId="0" fontId="11" fillId="5" borderId="17" xfId="2" applyFont="1" applyBorder="1" applyAlignment="1">
      <alignment horizontal="justify" vertical="top" wrapText="1"/>
    </xf>
    <xf numFmtId="0" fontId="11" fillId="5" borderId="18" xfId="2" applyFont="1" applyBorder="1" applyAlignment="1">
      <alignment horizontal="justify" vertical="top" wrapText="1"/>
    </xf>
    <xf numFmtId="0" fontId="11" fillId="5" borderId="19" xfId="2" applyFont="1" applyBorder="1" applyAlignment="1">
      <alignment horizontal="justify" vertical="top" wrapText="1"/>
    </xf>
  </cellXfs>
  <cellStyles count="4">
    <cellStyle name="Commentaire" xfId="2" builtinId="10"/>
    <cellStyle name="Normal" xfId="0" builtinId="0"/>
    <cellStyle name="Texte explicatif" xfId="3" builtinId="53"/>
    <cellStyle name="Titre 1" xfId="1" builtinId="16"/>
  </cellStyles>
  <dxfs count="10"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</dxf>
    <dxf>
      <font>
        <i/>
      </font>
    </dxf>
    <dxf>
      <font>
        <b/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0DFF01"/>
      <color rgb="FF996600"/>
      <color rgb="FFCC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19051</xdr:rowOff>
    </xdr:from>
    <xdr:to>
      <xdr:col>2</xdr:col>
      <xdr:colOff>381000</xdr:colOff>
      <xdr:row>5</xdr:row>
      <xdr:rowOff>161925</xdr:rowOff>
    </xdr:to>
    <xdr:sp macro="" textlink="">
      <xdr:nvSpPr>
        <xdr:cNvPr id="2" name="Étoile à 7 branches 1"/>
        <xdr:cNvSpPr/>
      </xdr:nvSpPr>
      <xdr:spPr>
        <a:xfrm>
          <a:off x="1514475" y="1095376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</xdr:col>
      <xdr:colOff>219075</xdr:colOff>
      <xdr:row>5</xdr:row>
      <xdr:rowOff>19051</xdr:rowOff>
    </xdr:from>
    <xdr:to>
      <xdr:col>1</xdr:col>
      <xdr:colOff>371475</xdr:colOff>
      <xdr:row>5</xdr:row>
      <xdr:rowOff>161925</xdr:rowOff>
    </xdr:to>
    <xdr:sp macro="" textlink="">
      <xdr:nvSpPr>
        <xdr:cNvPr id="4" name="Secteurs 3"/>
        <xdr:cNvSpPr/>
      </xdr:nvSpPr>
      <xdr:spPr>
        <a:xfrm>
          <a:off x="600075" y="1095376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1362075</xdr:colOff>
      <xdr:row>5</xdr:row>
      <xdr:rowOff>28575</xdr:rowOff>
    </xdr:from>
    <xdr:to>
      <xdr:col>4</xdr:col>
      <xdr:colOff>1514475</xdr:colOff>
      <xdr:row>5</xdr:row>
      <xdr:rowOff>171449</xdr:rowOff>
    </xdr:to>
    <xdr:sp macro="" textlink="">
      <xdr:nvSpPr>
        <xdr:cNvPr id="5" name="Secteurs 4"/>
        <xdr:cNvSpPr/>
      </xdr:nvSpPr>
      <xdr:spPr>
        <a:xfrm>
          <a:off x="4600575" y="1114425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1343025</xdr:colOff>
      <xdr:row>6</xdr:row>
      <xdr:rowOff>28575</xdr:rowOff>
    </xdr:from>
    <xdr:to>
      <xdr:col>4</xdr:col>
      <xdr:colOff>1504950</xdr:colOff>
      <xdr:row>6</xdr:row>
      <xdr:rowOff>171449</xdr:rowOff>
    </xdr:to>
    <xdr:sp macro="" textlink="">
      <xdr:nvSpPr>
        <xdr:cNvPr id="6" name="Étoile à 7 branches 5"/>
        <xdr:cNvSpPr/>
      </xdr:nvSpPr>
      <xdr:spPr>
        <a:xfrm>
          <a:off x="4581525" y="131445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4</xdr:col>
      <xdr:colOff>1362075</xdr:colOff>
      <xdr:row>15</xdr:row>
      <xdr:rowOff>28575</xdr:rowOff>
    </xdr:from>
    <xdr:to>
      <xdr:col>4</xdr:col>
      <xdr:colOff>1514475</xdr:colOff>
      <xdr:row>15</xdr:row>
      <xdr:rowOff>171449</xdr:rowOff>
    </xdr:to>
    <xdr:sp macro="" textlink="">
      <xdr:nvSpPr>
        <xdr:cNvPr id="17" name="Secteurs 16"/>
        <xdr:cNvSpPr/>
      </xdr:nvSpPr>
      <xdr:spPr>
        <a:xfrm>
          <a:off x="4600575" y="1104900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1343025</xdr:colOff>
      <xdr:row>16</xdr:row>
      <xdr:rowOff>28575</xdr:rowOff>
    </xdr:from>
    <xdr:to>
      <xdr:col>4</xdr:col>
      <xdr:colOff>1504950</xdr:colOff>
      <xdr:row>16</xdr:row>
      <xdr:rowOff>171449</xdr:rowOff>
    </xdr:to>
    <xdr:sp macro="" textlink="">
      <xdr:nvSpPr>
        <xdr:cNvPr id="18" name="Étoile à 7 branches 17"/>
        <xdr:cNvSpPr/>
      </xdr:nvSpPr>
      <xdr:spPr>
        <a:xfrm>
          <a:off x="4581525" y="12954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10</xdr:col>
      <xdr:colOff>1362075</xdr:colOff>
      <xdr:row>15</xdr:row>
      <xdr:rowOff>28575</xdr:rowOff>
    </xdr:from>
    <xdr:to>
      <xdr:col>10</xdr:col>
      <xdr:colOff>1514475</xdr:colOff>
      <xdr:row>15</xdr:row>
      <xdr:rowOff>171449</xdr:rowOff>
    </xdr:to>
    <xdr:sp macro="" textlink="">
      <xdr:nvSpPr>
        <xdr:cNvPr id="21" name="Secteurs 20"/>
        <xdr:cNvSpPr/>
      </xdr:nvSpPr>
      <xdr:spPr>
        <a:xfrm>
          <a:off x="4600575" y="1104900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1343025</xdr:colOff>
      <xdr:row>16</xdr:row>
      <xdr:rowOff>28575</xdr:rowOff>
    </xdr:from>
    <xdr:to>
      <xdr:col>10</xdr:col>
      <xdr:colOff>1504950</xdr:colOff>
      <xdr:row>16</xdr:row>
      <xdr:rowOff>171449</xdr:rowOff>
    </xdr:to>
    <xdr:sp macro="" textlink="">
      <xdr:nvSpPr>
        <xdr:cNvPr id="22" name="Étoile à 7 branches 21"/>
        <xdr:cNvSpPr/>
      </xdr:nvSpPr>
      <xdr:spPr>
        <a:xfrm>
          <a:off x="4581525" y="12954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4</xdr:col>
      <xdr:colOff>1362075</xdr:colOff>
      <xdr:row>23</xdr:row>
      <xdr:rowOff>28575</xdr:rowOff>
    </xdr:from>
    <xdr:to>
      <xdr:col>4</xdr:col>
      <xdr:colOff>1514475</xdr:colOff>
      <xdr:row>23</xdr:row>
      <xdr:rowOff>171449</xdr:rowOff>
    </xdr:to>
    <xdr:sp macro="" textlink="">
      <xdr:nvSpPr>
        <xdr:cNvPr id="25" name="Secteurs 24"/>
        <xdr:cNvSpPr/>
      </xdr:nvSpPr>
      <xdr:spPr>
        <a:xfrm>
          <a:off x="4219575" y="1104900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1343025</xdr:colOff>
      <xdr:row>24</xdr:row>
      <xdr:rowOff>28575</xdr:rowOff>
    </xdr:from>
    <xdr:to>
      <xdr:col>4</xdr:col>
      <xdr:colOff>1504950</xdr:colOff>
      <xdr:row>24</xdr:row>
      <xdr:rowOff>171449</xdr:rowOff>
    </xdr:to>
    <xdr:sp macro="" textlink="">
      <xdr:nvSpPr>
        <xdr:cNvPr id="26" name="Étoile à 7 branches 25"/>
        <xdr:cNvSpPr/>
      </xdr:nvSpPr>
      <xdr:spPr>
        <a:xfrm>
          <a:off x="4200525" y="12954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10</xdr:col>
      <xdr:colOff>1362075</xdr:colOff>
      <xdr:row>23</xdr:row>
      <xdr:rowOff>28575</xdr:rowOff>
    </xdr:from>
    <xdr:to>
      <xdr:col>10</xdr:col>
      <xdr:colOff>1514475</xdr:colOff>
      <xdr:row>23</xdr:row>
      <xdr:rowOff>171449</xdr:rowOff>
    </xdr:to>
    <xdr:sp macro="" textlink="">
      <xdr:nvSpPr>
        <xdr:cNvPr id="29" name="Secteurs 28"/>
        <xdr:cNvSpPr/>
      </xdr:nvSpPr>
      <xdr:spPr>
        <a:xfrm>
          <a:off x="4219575" y="4752975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1343025</xdr:colOff>
      <xdr:row>24</xdr:row>
      <xdr:rowOff>28575</xdr:rowOff>
    </xdr:from>
    <xdr:to>
      <xdr:col>10</xdr:col>
      <xdr:colOff>1504950</xdr:colOff>
      <xdr:row>24</xdr:row>
      <xdr:rowOff>171449</xdr:rowOff>
    </xdr:to>
    <xdr:sp macro="" textlink="">
      <xdr:nvSpPr>
        <xdr:cNvPr id="30" name="Étoile à 7 branches 29"/>
        <xdr:cNvSpPr/>
      </xdr:nvSpPr>
      <xdr:spPr>
        <a:xfrm>
          <a:off x="4200525" y="49530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4</xdr:col>
      <xdr:colOff>1362075</xdr:colOff>
      <xdr:row>31</xdr:row>
      <xdr:rowOff>28575</xdr:rowOff>
    </xdr:from>
    <xdr:to>
      <xdr:col>4</xdr:col>
      <xdr:colOff>1514475</xdr:colOff>
      <xdr:row>31</xdr:row>
      <xdr:rowOff>171449</xdr:rowOff>
    </xdr:to>
    <xdr:sp macro="" textlink="">
      <xdr:nvSpPr>
        <xdr:cNvPr id="33" name="Secteurs 32"/>
        <xdr:cNvSpPr/>
      </xdr:nvSpPr>
      <xdr:spPr>
        <a:xfrm>
          <a:off x="4219575" y="4752975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1343025</xdr:colOff>
      <xdr:row>32</xdr:row>
      <xdr:rowOff>28575</xdr:rowOff>
    </xdr:from>
    <xdr:to>
      <xdr:col>4</xdr:col>
      <xdr:colOff>1504950</xdr:colOff>
      <xdr:row>32</xdr:row>
      <xdr:rowOff>171449</xdr:rowOff>
    </xdr:to>
    <xdr:sp macro="" textlink="">
      <xdr:nvSpPr>
        <xdr:cNvPr id="34" name="Étoile à 7 branches 33"/>
        <xdr:cNvSpPr/>
      </xdr:nvSpPr>
      <xdr:spPr>
        <a:xfrm>
          <a:off x="4200525" y="49530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10</xdr:col>
      <xdr:colOff>1362075</xdr:colOff>
      <xdr:row>31</xdr:row>
      <xdr:rowOff>28575</xdr:rowOff>
    </xdr:from>
    <xdr:to>
      <xdr:col>10</xdr:col>
      <xdr:colOff>1514475</xdr:colOff>
      <xdr:row>31</xdr:row>
      <xdr:rowOff>171449</xdr:rowOff>
    </xdr:to>
    <xdr:sp macro="" textlink="">
      <xdr:nvSpPr>
        <xdr:cNvPr id="37" name="Secteurs 36"/>
        <xdr:cNvSpPr/>
      </xdr:nvSpPr>
      <xdr:spPr>
        <a:xfrm>
          <a:off x="4219575" y="6353175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1343025</xdr:colOff>
      <xdr:row>32</xdr:row>
      <xdr:rowOff>28575</xdr:rowOff>
    </xdr:from>
    <xdr:to>
      <xdr:col>10</xdr:col>
      <xdr:colOff>1504950</xdr:colOff>
      <xdr:row>32</xdr:row>
      <xdr:rowOff>171449</xdr:rowOff>
    </xdr:to>
    <xdr:sp macro="" textlink="">
      <xdr:nvSpPr>
        <xdr:cNvPr id="38" name="Étoile à 7 branches 37"/>
        <xdr:cNvSpPr/>
      </xdr:nvSpPr>
      <xdr:spPr>
        <a:xfrm>
          <a:off x="4200525" y="65532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1362075</xdr:colOff>
      <xdr:row>23</xdr:row>
      <xdr:rowOff>28575</xdr:rowOff>
    </xdr:from>
    <xdr:to>
      <xdr:col>16</xdr:col>
      <xdr:colOff>1514475</xdr:colOff>
      <xdr:row>23</xdr:row>
      <xdr:rowOff>171449</xdr:rowOff>
    </xdr:to>
    <xdr:sp macro="" textlink="">
      <xdr:nvSpPr>
        <xdr:cNvPr id="41" name="Secteurs 40"/>
        <xdr:cNvSpPr/>
      </xdr:nvSpPr>
      <xdr:spPr>
        <a:xfrm>
          <a:off x="4219575" y="6353175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1343025</xdr:colOff>
      <xdr:row>24</xdr:row>
      <xdr:rowOff>28575</xdr:rowOff>
    </xdr:from>
    <xdr:to>
      <xdr:col>16</xdr:col>
      <xdr:colOff>1504950</xdr:colOff>
      <xdr:row>24</xdr:row>
      <xdr:rowOff>171449</xdr:rowOff>
    </xdr:to>
    <xdr:sp macro="" textlink="">
      <xdr:nvSpPr>
        <xdr:cNvPr id="42" name="Étoile à 7 branches 41"/>
        <xdr:cNvSpPr/>
      </xdr:nvSpPr>
      <xdr:spPr>
        <a:xfrm>
          <a:off x="4200525" y="65532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1362075</xdr:colOff>
      <xdr:row>15</xdr:row>
      <xdr:rowOff>28575</xdr:rowOff>
    </xdr:from>
    <xdr:to>
      <xdr:col>16</xdr:col>
      <xdr:colOff>1514475</xdr:colOff>
      <xdr:row>15</xdr:row>
      <xdr:rowOff>171449</xdr:rowOff>
    </xdr:to>
    <xdr:sp macro="" textlink="">
      <xdr:nvSpPr>
        <xdr:cNvPr id="45" name="Secteurs 44"/>
        <xdr:cNvSpPr/>
      </xdr:nvSpPr>
      <xdr:spPr>
        <a:xfrm>
          <a:off x="4219575" y="1104900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1343025</xdr:colOff>
      <xdr:row>16</xdr:row>
      <xdr:rowOff>28575</xdr:rowOff>
    </xdr:from>
    <xdr:to>
      <xdr:col>16</xdr:col>
      <xdr:colOff>1504950</xdr:colOff>
      <xdr:row>16</xdr:row>
      <xdr:rowOff>171449</xdr:rowOff>
    </xdr:to>
    <xdr:sp macro="" textlink="">
      <xdr:nvSpPr>
        <xdr:cNvPr id="46" name="Étoile à 7 branches 45"/>
        <xdr:cNvSpPr/>
      </xdr:nvSpPr>
      <xdr:spPr>
        <a:xfrm>
          <a:off x="4200525" y="12954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16</xdr:col>
      <xdr:colOff>1362075</xdr:colOff>
      <xdr:row>15</xdr:row>
      <xdr:rowOff>28575</xdr:rowOff>
    </xdr:from>
    <xdr:to>
      <xdr:col>16</xdr:col>
      <xdr:colOff>1514475</xdr:colOff>
      <xdr:row>15</xdr:row>
      <xdr:rowOff>171449</xdr:rowOff>
    </xdr:to>
    <xdr:sp macro="" textlink="">
      <xdr:nvSpPr>
        <xdr:cNvPr id="49" name="Secteurs 48"/>
        <xdr:cNvSpPr/>
      </xdr:nvSpPr>
      <xdr:spPr>
        <a:xfrm>
          <a:off x="3952875" y="1104900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1343025</xdr:colOff>
      <xdr:row>16</xdr:row>
      <xdr:rowOff>28575</xdr:rowOff>
    </xdr:from>
    <xdr:to>
      <xdr:col>16</xdr:col>
      <xdr:colOff>1504950</xdr:colOff>
      <xdr:row>16</xdr:row>
      <xdr:rowOff>171449</xdr:rowOff>
    </xdr:to>
    <xdr:sp macro="" textlink="">
      <xdr:nvSpPr>
        <xdr:cNvPr id="50" name="Étoile à 7 branches 49"/>
        <xdr:cNvSpPr/>
      </xdr:nvSpPr>
      <xdr:spPr>
        <a:xfrm>
          <a:off x="3933825" y="1295400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219075</xdr:colOff>
      <xdr:row>15</xdr:row>
      <xdr:rowOff>19051</xdr:rowOff>
    </xdr:from>
    <xdr:to>
      <xdr:col>2</xdr:col>
      <xdr:colOff>381000</xdr:colOff>
      <xdr:row>15</xdr:row>
      <xdr:rowOff>161925</xdr:rowOff>
    </xdr:to>
    <xdr:sp macro="" textlink="">
      <xdr:nvSpPr>
        <xdr:cNvPr id="53" name="Étoile à 7 branches 52"/>
        <xdr:cNvSpPr/>
      </xdr:nvSpPr>
      <xdr:spPr>
        <a:xfrm>
          <a:off x="1514475" y="1095376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</xdr:col>
      <xdr:colOff>219075</xdr:colOff>
      <xdr:row>15</xdr:row>
      <xdr:rowOff>19051</xdr:rowOff>
    </xdr:from>
    <xdr:to>
      <xdr:col>1</xdr:col>
      <xdr:colOff>371475</xdr:colOff>
      <xdr:row>15</xdr:row>
      <xdr:rowOff>161925</xdr:rowOff>
    </xdr:to>
    <xdr:sp macro="" textlink="">
      <xdr:nvSpPr>
        <xdr:cNvPr id="54" name="Secteurs 53"/>
        <xdr:cNvSpPr/>
      </xdr:nvSpPr>
      <xdr:spPr>
        <a:xfrm>
          <a:off x="600075" y="1095376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15</xdr:row>
      <xdr:rowOff>19051</xdr:rowOff>
    </xdr:from>
    <xdr:to>
      <xdr:col>8</xdr:col>
      <xdr:colOff>381000</xdr:colOff>
      <xdr:row>15</xdr:row>
      <xdr:rowOff>161925</xdr:rowOff>
    </xdr:to>
    <xdr:sp macro="" textlink="">
      <xdr:nvSpPr>
        <xdr:cNvPr id="57" name="Étoile à 7 branches 56"/>
        <xdr:cNvSpPr/>
      </xdr:nvSpPr>
      <xdr:spPr>
        <a:xfrm>
          <a:off x="1514475" y="1095376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219075</xdr:colOff>
      <xdr:row>15</xdr:row>
      <xdr:rowOff>19051</xdr:rowOff>
    </xdr:from>
    <xdr:to>
      <xdr:col>7</xdr:col>
      <xdr:colOff>371475</xdr:colOff>
      <xdr:row>15</xdr:row>
      <xdr:rowOff>161925</xdr:rowOff>
    </xdr:to>
    <xdr:sp macro="" textlink="">
      <xdr:nvSpPr>
        <xdr:cNvPr id="58" name="Secteurs 57"/>
        <xdr:cNvSpPr/>
      </xdr:nvSpPr>
      <xdr:spPr>
        <a:xfrm>
          <a:off x="600075" y="1095376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219075</xdr:colOff>
      <xdr:row>15</xdr:row>
      <xdr:rowOff>19051</xdr:rowOff>
    </xdr:from>
    <xdr:to>
      <xdr:col>14</xdr:col>
      <xdr:colOff>381000</xdr:colOff>
      <xdr:row>15</xdr:row>
      <xdr:rowOff>161925</xdr:rowOff>
    </xdr:to>
    <xdr:sp macro="" textlink="">
      <xdr:nvSpPr>
        <xdr:cNvPr id="59" name="Étoile à 7 branches 58"/>
        <xdr:cNvSpPr/>
      </xdr:nvSpPr>
      <xdr:spPr>
        <a:xfrm>
          <a:off x="1514475" y="1095376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219075</xdr:colOff>
      <xdr:row>15</xdr:row>
      <xdr:rowOff>19051</xdr:rowOff>
    </xdr:from>
    <xdr:to>
      <xdr:col>13</xdr:col>
      <xdr:colOff>371475</xdr:colOff>
      <xdr:row>15</xdr:row>
      <xdr:rowOff>161925</xdr:rowOff>
    </xdr:to>
    <xdr:sp macro="" textlink="">
      <xdr:nvSpPr>
        <xdr:cNvPr id="60" name="Secteurs 59"/>
        <xdr:cNvSpPr/>
      </xdr:nvSpPr>
      <xdr:spPr>
        <a:xfrm>
          <a:off x="600075" y="1095376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219075</xdr:colOff>
      <xdr:row>23</xdr:row>
      <xdr:rowOff>19051</xdr:rowOff>
    </xdr:from>
    <xdr:to>
      <xdr:col>2</xdr:col>
      <xdr:colOff>381000</xdr:colOff>
      <xdr:row>23</xdr:row>
      <xdr:rowOff>161925</xdr:rowOff>
    </xdr:to>
    <xdr:sp macro="" textlink="">
      <xdr:nvSpPr>
        <xdr:cNvPr id="61" name="Étoile à 7 branches 60"/>
        <xdr:cNvSpPr/>
      </xdr:nvSpPr>
      <xdr:spPr>
        <a:xfrm>
          <a:off x="1514475" y="3143251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</xdr:col>
      <xdr:colOff>219075</xdr:colOff>
      <xdr:row>23</xdr:row>
      <xdr:rowOff>19051</xdr:rowOff>
    </xdr:from>
    <xdr:to>
      <xdr:col>1</xdr:col>
      <xdr:colOff>371475</xdr:colOff>
      <xdr:row>23</xdr:row>
      <xdr:rowOff>161925</xdr:rowOff>
    </xdr:to>
    <xdr:sp macro="" textlink="">
      <xdr:nvSpPr>
        <xdr:cNvPr id="62" name="Secteurs 61"/>
        <xdr:cNvSpPr/>
      </xdr:nvSpPr>
      <xdr:spPr>
        <a:xfrm>
          <a:off x="600075" y="4743451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23</xdr:row>
      <xdr:rowOff>19051</xdr:rowOff>
    </xdr:from>
    <xdr:to>
      <xdr:col>8</xdr:col>
      <xdr:colOff>381000</xdr:colOff>
      <xdr:row>23</xdr:row>
      <xdr:rowOff>161925</xdr:rowOff>
    </xdr:to>
    <xdr:sp macro="" textlink="">
      <xdr:nvSpPr>
        <xdr:cNvPr id="63" name="Étoile à 7 branches 62"/>
        <xdr:cNvSpPr/>
      </xdr:nvSpPr>
      <xdr:spPr>
        <a:xfrm>
          <a:off x="1514475" y="4743451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219075</xdr:colOff>
      <xdr:row>23</xdr:row>
      <xdr:rowOff>19051</xdr:rowOff>
    </xdr:from>
    <xdr:to>
      <xdr:col>7</xdr:col>
      <xdr:colOff>371475</xdr:colOff>
      <xdr:row>23</xdr:row>
      <xdr:rowOff>161925</xdr:rowOff>
    </xdr:to>
    <xdr:sp macro="" textlink="">
      <xdr:nvSpPr>
        <xdr:cNvPr id="64" name="Secteurs 63"/>
        <xdr:cNvSpPr/>
      </xdr:nvSpPr>
      <xdr:spPr>
        <a:xfrm>
          <a:off x="600075" y="4743451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219075</xdr:colOff>
      <xdr:row>23</xdr:row>
      <xdr:rowOff>19051</xdr:rowOff>
    </xdr:from>
    <xdr:to>
      <xdr:col>14</xdr:col>
      <xdr:colOff>381000</xdr:colOff>
      <xdr:row>23</xdr:row>
      <xdr:rowOff>161925</xdr:rowOff>
    </xdr:to>
    <xdr:sp macro="" textlink="">
      <xdr:nvSpPr>
        <xdr:cNvPr id="65" name="Étoile à 7 branches 64"/>
        <xdr:cNvSpPr/>
      </xdr:nvSpPr>
      <xdr:spPr>
        <a:xfrm>
          <a:off x="5981700" y="4743451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219075</xdr:colOff>
      <xdr:row>23</xdr:row>
      <xdr:rowOff>19051</xdr:rowOff>
    </xdr:from>
    <xdr:to>
      <xdr:col>13</xdr:col>
      <xdr:colOff>371475</xdr:colOff>
      <xdr:row>23</xdr:row>
      <xdr:rowOff>161925</xdr:rowOff>
    </xdr:to>
    <xdr:sp macro="" textlink="">
      <xdr:nvSpPr>
        <xdr:cNvPr id="66" name="Secteurs 65"/>
        <xdr:cNvSpPr/>
      </xdr:nvSpPr>
      <xdr:spPr>
        <a:xfrm>
          <a:off x="5067300" y="4743451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219075</xdr:colOff>
      <xdr:row>31</xdr:row>
      <xdr:rowOff>19051</xdr:rowOff>
    </xdr:from>
    <xdr:to>
      <xdr:col>2</xdr:col>
      <xdr:colOff>381000</xdr:colOff>
      <xdr:row>31</xdr:row>
      <xdr:rowOff>161925</xdr:rowOff>
    </xdr:to>
    <xdr:sp macro="" textlink="">
      <xdr:nvSpPr>
        <xdr:cNvPr id="67" name="Étoile à 7 branches 66"/>
        <xdr:cNvSpPr/>
      </xdr:nvSpPr>
      <xdr:spPr>
        <a:xfrm>
          <a:off x="1514475" y="4743451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</xdr:col>
      <xdr:colOff>219075</xdr:colOff>
      <xdr:row>31</xdr:row>
      <xdr:rowOff>19051</xdr:rowOff>
    </xdr:from>
    <xdr:to>
      <xdr:col>1</xdr:col>
      <xdr:colOff>371475</xdr:colOff>
      <xdr:row>31</xdr:row>
      <xdr:rowOff>161925</xdr:rowOff>
    </xdr:to>
    <xdr:sp macro="" textlink="">
      <xdr:nvSpPr>
        <xdr:cNvPr id="68" name="Secteurs 67"/>
        <xdr:cNvSpPr/>
      </xdr:nvSpPr>
      <xdr:spPr>
        <a:xfrm>
          <a:off x="600075" y="4743451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219075</xdr:colOff>
      <xdr:row>31</xdr:row>
      <xdr:rowOff>19051</xdr:rowOff>
    </xdr:from>
    <xdr:to>
      <xdr:col>8</xdr:col>
      <xdr:colOff>381000</xdr:colOff>
      <xdr:row>31</xdr:row>
      <xdr:rowOff>161925</xdr:rowOff>
    </xdr:to>
    <xdr:sp macro="" textlink="">
      <xdr:nvSpPr>
        <xdr:cNvPr id="69" name="Étoile à 7 branches 68"/>
        <xdr:cNvSpPr/>
      </xdr:nvSpPr>
      <xdr:spPr>
        <a:xfrm>
          <a:off x="1514475" y="6343651"/>
          <a:ext cx="161925" cy="142874"/>
        </a:xfrm>
        <a:prstGeom prst="star7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219075</xdr:colOff>
      <xdr:row>31</xdr:row>
      <xdr:rowOff>19051</xdr:rowOff>
    </xdr:from>
    <xdr:to>
      <xdr:col>7</xdr:col>
      <xdr:colOff>371475</xdr:colOff>
      <xdr:row>31</xdr:row>
      <xdr:rowOff>161925</xdr:rowOff>
    </xdr:to>
    <xdr:sp macro="" textlink="">
      <xdr:nvSpPr>
        <xdr:cNvPr id="70" name="Secteurs 69"/>
        <xdr:cNvSpPr/>
      </xdr:nvSpPr>
      <xdr:spPr>
        <a:xfrm>
          <a:off x="600075" y="6343651"/>
          <a:ext cx="152400" cy="142874"/>
        </a:xfrm>
        <a:prstGeom prst="pi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au16" displayName="Tableau16" ref="E6:F9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1" name="Tableau1" displayName="Tableau1" ref="B4:G20" totalsRowShown="0" headerRowDxfId="9">
  <autoFilter ref="B4:G20">
    <filterColumn colId="4"/>
    <filterColumn colId="5"/>
  </autoFilter>
  <tableColumns count="6">
    <tableColumn id="1" name="Terme de jeu" dataDxfId="8"/>
    <tableColumn id="2" name="Description" dataDxfId="7"/>
    <tableColumn id="3" name="Utilité"/>
    <tableColumn id="4" name="Commentaire"/>
    <tableColumn id="5" name="Type privilégié"/>
    <tableColumn id="6" name="Sphère privilégiée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id="13" name="Tableau13" displayName="Tableau13" ref="B4:E24" totalsRowShown="0">
  <autoFilter ref="B4:E24">
    <filterColumn colId="2"/>
    <filterColumn colId="3"/>
  </autoFilter>
  <tableColumns count="4">
    <tableColumn id="1" name="Catégories" dataDxfId="6"/>
    <tableColumn id="2" name="Standard"/>
    <tableColumn id="4" name="Epique"/>
    <tableColumn id="5" name="Divin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id="10" name="Tableau10" displayName="Tableau10" ref="B4:C9" totalsRowShown="0">
  <autoFilter ref="B4:C9"/>
  <tableColumns count="2">
    <tableColumn id="1" name="Catégories" dataDxfId="5"/>
    <tableColumn id="2" name="Exemples" dataDxfId="4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id="11" name="Tableau11" displayName="Tableau11" ref="B13:F21" totalsRowShown="0">
  <autoFilter ref="B13:F21">
    <filterColumn colId="4"/>
  </autoFilter>
  <tableColumns count="5">
    <tableColumn id="1" name="Terme de jeu" dataDxfId="3"/>
    <tableColumn id="2" name="Description" dataDxfId="2"/>
    <tableColumn id="3" name="Utilité"/>
    <tableColumn id="4" name="Commentaire"/>
    <tableColumn id="5" name="Equipement privilégié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2" name="Tableau12" displayName="Tableau12" ref="B25:E28" totalsRowShown="0">
  <autoFilter ref="B25:E28"/>
  <tableColumns count="4">
    <tableColumn id="1" name="Terme de jeu" dataDxfId="1"/>
    <tableColumn id="2" name="Description" dataDxfId="0"/>
    <tableColumn id="3" name="Utilité"/>
    <tableColumn id="4" name="Commentaire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leau163" displayName="Tableau163" ref="E16:F19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au164" displayName="Tableau164" ref="K16:L19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au165" displayName="Tableau165" ref="E24:F27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au1656" displayName="Tableau1656" ref="K24:L27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au1657" displayName="Tableau1657" ref="E32:F35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7" name="Tableau16578" displayName="Tableau16578" ref="K32:L35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8" name="Tableau16579" displayName="Tableau16579" ref="Q24:R27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Tableau1610" displayName="Tableau1610" ref="Q16:R19" headerRowCount="0" totalsRowShown="0">
  <tableColumns count="2">
    <tableColumn id="1" name="Colonne1"/>
    <tableColumn id="2" name="Colonne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B1:R41"/>
  <sheetViews>
    <sheetView tabSelected="1" zoomScaleNormal="100" workbookViewId="0">
      <selection activeCell="B4" sqref="B4:F10"/>
    </sheetView>
  </sheetViews>
  <sheetFormatPr baseColWidth="10" defaultRowHeight="15" outlineLevelRow="1" outlineLevelCol="1"/>
  <cols>
    <col min="1" max="1" width="5.7109375" customWidth="1"/>
    <col min="2" max="3" width="13.7109375" customWidth="1"/>
    <col min="4" max="4" width="5.7109375" customWidth="1" outlineLevel="1"/>
    <col min="5" max="5" width="23.28515625" customWidth="1" outlineLevel="1"/>
    <col min="6" max="6" width="4.85546875" customWidth="1" outlineLevel="1"/>
    <col min="7" max="7" width="5.7109375" customWidth="1" outlineLevel="1"/>
    <col min="8" max="9" width="13.7109375" customWidth="1"/>
    <col min="10" max="10" width="5.7109375" customWidth="1" outlineLevel="1"/>
    <col min="11" max="11" width="23.28515625" customWidth="1" outlineLevel="1"/>
    <col min="12" max="12" width="4.85546875" customWidth="1" outlineLevel="1"/>
    <col min="13" max="13" width="5.7109375" customWidth="1" outlineLevel="1"/>
    <col min="14" max="15" width="13.7109375" customWidth="1"/>
    <col min="16" max="16" width="5.7109375" customWidth="1" outlineLevel="1"/>
    <col min="17" max="17" width="21.28515625" customWidth="1" outlineLevel="1"/>
    <col min="18" max="18" width="4.85546875" customWidth="1" outlineLevel="1"/>
  </cols>
  <sheetData>
    <row r="1" spans="2:18" outlineLevel="1"/>
    <row r="2" spans="2:18" ht="20.25" outlineLevel="1" thickBot="1">
      <c r="B2" s="29" t="s">
        <v>50</v>
      </c>
      <c r="C2" s="29"/>
    </row>
    <row r="3" spans="2:18" ht="16.5" outlineLevel="1" thickTop="1" thickBot="1">
      <c r="C3" s="1"/>
      <c r="E3" s="1"/>
      <c r="H3" s="30" t="s">
        <v>80</v>
      </c>
      <c r="I3" s="31"/>
      <c r="J3" s="31"/>
      <c r="K3" s="31"/>
      <c r="L3" s="32"/>
    </row>
    <row r="4" spans="2:18" ht="18.75" customHeight="1" outlineLevel="1">
      <c r="B4" s="19" t="s">
        <v>48</v>
      </c>
      <c r="C4" s="20"/>
      <c r="H4" s="45" t="s">
        <v>67</v>
      </c>
      <c r="I4" s="46"/>
      <c r="J4" s="46"/>
      <c r="K4" s="46"/>
      <c r="L4" s="47"/>
    </row>
    <row r="5" spans="2:18" ht="14.25" customHeight="1" outlineLevel="1">
      <c r="B5" s="9" t="s">
        <v>51</v>
      </c>
      <c r="C5" s="10" t="s">
        <v>49</v>
      </c>
      <c r="E5" s="21" t="s">
        <v>57</v>
      </c>
      <c r="F5" s="22"/>
      <c r="H5" s="33" t="s">
        <v>68</v>
      </c>
      <c r="I5" s="34"/>
      <c r="J5" s="34"/>
      <c r="K5" s="34"/>
      <c r="L5" s="35"/>
    </row>
    <row r="6" spans="2:18" ht="15" customHeight="1" outlineLevel="1" thickBot="1">
      <c r="B6" s="9">
        <v>1</v>
      </c>
      <c r="C6" s="14">
        <v>1</v>
      </c>
      <c r="E6" t="s">
        <v>40</v>
      </c>
      <c r="F6">
        <f>IF(B5='Equilibrage de base des sorts'!$B$5,'Equilibrage de base des sorts'!$C$7-B6,0)*'Equilibrage de base des sorts'!$C$8    +    IF(B5='Equilibrage de base des sorts'!$B$10,'Equilibrage de base des sorts'!$C$12-B6,0)*'Equilibrage de base des sorts'!$C$13    +    IF(B5='Equilibrage de base des sorts'!$B$15,'Equilibrage de base des sorts'!$C$17-B6,0)*'Equilibrage de base des sorts'!$C$18    +    IF(B5='Equilibrage de base des sorts'!$B$20,'Equilibrage de base des sorts'!$C$22-B6,0)*'Equilibrage de base des sorts'!$C$23</f>
        <v>12</v>
      </c>
      <c r="H6" s="36"/>
      <c r="I6" s="37"/>
      <c r="J6" s="37"/>
      <c r="K6" s="37"/>
      <c r="L6" s="38"/>
    </row>
    <row r="7" spans="2:18" ht="15" customHeight="1" outlineLevel="1">
      <c r="B7" s="23" t="s">
        <v>78</v>
      </c>
      <c r="C7" s="24"/>
      <c r="E7" t="s">
        <v>54</v>
      </c>
      <c r="F7">
        <f>-C6*5</f>
        <v>-5</v>
      </c>
      <c r="H7" s="39" t="s">
        <v>69</v>
      </c>
      <c r="I7" s="40"/>
      <c r="J7" s="40"/>
      <c r="K7" s="40"/>
      <c r="L7" s="41"/>
    </row>
    <row r="8" spans="2:18" outlineLevel="1">
      <c r="B8" s="25"/>
      <c r="C8" s="26"/>
      <c r="E8" s="15" t="s">
        <v>55</v>
      </c>
      <c r="F8" s="15">
        <f>IFERROR('Liste des effets'!$D$5*VALUE(MID(B7,SEARCH('Liste des effets'!$B$5,B7)+LEN('Liste des effets'!$B$5)+1,SEARCH(",",B7,SEARCH('Liste des effets'!$B$5,B7))-(SEARCH('Liste des effets'!$B$5,B7)+LEN('Liste des effets'!$B$5)+1))),0)     +     IFERROR('Liste des effets'!$D$6*VALUE(MID(B7,SEARCH('Liste des effets'!$B$6,B7)+LEN('Liste des effets'!$B$6)+1,SEARCH(",",B7,SEARCH('Liste des effets'!$B$6,B7))-(SEARCH('Liste des effets'!$B$6,B7)+LEN('Liste des effets'!$B$6)+1))),0)     +     IFERROR('Liste des effets'!$D$7*VALUE(MID(B7,SEARCH('Liste des effets'!$B$7,B7)+LEN('Liste des effets'!$B$7)+1,SEARCH(",",B7,SEARCH('Liste des effets'!$B$7,B7))-(SEARCH('Liste des effets'!$B$7,B7)+LEN('Liste des effets'!$B$7)+1))),0)     +     IFERROR('Liste des effets'!$D$8*VALUE(MID(B7,SEARCH('Liste des effets'!$B$8,B7)+LEN('Liste des effets'!$B$8)+1,SEARCH(",",B7,SEARCH('Liste des effets'!$B$8,B7))-(SEARCH('Liste des effets'!$B$8,B7)+LEN('Liste des effets'!$B$8)+1))),0)     +     IFERROR('Liste des effets'!$D$9*VALUE(MID(B7,SEARCH('Liste des effets'!$B$9,B7)+LEN('Liste des effets'!$B$9)+1,SEARCH(",",B7,SEARCH('Liste des effets'!$B$9,B7))-(SEARCH('Liste des effets'!$B$9,B7)+LEN('Liste des effets'!$B$9)+1))),0)     +     IFERROR('Liste des effets'!$D$10*VALUE(MID(B7,SEARCH('Liste des effets'!$B$10,B7)+LEN('Liste des effets'!$B$10)+1,SEARCH(",",B7,SEARCH('Liste des effets'!$B$10,B7))-(SEARCH('Liste des effets'!$B$10,B7)+LEN('Liste des effets'!$B$10)+1))),0)     +     IFERROR('Liste des effets'!$D$11*VALUE(MID(B7,SEARCH('Liste des effets'!$B$11,B7)+LEN('Liste des effets'!$B$11)+1,SEARCH(",",B7,SEARCH('Liste des effets'!$B$11,B7))-(SEARCH('Liste des effets'!$B$11,B7)+LEN('Liste des effets'!$B$11)+1))),0)     +     IFERROR('Liste des effets'!$D$12*VALUE(MID(B7,SEARCH('Liste des effets'!$B$12,B7)+LEN('Liste des effets'!$B$12)+1,SEARCH(",",B7,SEARCH('Liste des effets'!$B$12,B7))-(SEARCH('Liste des effets'!$B$12,B7)+LEN('Liste des effets'!$B$12)+1))),0)     +     IFERROR('Liste des effets'!$D$13*VALUE(MID(B7,SEARCH('Liste des effets'!$B$13,B7)+LEN('Liste des effets'!$B$13)+1,SEARCH(",",B7,SEARCH('Liste des effets'!$B$13,B7))-(SEARCH('Liste des effets'!$B$13,B7)+LEN('Liste des effets'!$B$13)+1))),0)     +     IFERROR('Liste des effets'!$D$14*VALUE(MID(B7,SEARCH('Liste des effets'!$B$14,B7)+LEN('Liste des effets'!$B$14)+1,SEARCH(",",B7,SEARCH('Liste des effets'!$B$14,B7))-(SEARCH('Liste des effets'!$B$14,B7)+LEN('Liste des effets'!$B$14)+1))),0)     +     IFERROR('Liste des effets'!$D$15*VALUE(MID(B7,SEARCH('Liste des effets'!$B$15,B7)+LEN('Liste des effets'!$B$15)+1,SEARCH(",",B7,SEARCH('Liste des effets'!$B$15,B7))-(SEARCH('Liste des effets'!$B$15,B7)+LEN('Liste des effets'!$B$15)+1))),0)     +     'Liste des effets'!$D$16*IF(IFERROR(SEARCH('Liste des effets'!$B$16,B7),0)&gt;0,1,0)     +     'Liste des effets'!$D$17*IF(IFERROR(SEARCH('Liste des effets'!$B$17,B7),0)&gt;0,1,0)     +     'Liste des effets'!$D$18*IF(IFERROR(SEARCH('Liste des effets'!$B$18,B7),0)&gt;0,1,0)     +     'Liste des effets'!$D$19*IF(IFERROR(SEARCH('Liste des effets'!$B$19,B7),0)&gt;0,1,0)      +     IF(IFERROR(SEARCH('Liste des effets'!$B$20,B7),0)&gt;0,1,0)    *     IF(B5='Equilibrage de base des sorts'!$B$5,'Equilibrage de base des sorts'!$C$9,0)      +     IF(IFERROR(SEARCH('Liste des effets'!$B$20,B7),0)&gt;0,1,0)    *     IF(B5='Equilibrage de base des sorts'!$B$10,'Equilibrage de base des sorts'!$C$14,0)      +     IF(IFERROR(SEARCH('Liste des effets'!$B$20,B7),0)&gt;0,1,0)    *     IF(B5='Equilibrage de base des sorts'!$B$15,'Equilibrage de base des sorts'!$C$19,0)      +     IF(IFERROR(SEARCH('Liste des effets'!$B$20,B7),0)&gt;0,1,0)    *     IF(B5='Equilibrage de base des sorts'!$B$20,'Equilibrage de base des sorts'!$C$24,0)</f>
        <v>5</v>
      </c>
      <c r="H8" s="42"/>
      <c r="I8" s="43"/>
      <c r="J8" s="43"/>
      <c r="K8" s="43"/>
      <c r="L8" s="44"/>
    </row>
    <row r="9" spans="2:18" ht="15" customHeight="1" outlineLevel="1">
      <c r="B9" s="25"/>
      <c r="C9" s="26"/>
      <c r="E9" s="2" t="s">
        <v>56</v>
      </c>
      <c r="F9" s="2">
        <f>F6+F7+F8</f>
        <v>12</v>
      </c>
      <c r="H9" s="33" t="s">
        <v>66</v>
      </c>
      <c r="I9" s="34"/>
      <c r="J9" s="34"/>
      <c r="K9" s="34"/>
      <c r="L9" s="35"/>
    </row>
    <row r="10" spans="2:18" ht="15.75" outlineLevel="1" thickBot="1">
      <c r="B10" s="27"/>
      <c r="C10" s="28"/>
      <c r="H10" s="36"/>
      <c r="I10" s="37"/>
      <c r="J10" s="37"/>
      <c r="K10" s="37"/>
      <c r="L10" s="38"/>
    </row>
    <row r="11" spans="2:18" outlineLevel="1">
      <c r="H11" s="16"/>
      <c r="I11" s="16"/>
      <c r="J11" s="16"/>
      <c r="K11" s="16"/>
      <c r="L11" s="16"/>
    </row>
    <row r="12" spans="2:18" ht="20.25" thickBot="1">
      <c r="B12" s="29" t="s">
        <v>65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2:18" ht="16.5" thickTop="1" thickBot="1"/>
    <row r="14" spans="2:18" ht="18.75">
      <c r="B14" s="19" t="s">
        <v>79</v>
      </c>
      <c r="C14" s="20"/>
      <c r="H14" s="19" t="s">
        <v>71</v>
      </c>
      <c r="I14" s="20"/>
      <c r="N14" s="19" t="s">
        <v>92</v>
      </c>
      <c r="O14" s="20"/>
    </row>
    <row r="15" spans="2:18">
      <c r="B15" s="9" t="s">
        <v>47</v>
      </c>
      <c r="C15" s="10" t="s">
        <v>70</v>
      </c>
      <c r="E15" s="21" t="s">
        <v>57</v>
      </c>
      <c r="F15" s="22"/>
      <c r="H15" s="9" t="s">
        <v>52</v>
      </c>
      <c r="I15" s="10" t="s">
        <v>70</v>
      </c>
      <c r="K15" s="21" t="s">
        <v>57</v>
      </c>
      <c r="L15" s="22"/>
      <c r="N15" s="9" t="s">
        <v>53</v>
      </c>
      <c r="O15" s="10" t="s">
        <v>70</v>
      </c>
      <c r="Q15" s="21" t="s">
        <v>57</v>
      </c>
      <c r="R15" s="22"/>
    </row>
    <row r="16" spans="2:18" ht="15.75" thickBot="1">
      <c r="B16" s="9">
        <v>4</v>
      </c>
      <c r="C16" s="14">
        <v>2</v>
      </c>
      <c r="E16" t="s">
        <v>40</v>
      </c>
      <c r="F16">
        <f>IF(B15='Equilibrage de base des sorts'!$B$5,'Equilibrage de base des sorts'!$C$7-B16,0)*'Equilibrage de base des sorts'!$C$8    +    IF(B15='Equilibrage de base des sorts'!$B$10,'Equilibrage de base des sorts'!$C$12-B16,0)*'Equilibrage de base des sorts'!$C$13    +    IF(B15='Equilibrage de base des sorts'!$B$15,'Equilibrage de base des sorts'!$C$17-B16,0)*'Equilibrage de base des sorts'!$C$18    +    IF(B15='Equilibrage de base des sorts'!$B$20,'Equilibrage de base des sorts'!$C$22-B16,0)*'Equilibrage de base des sorts'!$C$23</f>
        <v>0</v>
      </c>
      <c r="H16" s="9">
        <v>6</v>
      </c>
      <c r="I16" s="14">
        <v>4</v>
      </c>
      <c r="K16" t="s">
        <v>40</v>
      </c>
      <c r="L16">
        <f>IF(H15='Equilibrage de base des sorts'!$B$5,'Equilibrage de base des sorts'!$C$7-H16,0)*'Equilibrage de base des sorts'!$C$8    +    IF(H15='Equilibrage de base des sorts'!$B$10,'Equilibrage de base des sorts'!$C$12-H16,0)*'Equilibrage de base des sorts'!$C$13    +    IF(H15='Equilibrage de base des sorts'!$B$15,'Equilibrage de base des sorts'!$C$17-H16,0)*'Equilibrage de base des sorts'!$C$18    +    IF(H15='Equilibrage de base des sorts'!$B$20,'Equilibrage de base des sorts'!$C$22-H16,0)*'Equilibrage de base des sorts'!$C$23</f>
        <v>0</v>
      </c>
      <c r="N16" s="9">
        <v>8</v>
      </c>
      <c r="O16" s="14">
        <v>1</v>
      </c>
      <c r="Q16" t="s">
        <v>40</v>
      </c>
      <c r="R16">
        <f>IF(N15='Equilibrage de base des sorts'!$B$5,'Equilibrage de base des sorts'!$C$7-N16,0)*'Equilibrage de base des sorts'!$C$8    +    IF(N15='Equilibrage de base des sorts'!$B$10,'Equilibrage de base des sorts'!$C$12-N16,0)*'Equilibrage de base des sorts'!$C$13    +    IF(N15='Equilibrage de base des sorts'!$B$15,'Equilibrage de base des sorts'!$C$17-N16,0)*'Equilibrage de base des sorts'!$C$18    +    IF(N15='Equilibrage de base des sorts'!$B$20,'Equilibrage de base des sorts'!$C$22-N16,0)*'Equilibrage de base des sorts'!$C$23</f>
        <v>-15</v>
      </c>
    </row>
    <row r="17" spans="2:18" ht="15" customHeight="1">
      <c r="B17" s="23" t="s">
        <v>72</v>
      </c>
      <c r="C17" s="24"/>
      <c r="E17" t="s">
        <v>54</v>
      </c>
      <c r="F17">
        <f>-C16*5</f>
        <v>-10</v>
      </c>
      <c r="H17" s="23" t="s">
        <v>73</v>
      </c>
      <c r="I17" s="24"/>
      <c r="K17" t="s">
        <v>54</v>
      </c>
      <c r="L17">
        <f>-I16*5</f>
        <v>-20</v>
      </c>
      <c r="N17" s="23" t="s">
        <v>93</v>
      </c>
      <c r="O17" s="24"/>
      <c r="Q17" t="s">
        <v>54</v>
      </c>
      <c r="R17">
        <f>-O16*5</f>
        <v>-5</v>
      </c>
    </row>
    <row r="18" spans="2:18">
      <c r="B18" s="25"/>
      <c r="C18" s="26"/>
      <c r="E18" s="15" t="s">
        <v>55</v>
      </c>
      <c r="F18" s="15">
        <f>IFERROR('Liste des effets'!$D$5*VALUE(MID(B17,SEARCH('Liste des effets'!$B$5,B17)+LEN('Liste des effets'!$B$5)+1,SEARCH(",",B17,SEARCH('Liste des effets'!$B$5,B17))-(SEARCH('Liste des effets'!$B$5,B17)+LEN('Liste des effets'!$B$5)+1))),0)     +     IFERROR('Liste des effets'!$D$6*VALUE(MID(B17,SEARCH('Liste des effets'!$B$6,B17)+LEN('Liste des effets'!$B$6)+1,SEARCH(",",B17,SEARCH('Liste des effets'!$B$6,B17))-(SEARCH('Liste des effets'!$B$6,B17)+LEN('Liste des effets'!$B$6)+1))),0)     +     IFERROR('Liste des effets'!$D$7*VALUE(MID(B17,SEARCH('Liste des effets'!$B$7,B17)+LEN('Liste des effets'!$B$7)+1,SEARCH(",",B17,SEARCH('Liste des effets'!$B$7,B17))-(SEARCH('Liste des effets'!$B$7,B17)+LEN('Liste des effets'!$B$7)+1))),0)     +     IFERROR('Liste des effets'!$D$8*VALUE(MID(B17,SEARCH('Liste des effets'!$B$8,B17)+LEN('Liste des effets'!$B$8)+1,SEARCH(",",B17,SEARCH('Liste des effets'!$B$8,B17))-(SEARCH('Liste des effets'!$B$8,B17)+LEN('Liste des effets'!$B$8)+1))),0)     +     IFERROR('Liste des effets'!$D$9*VALUE(MID(B17,SEARCH('Liste des effets'!$B$9,B17)+LEN('Liste des effets'!$B$9)+1,SEARCH(",",B17,SEARCH('Liste des effets'!$B$9,B17))-(SEARCH('Liste des effets'!$B$9,B17)+LEN('Liste des effets'!$B$9)+1))),0)     +     IFERROR('Liste des effets'!$D$10*VALUE(MID(B17,SEARCH('Liste des effets'!$B$10,B17)+LEN('Liste des effets'!$B$10)+1,SEARCH(",",B17,SEARCH('Liste des effets'!$B$10,B17))-(SEARCH('Liste des effets'!$B$10,B17)+LEN('Liste des effets'!$B$10)+1))),0)     +     IFERROR('Liste des effets'!$D$11*VALUE(MID(B17,SEARCH('Liste des effets'!$B$11,B17)+LEN('Liste des effets'!$B$11)+1,SEARCH(",",B17,SEARCH('Liste des effets'!$B$11,B17))-(SEARCH('Liste des effets'!$B$11,B17)+LEN('Liste des effets'!$B$11)+1))),0)     +     IFERROR('Liste des effets'!$D$12*VALUE(MID(B17,SEARCH('Liste des effets'!$B$12,B17)+LEN('Liste des effets'!$B$12)+1,SEARCH(",",B17,SEARCH('Liste des effets'!$B$12,B17))-(SEARCH('Liste des effets'!$B$12,B17)+LEN('Liste des effets'!$B$12)+1))),0)     +     IFERROR('Liste des effets'!$D$13*VALUE(MID(B17,SEARCH('Liste des effets'!$B$13,B17)+LEN('Liste des effets'!$B$13)+1,SEARCH(",",B17,SEARCH('Liste des effets'!$B$13,B17))-(SEARCH('Liste des effets'!$B$13,B17)+LEN('Liste des effets'!$B$13)+1))),0)     +     IFERROR('Liste des effets'!$D$14*VALUE(MID(B17,SEARCH('Liste des effets'!$B$14,B17)+LEN('Liste des effets'!$B$14)+1,SEARCH(",",B17,SEARCH('Liste des effets'!$B$14,B17))-(SEARCH('Liste des effets'!$B$14,B17)+LEN('Liste des effets'!$B$14)+1))),0)     +     IFERROR('Liste des effets'!$D$15*VALUE(MID(B17,SEARCH('Liste des effets'!$B$15,B17)+LEN('Liste des effets'!$B$15)+1,SEARCH(",",B17,SEARCH('Liste des effets'!$B$15,B17))-(SEARCH('Liste des effets'!$B$15,B17)+LEN('Liste des effets'!$B$15)+1))),0)     +     'Liste des effets'!$D$16*IF(IFERROR(SEARCH('Liste des effets'!$B$16,B17),0)&gt;0,1,0)     +     'Liste des effets'!$D$17*IF(IFERROR(SEARCH('Liste des effets'!$B$17,B17),0)&gt;0,1,0)     +     'Liste des effets'!$D$18*IF(IFERROR(SEARCH('Liste des effets'!$B$18,B17),0)&gt;0,1,0)     +     'Liste des effets'!$D$19*IF(IFERROR(SEARCH('Liste des effets'!$B$19,B17),0)&gt;0,1,0)      +     IF(IFERROR(SEARCH('Liste des effets'!$B$20,B17),0)&gt;0,1,0)    *     IF(B15='Equilibrage de base des sorts'!$B$5,'Equilibrage de base des sorts'!$C$9,0)      +     IF(IFERROR(SEARCH('Liste des effets'!$B$20,B17),0)&gt;0,1,0)    *     IF(B15='Equilibrage de base des sorts'!$B$10,'Equilibrage de base des sorts'!$C$14,0)      +     IF(IFERROR(SEARCH('Liste des effets'!$B$20,B17),0)&gt;0,1,0)    *     IF(B15='Equilibrage de base des sorts'!$B$15,'Equilibrage de base des sorts'!$C$19,0)      +     IF(IFERROR(SEARCH('Liste des effets'!$B$20,B17),0)&gt;0,1,0)    *     IF(B15='Equilibrage de base des sorts'!$B$20,'Equilibrage de base des sorts'!$C$24,0)</f>
        <v>20</v>
      </c>
      <c r="H18" s="25"/>
      <c r="I18" s="26"/>
      <c r="K18" s="15" t="s">
        <v>55</v>
      </c>
      <c r="L18" s="15">
        <f>IFERROR('Liste des effets'!$D$5*VALUE(MID(H17,SEARCH('Liste des effets'!$B$5,H17)+LEN('Liste des effets'!$B$5)+1,SEARCH(",",H17,SEARCH('Liste des effets'!$B$5,H17))-(SEARCH('Liste des effets'!$B$5,H17)+LEN('Liste des effets'!$B$5)+1))),0)     +     IFERROR('Liste des effets'!$D$6*VALUE(MID(H17,SEARCH('Liste des effets'!$B$6,H17)+LEN('Liste des effets'!$B$6)+1,SEARCH(",",H17,SEARCH('Liste des effets'!$B$6,H17))-(SEARCH('Liste des effets'!$B$6,H17)+LEN('Liste des effets'!$B$6)+1))),0)     +     IFERROR('Liste des effets'!$D$7*VALUE(MID(H17,SEARCH('Liste des effets'!$B$7,H17)+LEN('Liste des effets'!$B$7)+1,SEARCH(",",H17,SEARCH('Liste des effets'!$B$7,H17))-(SEARCH('Liste des effets'!$B$7,H17)+LEN('Liste des effets'!$B$7)+1))),0)     +     IFERROR('Liste des effets'!$D$8*VALUE(MID(H17,SEARCH('Liste des effets'!$B$8,H17)+LEN('Liste des effets'!$B$8)+1,SEARCH(",",H17,SEARCH('Liste des effets'!$B$8,H17))-(SEARCH('Liste des effets'!$B$8,H17)+LEN('Liste des effets'!$B$8)+1))),0)     +     IFERROR('Liste des effets'!$D$9*VALUE(MID(H17,SEARCH('Liste des effets'!$B$9,H17)+LEN('Liste des effets'!$B$9)+1,SEARCH(",",H17,SEARCH('Liste des effets'!$B$9,H17))-(SEARCH('Liste des effets'!$B$9,H17)+LEN('Liste des effets'!$B$9)+1))),0)     +     IFERROR('Liste des effets'!$D$10*VALUE(MID(H17,SEARCH('Liste des effets'!$B$10,H17)+LEN('Liste des effets'!$B$10)+1,SEARCH(",",H17,SEARCH('Liste des effets'!$B$10,H17))-(SEARCH('Liste des effets'!$B$10,H17)+LEN('Liste des effets'!$B$10)+1))),0)     +     IFERROR('Liste des effets'!$D$11*VALUE(MID(H17,SEARCH('Liste des effets'!$B$11,H17)+LEN('Liste des effets'!$B$11)+1,SEARCH(",",H17,SEARCH('Liste des effets'!$B$11,H17))-(SEARCH('Liste des effets'!$B$11,H17)+LEN('Liste des effets'!$B$11)+1))),0)     +     IFERROR('Liste des effets'!$D$12*VALUE(MID(H17,SEARCH('Liste des effets'!$B$12,H17)+LEN('Liste des effets'!$B$12)+1,SEARCH(",",H17,SEARCH('Liste des effets'!$B$12,H17))-(SEARCH('Liste des effets'!$B$12,H17)+LEN('Liste des effets'!$B$12)+1))),0)     +     IFERROR('Liste des effets'!$D$13*VALUE(MID(H17,SEARCH('Liste des effets'!$B$13,H17)+LEN('Liste des effets'!$B$13)+1,SEARCH(",",H17,SEARCH('Liste des effets'!$B$13,H17))-(SEARCH('Liste des effets'!$B$13,H17)+LEN('Liste des effets'!$B$13)+1))),0)     +     IFERROR('Liste des effets'!$D$14*VALUE(MID(H17,SEARCH('Liste des effets'!$B$14,H17)+LEN('Liste des effets'!$B$14)+1,SEARCH(",",H17,SEARCH('Liste des effets'!$B$14,H17))-(SEARCH('Liste des effets'!$B$14,H17)+LEN('Liste des effets'!$B$14)+1))),0)     +     IFERROR('Liste des effets'!$D$15*VALUE(MID(H17,SEARCH('Liste des effets'!$B$15,H17)+LEN('Liste des effets'!$B$15)+1,SEARCH(",",H17,SEARCH('Liste des effets'!$B$15,H17))-(SEARCH('Liste des effets'!$B$15,H17)+LEN('Liste des effets'!$B$15)+1))),0)     +     'Liste des effets'!$D$16*IF(IFERROR(SEARCH('Liste des effets'!$B$16,H17),0)&gt;0,1,0)     +     'Liste des effets'!$D$17*IF(IFERROR(SEARCH('Liste des effets'!$B$17,H17),0)&gt;0,1,0)     +     'Liste des effets'!$D$18*IF(IFERROR(SEARCH('Liste des effets'!$B$18,H17),0)&gt;0,1,0)     +     'Liste des effets'!$D$19*IF(IFERROR(SEARCH('Liste des effets'!$B$19,H17),0)&gt;0,1,0)      +     IF(IFERROR(SEARCH('Liste des effets'!$B$20,H17),0)&gt;0,1,0)    *     IF(H15='Equilibrage de base des sorts'!$B$5,'Equilibrage de base des sorts'!$C$9,0)      +     IF(IFERROR(SEARCH('Liste des effets'!$B$20,H17),0)&gt;0,1,0)    *     IF(H15='Equilibrage de base des sorts'!$B$10,'Equilibrage de base des sorts'!$C$14,0)      +     IF(IFERROR(SEARCH('Liste des effets'!$B$20,H17),0)&gt;0,1,0)    *     IF(H15='Equilibrage de base des sorts'!$B$15,'Equilibrage de base des sorts'!$C$19,0)      +     IF(IFERROR(SEARCH('Liste des effets'!$B$20,H17),0)&gt;0,1,0)    *     IF(H15='Equilibrage de base des sorts'!$B$20,'Equilibrage de base des sorts'!$C$24,0)</f>
        <v>30</v>
      </c>
      <c r="N18" s="25"/>
      <c r="O18" s="26"/>
      <c r="Q18" s="15" t="s">
        <v>55</v>
      </c>
      <c r="R18" s="15">
        <f>IFERROR('Liste des effets'!$D$5*VALUE(MID(N17,SEARCH('Liste des effets'!$B$5,N17)+LEN('Liste des effets'!$B$5)+1,SEARCH(",",N17,SEARCH('Liste des effets'!$B$5,N17))-(SEARCH('Liste des effets'!$B$5,N17)+LEN('Liste des effets'!$B$5)+1))),0)     +     IFERROR('Liste des effets'!$D$6*VALUE(MID(N17,SEARCH('Liste des effets'!$B$6,N17)+LEN('Liste des effets'!$B$6)+1,SEARCH(",",N17,SEARCH('Liste des effets'!$B$6,N17))-(SEARCH('Liste des effets'!$B$6,N17)+LEN('Liste des effets'!$B$6)+1))),0)     +     IFERROR('Liste des effets'!$D$7*VALUE(MID(N17,SEARCH('Liste des effets'!$B$7,N17)+LEN('Liste des effets'!$B$7)+1,SEARCH(",",N17,SEARCH('Liste des effets'!$B$7,N17))-(SEARCH('Liste des effets'!$B$7,N17)+LEN('Liste des effets'!$B$7)+1))),0)     +     IFERROR('Liste des effets'!$D$8*VALUE(MID(N17,SEARCH('Liste des effets'!$B$8,N17)+LEN('Liste des effets'!$B$8)+1,SEARCH(",",N17,SEARCH('Liste des effets'!$B$8,N17))-(SEARCH('Liste des effets'!$B$8,N17)+LEN('Liste des effets'!$B$8)+1))),0)     +     IFERROR('Liste des effets'!$D$9*VALUE(MID(N17,SEARCH('Liste des effets'!$B$9,N17)+LEN('Liste des effets'!$B$9)+1,SEARCH(",",N17,SEARCH('Liste des effets'!$B$9,N17))-(SEARCH('Liste des effets'!$B$9,N17)+LEN('Liste des effets'!$B$9)+1))),0)     +     IFERROR('Liste des effets'!$D$10*VALUE(MID(N17,SEARCH('Liste des effets'!$B$10,N17)+LEN('Liste des effets'!$B$10)+1,SEARCH(",",N17,SEARCH('Liste des effets'!$B$10,N17))-(SEARCH('Liste des effets'!$B$10,N17)+LEN('Liste des effets'!$B$10)+1))),0)     +     IFERROR('Liste des effets'!$D$11*VALUE(MID(N17,SEARCH('Liste des effets'!$B$11,N17)+LEN('Liste des effets'!$B$11)+1,SEARCH(",",N17,SEARCH('Liste des effets'!$B$11,N17))-(SEARCH('Liste des effets'!$B$11,N17)+LEN('Liste des effets'!$B$11)+1))),0)     +     IFERROR('Liste des effets'!$D$12*VALUE(MID(N17,SEARCH('Liste des effets'!$B$12,N17)+LEN('Liste des effets'!$B$12)+1,SEARCH(",",N17,SEARCH('Liste des effets'!$B$12,N17))-(SEARCH('Liste des effets'!$B$12,N17)+LEN('Liste des effets'!$B$12)+1))),0)     +     IFERROR('Liste des effets'!$D$13*VALUE(MID(N17,SEARCH('Liste des effets'!$B$13,N17)+LEN('Liste des effets'!$B$13)+1,SEARCH(",",N17,SEARCH('Liste des effets'!$B$13,N17))-(SEARCH('Liste des effets'!$B$13,N17)+LEN('Liste des effets'!$B$13)+1))),0)     +     IFERROR('Liste des effets'!$D$14*VALUE(MID(N17,SEARCH('Liste des effets'!$B$14,N17)+LEN('Liste des effets'!$B$14)+1,SEARCH(",",N17,SEARCH('Liste des effets'!$B$14,N17))-(SEARCH('Liste des effets'!$B$14,N17)+LEN('Liste des effets'!$B$14)+1))),0)     +     IFERROR('Liste des effets'!$D$15*VALUE(MID(N17,SEARCH('Liste des effets'!$B$15,N17)+LEN('Liste des effets'!$B$15)+1,SEARCH(",",N17,SEARCH('Liste des effets'!$B$15,N17))-(SEARCH('Liste des effets'!$B$15,N17)+LEN('Liste des effets'!$B$15)+1))),0)     +     'Liste des effets'!$D$16*IF(IFERROR(SEARCH('Liste des effets'!$B$16,N17),0)&gt;0,1,0)     +     'Liste des effets'!$D$17*IF(IFERROR(SEARCH('Liste des effets'!$B$17,N17),0)&gt;0,1,0)     +     'Liste des effets'!$D$18*IF(IFERROR(SEARCH('Liste des effets'!$B$18,N17),0)&gt;0,1,0)     +     'Liste des effets'!$D$19*IF(IFERROR(SEARCH('Liste des effets'!$B$19,N17),0)&gt;0,1,0)      +     IF(IFERROR(SEARCH('Liste des effets'!$B$20,N17),0)&gt;0,1,0)    *     IF(N15='Equilibrage de base des sorts'!$B$5,'Equilibrage de base des sorts'!$C$9,0)      +     IF(IFERROR(SEARCH('Liste des effets'!$B$20,N17),0)&gt;0,1,0)    *     IF(N15='Equilibrage de base des sorts'!$B$10,'Equilibrage de base des sorts'!$C$14,0)      +     IF(IFERROR(SEARCH('Liste des effets'!$B$20,N17),0)&gt;0,1,0)    *     IF(N15='Equilibrage de base des sorts'!$B$15,'Equilibrage de base des sorts'!$C$19,0)      +     IF(IFERROR(SEARCH('Liste des effets'!$B$20,N17),0)&gt;0,1,0)    *     IF(N15='Equilibrage de base des sorts'!$B$20,'Equilibrage de base des sorts'!$C$24,0)</f>
        <v>30</v>
      </c>
    </row>
    <row r="19" spans="2:18">
      <c r="B19" s="25"/>
      <c r="C19" s="26"/>
      <c r="E19" s="2" t="s">
        <v>56</v>
      </c>
      <c r="F19" s="2">
        <f>F16+F17+F18</f>
        <v>10</v>
      </c>
      <c r="H19" s="25"/>
      <c r="I19" s="26"/>
      <c r="K19" s="2" t="s">
        <v>56</v>
      </c>
      <c r="L19" s="2">
        <f>L16+L17+L18</f>
        <v>10</v>
      </c>
      <c r="N19" s="25"/>
      <c r="O19" s="26"/>
      <c r="Q19" s="2" t="s">
        <v>56</v>
      </c>
      <c r="R19" s="2">
        <f>R16+R17+R18</f>
        <v>10</v>
      </c>
    </row>
    <row r="20" spans="2:18" ht="15.75" thickBot="1">
      <c r="B20" s="27"/>
      <c r="C20" s="28"/>
      <c r="H20" s="27"/>
      <c r="I20" s="28"/>
      <c r="N20" s="27"/>
      <c r="O20" s="28"/>
    </row>
    <row r="21" spans="2:18" ht="15.75" thickBot="1"/>
    <row r="22" spans="2:18" ht="18.75">
      <c r="B22" s="19" t="s">
        <v>81</v>
      </c>
      <c r="C22" s="20"/>
      <c r="H22" s="19" t="s">
        <v>84</v>
      </c>
      <c r="I22" s="20"/>
      <c r="N22" s="19" t="s">
        <v>89</v>
      </c>
      <c r="O22" s="20"/>
    </row>
    <row r="23" spans="2:18">
      <c r="B23" s="9" t="s">
        <v>51</v>
      </c>
      <c r="C23" s="10" t="s">
        <v>70</v>
      </c>
      <c r="E23" s="21" t="s">
        <v>57</v>
      </c>
      <c r="F23" s="22"/>
      <c r="H23" s="9" t="s">
        <v>53</v>
      </c>
      <c r="I23" s="10" t="s">
        <v>70</v>
      </c>
      <c r="K23" s="21" t="s">
        <v>57</v>
      </c>
      <c r="L23" s="22"/>
      <c r="N23" s="9" t="s">
        <v>47</v>
      </c>
      <c r="O23" s="10" t="s">
        <v>70</v>
      </c>
      <c r="Q23" s="21" t="s">
        <v>57</v>
      </c>
      <c r="R23" s="22"/>
    </row>
    <row r="24" spans="2:18" ht="15.75" thickBot="1">
      <c r="B24" s="9">
        <v>6</v>
      </c>
      <c r="C24" s="14">
        <v>3</v>
      </c>
      <c r="E24" t="s">
        <v>40</v>
      </c>
      <c r="F24">
        <f>IF(B23='Equilibrage de base des sorts'!$B$5,'Equilibrage de base des sorts'!$C$7-B24,0)*'Equilibrage de base des sorts'!$C$8    +    IF(B23='Equilibrage de base des sorts'!$B$10,'Equilibrage de base des sorts'!$C$12-B24,0)*'Equilibrage de base des sorts'!$C$13    +    IF(B23='Equilibrage de base des sorts'!$B$15,'Equilibrage de base des sorts'!$C$17-B24,0)*'Equilibrage de base des sorts'!$C$18    +    IF(B23='Equilibrage de base des sorts'!$B$20,'Equilibrage de base des sorts'!$C$22-B24,0)*'Equilibrage de base des sorts'!$C$23</f>
        <v>-8</v>
      </c>
      <c r="H24" s="9">
        <v>4</v>
      </c>
      <c r="I24" s="14">
        <v>0</v>
      </c>
      <c r="K24" t="s">
        <v>40</v>
      </c>
      <c r="L24">
        <f>IF(H23='Equilibrage de base des sorts'!$B$5,'Equilibrage de base des sorts'!$C$7-H24,0)*'Equilibrage de base des sorts'!$C$8    +    IF(H23='Equilibrage de base des sorts'!$B$10,'Equilibrage de base des sorts'!$C$12-H24,0)*'Equilibrage de base des sorts'!$C$13    +    IF(H23='Equilibrage de base des sorts'!$B$15,'Equilibrage de base des sorts'!$C$17-H24,0)*'Equilibrage de base des sorts'!$C$18    +    IF(H23='Equilibrage de base des sorts'!$B$20,'Equilibrage de base des sorts'!$C$22-H24,0)*'Equilibrage de base des sorts'!$C$23</f>
        <v>5</v>
      </c>
      <c r="N24" s="9">
        <v>2</v>
      </c>
      <c r="O24" s="14">
        <v>1</v>
      </c>
      <c r="Q24" t="s">
        <v>40</v>
      </c>
      <c r="R24">
        <f>IF(N23='Equilibrage de base des sorts'!$B$5,'Equilibrage de base des sorts'!$C$7-N24,0)*'Equilibrage de base des sorts'!$C$8    +    IF(N23='Equilibrage de base des sorts'!$B$10,'Equilibrage de base des sorts'!$C$12-N24,0)*'Equilibrage de base des sorts'!$C$13    +    IF(N23='Equilibrage de base des sorts'!$B$15,'Equilibrage de base des sorts'!$C$17-N24,0)*'Equilibrage de base des sorts'!$C$18    +    IF(N23='Equilibrage de base des sorts'!$B$20,'Equilibrage de base des sorts'!$C$22-N24,0)*'Equilibrage de base des sorts'!$C$23</f>
        <v>8</v>
      </c>
    </row>
    <row r="25" spans="2:18">
      <c r="B25" s="23" t="s">
        <v>82</v>
      </c>
      <c r="C25" s="24"/>
      <c r="E25" t="s">
        <v>54</v>
      </c>
      <c r="F25">
        <f>-C24*5</f>
        <v>-15</v>
      </c>
      <c r="H25" s="23" t="s">
        <v>83</v>
      </c>
      <c r="I25" s="24"/>
      <c r="K25" t="s">
        <v>54</v>
      </c>
      <c r="L25">
        <f>-I24*5</f>
        <v>0</v>
      </c>
      <c r="N25" s="23" t="s">
        <v>90</v>
      </c>
      <c r="O25" s="24"/>
      <c r="Q25" t="s">
        <v>54</v>
      </c>
      <c r="R25">
        <f>-O24*5</f>
        <v>-5</v>
      </c>
    </row>
    <row r="26" spans="2:18">
      <c r="B26" s="25"/>
      <c r="C26" s="26"/>
      <c r="E26" s="15" t="s">
        <v>55</v>
      </c>
      <c r="F26" s="15">
        <f>IFERROR('Liste des effets'!$D$5*VALUE(MID(B25,SEARCH('Liste des effets'!$B$5,B25)+LEN('Liste des effets'!$B$5)+1,SEARCH(",",B25,SEARCH('Liste des effets'!$B$5,B25))-(SEARCH('Liste des effets'!$B$5,B25)+LEN('Liste des effets'!$B$5)+1))),0)     +     IFERROR('Liste des effets'!$D$6*VALUE(MID(B25,SEARCH('Liste des effets'!$B$6,B25)+LEN('Liste des effets'!$B$6)+1,SEARCH(",",B25,SEARCH('Liste des effets'!$B$6,B25))-(SEARCH('Liste des effets'!$B$6,B25)+LEN('Liste des effets'!$B$6)+1))),0)     +     IFERROR('Liste des effets'!$D$7*VALUE(MID(B25,SEARCH('Liste des effets'!$B$7,B25)+LEN('Liste des effets'!$B$7)+1,SEARCH(",",B25,SEARCH('Liste des effets'!$B$7,B25))-(SEARCH('Liste des effets'!$B$7,B25)+LEN('Liste des effets'!$B$7)+1))),0)     +     IFERROR('Liste des effets'!$D$8*VALUE(MID(B25,SEARCH('Liste des effets'!$B$8,B25)+LEN('Liste des effets'!$B$8)+1,SEARCH(",",B25,SEARCH('Liste des effets'!$B$8,B25))-(SEARCH('Liste des effets'!$B$8,B25)+LEN('Liste des effets'!$B$8)+1))),0)     +     IFERROR('Liste des effets'!$D$9*VALUE(MID(B25,SEARCH('Liste des effets'!$B$9,B25)+LEN('Liste des effets'!$B$9)+1,SEARCH(",",B25,SEARCH('Liste des effets'!$B$9,B25))-(SEARCH('Liste des effets'!$B$9,B25)+LEN('Liste des effets'!$B$9)+1))),0)     +     IFERROR('Liste des effets'!$D$10*VALUE(MID(B25,SEARCH('Liste des effets'!$B$10,B25)+LEN('Liste des effets'!$B$10)+1,SEARCH(",",B25,SEARCH('Liste des effets'!$B$10,B25))-(SEARCH('Liste des effets'!$B$10,B25)+LEN('Liste des effets'!$B$10)+1))),0)     +     IFERROR('Liste des effets'!$D$11*VALUE(MID(B25,SEARCH('Liste des effets'!$B$11,B25)+LEN('Liste des effets'!$B$11)+1,SEARCH(",",B25,SEARCH('Liste des effets'!$B$11,B25))-(SEARCH('Liste des effets'!$B$11,B25)+LEN('Liste des effets'!$B$11)+1))),0)     +     IFERROR('Liste des effets'!$D$12*VALUE(MID(B25,SEARCH('Liste des effets'!$B$12,B25)+LEN('Liste des effets'!$B$12)+1,SEARCH(",",B25,SEARCH('Liste des effets'!$B$12,B25))-(SEARCH('Liste des effets'!$B$12,B25)+LEN('Liste des effets'!$B$12)+1))),0)     +     IFERROR('Liste des effets'!$D$13*VALUE(MID(B25,SEARCH('Liste des effets'!$B$13,B25)+LEN('Liste des effets'!$B$13)+1,SEARCH(",",B25,SEARCH('Liste des effets'!$B$13,B25))-(SEARCH('Liste des effets'!$B$13,B25)+LEN('Liste des effets'!$B$13)+1))),0)     +     IFERROR('Liste des effets'!$D$14*VALUE(MID(B25,SEARCH('Liste des effets'!$B$14,B25)+LEN('Liste des effets'!$B$14)+1,SEARCH(",",B25,SEARCH('Liste des effets'!$B$14,B25))-(SEARCH('Liste des effets'!$B$14,B25)+LEN('Liste des effets'!$B$14)+1))),0)     +     IFERROR('Liste des effets'!$D$15*VALUE(MID(B25,SEARCH('Liste des effets'!$B$15,B25)+LEN('Liste des effets'!$B$15)+1,SEARCH(",",B25,SEARCH('Liste des effets'!$B$15,B25))-(SEARCH('Liste des effets'!$B$15,B25)+LEN('Liste des effets'!$B$15)+1))),0)     +     'Liste des effets'!$D$16*IF(IFERROR(SEARCH('Liste des effets'!$B$16,B25),0)&gt;0,1,0)     +     'Liste des effets'!$D$17*IF(IFERROR(SEARCH('Liste des effets'!$B$17,B25),0)&gt;0,1,0)     +     'Liste des effets'!$D$18*IF(IFERROR(SEARCH('Liste des effets'!$B$18,B25),0)&gt;0,1,0)     +     'Liste des effets'!$D$19*IF(IFERROR(SEARCH('Liste des effets'!$B$19,B25),0)&gt;0,1,0)      +     IF(IFERROR(SEARCH('Liste des effets'!$B$20,B25),0)&gt;0,1,0)    *     IF(B23='Equilibrage de base des sorts'!$B$5,'Equilibrage de base des sorts'!$C$9,0)      +     IF(IFERROR(SEARCH('Liste des effets'!$B$20,B25),0)&gt;0,1,0)    *     IF(B23='Equilibrage de base des sorts'!$B$10,'Equilibrage de base des sorts'!$C$14,0)      +     IF(IFERROR(SEARCH('Liste des effets'!$B$20,B25),0)&gt;0,1,0)    *     IF(B23='Equilibrage de base des sorts'!$B$15,'Equilibrage de base des sorts'!$C$19,0)      +     IF(IFERROR(SEARCH('Liste des effets'!$B$20,B25),0)&gt;0,1,0)    *     IF(B23='Equilibrage de base des sorts'!$B$20,'Equilibrage de base des sorts'!$C$24,0)</f>
        <v>33</v>
      </c>
      <c r="H26" s="25"/>
      <c r="I26" s="26"/>
      <c r="K26" s="15" t="s">
        <v>55</v>
      </c>
      <c r="L26" s="15">
        <f>IFERROR('Liste des effets'!$D$5*VALUE(MID(H25,SEARCH('Liste des effets'!$B$5,H25)+LEN('Liste des effets'!$B$5)+1,SEARCH(",",H25,SEARCH('Liste des effets'!$B$5,H25))-(SEARCH('Liste des effets'!$B$5,H25)+LEN('Liste des effets'!$B$5)+1))),0)     +     IFERROR('Liste des effets'!$D$6*VALUE(MID(H25,SEARCH('Liste des effets'!$B$6,H25)+LEN('Liste des effets'!$B$6)+1,SEARCH(",",H25,SEARCH('Liste des effets'!$B$6,H25))-(SEARCH('Liste des effets'!$B$6,H25)+LEN('Liste des effets'!$B$6)+1))),0)     +     IFERROR('Liste des effets'!$D$7*VALUE(MID(H25,SEARCH('Liste des effets'!$B$7,H25)+LEN('Liste des effets'!$B$7)+1,SEARCH(",",H25,SEARCH('Liste des effets'!$B$7,H25))-(SEARCH('Liste des effets'!$B$7,H25)+LEN('Liste des effets'!$B$7)+1))),0)     +     IFERROR('Liste des effets'!$D$8*VALUE(MID(H25,SEARCH('Liste des effets'!$B$8,H25)+LEN('Liste des effets'!$B$8)+1,SEARCH(",",H25,SEARCH('Liste des effets'!$B$8,H25))-(SEARCH('Liste des effets'!$B$8,H25)+LEN('Liste des effets'!$B$8)+1))),0)     +     IFERROR('Liste des effets'!$D$9*VALUE(MID(H25,SEARCH('Liste des effets'!$B$9,H25)+LEN('Liste des effets'!$B$9)+1,SEARCH(",",H25,SEARCH('Liste des effets'!$B$9,H25))-(SEARCH('Liste des effets'!$B$9,H25)+LEN('Liste des effets'!$B$9)+1))),0)     +     IFERROR('Liste des effets'!$D$10*VALUE(MID(H25,SEARCH('Liste des effets'!$B$10,H25)+LEN('Liste des effets'!$B$10)+1,SEARCH(",",H25,SEARCH('Liste des effets'!$B$10,H25))-(SEARCH('Liste des effets'!$B$10,H25)+LEN('Liste des effets'!$B$10)+1))),0)     +     IFERROR('Liste des effets'!$D$11*VALUE(MID(H25,SEARCH('Liste des effets'!$B$11,H25)+LEN('Liste des effets'!$B$11)+1,SEARCH(",",H25,SEARCH('Liste des effets'!$B$11,H25))-(SEARCH('Liste des effets'!$B$11,H25)+LEN('Liste des effets'!$B$11)+1))),0)     +     IFERROR('Liste des effets'!$D$12*VALUE(MID(H25,SEARCH('Liste des effets'!$B$12,H25)+LEN('Liste des effets'!$B$12)+1,SEARCH(",",H25,SEARCH('Liste des effets'!$B$12,H25))-(SEARCH('Liste des effets'!$B$12,H25)+LEN('Liste des effets'!$B$12)+1))),0)     +     IFERROR('Liste des effets'!$D$13*VALUE(MID(H25,SEARCH('Liste des effets'!$B$13,H25)+LEN('Liste des effets'!$B$13)+1,SEARCH(",",H25,SEARCH('Liste des effets'!$B$13,H25))-(SEARCH('Liste des effets'!$B$13,H25)+LEN('Liste des effets'!$B$13)+1))),0)     +     IFERROR('Liste des effets'!$D$14*VALUE(MID(H25,SEARCH('Liste des effets'!$B$14,H25)+LEN('Liste des effets'!$B$14)+1,SEARCH(",",H25,SEARCH('Liste des effets'!$B$14,H25))-(SEARCH('Liste des effets'!$B$14,H25)+LEN('Liste des effets'!$B$14)+1))),0)     +     IFERROR('Liste des effets'!$D$15*VALUE(MID(H25,SEARCH('Liste des effets'!$B$15,H25)+LEN('Liste des effets'!$B$15)+1,SEARCH(",",H25,SEARCH('Liste des effets'!$B$15,H25))-(SEARCH('Liste des effets'!$B$15,H25)+LEN('Liste des effets'!$B$15)+1))),0)     +     'Liste des effets'!$D$16*IF(IFERROR(SEARCH('Liste des effets'!$B$16,H25),0)&gt;0,1,0)     +     'Liste des effets'!$D$17*IF(IFERROR(SEARCH('Liste des effets'!$B$17,H25),0)&gt;0,1,0)     +     'Liste des effets'!$D$18*IF(IFERROR(SEARCH('Liste des effets'!$B$18,H25),0)&gt;0,1,0)     +     'Liste des effets'!$D$19*IF(IFERROR(SEARCH('Liste des effets'!$B$19,H25),0)&gt;0,1,0)      +     IF(IFERROR(SEARCH('Liste des effets'!$B$20,H25),0)&gt;0,1,0)    *     IF(H23='Equilibrage de base des sorts'!$B$5,'Equilibrage de base des sorts'!$C$9,0)      +     IF(IFERROR(SEARCH('Liste des effets'!$B$20,H25),0)&gt;0,1,0)    *     IF(H23='Equilibrage de base des sorts'!$B$10,'Equilibrage de base des sorts'!$C$14,0)      +     IF(IFERROR(SEARCH('Liste des effets'!$B$20,H25),0)&gt;0,1,0)    *     IF(H23='Equilibrage de base des sorts'!$B$15,'Equilibrage de base des sorts'!$C$19,0)      +     IF(IFERROR(SEARCH('Liste des effets'!$B$20,H25),0)&gt;0,1,0)    *     IF(H23='Equilibrage de base des sorts'!$B$20,'Equilibrage de base des sorts'!$C$24,0)</f>
        <v>5</v>
      </c>
      <c r="N26" s="25"/>
      <c r="O26" s="26"/>
      <c r="Q26" s="15" t="s">
        <v>55</v>
      </c>
      <c r="R26" s="15">
        <f>IFERROR('Liste des effets'!$D$5*VALUE(MID(N25,SEARCH('Liste des effets'!$B$5,N25)+LEN('Liste des effets'!$B$5)+1,SEARCH(",",N25,SEARCH('Liste des effets'!$B$5,N25))-(SEARCH('Liste des effets'!$B$5,N25)+LEN('Liste des effets'!$B$5)+1))),0)     +     IFERROR('Liste des effets'!$D$6*VALUE(MID(N25,SEARCH('Liste des effets'!$B$6,N25)+LEN('Liste des effets'!$B$6)+1,SEARCH(",",N25,SEARCH('Liste des effets'!$B$6,N25))-(SEARCH('Liste des effets'!$B$6,N25)+LEN('Liste des effets'!$B$6)+1))),0)     +     IFERROR('Liste des effets'!$D$7*VALUE(MID(N25,SEARCH('Liste des effets'!$B$7,N25)+LEN('Liste des effets'!$B$7)+1,SEARCH(",",N25,SEARCH('Liste des effets'!$B$7,N25))-(SEARCH('Liste des effets'!$B$7,N25)+LEN('Liste des effets'!$B$7)+1))),0)     +     IFERROR('Liste des effets'!$D$8*VALUE(MID(N25,SEARCH('Liste des effets'!$B$8,N25)+LEN('Liste des effets'!$B$8)+1,SEARCH(",",N25,SEARCH('Liste des effets'!$B$8,N25))-(SEARCH('Liste des effets'!$B$8,N25)+LEN('Liste des effets'!$B$8)+1))),0)     +     IFERROR('Liste des effets'!$D$9*VALUE(MID(N25,SEARCH('Liste des effets'!$B$9,N25)+LEN('Liste des effets'!$B$9)+1,SEARCH(",",N25,SEARCH('Liste des effets'!$B$9,N25))-(SEARCH('Liste des effets'!$B$9,N25)+LEN('Liste des effets'!$B$9)+1))),0)     +     IFERROR('Liste des effets'!$D$10*VALUE(MID(N25,SEARCH('Liste des effets'!$B$10,N25)+LEN('Liste des effets'!$B$10)+1,SEARCH(",",N25,SEARCH('Liste des effets'!$B$10,N25))-(SEARCH('Liste des effets'!$B$10,N25)+LEN('Liste des effets'!$B$10)+1))),0)     +     IFERROR('Liste des effets'!$D$11*VALUE(MID(N25,SEARCH('Liste des effets'!$B$11,N25)+LEN('Liste des effets'!$B$11)+1,SEARCH(",",N25,SEARCH('Liste des effets'!$B$11,N25))-(SEARCH('Liste des effets'!$B$11,N25)+LEN('Liste des effets'!$B$11)+1))),0)     +     IFERROR('Liste des effets'!$D$12*VALUE(MID(N25,SEARCH('Liste des effets'!$B$12,N25)+LEN('Liste des effets'!$B$12)+1,SEARCH(",",N25,SEARCH('Liste des effets'!$B$12,N25))-(SEARCH('Liste des effets'!$B$12,N25)+LEN('Liste des effets'!$B$12)+1))),0)     +     IFERROR('Liste des effets'!$D$13*VALUE(MID(N25,SEARCH('Liste des effets'!$B$13,N25)+LEN('Liste des effets'!$B$13)+1,SEARCH(",",N25,SEARCH('Liste des effets'!$B$13,N25))-(SEARCH('Liste des effets'!$B$13,N25)+LEN('Liste des effets'!$B$13)+1))),0)     +     IFERROR('Liste des effets'!$D$14*VALUE(MID(N25,SEARCH('Liste des effets'!$B$14,N25)+LEN('Liste des effets'!$B$14)+1,SEARCH(",",N25,SEARCH('Liste des effets'!$B$14,N25))-(SEARCH('Liste des effets'!$B$14,N25)+LEN('Liste des effets'!$B$14)+1))),0)     +     IFERROR('Liste des effets'!$D$15*VALUE(MID(N25,SEARCH('Liste des effets'!$B$15,N25)+LEN('Liste des effets'!$B$15)+1,SEARCH(",",N25,SEARCH('Liste des effets'!$B$15,N25))-(SEARCH('Liste des effets'!$B$15,N25)+LEN('Liste des effets'!$B$15)+1))),0)     +     'Liste des effets'!$D$16*IF(IFERROR(SEARCH('Liste des effets'!$B$16,N25),0)&gt;0,1,0)     +     'Liste des effets'!$D$17*IF(IFERROR(SEARCH('Liste des effets'!$B$17,N25),0)&gt;0,1,0)     +     'Liste des effets'!$D$18*IF(IFERROR(SEARCH('Liste des effets'!$B$18,N25),0)&gt;0,1,0)     +     'Liste des effets'!$D$19*IF(IFERROR(SEARCH('Liste des effets'!$B$19,N25),0)&gt;0,1,0)      +     IF(IFERROR(SEARCH('Liste des effets'!$B$20,N25),0)&gt;0,1,0)    *     IF(N23='Equilibrage de base des sorts'!$B$5,'Equilibrage de base des sorts'!$C$9,0)      +     IF(IFERROR(SEARCH('Liste des effets'!$B$20,N25),0)&gt;0,1,0)    *     IF(N23='Equilibrage de base des sorts'!$B$10,'Equilibrage de base des sorts'!$C$14,0)      +     IF(IFERROR(SEARCH('Liste des effets'!$B$20,N25),0)&gt;0,1,0)    *     IF(N23='Equilibrage de base des sorts'!$B$15,'Equilibrage de base des sorts'!$C$19,0)      +     IF(IFERROR(SEARCH('Liste des effets'!$B$20,N25),0)&gt;0,1,0)    *     IF(N23='Equilibrage de base des sorts'!$B$20,'Equilibrage de base des sorts'!$C$24,0)</f>
        <v>7</v>
      </c>
    </row>
    <row r="27" spans="2:18">
      <c r="B27" s="25"/>
      <c r="C27" s="26"/>
      <c r="E27" s="2" t="s">
        <v>56</v>
      </c>
      <c r="F27" s="2">
        <f>F24+F25+F26</f>
        <v>10</v>
      </c>
      <c r="H27" s="25"/>
      <c r="I27" s="26"/>
      <c r="K27" s="2" t="s">
        <v>56</v>
      </c>
      <c r="L27" s="2">
        <f>L24+L25+L26</f>
        <v>10</v>
      </c>
      <c r="N27" s="25"/>
      <c r="O27" s="26"/>
      <c r="Q27" s="2" t="s">
        <v>56</v>
      </c>
      <c r="R27" s="2">
        <f>R24+R25+R26</f>
        <v>10</v>
      </c>
    </row>
    <row r="28" spans="2:18" ht="15.75" thickBot="1">
      <c r="B28" s="27"/>
      <c r="C28" s="28"/>
      <c r="H28" s="27"/>
      <c r="I28" s="28"/>
      <c r="N28" s="27"/>
      <c r="O28" s="28"/>
    </row>
    <row r="29" spans="2:18" ht="15.75" thickBot="1"/>
    <row r="30" spans="2:18" ht="18.75">
      <c r="B30" s="19" t="s">
        <v>85</v>
      </c>
      <c r="C30" s="20"/>
      <c r="H30" s="19" t="s">
        <v>86</v>
      </c>
      <c r="I30" s="20"/>
    </row>
    <row r="31" spans="2:18">
      <c r="B31" s="9" t="s">
        <v>52</v>
      </c>
      <c r="C31" s="10" t="s">
        <v>70</v>
      </c>
      <c r="E31" s="21" t="s">
        <v>57</v>
      </c>
      <c r="F31" s="22"/>
      <c r="H31" s="9" t="s">
        <v>53</v>
      </c>
      <c r="I31" s="10" t="s">
        <v>70</v>
      </c>
      <c r="K31" s="21" t="s">
        <v>57</v>
      </c>
      <c r="L31" s="22"/>
    </row>
    <row r="32" spans="2:18" ht="15.75" thickBot="1">
      <c r="B32" s="9">
        <v>6</v>
      </c>
      <c r="C32" s="14">
        <v>8</v>
      </c>
      <c r="E32" t="s">
        <v>40</v>
      </c>
      <c r="F32">
        <f>IF(B31='Equilibrage de base des sorts'!$B$5,'Equilibrage de base des sorts'!$C$7-B32,0)*'Equilibrage de base des sorts'!$C$8    +    IF(B31='Equilibrage de base des sorts'!$B$10,'Equilibrage de base des sorts'!$C$12-B32,0)*'Equilibrage de base des sorts'!$C$13    +    IF(B31='Equilibrage de base des sorts'!$B$15,'Equilibrage de base des sorts'!$C$17-B32,0)*'Equilibrage de base des sorts'!$C$18    +    IF(B31='Equilibrage de base des sorts'!$B$20,'Equilibrage de base des sorts'!$C$22-B32,0)*'Equilibrage de base des sorts'!$C$23</f>
        <v>0</v>
      </c>
      <c r="H32" s="9">
        <v>8</v>
      </c>
      <c r="I32" s="14">
        <v>5</v>
      </c>
      <c r="K32" t="s">
        <v>40</v>
      </c>
      <c r="L32">
        <f>IF(H31='Equilibrage de base des sorts'!$B$5,'Equilibrage de base des sorts'!$C$7-H32,0)*'Equilibrage de base des sorts'!$C$8    +    IF(H31='Equilibrage de base des sorts'!$B$10,'Equilibrage de base des sorts'!$C$12-H32,0)*'Equilibrage de base des sorts'!$C$13    +    IF(H31='Equilibrage de base des sorts'!$B$15,'Equilibrage de base des sorts'!$C$17-H32,0)*'Equilibrage de base des sorts'!$C$18    +    IF(H31='Equilibrage de base des sorts'!$B$20,'Equilibrage de base des sorts'!$C$22-H32,0)*'Equilibrage de base des sorts'!$C$23</f>
        <v>-15</v>
      </c>
    </row>
    <row r="33" spans="2:12">
      <c r="B33" s="23" t="s">
        <v>87</v>
      </c>
      <c r="C33" s="24"/>
      <c r="E33" t="s">
        <v>54</v>
      </c>
      <c r="F33">
        <f>-C32*5</f>
        <v>-40</v>
      </c>
      <c r="H33" s="23" t="s">
        <v>88</v>
      </c>
      <c r="I33" s="24"/>
      <c r="K33" t="s">
        <v>54</v>
      </c>
      <c r="L33">
        <f>-I32*5</f>
        <v>-25</v>
      </c>
    </row>
    <row r="34" spans="2:12">
      <c r="B34" s="25"/>
      <c r="C34" s="26"/>
      <c r="E34" s="15" t="s">
        <v>55</v>
      </c>
      <c r="F34" s="15">
        <f>IFERROR('Liste des effets'!$D$5*VALUE(MID(B33,SEARCH('Liste des effets'!$B$5,B33)+LEN('Liste des effets'!$B$5)+1,SEARCH(",",B33,SEARCH('Liste des effets'!$B$5,B33))-(SEARCH('Liste des effets'!$B$5,B33)+LEN('Liste des effets'!$B$5)+1))),0)     +     IFERROR('Liste des effets'!$D$6*VALUE(MID(B33,SEARCH('Liste des effets'!$B$6,B33)+LEN('Liste des effets'!$B$6)+1,SEARCH(",",B33,SEARCH('Liste des effets'!$B$6,B33))-(SEARCH('Liste des effets'!$B$6,B33)+LEN('Liste des effets'!$B$6)+1))),0)     +     IFERROR('Liste des effets'!$D$7*VALUE(MID(B33,SEARCH('Liste des effets'!$B$7,B33)+LEN('Liste des effets'!$B$7)+1,SEARCH(",",B33,SEARCH('Liste des effets'!$B$7,B33))-(SEARCH('Liste des effets'!$B$7,B33)+LEN('Liste des effets'!$B$7)+1))),0)     +     IFERROR('Liste des effets'!$D$8*VALUE(MID(B33,SEARCH('Liste des effets'!$B$8,B33)+LEN('Liste des effets'!$B$8)+1,SEARCH(",",B33,SEARCH('Liste des effets'!$B$8,B33))-(SEARCH('Liste des effets'!$B$8,B33)+LEN('Liste des effets'!$B$8)+1))),0)     +     IFERROR('Liste des effets'!$D$9*VALUE(MID(B33,SEARCH('Liste des effets'!$B$9,B33)+LEN('Liste des effets'!$B$9)+1,SEARCH(",",B33,SEARCH('Liste des effets'!$B$9,B33))-(SEARCH('Liste des effets'!$B$9,B33)+LEN('Liste des effets'!$B$9)+1))),0)     +     IFERROR('Liste des effets'!$D$10*VALUE(MID(B33,SEARCH('Liste des effets'!$B$10,B33)+LEN('Liste des effets'!$B$10)+1,SEARCH(",",B33,SEARCH('Liste des effets'!$B$10,B33))-(SEARCH('Liste des effets'!$B$10,B33)+LEN('Liste des effets'!$B$10)+1))),0)     +     IFERROR('Liste des effets'!$D$11*VALUE(MID(B33,SEARCH('Liste des effets'!$B$11,B33)+LEN('Liste des effets'!$B$11)+1,SEARCH(",",B33,SEARCH('Liste des effets'!$B$11,B33))-(SEARCH('Liste des effets'!$B$11,B33)+LEN('Liste des effets'!$B$11)+1))),0)     +     IFERROR('Liste des effets'!$D$12*VALUE(MID(B33,SEARCH('Liste des effets'!$B$12,B33)+LEN('Liste des effets'!$B$12)+1,SEARCH(",",B33,SEARCH('Liste des effets'!$B$12,B33))-(SEARCH('Liste des effets'!$B$12,B33)+LEN('Liste des effets'!$B$12)+1))),0)     +     IFERROR('Liste des effets'!$D$13*VALUE(MID(B33,SEARCH('Liste des effets'!$B$13,B33)+LEN('Liste des effets'!$B$13)+1,SEARCH(",",B33,SEARCH('Liste des effets'!$B$13,B33))-(SEARCH('Liste des effets'!$B$13,B33)+LEN('Liste des effets'!$B$13)+1))),0)     +     IFERROR('Liste des effets'!$D$14*VALUE(MID(B33,SEARCH('Liste des effets'!$B$14,B33)+LEN('Liste des effets'!$B$14)+1,SEARCH(",",B33,SEARCH('Liste des effets'!$B$14,B33))-(SEARCH('Liste des effets'!$B$14,B33)+LEN('Liste des effets'!$B$14)+1))),0)     +     IFERROR('Liste des effets'!$D$15*VALUE(MID(B33,SEARCH('Liste des effets'!$B$15,B33)+LEN('Liste des effets'!$B$15)+1,SEARCH(",",B33,SEARCH('Liste des effets'!$B$15,B33))-(SEARCH('Liste des effets'!$B$15,B33)+LEN('Liste des effets'!$B$15)+1))),0)     +     'Liste des effets'!$D$16*IF(IFERROR(SEARCH('Liste des effets'!$B$16,B33),0)&gt;0,1,0)     +     'Liste des effets'!$D$17*IF(IFERROR(SEARCH('Liste des effets'!$B$17,B33),0)&gt;0,1,0)     +     'Liste des effets'!$D$18*IF(IFERROR(SEARCH('Liste des effets'!$B$18,B33),0)&gt;0,1,0)     +     'Liste des effets'!$D$19*IF(IFERROR(SEARCH('Liste des effets'!$B$19,B33),0)&gt;0,1,0)      +     IF(IFERROR(SEARCH('Liste des effets'!$B$20,B33),0)&gt;0,1,0)    *     IF(B31='Equilibrage de base des sorts'!$B$5,'Equilibrage de base des sorts'!$C$9,0)      +     IF(IFERROR(SEARCH('Liste des effets'!$B$20,B33),0)&gt;0,1,0)    *     IF(B31='Equilibrage de base des sorts'!$B$10,'Equilibrage de base des sorts'!$C$14,0)      +     IF(IFERROR(SEARCH('Liste des effets'!$B$20,B33),0)&gt;0,1,0)    *     IF(B31='Equilibrage de base des sorts'!$B$15,'Equilibrage de base des sorts'!$C$19,0)      +     IF(IFERROR(SEARCH('Liste des effets'!$B$20,B33),0)&gt;0,1,0)    *     IF(B31='Equilibrage de base des sorts'!$B$20,'Equilibrage de base des sorts'!$C$24,0)</f>
        <v>50</v>
      </c>
      <c r="H34" s="25"/>
      <c r="I34" s="26"/>
      <c r="K34" s="15" t="s">
        <v>55</v>
      </c>
      <c r="L34" s="15">
        <f>IFERROR('Liste des effets'!$D$5*VALUE(MID(H33,SEARCH('Liste des effets'!$B$5,H33)+LEN('Liste des effets'!$B$5)+1,SEARCH(",",H33,SEARCH('Liste des effets'!$B$5,H33))-(SEARCH('Liste des effets'!$B$5,H33)+LEN('Liste des effets'!$B$5)+1))),0)     +     IFERROR('Liste des effets'!$D$6*VALUE(MID(H33,SEARCH('Liste des effets'!$B$6,H33)+LEN('Liste des effets'!$B$6)+1,SEARCH(",",H33,SEARCH('Liste des effets'!$B$6,H33))-(SEARCH('Liste des effets'!$B$6,H33)+LEN('Liste des effets'!$B$6)+1))),0)     +     IFERROR('Liste des effets'!$D$7*VALUE(MID(H33,SEARCH('Liste des effets'!$B$7,H33)+LEN('Liste des effets'!$B$7)+1,SEARCH(",",H33,SEARCH('Liste des effets'!$B$7,H33))-(SEARCH('Liste des effets'!$B$7,H33)+LEN('Liste des effets'!$B$7)+1))),0)     +     IFERROR('Liste des effets'!$D$8*VALUE(MID(H33,SEARCH('Liste des effets'!$B$8,H33)+LEN('Liste des effets'!$B$8)+1,SEARCH(",",H33,SEARCH('Liste des effets'!$B$8,H33))-(SEARCH('Liste des effets'!$B$8,H33)+LEN('Liste des effets'!$B$8)+1))),0)     +     IFERROR('Liste des effets'!$D$9*VALUE(MID(H33,SEARCH('Liste des effets'!$B$9,H33)+LEN('Liste des effets'!$B$9)+1,SEARCH(",",H33,SEARCH('Liste des effets'!$B$9,H33))-(SEARCH('Liste des effets'!$B$9,H33)+LEN('Liste des effets'!$B$9)+1))),0)     +     IFERROR('Liste des effets'!$D$10*VALUE(MID(H33,SEARCH('Liste des effets'!$B$10,H33)+LEN('Liste des effets'!$B$10)+1,SEARCH(",",H33,SEARCH('Liste des effets'!$B$10,H33))-(SEARCH('Liste des effets'!$B$10,H33)+LEN('Liste des effets'!$B$10)+1))),0)     +     IFERROR('Liste des effets'!$D$11*VALUE(MID(H33,SEARCH('Liste des effets'!$B$11,H33)+LEN('Liste des effets'!$B$11)+1,SEARCH(",",H33,SEARCH('Liste des effets'!$B$11,H33))-(SEARCH('Liste des effets'!$B$11,H33)+LEN('Liste des effets'!$B$11)+1))),0)     +     IFERROR('Liste des effets'!$D$12*VALUE(MID(H33,SEARCH('Liste des effets'!$B$12,H33)+LEN('Liste des effets'!$B$12)+1,SEARCH(",",H33,SEARCH('Liste des effets'!$B$12,H33))-(SEARCH('Liste des effets'!$B$12,H33)+LEN('Liste des effets'!$B$12)+1))),0)     +     IFERROR('Liste des effets'!$D$13*VALUE(MID(H33,SEARCH('Liste des effets'!$B$13,H33)+LEN('Liste des effets'!$B$13)+1,SEARCH(",",H33,SEARCH('Liste des effets'!$B$13,H33))-(SEARCH('Liste des effets'!$B$13,H33)+LEN('Liste des effets'!$B$13)+1))),0)     +     IFERROR('Liste des effets'!$D$14*VALUE(MID(H33,SEARCH('Liste des effets'!$B$14,H33)+LEN('Liste des effets'!$B$14)+1,SEARCH(",",H33,SEARCH('Liste des effets'!$B$14,H33))-(SEARCH('Liste des effets'!$B$14,H33)+LEN('Liste des effets'!$B$14)+1))),0)     +     IFERROR('Liste des effets'!$D$15*VALUE(MID(H33,SEARCH('Liste des effets'!$B$15,H33)+LEN('Liste des effets'!$B$15)+1,SEARCH(",",H33,SEARCH('Liste des effets'!$B$15,H33))-(SEARCH('Liste des effets'!$B$15,H33)+LEN('Liste des effets'!$B$15)+1))),0)     +     'Liste des effets'!$D$16*IF(IFERROR(SEARCH('Liste des effets'!$B$16,H33),0)&gt;0,1,0)     +     'Liste des effets'!$D$17*IF(IFERROR(SEARCH('Liste des effets'!$B$17,H33),0)&gt;0,1,0)     +     'Liste des effets'!$D$18*IF(IFERROR(SEARCH('Liste des effets'!$B$18,H33),0)&gt;0,1,0)     +     'Liste des effets'!$D$19*IF(IFERROR(SEARCH('Liste des effets'!$B$19,H33),0)&gt;0,1,0)      +     IF(IFERROR(SEARCH('Liste des effets'!$B$20,H33),0)&gt;0,1,0)    *     IF(H31='Equilibrage de base des sorts'!$B$5,'Equilibrage de base des sorts'!$C$9,0)      +     IF(IFERROR(SEARCH('Liste des effets'!$B$20,H33),0)&gt;0,1,0)    *     IF(H31='Equilibrage de base des sorts'!$B$10,'Equilibrage de base des sorts'!$C$14,0)      +     IF(IFERROR(SEARCH('Liste des effets'!$B$20,H33),0)&gt;0,1,0)    *     IF(H31='Equilibrage de base des sorts'!$B$15,'Equilibrage de base des sorts'!$C$19,0)      +     IF(IFERROR(SEARCH('Liste des effets'!$B$20,H33),0)&gt;0,1,0)    *     IF(H31='Equilibrage de base des sorts'!$B$20,'Equilibrage de base des sorts'!$C$24,0)</f>
        <v>50</v>
      </c>
    </row>
    <row r="35" spans="2:12">
      <c r="B35" s="25"/>
      <c r="C35" s="26"/>
      <c r="E35" s="2" t="s">
        <v>56</v>
      </c>
      <c r="F35" s="2">
        <f>F32+F33+F34</f>
        <v>10</v>
      </c>
      <c r="H35" s="25"/>
      <c r="I35" s="26"/>
      <c r="K35" s="2" t="s">
        <v>56</v>
      </c>
      <c r="L35" s="2">
        <f>L32+L33+L34</f>
        <v>10</v>
      </c>
    </row>
    <row r="36" spans="2:12" ht="15.75" thickBot="1">
      <c r="B36" s="27"/>
      <c r="C36" s="28"/>
      <c r="H36" s="27"/>
      <c r="I36" s="28"/>
    </row>
    <row r="41" spans="2:12" ht="15" customHeight="1"/>
  </sheetData>
  <mergeCells count="34">
    <mergeCell ref="B12:O12"/>
    <mergeCell ref="N22:O22"/>
    <mergeCell ref="Q23:R23"/>
    <mergeCell ref="N25:O28"/>
    <mergeCell ref="B30:C30"/>
    <mergeCell ref="E31:F31"/>
    <mergeCell ref="B33:C36"/>
    <mergeCell ref="B2:C2"/>
    <mergeCell ref="B7:C10"/>
    <mergeCell ref="E5:F5"/>
    <mergeCell ref="B4:C4"/>
    <mergeCell ref="E15:F15"/>
    <mergeCell ref="H3:L3"/>
    <mergeCell ref="H9:L10"/>
    <mergeCell ref="H7:L8"/>
    <mergeCell ref="H5:L6"/>
    <mergeCell ref="H4:L4"/>
    <mergeCell ref="B14:C14"/>
    <mergeCell ref="N14:O14"/>
    <mergeCell ref="Q15:R15"/>
    <mergeCell ref="N17:O20"/>
    <mergeCell ref="B17:C20"/>
    <mergeCell ref="H14:I14"/>
    <mergeCell ref="K15:L15"/>
    <mergeCell ref="H17:I20"/>
    <mergeCell ref="H30:I30"/>
    <mergeCell ref="K31:L31"/>
    <mergeCell ref="H33:I36"/>
    <mergeCell ref="B22:C22"/>
    <mergeCell ref="E23:F23"/>
    <mergeCell ref="B25:C28"/>
    <mergeCell ref="H22:I22"/>
    <mergeCell ref="K23:L23"/>
    <mergeCell ref="H25:I28"/>
  </mergeCells>
  <pageMargins left="0.25" right="0.25" top="0.75" bottom="0.75" header="0.3" footer="0.3"/>
  <pageSetup paperSize="9" orientation="portrait" r:id="rId1"/>
  <drawing r:id="rId2"/>
  <legacyDrawing r:id="rId3"/>
  <tableParts count="9"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B2:G20"/>
  <sheetViews>
    <sheetView topLeftCell="A2" workbookViewId="0">
      <selection activeCell="D14" sqref="D14"/>
    </sheetView>
  </sheetViews>
  <sheetFormatPr baseColWidth="10" defaultRowHeight="15"/>
  <cols>
    <col min="1" max="1" width="5.7109375" customWidth="1"/>
    <col min="2" max="2" width="36.85546875" customWidth="1"/>
    <col min="3" max="3" width="72.28515625" customWidth="1"/>
    <col min="4" max="4" width="8.85546875" customWidth="1"/>
    <col min="5" max="5" width="24.7109375" customWidth="1"/>
    <col min="6" max="6" width="16.42578125" customWidth="1"/>
    <col min="7" max="7" width="19.28515625" customWidth="1"/>
  </cols>
  <sheetData>
    <row r="2" spans="2:7" ht="20.25" thickBot="1">
      <c r="B2" s="29" t="s">
        <v>0</v>
      </c>
      <c r="C2" s="29"/>
      <c r="D2" s="29"/>
      <c r="E2" s="29"/>
    </row>
    <row r="3" spans="2:7" ht="15.75" thickTop="1"/>
    <row r="4" spans="2:7">
      <c r="B4" s="2" t="s">
        <v>2</v>
      </c>
      <c r="C4" s="2" t="s">
        <v>3</v>
      </c>
      <c r="D4" s="2" t="s">
        <v>4</v>
      </c>
      <c r="E4" s="2" t="s">
        <v>6</v>
      </c>
      <c r="F4" s="13" t="s">
        <v>58</v>
      </c>
      <c r="G4" s="2" t="s">
        <v>91</v>
      </c>
    </row>
    <row r="5" spans="2:7">
      <c r="B5" s="17" t="s">
        <v>1</v>
      </c>
      <c r="C5" s="3" t="s">
        <v>5</v>
      </c>
      <c r="D5">
        <v>1</v>
      </c>
      <c r="E5" t="s">
        <v>7</v>
      </c>
      <c r="F5" t="s">
        <v>47</v>
      </c>
    </row>
    <row r="6" spans="2:7">
      <c r="B6" s="18" t="s">
        <v>8</v>
      </c>
      <c r="C6" s="4" t="s">
        <v>9</v>
      </c>
      <c r="D6" s="5">
        <v>2</v>
      </c>
      <c r="E6" s="5" t="s">
        <v>10</v>
      </c>
      <c r="F6" s="5" t="s">
        <v>53</v>
      </c>
      <c r="G6" s="5"/>
    </row>
    <row r="7" spans="2:7">
      <c r="B7" s="18" t="s">
        <v>11</v>
      </c>
      <c r="C7" s="4" t="s">
        <v>13</v>
      </c>
      <c r="D7" s="5">
        <v>5</v>
      </c>
      <c r="E7" s="5" t="s">
        <v>12</v>
      </c>
      <c r="F7" s="5" t="s">
        <v>59</v>
      </c>
      <c r="G7" s="5"/>
    </row>
    <row r="8" spans="2:7">
      <c r="B8" s="18" t="s">
        <v>33</v>
      </c>
      <c r="C8" s="4" t="s">
        <v>34</v>
      </c>
      <c r="D8" s="5">
        <v>4</v>
      </c>
      <c r="E8" s="5" t="s">
        <v>12</v>
      </c>
      <c r="F8" s="5" t="s">
        <v>59</v>
      </c>
      <c r="G8" s="5"/>
    </row>
    <row r="9" spans="2:7">
      <c r="B9" s="18" t="s">
        <v>14</v>
      </c>
      <c r="C9" s="4" t="s">
        <v>15</v>
      </c>
      <c r="D9" s="5">
        <v>5</v>
      </c>
      <c r="E9" s="5" t="s">
        <v>16</v>
      </c>
      <c r="F9" s="5" t="s">
        <v>59</v>
      </c>
      <c r="G9" s="5"/>
    </row>
    <row r="10" spans="2:7">
      <c r="B10" s="18" t="s">
        <v>35</v>
      </c>
      <c r="C10" s="4" t="s">
        <v>36</v>
      </c>
      <c r="D10" s="5">
        <v>4</v>
      </c>
      <c r="E10" s="5" t="s">
        <v>16</v>
      </c>
      <c r="F10" s="5" t="s">
        <v>59</v>
      </c>
      <c r="G10" s="5"/>
    </row>
    <row r="11" spans="2:7">
      <c r="B11" s="18" t="s">
        <v>19</v>
      </c>
      <c r="C11" s="4" t="s">
        <v>37</v>
      </c>
      <c r="D11" s="5">
        <v>2</v>
      </c>
      <c r="E11" s="5" t="s">
        <v>20</v>
      </c>
      <c r="F11" s="5" t="s">
        <v>60</v>
      </c>
      <c r="G11" s="5"/>
    </row>
    <row r="12" spans="2:7">
      <c r="B12" s="18" t="s">
        <v>31</v>
      </c>
      <c r="C12" s="4" t="s">
        <v>32</v>
      </c>
      <c r="D12" s="5">
        <v>1</v>
      </c>
      <c r="E12" s="5" t="s">
        <v>20</v>
      </c>
      <c r="F12" s="5" t="s">
        <v>60</v>
      </c>
      <c r="G12" s="5"/>
    </row>
    <row r="13" spans="2:7">
      <c r="B13" s="18" t="s">
        <v>25</v>
      </c>
      <c r="C13" s="4" t="s">
        <v>26</v>
      </c>
      <c r="D13" s="12">
        <v>7.5</v>
      </c>
      <c r="E13" s="5" t="s">
        <v>16</v>
      </c>
      <c r="F13" s="5" t="s">
        <v>61</v>
      </c>
      <c r="G13" s="5"/>
    </row>
    <row r="14" spans="2:7">
      <c r="B14" s="18" t="s">
        <v>27</v>
      </c>
      <c r="C14" s="4" t="s">
        <v>28</v>
      </c>
      <c r="D14" s="5">
        <v>5</v>
      </c>
      <c r="E14" s="5" t="s">
        <v>29</v>
      </c>
      <c r="F14" s="5" t="s">
        <v>53</v>
      </c>
      <c r="G14" s="5"/>
    </row>
    <row r="15" spans="2:7">
      <c r="B15" s="18" t="s">
        <v>22</v>
      </c>
      <c r="C15" s="11" t="s">
        <v>17</v>
      </c>
      <c r="D15" s="5">
        <v>5</v>
      </c>
      <c r="E15" s="5" t="s">
        <v>18</v>
      </c>
      <c r="F15" s="5" t="s">
        <v>53</v>
      </c>
      <c r="G15" s="5"/>
    </row>
    <row r="16" spans="2:7">
      <c r="B16" s="18" t="s">
        <v>21</v>
      </c>
      <c r="C16" s="11" t="s">
        <v>30</v>
      </c>
      <c r="D16" s="5">
        <v>5</v>
      </c>
      <c r="E16" s="5"/>
      <c r="F16" s="5" t="s">
        <v>53</v>
      </c>
      <c r="G16" s="5"/>
    </row>
    <row r="17" spans="2:7">
      <c r="B17" s="18" t="s">
        <v>23</v>
      </c>
      <c r="C17" s="11" t="s">
        <v>24</v>
      </c>
      <c r="D17" s="5">
        <v>5</v>
      </c>
      <c r="E17" s="5"/>
      <c r="F17" s="5" t="s">
        <v>53</v>
      </c>
      <c r="G17" s="5"/>
    </row>
    <row r="18" spans="2:7">
      <c r="B18" s="18" t="s">
        <v>52</v>
      </c>
      <c r="C18" s="11" t="s">
        <v>62</v>
      </c>
      <c r="D18" s="5">
        <v>20</v>
      </c>
      <c r="E18" s="5"/>
      <c r="F18" s="5" t="s">
        <v>52</v>
      </c>
      <c r="G18" s="5"/>
    </row>
    <row r="19" spans="2:7">
      <c r="B19" s="18" t="s">
        <v>63</v>
      </c>
      <c r="C19" s="11" t="s">
        <v>64</v>
      </c>
      <c r="D19" s="5">
        <v>10</v>
      </c>
      <c r="E19" s="5"/>
      <c r="F19" s="5" t="s">
        <v>52</v>
      </c>
      <c r="G19" s="5"/>
    </row>
    <row r="20" spans="2:7">
      <c r="B20" s="18" t="s">
        <v>74</v>
      </c>
      <c r="C20" s="4" t="s">
        <v>75</v>
      </c>
      <c r="D20" s="5" t="s">
        <v>76</v>
      </c>
      <c r="E20" s="5" t="s">
        <v>77</v>
      </c>
      <c r="F20" s="5" t="s">
        <v>60</v>
      </c>
      <c r="G20" s="5"/>
    </row>
  </sheetData>
  <mergeCells count="1">
    <mergeCell ref="B2:E2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B2:E24"/>
  <sheetViews>
    <sheetView workbookViewId="0">
      <selection activeCell="B4" sqref="B4:E24"/>
    </sheetView>
  </sheetViews>
  <sheetFormatPr baseColWidth="10" defaultRowHeight="15"/>
  <cols>
    <col min="2" max="2" width="28.5703125" customWidth="1"/>
    <col min="3" max="3" width="11" customWidth="1"/>
    <col min="4" max="4" width="10.42578125" customWidth="1"/>
    <col min="5" max="5" width="10.5703125" customWidth="1"/>
  </cols>
  <sheetData>
    <row r="2" spans="2:5" ht="20.25" thickBot="1">
      <c r="B2" s="29" t="s">
        <v>38</v>
      </c>
      <c r="C2" s="29"/>
      <c r="D2" s="29"/>
      <c r="E2" s="29"/>
    </row>
    <row r="3" spans="2:5" ht="15.75" thickTop="1">
      <c r="C3" s="8"/>
      <c r="D3" s="8"/>
      <c r="E3" s="8"/>
    </row>
    <row r="4" spans="2:5">
      <c r="B4" t="s">
        <v>42</v>
      </c>
      <c r="C4" t="s">
        <v>44</v>
      </c>
      <c r="D4" t="s">
        <v>45</v>
      </c>
      <c r="E4" t="s">
        <v>46</v>
      </c>
    </row>
    <row r="5" spans="2:5">
      <c r="B5" s="6" t="s">
        <v>47</v>
      </c>
    </row>
    <row r="6" spans="2:5">
      <c r="B6" s="1" t="s">
        <v>43</v>
      </c>
      <c r="C6">
        <v>10</v>
      </c>
      <c r="D6">
        <v>20</v>
      </c>
      <c r="E6">
        <v>30</v>
      </c>
    </row>
    <row r="7" spans="2:5">
      <c r="B7" s="7" t="s">
        <v>39</v>
      </c>
      <c r="C7">
        <v>4</v>
      </c>
      <c r="D7">
        <v>4</v>
      </c>
      <c r="E7">
        <v>4</v>
      </c>
    </row>
    <row r="8" spans="2:5">
      <c r="B8" s="7" t="s">
        <v>40</v>
      </c>
      <c r="C8">
        <v>4</v>
      </c>
      <c r="D8">
        <v>4</v>
      </c>
      <c r="E8">
        <v>4</v>
      </c>
    </row>
    <row r="9" spans="2:5">
      <c r="B9" s="7" t="s">
        <v>41</v>
      </c>
      <c r="C9">
        <v>5</v>
      </c>
      <c r="D9">
        <v>5</v>
      </c>
      <c r="E9">
        <v>5</v>
      </c>
    </row>
    <row r="10" spans="2:5">
      <c r="B10" s="6" t="s">
        <v>51</v>
      </c>
    </row>
    <row r="11" spans="2:5">
      <c r="B11" s="1" t="s">
        <v>43</v>
      </c>
      <c r="C11">
        <v>10</v>
      </c>
      <c r="D11">
        <v>20</v>
      </c>
      <c r="E11">
        <v>30</v>
      </c>
    </row>
    <row r="12" spans="2:5">
      <c r="B12" s="7" t="s">
        <v>39</v>
      </c>
      <c r="C12">
        <v>4</v>
      </c>
      <c r="D12">
        <v>4</v>
      </c>
      <c r="E12">
        <v>4</v>
      </c>
    </row>
    <row r="13" spans="2:5">
      <c r="B13" s="7" t="s">
        <v>40</v>
      </c>
      <c r="C13">
        <v>4</v>
      </c>
      <c r="D13">
        <v>4</v>
      </c>
      <c r="E13">
        <v>4</v>
      </c>
    </row>
    <row r="14" spans="2:5">
      <c r="B14" s="7" t="s">
        <v>41</v>
      </c>
      <c r="C14">
        <v>5</v>
      </c>
      <c r="D14">
        <v>5</v>
      </c>
      <c r="E14">
        <v>5</v>
      </c>
    </row>
    <row r="15" spans="2:5">
      <c r="B15" s="6" t="s">
        <v>52</v>
      </c>
    </row>
    <row r="16" spans="2:5">
      <c r="B16" s="1" t="s">
        <v>43</v>
      </c>
      <c r="C16">
        <v>10</v>
      </c>
      <c r="D16">
        <v>20</v>
      </c>
      <c r="E16">
        <v>30</v>
      </c>
    </row>
    <row r="17" spans="2:5">
      <c r="B17" s="7" t="s">
        <v>39</v>
      </c>
      <c r="C17">
        <v>6</v>
      </c>
      <c r="D17">
        <v>6</v>
      </c>
      <c r="E17">
        <v>6</v>
      </c>
    </row>
    <row r="18" spans="2:5">
      <c r="B18" s="7" t="s">
        <v>40</v>
      </c>
      <c r="C18">
        <v>6</v>
      </c>
      <c r="D18">
        <v>6</v>
      </c>
      <c r="E18">
        <v>6</v>
      </c>
    </row>
    <row r="19" spans="2:5">
      <c r="B19" s="7" t="s">
        <v>41</v>
      </c>
      <c r="C19">
        <v>10</v>
      </c>
      <c r="D19">
        <v>10</v>
      </c>
      <c r="E19">
        <v>10</v>
      </c>
    </row>
    <row r="20" spans="2:5">
      <c r="B20" s="6" t="s">
        <v>53</v>
      </c>
    </row>
    <row r="21" spans="2:5">
      <c r="B21" s="1" t="s">
        <v>43</v>
      </c>
      <c r="C21">
        <v>10</v>
      </c>
      <c r="D21">
        <v>20</v>
      </c>
      <c r="E21">
        <v>30</v>
      </c>
    </row>
    <row r="22" spans="2:5">
      <c r="B22" s="7" t="s">
        <v>39</v>
      </c>
      <c r="C22">
        <v>5</v>
      </c>
      <c r="D22">
        <v>5</v>
      </c>
      <c r="E22">
        <v>5</v>
      </c>
    </row>
    <row r="23" spans="2:5">
      <c r="B23" s="7" t="s">
        <v>40</v>
      </c>
      <c r="C23">
        <v>5</v>
      </c>
      <c r="D23">
        <v>5</v>
      </c>
      <c r="E23">
        <v>5</v>
      </c>
    </row>
    <row r="24" spans="2:5">
      <c r="B24" s="7" t="s">
        <v>41</v>
      </c>
      <c r="C24">
        <v>10</v>
      </c>
      <c r="D24">
        <v>10</v>
      </c>
      <c r="E24">
        <v>10</v>
      </c>
    </row>
  </sheetData>
  <mergeCells count="1">
    <mergeCell ref="B2:E2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4"/>
  <dimension ref="B2:F28"/>
  <sheetViews>
    <sheetView workbookViewId="0">
      <selection activeCell="F10" sqref="F10"/>
    </sheetView>
  </sheetViews>
  <sheetFormatPr baseColWidth="10" defaultRowHeight="15"/>
  <cols>
    <col min="2" max="2" width="23.140625" customWidth="1"/>
    <col min="3" max="3" width="68.42578125" customWidth="1"/>
    <col min="4" max="4" width="15" customWidth="1"/>
    <col min="5" max="5" width="26.5703125" customWidth="1"/>
    <col min="6" max="6" width="30.5703125" customWidth="1"/>
  </cols>
  <sheetData>
    <row r="2" spans="2:6" ht="20.25" thickBot="1">
      <c r="B2" s="29" t="s">
        <v>103</v>
      </c>
      <c r="C2" s="29"/>
    </row>
    <row r="3" spans="2:6" ht="15.75" thickTop="1"/>
    <row r="4" spans="2:6">
      <c r="B4" t="s">
        <v>42</v>
      </c>
      <c r="C4" t="s">
        <v>94</v>
      </c>
    </row>
    <row r="5" spans="2:6">
      <c r="B5" s="17" t="s">
        <v>95</v>
      </c>
      <c r="C5" s="3" t="s">
        <v>96</v>
      </c>
    </row>
    <row r="6" spans="2:6">
      <c r="B6" s="17" t="s">
        <v>97</v>
      </c>
      <c r="C6" s="3" t="s">
        <v>117</v>
      </c>
    </row>
    <row r="7" spans="2:6">
      <c r="B7" s="17" t="s">
        <v>98</v>
      </c>
      <c r="C7" s="3" t="s">
        <v>99</v>
      </c>
    </row>
    <row r="8" spans="2:6">
      <c r="B8" s="17" t="s">
        <v>100</v>
      </c>
      <c r="C8" s="3" t="s">
        <v>101</v>
      </c>
    </row>
    <row r="9" spans="2:6">
      <c r="B9" s="17" t="s">
        <v>102</v>
      </c>
      <c r="C9" s="3" t="s">
        <v>139</v>
      </c>
    </row>
    <row r="11" spans="2:6" ht="20.25" thickBot="1">
      <c r="B11" s="29" t="s">
        <v>104</v>
      </c>
      <c r="C11" s="29"/>
    </row>
    <row r="12" spans="2:6" ht="15.75" thickTop="1"/>
    <row r="13" spans="2:6">
      <c r="B13" t="s">
        <v>2</v>
      </c>
      <c r="C13" t="s">
        <v>3</v>
      </c>
      <c r="D13" t="s">
        <v>4</v>
      </c>
      <c r="E13" t="s">
        <v>6</v>
      </c>
      <c r="F13" t="s">
        <v>116</v>
      </c>
    </row>
    <row r="14" spans="2:6">
      <c r="B14" s="17" t="s">
        <v>105</v>
      </c>
      <c r="C14" s="3" t="s">
        <v>109</v>
      </c>
      <c r="D14">
        <v>1</v>
      </c>
      <c r="E14" t="s">
        <v>113</v>
      </c>
      <c r="F14" t="s">
        <v>137</v>
      </c>
    </row>
    <row r="15" spans="2:6">
      <c r="B15" s="17" t="s">
        <v>106</v>
      </c>
      <c r="C15" s="3" t="s">
        <v>110</v>
      </c>
      <c r="D15">
        <v>5</v>
      </c>
      <c r="E15" t="s">
        <v>114</v>
      </c>
      <c r="F15" t="s">
        <v>138</v>
      </c>
    </row>
    <row r="16" spans="2:6">
      <c r="B16" s="17" t="s">
        <v>107</v>
      </c>
      <c r="C16" s="3" t="s">
        <v>111</v>
      </c>
      <c r="D16">
        <v>50</v>
      </c>
      <c r="E16" t="s">
        <v>115</v>
      </c>
      <c r="F16" t="s">
        <v>59</v>
      </c>
    </row>
    <row r="17" spans="2:6">
      <c r="B17" s="17" t="s">
        <v>108</v>
      </c>
      <c r="C17" s="3" t="s">
        <v>112</v>
      </c>
      <c r="D17">
        <v>10</v>
      </c>
      <c r="E17" t="s">
        <v>12</v>
      </c>
      <c r="F17" t="s">
        <v>102</v>
      </c>
    </row>
    <row r="18" spans="2:6">
      <c r="B18" s="18" t="s">
        <v>118</v>
      </c>
      <c r="C18" s="4" t="s">
        <v>133</v>
      </c>
      <c r="D18" s="5">
        <v>1</v>
      </c>
      <c r="E18" s="5" t="s">
        <v>124</v>
      </c>
      <c r="F18" s="5" t="s">
        <v>97</v>
      </c>
    </row>
    <row r="19" spans="2:6">
      <c r="B19" s="18" t="s">
        <v>119</v>
      </c>
      <c r="C19" s="4" t="s">
        <v>134</v>
      </c>
      <c r="D19" s="5">
        <v>3</v>
      </c>
      <c r="E19" s="5" t="s">
        <v>124</v>
      </c>
      <c r="F19" s="5" t="s">
        <v>97</v>
      </c>
    </row>
    <row r="20" spans="2:6">
      <c r="B20" s="18" t="s">
        <v>120</v>
      </c>
      <c r="C20" s="4" t="s">
        <v>135</v>
      </c>
      <c r="D20" s="5">
        <v>2</v>
      </c>
      <c r="E20" s="5" t="s">
        <v>124</v>
      </c>
      <c r="F20" s="5" t="s">
        <v>97</v>
      </c>
    </row>
    <row r="21" spans="2:6">
      <c r="B21" s="18" t="s">
        <v>121</v>
      </c>
      <c r="C21" s="4" t="s">
        <v>136</v>
      </c>
      <c r="D21" s="5">
        <v>3</v>
      </c>
      <c r="E21" s="5" t="s">
        <v>124</v>
      </c>
      <c r="F21" s="5" t="s">
        <v>97</v>
      </c>
    </row>
    <row r="23" spans="2:6" ht="20.25" thickBot="1">
      <c r="B23" s="29" t="s">
        <v>122</v>
      </c>
      <c r="C23" s="29"/>
    </row>
    <row r="24" spans="2:6" ht="15.75" thickTop="1"/>
    <row r="25" spans="2:6">
      <c r="B25" t="s">
        <v>2</v>
      </c>
      <c r="C25" t="s">
        <v>3</v>
      </c>
      <c r="D25" t="s">
        <v>4</v>
      </c>
      <c r="E25" t="s">
        <v>6</v>
      </c>
    </row>
    <row r="26" spans="2:6">
      <c r="B26" s="17" t="s">
        <v>125</v>
      </c>
      <c r="C26" s="3" t="s">
        <v>132</v>
      </c>
      <c r="D26" t="s">
        <v>126</v>
      </c>
    </row>
    <row r="27" spans="2:6">
      <c r="B27" s="17" t="s">
        <v>123</v>
      </c>
      <c r="C27" s="3" t="s">
        <v>128</v>
      </c>
      <c r="D27">
        <v>5</v>
      </c>
      <c r="E27" t="s">
        <v>131</v>
      </c>
    </row>
    <row r="28" spans="2:6">
      <c r="B28" s="17" t="s">
        <v>129</v>
      </c>
      <c r="C28" s="3" t="s">
        <v>127</v>
      </c>
      <c r="D28">
        <v>25</v>
      </c>
      <c r="E28" t="s">
        <v>130</v>
      </c>
    </row>
  </sheetData>
  <mergeCells count="3">
    <mergeCell ref="B2:C2"/>
    <mergeCell ref="B11:C11"/>
    <mergeCell ref="B23:C23"/>
  </mergeCells>
  <pageMargins left="0.7" right="0.7" top="0.75" bottom="0.75" header="0.3" footer="0.3"/>
  <pageSetup paperSize="9" orientation="portrait" horizontalDpi="4294967293" verticalDpi="4294967293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Liste des sorts</vt:lpstr>
      <vt:lpstr>Liste des effets</vt:lpstr>
      <vt:lpstr>Equilibrage de base des sorts</vt:lpstr>
      <vt:lpstr>Equilibrage des équipements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Your User Name</cp:lastModifiedBy>
  <cp:lastPrinted>2009-11-09T22:33:33Z</cp:lastPrinted>
  <dcterms:created xsi:type="dcterms:W3CDTF">2009-11-05T19:48:06Z</dcterms:created>
  <dcterms:modified xsi:type="dcterms:W3CDTF">2009-11-13T12:02:30Z</dcterms:modified>
</cp:coreProperties>
</file>