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22" i="1" l="1"/>
  <c r="S18" i="1"/>
  <c r="S19" i="1"/>
  <c r="S20" i="1"/>
  <c r="P18" i="1"/>
  <c r="O23" i="1"/>
  <c r="O26" i="1" s="1"/>
  <c r="O27" i="1" s="1"/>
  <c r="O24" i="1"/>
  <c r="O12" i="1"/>
  <c r="P20" i="1"/>
  <c r="P19" i="1"/>
  <c r="O15" i="1"/>
  <c r="O14" i="1"/>
  <c r="O11" i="1"/>
  <c r="O10" i="1"/>
  <c r="P5" i="1"/>
  <c r="S5" i="1" s="1"/>
  <c r="P4" i="1"/>
  <c r="S4" i="1" s="1"/>
  <c r="P6" i="1"/>
  <c r="S6" i="1"/>
</calcChain>
</file>

<file path=xl/sharedStrings.xml><?xml version="1.0" encoding="utf-8"?>
<sst xmlns="http://schemas.openxmlformats.org/spreadsheetml/2006/main" count="45" uniqueCount="14">
  <si>
    <t>C</t>
  </si>
  <si>
    <t>H</t>
  </si>
  <si>
    <t>mode 5 (46)</t>
  </si>
  <si>
    <t>middle</t>
  </si>
  <si>
    <t>plus</t>
  </si>
  <si>
    <t>minus</t>
  </si>
  <si>
    <t>k</t>
  </si>
  <si>
    <t>cm-1/A2</t>
  </si>
  <si>
    <t>J/m2</t>
  </si>
  <si>
    <t>m</t>
  </si>
  <si>
    <t>kg</t>
  </si>
  <si>
    <t>f</t>
  </si>
  <si>
    <t>s-1</t>
  </si>
  <si>
    <t>cm-1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</si>
</sst>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6630824907565692"/>
                  <c:y val="0.27171032192404521"/>
                </c:manualLayout>
              </c:layout>
              <c:numFmt formatCode="General" sourceLinked="0"/>
            </c:trendlineLbl>
          </c:trendline>
          <c:xVal>
            <c:numRef>
              <c:f>Sheet1!$R$18:$R$20</c:f>
              <c:numCache>
                <c:formatCode>General</c:formatCode>
                <c:ptCount val="3"/>
                <c:pt idx="0">
                  <c:v>-0.1</c:v>
                </c:pt>
                <c:pt idx="1">
                  <c:v>0</c:v>
                </c:pt>
                <c:pt idx="2">
                  <c:v>0.1</c:v>
                </c:pt>
              </c:numCache>
            </c:numRef>
          </c:xVal>
          <c:yVal>
            <c:numRef>
              <c:f>Sheet1!$S$18:$S$20</c:f>
              <c:numCache>
                <c:formatCode>General</c:formatCode>
                <c:ptCount val="3"/>
                <c:pt idx="0">
                  <c:v>-49.438482051309556</c:v>
                </c:pt>
                <c:pt idx="1">
                  <c:v>0</c:v>
                </c:pt>
                <c:pt idx="2">
                  <c:v>464.11573544116015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6512"/>
        <c:axId val="69215936"/>
      </c:scatterChart>
      <c:valAx>
        <c:axId val="692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215936"/>
        <c:crosses val="autoZero"/>
        <c:crossBetween val="midCat"/>
      </c:valAx>
      <c:valAx>
        <c:axId val="692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216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323850</xdr:colOff>
      <xdr:row>2</xdr:row>
      <xdr:rowOff>152399</xdr:rowOff>
    </xdr:from>
    <xdr:to>
      <xdr:col>28</xdr:col>
      <xdr:colOff>400049</xdr:colOff>
      <xdr:row>19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S27"/>
  <sheetViews>
    <sheetView tabSelected="1" workbookViewId="0">
      <selection activeCell="M34" sqref="M34"/>
    </sheetView>
  </sheetViews>
  <sheetFormatPr defaultRowHeight="15" x14ac:dyDescent="0.25"/>
  <cols>
    <col min="15" max="15" width="18.140625" customWidth="1"/>
    <col min="16" max="16" width="12" bestFit="1" customWidth="1"/>
  </cols>
  <sheetData>
    <row r="2" spans="5:19" x14ac:dyDescent="0.25">
      <c r="O2" t="s">
        <v>2</v>
      </c>
    </row>
    <row r="4" spans="5:19" x14ac:dyDescent="0.25">
      <c r="E4" t="s">
        <v>0</v>
      </c>
      <c r="F4">
        <v>6</v>
      </c>
      <c r="G4">
        <v>-3.710264</v>
      </c>
      <c r="H4">
        <v>0.73396399999999995</v>
      </c>
      <c r="I4">
        <v>0</v>
      </c>
      <c r="N4" t="s">
        <v>5</v>
      </c>
      <c r="O4">
        <v>-538.23546875550005</v>
      </c>
      <c r="P4">
        <f>O4-O5</f>
        <v>2.8545139991820179E-4</v>
      </c>
      <c r="R4">
        <v>-0.1</v>
      </c>
      <c r="S4" s="1">
        <f>P4*219474.63</f>
        <v>62.649340380029372</v>
      </c>
    </row>
    <row r="5" spans="5:19" x14ac:dyDescent="0.25">
      <c r="E5" t="s">
        <v>0</v>
      </c>
      <c r="F5">
        <v>6</v>
      </c>
      <c r="G5">
        <v>-2.4421949999999999</v>
      </c>
      <c r="H5">
        <v>1.4147419999999999</v>
      </c>
      <c r="I5">
        <v>0</v>
      </c>
      <c r="N5" t="s">
        <v>3</v>
      </c>
      <c r="O5">
        <v>-538.23575420689997</v>
      </c>
      <c r="P5">
        <f>O5-O5</f>
        <v>0</v>
      </c>
      <c r="R5">
        <v>0</v>
      </c>
      <c r="S5" s="1">
        <f>P5*219474.63</f>
        <v>0</v>
      </c>
    </row>
    <row r="6" spans="5:19" x14ac:dyDescent="0.25">
      <c r="E6" t="s">
        <v>0</v>
      </c>
      <c r="F6">
        <v>6</v>
      </c>
      <c r="G6">
        <v>-1.2262</v>
      </c>
      <c r="H6">
        <v>0.73001000000000005</v>
      </c>
      <c r="I6">
        <v>0</v>
      </c>
      <c r="N6" t="s">
        <v>4</v>
      </c>
      <c r="O6">
        <v>-538.23573689559998</v>
      </c>
      <c r="P6">
        <f>O6-O5</f>
        <v>1.731129998461256E-5</v>
      </c>
      <c r="R6">
        <v>0.1</v>
      </c>
      <c r="S6" s="1">
        <f>P6*219474.63</f>
        <v>3.7993911589418476</v>
      </c>
    </row>
    <row r="7" spans="5:19" x14ac:dyDescent="0.25">
      <c r="E7" t="s">
        <v>0</v>
      </c>
      <c r="F7">
        <v>6</v>
      </c>
      <c r="G7">
        <v>-1.274078</v>
      </c>
      <c r="H7">
        <v>-0.65654500000000005</v>
      </c>
      <c r="I7">
        <v>0</v>
      </c>
      <c r="S7" s="1"/>
    </row>
    <row r="8" spans="5:19" x14ac:dyDescent="0.25">
      <c r="E8" t="s">
        <v>0</v>
      </c>
      <c r="F8">
        <v>6</v>
      </c>
      <c r="G8">
        <v>-2.5530949999999999</v>
      </c>
      <c r="H8">
        <v>-1.340765</v>
      </c>
      <c r="I8">
        <v>0</v>
      </c>
      <c r="S8" s="1"/>
    </row>
    <row r="9" spans="5:19" x14ac:dyDescent="0.25">
      <c r="E9" t="s">
        <v>0</v>
      </c>
      <c r="F9">
        <v>6</v>
      </c>
      <c r="G9">
        <v>-3.758931</v>
      </c>
      <c r="H9">
        <v>-0.64798900000000004</v>
      </c>
      <c r="I9">
        <v>0</v>
      </c>
      <c r="S9" s="1"/>
    </row>
    <row r="10" spans="5:19" x14ac:dyDescent="0.25">
      <c r="E10" t="s">
        <v>0</v>
      </c>
      <c r="F10">
        <v>6</v>
      </c>
      <c r="G10">
        <v>6.5393000000000007E-2</v>
      </c>
      <c r="H10">
        <v>1.433765</v>
      </c>
      <c r="I10">
        <v>0</v>
      </c>
      <c r="N10" t="s">
        <v>6</v>
      </c>
      <c r="O10">
        <f>3322.4*2</f>
        <v>6644.8</v>
      </c>
      <c r="P10" t="s">
        <v>7</v>
      </c>
      <c r="S10" s="1"/>
    </row>
    <row r="11" spans="5:19" x14ac:dyDescent="0.25">
      <c r="E11" t="s">
        <v>0</v>
      </c>
      <c r="F11">
        <v>6</v>
      </c>
      <c r="G11">
        <v>-2.7525000000000001E-2</v>
      </c>
      <c r="H11">
        <v>-1.4754579999999999</v>
      </c>
      <c r="I11">
        <v>0</v>
      </c>
      <c r="O11">
        <f>O10*29979000000*6.626E-34*100000000000000000000</f>
        <v>13.199287466591999</v>
      </c>
      <c r="P11" t="s">
        <v>8</v>
      </c>
      <c r="S11" s="1"/>
    </row>
    <row r="12" spans="5:19" x14ac:dyDescent="0.25">
      <c r="E12" t="s">
        <v>0</v>
      </c>
      <c r="F12">
        <v>6</v>
      </c>
      <c r="G12">
        <v>1.270305</v>
      </c>
      <c r="H12">
        <v>-0.70639200000000002</v>
      </c>
      <c r="I12">
        <v>0</v>
      </c>
      <c r="N12" t="s">
        <v>9</v>
      </c>
      <c r="O12">
        <f>4.3903*1.66054E-27</f>
        <v>7.2902687619999995E-27</v>
      </c>
      <c r="P12" t="s">
        <v>10</v>
      </c>
      <c r="S12" s="1"/>
    </row>
    <row r="13" spans="5:19" x14ac:dyDescent="0.25">
      <c r="E13" t="s">
        <v>0</v>
      </c>
      <c r="F13">
        <v>6</v>
      </c>
      <c r="G13">
        <v>1.266751</v>
      </c>
      <c r="H13">
        <v>0.730626</v>
      </c>
      <c r="I13">
        <v>0</v>
      </c>
      <c r="S13" s="1"/>
    </row>
    <row r="14" spans="5:19" x14ac:dyDescent="0.25">
      <c r="E14" t="s">
        <v>0</v>
      </c>
      <c r="F14">
        <v>6</v>
      </c>
      <c r="G14">
        <v>2.5222660000000001</v>
      </c>
      <c r="H14">
        <v>1.4116139999999999</v>
      </c>
      <c r="I14">
        <v>0</v>
      </c>
      <c r="N14" t="s">
        <v>11</v>
      </c>
      <c r="O14">
        <f>1/2/PI()*SQRT(O11/O12)</f>
        <v>6772103793197.792</v>
      </c>
      <c r="P14" t="s">
        <v>12</v>
      </c>
      <c r="S14" s="1"/>
    </row>
    <row r="15" spans="5:19" x14ac:dyDescent="0.25">
      <c r="E15" t="s">
        <v>1</v>
      </c>
      <c r="F15">
        <v>1</v>
      </c>
      <c r="G15">
        <v>2.5257130000000001</v>
      </c>
      <c r="H15">
        <v>2.4954369999999999</v>
      </c>
      <c r="I15">
        <v>0</v>
      </c>
      <c r="O15">
        <f>O14/29979000000</f>
        <v>225.89491955027827</v>
      </c>
      <c r="P15" t="s">
        <v>13</v>
      </c>
      <c r="S15" s="1"/>
    </row>
    <row r="16" spans="5:19" x14ac:dyDescent="0.25">
      <c r="E16" t="s">
        <v>0</v>
      </c>
      <c r="F16">
        <v>6</v>
      </c>
      <c r="G16">
        <v>3.7091829999999999</v>
      </c>
      <c r="H16">
        <v>0.70959700000000003</v>
      </c>
      <c r="I16">
        <v>0</v>
      </c>
      <c r="S16" s="1"/>
    </row>
    <row r="17" spans="5:19" x14ac:dyDescent="0.25">
      <c r="E17" t="s">
        <v>0</v>
      </c>
      <c r="F17">
        <v>6</v>
      </c>
      <c r="G17">
        <v>3.6948120000000002</v>
      </c>
      <c r="H17">
        <v>-0.69306400000000001</v>
      </c>
      <c r="I17">
        <v>0</v>
      </c>
      <c r="S17" s="1"/>
    </row>
    <row r="18" spans="5:19" x14ac:dyDescent="0.25">
      <c r="E18" t="s">
        <v>0</v>
      </c>
      <c r="F18">
        <v>6</v>
      </c>
      <c r="G18">
        <v>2.4786969999999999</v>
      </c>
      <c r="H18">
        <v>-1.3853059999999999</v>
      </c>
      <c r="I18">
        <v>0</v>
      </c>
      <c r="O18">
        <v>-538.23597946519999</v>
      </c>
      <c r="P18">
        <f>O18-O19</f>
        <v>-2.2525830001995928E-4</v>
      </c>
      <c r="R18">
        <v>-0.1</v>
      </c>
      <c r="S18" s="1">
        <f>P18*219474.63</f>
        <v>-49.438482051309556</v>
      </c>
    </row>
    <row r="19" spans="5:19" x14ac:dyDescent="0.25">
      <c r="E19" t="s">
        <v>1</v>
      </c>
      <c r="F19">
        <v>1</v>
      </c>
      <c r="G19">
        <v>6.5542000000000003E-2</v>
      </c>
      <c r="H19">
        <v>2.5157379999999998</v>
      </c>
      <c r="I19">
        <v>0</v>
      </c>
      <c r="N19" t="s">
        <v>3</v>
      </c>
      <c r="O19">
        <v>-538.23575420689997</v>
      </c>
      <c r="P19">
        <f>O19-O19</f>
        <v>0</v>
      </c>
      <c r="R19">
        <v>0</v>
      </c>
      <c r="S19" s="1">
        <f>P19*219474.63</f>
        <v>0</v>
      </c>
    </row>
    <row r="20" spans="5:19" x14ac:dyDescent="0.25">
      <c r="E20" t="s">
        <v>1</v>
      </c>
      <c r="F20">
        <v>1</v>
      </c>
      <c r="G20">
        <v>-4.6175879999999996</v>
      </c>
      <c r="H20">
        <v>1.325769</v>
      </c>
      <c r="I20">
        <v>0</v>
      </c>
      <c r="O20">
        <v>-538.23363954000001</v>
      </c>
      <c r="P20">
        <f>O20-O19</f>
        <v>2.114666899956319E-3</v>
      </c>
      <c r="R20">
        <v>0.1</v>
      </c>
      <c r="S20" s="1">
        <f>P20*219474.63</f>
        <v>464.11573544116015</v>
      </c>
    </row>
    <row r="21" spans="5:19" x14ac:dyDescent="0.25">
      <c r="E21" t="s">
        <v>1</v>
      </c>
      <c r="F21">
        <v>1</v>
      </c>
      <c r="G21">
        <v>-2.4469780000000001</v>
      </c>
      <c r="H21">
        <v>2.4998</v>
      </c>
      <c r="I21">
        <v>0</v>
      </c>
    </row>
    <row r="22" spans="5:19" x14ac:dyDescent="0.25">
      <c r="E22" t="s">
        <v>1</v>
      </c>
      <c r="F22">
        <v>1</v>
      </c>
      <c r="G22">
        <v>-2.551193</v>
      </c>
      <c r="H22">
        <v>-2.4256340000000001</v>
      </c>
      <c r="I22">
        <v>0</v>
      </c>
      <c r="N22" t="s">
        <v>6</v>
      </c>
      <c r="O22">
        <f>2*20734</f>
        <v>41468</v>
      </c>
      <c r="P22" t="s">
        <v>7</v>
      </c>
    </row>
    <row r="23" spans="5:19" x14ac:dyDescent="0.25">
      <c r="E23" t="s">
        <v>1</v>
      </c>
      <c r="F23">
        <v>1</v>
      </c>
      <c r="G23">
        <v>-4.7021259999999998</v>
      </c>
      <c r="H23">
        <v>-1.177759</v>
      </c>
      <c r="I23">
        <v>0</v>
      </c>
      <c r="O23">
        <f>O22*29979000000*6.626E-34*100000000000000000000</f>
        <v>82.372389336720005</v>
      </c>
      <c r="P23" t="s">
        <v>8</v>
      </c>
    </row>
    <row r="24" spans="5:19" x14ac:dyDescent="0.25">
      <c r="E24" t="s">
        <v>1</v>
      </c>
      <c r="F24">
        <v>1</v>
      </c>
      <c r="G24">
        <v>-6.5586000000000005E-2</v>
      </c>
      <c r="H24">
        <v>-2.1555049999999998</v>
      </c>
      <c r="I24">
        <v>0.86645499999999998</v>
      </c>
      <c r="N24" t="s">
        <v>9</v>
      </c>
      <c r="O24">
        <f>5.7388*1.66054E-27</f>
        <v>9.5295069520000007E-27</v>
      </c>
      <c r="P24" t="s">
        <v>10</v>
      </c>
    </row>
    <row r="25" spans="5:19" x14ac:dyDescent="0.25">
      <c r="E25" t="s">
        <v>1</v>
      </c>
      <c r="F25">
        <v>1</v>
      </c>
      <c r="G25">
        <v>4.6534829999999996</v>
      </c>
      <c r="H25">
        <v>1.2400659999999999</v>
      </c>
      <c r="I25">
        <v>0</v>
      </c>
    </row>
    <row r="26" spans="5:19" x14ac:dyDescent="0.25">
      <c r="E26" t="s">
        <v>1</v>
      </c>
      <c r="F26">
        <v>1</v>
      </c>
      <c r="G26">
        <v>4.6266040000000004</v>
      </c>
      <c r="H26">
        <v>-1.24495</v>
      </c>
      <c r="I26">
        <v>0</v>
      </c>
      <c r="N26" t="s">
        <v>11</v>
      </c>
      <c r="O26">
        <f>1/2/PI()*SQRT(O23/O24)</f>
        <v>14797070664015.287</v>
      </c>
      <c r="P26" t="s">
        <v>12</v>
      </c>
    </row>
    <row r="27" spans="5:19" x14ac:dyDescent="0.25">
      <c r="E27" t="s">
        <v>1</v>
      </c>
      <c r="F27">
        <v>1</v>
      </c>
      <c r="G27">
        <v>2.4870000000000001</v>
      </c>
      <c r="H27">
        <v>-2.4702109999999999</v>
      </c>
      <c r="I27">
        <v>0</v>
      </c>
      <c r="O27">
        <f>O26/29979000000</f>
        <v>493.58119563745578</v>
      </c>
      <c r="P27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8" sqref="I8:L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2019-05-27T06:06:02Z</dcterms:created>
  <dcterms:modified xsi:type="dcterms:W3CDTF">2019-05-28T02:21:13Z</dcterms:modified>
</cp:coreProperties>
</file>