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enManspile/Documents/FIN 3144/Project 2/"/>
    </mc:Choice>
  </mc:AlternateContent>
  <bookViews>
    <workbookView xWindow="0" yWindow="480" windowWidth="25600" windowHeight="140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D26" i="1"/>
  <c r="E26" i="1"/>
  <c r="F26" i="1"/>
  <c r="G26" i="1"/>
  <c r="H26" i="1"/>
  <c r="I26" i="1"/>
  <c r="J26" i="1"/>
  <c r="K26" i="1"/>
  <c r="L26" i="1"/>
  <c r="M26" i="1"/>
  <c r="N26" i="1"/>
  <c r="O26" i="1"/>
  <c r="C26" i="1"/>
  <c r="D6" i="1"/>
  <c r="E6" i="1"/>
  <c r="F6" i="1"/>
  <c r="G6" i="1"/>
  <c r="H6" i="1"/>
  <c r="I6" i="1"/>
  <c r="J6" i="1"/>
  <c r="K6" i="1"/>
  <c r="L6" i="1"/>
  <c r="M6" i="1"/>
  <c r="N6" i="1"/>
  <c r="O6" i="1"/>
  <c r="C6" i="1"/>
  <c r="C27" i="1"/>
  <c r="D16" i="1"/>
  <c r="E16" i="1"/>
  <c r="F16" i="1"/>
  <c r="G16" i="1"/>
  <c r="H16" i="1"/>
  <c r="I16" i="1"/>
  <c r="J16" i="1"/>
  <c r="K16" i="1"/>
  <c r="L16" i="1"/>
  <c r="M16" i="1"/>
  <c r="N16" i="1"/>
  <c r="O16" i="1"/>
  <c r="C16" i="1"/>
  <c r="C17" i="1"/>
  <c r="D11" i="1"/>
  <c r="E11" i="1"/>
  <c r="F11" i="1"/>
  <c r="G11" i="1"/>
  <c r="H11" i="1"/>
  <c r="I11" i="1"/>
  <c r="J11" i="1"/>
  <c r="K11" i="1"/>
  <c r="L11" i="1"/>
  <c r="M11" i="1"/>
  <c r="N11" i="1"/>
  <c r="O11" i="1"/>
  <c r="C11" i="1"/>
  <c r="C12" i="1"/>
  <c r="D31" i="1"/>
  <c r="E31" i="1"/>
  <c r="F31" i="1"/>
  <c r="G31" i="1"/>
  <c r="H31" i="1"/>
  <c r="I31" i="1"/>
  <c r="J31" i="1"/>
  <c r="K31" i="1"/>
  <c r="L31" i="1"/>
  <c r="M31" i="1"/>
  <c r="N31" i="1"/>
  <c r="O31" i="1"/>
  <c r="C31" i="1"/>
  <c r="C32" i="1"/>
  <c r="D21" i="1"/>
  <c r="E21" i="1"/>
  <c r="F21" i="1"/>
  <c r="G21" i="1"/>
  <c r="H21" i="1"/>
  <c r="I21" i="1"/>
  <c r="J21" i="1"/>
  <c r="K21" i="1"/>
  <c r="L21" i="1"/>
  <c r="M21" i="1"/>
  <c r="N21" i="1"/>
  <c r="O21" i="1"/>
  <c r="C21" i="1"/>
  <c r="C22" i="1"/>
  <c r="E19" i="1"/>
  <c r="D9" i="1"/>
  <c r="E29" i="1"/>
  <c r="D19" i="1"/>
  <c r="D29" i="1"/>
  <c r="F29" i="1"/>
  <c r="G29" i="1"/>
  <c r="H29" i="1"/>
  <c r="I29" i="1"/>
  <c r="J29" i="1"/>
  <c r="K29" i="1"/>
  <c r="L29" i="1"/>
  <c r="M29" i="1"/>
  <c r="N29" i="1"/>
  <c r="O29" i="1"/>
  <c r="D24" i="1"/>
  <c r="E24" i="1"/>
  <c r="F24" i="1"/>
  <c r="G24" i="1"/>
  <c r="H24" i="1"/>
  <c r="I24" i="1"/>
  <c r="J24" i="1"/>
  <c r="K24" i="1"/>
  <c r="L24" i="1"/>
  <c r="M24" i="1"/>
  <c r="N24" i="1"/>
  <c r="O24" i="1"/>
  <c r="F19" i="1"/>
  <c r="G19" i="1"/>
  <c r="H19" i="1"/>
  <c r="I19" i="1"/>
  <c r="J19" i="1"/>
  <c r="K19" i="1"/>
  <c r="L19" i="1"/>
  <c r="M19" i="1"/>
  <c r="N19" i="1"/>
  <c r="O19" i="1"/>
  <c r="D14" i="1"/>
  <c r="E14" i="1"/>
  <c r="F14" i="1"/>
  <c r="G14" i="1"/>
  <c r="H14" i="1"/>
  <c r="I14" i="1"/>
  <c r="J14" i="1"/>
  <c r="K14" i="1"/>
  <c r="L14" i="1"/>
  <c r="M14" i="1"/>
  <c r="N14" i="1"/>
  <c r="O14" i="1"/>
  <c r="E9" i="1"/>
  <c r="F9" i="1"/>
  <c r="G9" i="1"/>
  <c r="H9" i="1"/>
  <c r="I9" i="1"/>
  <c r="J9" i="1"/>
  <c r="K9" i="1"/>
  <c r="L9" i="1"/>
  <c r="M9" i="1"/>
  <c r="N9" i="1"/>
  <c r="O9" i="1"/>
</calcChain>
</file>

<file path=xl/sharedStrings.xml><?xml version="1.0" encoding="utf-8"?>
<sst xmlns="http://schemas.openxmlformats.org/spreadsheetml/2006/main" count="46" uniqueCount="28">
  <si>
    <t>Coupon Rate</t>
  </si>
  <si>
    <t>Coupon per Period</t>
  </si>
  <si>
    <t>Par Value</t>
  </si>
  <si>
    <t>Original Yield Curve (T.S.I.R.)</t>
  </si>
  <si>
    <t>Parallel - Up</t>
  </si>
  <si>
    <t>Parallel - Down</t>
  </si>
  <si>
    <t>Bull Steepener</t>
  </si>
  <si>
    <t>Bull Flattener</t>
  </si>
  <si>
    <t>Twist</t>
  </si>
  <si>
    <t>Price =</t>
  </si>
  <si>
    <t>Shift Change =</t>
  </si>
  <si>
    <t>Percent Change =</t>
  </si>
  <si>
    <t>New Yield Curve =</t>
  </si>
  <si>
    <t>Change/Period =</t>
  </si>
  <si>
    <t>(Long-Up / Short-Down)</t>
  </si>
  <si>
    <t>Model 1 Price</t>
  </si>
  <si>
    <t>Model 1 Change</t>
  </si>
  <si>
    <t>Model 2 Price</t>
  </si>
  <si>
    <t>Model 2 Change</t>
  </si>
  <si>
    <t>Model 3 Price</t>
  </si>
  <si>
    <t>Model 3 Change</t>
  </si>
  <si>
    <t>Model 4 Price</t>
  </si>
  <si>
    <t>Model 4 Change</t>
  </si>
  <si>
    <t>Model 5 Price</t>
  </si>
  <si>
    <t>Model 5 Change</t>
  </si>
  <si>
    <t>Model 6 Price</t>
  </si>
  <si>
    <t>Model 6 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</si>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</sst>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0.000%"/>
    <numFmt numFmtId="165" formatCode="&quot;$&quot;#,##0.00"/>
    <numFmt numFmtId="166" formatCode="&quot;$&quot;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2" fillId="0" borderId="9" xfId="0" applyFont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/>
    <xf numFmtId="9" fontId="0" fillId="0" borderId="0" xfId="0" applyNumberFormat="1" applyAlignment="1">
      <alignment horizontal="center"/>
    </xf>
    <xf numFmtId="7" fontId="0" fillId="0" borderId="2" xfId="1" applyNumberFormat="1" applyFont="1" applyFill="1" applyBorder="1" applyAlignment="1">
      <alignment horizontal="center"/>
    </xf>
    <xf numFmtId="7" fontId="0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2" xfId="1" applyFont="1" applyBorder="1" applyAlignment="1">
      <alignment horizontal="center"/>
    </xf>
    <xf numFmtId="164" fontId="0" fillId="0" borderId="2" xfId="2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4" fontId="0" fillId="0" borderId="4" xfId="2" applyNumberFormat="1" applyFont="1" applyBorder="1" applyAlignment="1">
      <alignment horizontal="center"/>
    </xf>
  </cellXfs>
  <cellStyles count="5">
    <cellStyle name="Currency" xfId="1" builtinId="4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7</xdr:col>
      <xdr:colOff>649112</xdr:colOff>
      <xdr:row>1</xdr:row>
      <xdr:rowOff>112888</xdr:rowOff>
    </xdr:to>
    <xdr:sp macro="" textlink="">
      <xdr:nvSpPr>
        <xdr:cNvPr id="2" name="TextBox 1"/>
        <xdr:cNvSpPr txBox="1"/>
      </xdr:nvSpPr>
      <xdr:spPr>
        <a:xfrm>
          <a:off x="4924778" y="0"/>
          <a:ext cx="3146778" cy="310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Ben Manspile, Chris Ward, James Connolly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="90" zoomScaleNormal="90" zoomScalePageLayoutView="90" workbookViewId="0">
      <selection activeCell="J1" sqref="J1"/>
    </sheetView>
  </sheetViews>
  <sheetFormatPr baseColWidth="10" defaultRowHeight="16" x14ac:dyDescent="0.2"/>
  <cols>
    <col min="1" max="1" width="14.83203125" customWidth="1"/>
    <col min="2" max="2" width="22.83203125" customWidth="1"/>
    <col min="3" max="3" width="16.1640625" customWidth="1"/>
    <col min="17" max="17" width="16" customWidth="1"/>
    <col min="18" max="18" width="12.33203125" bestFit="1" customWidth="1"/>
  </cols>
  <sheetData>
    <row r="1" spans="1:22" x14ac:dyDescent="0.2">
      <c r="A1" s="3" t="s">
        <v>0</v>
      </c>
      <c r="B1" s="3" t="s">
        <v>1</v>
      </c>
      <c r="C1" s="3" t="s">
        <v>2</v>
      </c>
    </row>
    <row r="2" spans="1:22" x14ac:dyDescent="0.2">
      <c r="A2" s="1">
        <v>0.03</v>
      </c>
      <c r="B2" s="4">
        <f>(C2*A2)/2</f>
        <v>15</v>
      </c>
      <c r="C2" s="5">
        <v>1000</v>
      </c>
    </row>
    <row r="3" spans="1:22" x14ac:dyDescent="0.2">
      <c r="A3" s="2"/>
      <c r="B3" s="2"/>
      <c r="C3" s="2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R3" s="28">
        <v>0.01</v>
      </c>
      <c r="S3" s="28">
        <v>0.02</v>
      </c>
      <c r="T3" s="28">
        <v>0.03</v>
      </c>
      <c r="U3" s="28">
        <v>0.04</v>
      </c>
      <c r="V3" s="28">
        <v>0.05</v>
      </c>
    </row>
    <row r="4" spans="1:22" x14ac:dyDescent="0.2">
      <c r="A4" s="10" t="s">
        <v>3</v>
      </c>
      <c r="D4" s="1">
        <v>2.4E-2</v>
      </c>
      <c r="E4" s="1">
        <v>2.5999999999999999E-2</v>
      </c>
      <c r="F4" s="1">
        <v>2.7E-2</v>
      </c>
      <c r="G4" s="1">
        <v>2.8199999999999999E-2</v>
      </c>
      <c r="H4" s="1">
        <v>2.86E-2</v>
      </c>
      <c r="I4" s="1">
        <v>2.9000000000000001E-2</v>
      </c>
      <c r="J4" s="1">
        <v>2.92E-2</v>
      </c>
      <c r="K4" s="1">
        <v>2.93E-2</v>
      </c>
      <c r="L4" s="1">
        <v>2.9499999999999998E-2</v>
      </c>
      <c r="M4" s="1">
        <v>2.9600000000000001E-2</v>
      </c>
      <c r="N4" s="1">
        <v>2.98E-2</v>
      </c>
      <c r="O4" s="14">
        <v>3.04E-2</v>
      </c>
      <c r="Q4" s="3" t="s">
        <v>15</v>
      </c>
      <c r="R4" s="29">
        <v>889.09</v>
      </c>
      <c r="S4" s="30">
        <v>943.77</v>
      </c>
      <c r="T4" s="30">
        <v>998.44</v>
      </c>
      <c r="U4" s="30">
        <v>1053.1199999999999</v>
      </c>
      <c r="V4" s="30">
        <v>1107.79</v>
      </c>
    </row>
    <row r="5" spans="1:22" x14ac:dyDescent="0.2">
      <c r="A5" s="1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7"/>
      <c r="Q5" s="3" t="s">
        <v>16</v>
      </c>
      <c r="R5" s="31" t="s">
        <v>27</v>
      </c>
      <c r="S5" s="32" t="s">
        <v>27</v>
      </c>
      <c r="T5" s="32" t="s">
        <v>27</v>
      </c>
      <c r="U5" s="31" t="s">
        <v>27</v>
      </c>
      <c r="V5" s="31"/>
    </row>
    <row r="6" spans="1:22" x14ac:dyDescent="0.2">
      <c r="A6" s="11"/>
      <c r="B6" s="6" t="s">
        <v>9</v>
      </c>
      <c r="C6" s="25">
        <f>SUM(D6:O6)</f>
        <v>998.4419034627465</v>
      </c>
      <c r="D6" s="4">
        <f>($B$2)/((1+(D4/2))^(D3))</f>
        <v>14.822134387351779</v>
      </c>
      <c r="E6" s="4">
        <f t="shared" ref="E6:N6" si="0">($B$2)/((1+(E4/2))^(E3))</f>
        <v>14.617475289158024</v>
      </c>
      <c r="F6" s="4">
        <f t="shared" si="0"/>
        <v>14.408540778391057</v>
      </c>
      <c r="G6" s="4">
        <f t="shared" si="0"/>
        <v>14.183000826109918</v>
      </c>
      <c r="H6" s="4">
        <f t="shared" si="0"/>
        <v>13.972017844470795</v>
      </c>
      <c r="I6" s="4">
        <f t="shared" si="0"/>
        <v>13.758749092532748</v>
      </c>
      <c r="J6" s="4">
        <f t="shared" si="0"/>
        <v>13.552744569221574</v>
      </c>
      <c r="K6" s="4">
        <f t="shared" si="0"/>
        <v>13.352456795969092</v>
      </c>
      <c r="L6" s="4">
        <f t="shared" si="0"/>
        <v>13.148000718780223</v>
      </c>
      <c r="M6" s="4">
        <f t="shared" si="0"/>
        <v>12.950504095382653</v>
      </c>
      <c r="N6" s="4">
        <f t="shared" si="0"/>
        <v>12.747807052170167</v>
      </c>
      <c r="O6" s="37">
        <f>($B$2+C2)/((1+(O4/2))^(O3))</f>
        <v>846.92847201320842</v>
      </c>
      <c r="P6" s="27"/>
      <c r="Q6" s="3" t="s">
        <v>17</v>
      </c>
      <c r="R6" s="30">
        <v>1044.6400000000001</v>
      </c>
      <c r="S6" s="30">
        <v>1104.1500000000001</v>
      </c>
      <c r="T6" s="30">
        <v>1163.67</v>
      </c>
      <c r="U6" s="30">
        <v>1223.18</v>
      </c>
      <c r="V6" s="30">
        <v>1282.7</v>
      </c>
    </row>
    <row r="7" spans="1:22" x14ac:dyDescent="0.2">
      <c r="A7" s="12"/>
      <c r="B7" s="2"/>
      <c r="C7" s="2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17"/>
      <c r="Q7" s="3" t="s">
        <v>18</v>
      </c>
      <c r="R7" s="33">
        <v>0.17494999999999999</v>
      </c>
      <c r="S7" s="33">
        <v>0.16994000000000001</v>
      </c>
      <c r="T7" s="34">
        <v>0.16547999999999999</v>
      </c>
      <c r="U7" s="35">
        <v>0.16148999999999999</v>
      </c>
      <c r="V7" s="35">
        <v>0.15787999999999999</v>
      </c>
    </row>
    <row r="8" spans="1:22" x14ac:dyDescent="0.2">
      <c r="A8" s="13" t="s">
        <v>4</v>
      </c>
      <c r="B8" s="3" t="s">
        <v>10</v>
      </c>
      <c r="C8" s="22">
        <v>2.5000000000000001E-3</v>
      </c>
      <c r="D8" s="24">
        <v>2.5000000000000001E-3</v>
      </c>
      <c r="E8" s="24">
        <v>2.5000000000000001E-3</v>
      </c>
      <c r="F8" s="24">
        <v>2.5000000000000001E-3</v>
      </c>
      <c r="G8" s="24">
        <v>2.5000000000000001E-3</v>
      </c>
      <c r="H8" s="24">
        <v>2.5000000000000001E-3</v>
      </c>
      <c r="I8" s="24">
        <v>2.5000000000000001E-3</v>
      </c>
      <c r="J8" s="24">
        <v>2.5000000000000001E-3</v>
      </c>
      <c r="K8" s="24">
        <v>2.5000000000000001E-3</v>
      </c>
      <c r="L8" s="24">
        <v>2.5000000000000001E-3</v>
      </c>
      <c r="M8" s="24">
        <v>2.5000000000000001E-3</v>
      </c>
      <c r="N8" s="24">
        <v>2.5000000000000001E-3</v>
      </c>
      <c r="O8" s="14">
        <v>2.5000000000000001E-3</v>
      </c>
      <c r="Q8" s="3" t="s">
        <v>19</v>
      </c>
      <c r="R8" s="29">
        <v>1075.6099999999999</v>
      </c>
      <c r="S8" s="30">
        <v>1136.0999999999999</v>
      </c>
      <c r="T8" s="30">
        <v>1196.5899999999999</v>
      </c>
      <c r="U8" s="30">
        <v>1257.08</v>
      </c>
      <c r="V8" s="30">
        <v>1317.57</v>
      </c>
    </row>
    <row r="9" spans="1:22" x14ac:dyDescent="0.2">
      <c r="A9" s="11"/>
      <c r="B9" s="6"/>
      <c r="C9" s="16" t="s">
        <v>12</v>
      </c>
      <c r="D9" s="1">
        <f>D4+D8</f>
        <v>2.6499999999999999E-2</v>
      </c>
      <c r="E9" s="1">
        <f t="shared" ref="E9:O9" si="1">E4+E8</f>
        <v>2.8499999999999998E-2</v>
      </c>
      <c r="F9" s="1">
        <f t="shared" si="1"/>
        <v>2.9499999999999998E-2</v>
      </c>
      <c r="G9" s="1">
        <f t="shared" si="1"/>
        <v>3.0699999999999998E-2</v>
      </c>
      <c r="H9" s="1">
        <f t="shared" si="1"/>
        <v>3.1099999999999999E-2</v>
      </c>
      <c r="I9" s="1">
        <f t="shared" si="1"/>
        <v>3.15E-2</v>
      </c>
      <c r="J9" s="1">
        <f t="shared" si="1"/>
        <v>3.1699999999999999E-2</v>
      </c>
      <c r="K9" s="1">
        <f t="shared" si="1"/>
        <v>3.1800000000000002E-2</v>
      </c>
      <c r="L9" s="1">
        <f t="shared" si="1"/>
        <v>3.2000000000000001E-2</v>
      </c>
      <c r="M9" s="1">
        <f t="shared" si="1"/>
        <v>3.2100000000000004E-2</v>
      </c>
      <c r="N9" s="1">
        <f t="shared" si="1"/>
        <v>3.2300000000000002E-2</v>
      </c>
      <c r="O9" s="20">
        <f t="shared" si="1"/>
        <v>3.2899999999999999E-2</v>
      </c>
      <c r="Q9" s="3" t="s">
        <v>20</v>
      </c>
      <c r="R9" s="33">
        <v>0.20979</v>
      </c>
      <c r="S9" s="34">
        <v>0.20380000000000001</v>
      </c>
      <c r="T9" s="34">
        <v>0.19846</v>
      </c>
      <c r="U9" s="35">
        <v>0.19367999999999999</v>
      </c>
      <c r="V9" s="35">
        <v>0.18937000000000001</v>
      </c>
    </row>
    <row r="10" spans="1:22" x14ac:dyDescent="0.2">
      <c r="A10" s="1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7"/>
      <c r="Q10" s="3" t="s">
        <v>21</v>
      </c>
      <c r="R10" s="30">
        <v>1060.3599999999999</v>
      </c>
      <c r="S10" s="30">
        <v>1120.72</v>
      </c>
      <c r="T10" s="30">
        <v>1181.08</v>
      </c>
      <c r="U10" s="30">
        <v>1241.44</v>
      </c>
      <c r="V10" s="30">
        <v>1301.8</v>
      </c>
    </row>
    <row r="11" spans="1:22" x14ac:dyDescent="0.2">
      <c r="A11" s="11"/>
      <c r="B11" s="6" t="s">
        <v>9</v>
      </c>
      <c r="C11" s="25">
        <f>SUM(D11:O11)</f>
        <v>1163.6671588008987</v>
      </c>
      <c r="D11" s="4">
        <f>($B$2)/((1+(D8/2))^(D3))</f>
        <v>14.981273408239701</v>
      </c>
      <c r="E11" s="4">
        <f t="shared" ref="E11:N11" si="2">($B$2)/((1+(E8/2))^(E3))</f>
        <v>14.962570195495331</v>
      </c>
      <c r="F11" s="4">
        <f t="shared" si="2"/>
        <v>14.943890332579606</v>
      </c>
      <c r="G11" s="4">
        <f t="shared" si="2"/>
        <v>14.925233790341681</v>
      </c>
      <c r="H11" s="4">
        <f t="shared" si="2"/>
        <v>14.906600539667098</v>
      </c>
      <c r="I11" s="4">
        <f t="shared" si="2"/>
        <v>14.887990551477747</v>
      </c>
      <c r="J11" s="4">
        <f t="shared" si="2"/>
        <v>14.869403796731833</v>
      </c>
      <c r="K11" s="4">
        <f t="shared" si="2"/>
        <v>14.850840246423807</v>
      </c>
      <c r="L11" s="4">
        <f t="shared" si="2"/>
        <v>14.832299871584327</v>
      </c>
      <c r="M11" s="4">
        <f t="shared" si="2"/>
        <v>14.813782643280225</v>
      </c>
      <c r="N11" s="4">
        <f t="shared" si="2"/>
        <v>14.795288532614455</v>
      </c>
      <c r="O11" s="37">
        <f>($B$2+C2)/((1+(O8/2))^(O3))</f>
        <v>999.89798489246289</v>
      </c>
      <c r="Q11" s="3" t="s">
        <v>22</v>
      </c>
      <c r="R11" s="33">
        <v>0.19264000000000001</v>
      </c>
      <c r="S11" s="34">
        <v>0.1875</v>
      </c>
      <c r="T11" s="34">
        <v>0.18292</v>
      </c>
      <c r="U11" s="35">
        <v>0.17882000000000001</v>
      </c>
      <c r="V11" s="35">
        <v>0.17512</v>
      </c>
    </row>
    <row r="12" spans="1:22" x14ac:dyDescent="0.2">
      <c r="A12" s="12"/>
      <c r="B12" s="7" t="s">
        <v>11</v>
      </c>
      <c r="C12" s="33">
        <f>(C11-C6)/C6</f>
        <v>0.16548309397384689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17"/>
      <c r="Q12" s="3" t="s">
        <v>23</v>
      </c>
      <c r="R12" s="30">
        <v>1094.32</v>
      </c>
      <c r="S12" s="30">
        <v>1155.04</v>
      </c>
      <c r="T12" s="30">
        <v>1215.77</v>
      </c>
      <c r="U12" s="30">
        <v>1276.49</v>
      </c>
      <c r="V12" s="30">
        <v>1337.22</v>
      </c>
    </row>
    <row r="13" spans="1:22" x14ac:dyDescent="0.2">
      <c r="A13" s="13" t="s">
        <v>5</v>
      </c>
      <c r="B13" s="15" t="s">
        <v>10</v>
      </c>
      <c r="C13" s="22">
        <v>-2.5000000000000001E-3</v>
      </c>
      <c r="D13" s="24">
        <v>-2.5000000000000001E-3</v>
      </c>
      <c r="E13" s="24">
        <v>-2.5000000000000001E-3</v>
      </c>
      <c r="F13" s="24">
        <v>-2.5000000000000001E-3</v>
      </c>
      <c r="G13" s="24">
        <v>-2.5000000000000001E-3</v>
      </c>
      <c r="H13" s="24">
        <v>-2.5000000000000001E-3</v>
      </c>
      <c r="I13" s="24">
        <v>-2.5000000000000001E-3</v>
      </c>
      <c r="J13" s="24">
        <v>-2.5000000000000001E-3</v>
      </c>
      <c r="K13" s="24">
        <v>-2.5000000000000001E-3</v>
      </c>
      <c r="L13" s="24">
        <v>-2.5000000000000001E-3</v>
      </c>
      <c r="M13" s="24">
        <v>-2.5000000000000001E-3</v>
      </c>
      <c r="N13" s="24">
        <v>-2.5000000000000001E-3</v>
      </c>
      <c r="O13" s="14">
        <v>-2.5000000000000001E-3</v>
      </c>
      <c r="Q13" s="3" t="s">
        <v>24</v>
      </c>
      <c r="R13" s="36">
        <v>0.23083000000000001</v>
      </c>
      <c r="S13" s="34">
        <v>0.22387000000000001</v>
      </c>
      <c r="T13" s="34">
        <v>0.21767</v>
      </c>
      <c r="U13" s="35">
        <v>0.21210999999999999</v>
      </c>
      <c r="V13" s="35">
        <v>0.20710000000000001</v>
      </c>
    </row>
    <row r="14" spans="1:22" x14ac:dyDescent="0.2">
      <c r="A14" s="11"/>
      <c r="B14" s="8"/>
      <c r="C14" s="16" t="s">
        <v>12</v>
      </c>
      <c r="D14" s="1">
        <f t="shared" ref="D14:O14" si="3">D4+D13</f>
        <v>2.1500000000000002E-2</v>
      </c>
      <c r="E14" s="1">
        <f t="shared" si="3"/>
        <v>2.35E-2</v>
      </c>
      <c r="F14" s="1">
        <f t="shared" si="3"/>
        <v>2.4500000000000001E-2</v>
      </c>
      <c r="G14" s="1">
        <f t="shared" si="3"/>
        <v>2.5700000000000001E-2</v>
      </c>
      <c r="H14" s="1">
        <f t="shared" si="3"/>
        <v>2.6100000000000002E-2</v>
      </c>
      <c r="I14" s="1">
        <f t="shared" si="3"/>
        <v>2.6500000000000003E-2</v>
      </c>
      <c r="J14" s="1">
        <f t="shared" si="3"/>
        <v>2.6700000000000002E-2</v>
      </c>
      <c r="K14" s="1">
        <f t="shared" si="3"/>
        <v>2.6800000000000001E-2</v>
      </c>
      <c r="L14" s="1">
        <f t="shared" si="3"/>
        <v>2.7E-2</v>
      </c>
      <c r="M14" s="1">
        <f t="shared" si="3"/>
        <v>2.7100000000000003E-2</v>
      </c>
      <c r="N14" s="1">
        <f t="shared" si="3"/>
        <v>2.7300000000000001E-2</v>
      </c>
      <c r="O14" s="20">
        <f t="shared" si="3"/>
        <v>2.7900000000000001E-2</v>
      </c>
      <c r="Q14" s="3" t="s">
        <v>25</v>
      </c>
      <c r="R14" s="30">
        <v>1041.95</v>
      </c>
      <c r="S14" s="30">
        <v>1101.72</v>
      </c>
      <c r="T14" s="30">
        <v>1161.5</v>
      </c>
      <c r="U14" s="30">
        <v>1221.27</v>
      </c>
      <c r="V14" s="30">
        <v>1281.05</v>
      </c>
    </row>
    <row r="15" spans="1:22" x14ac:dyDescent="0.2">
      <c r="A15" s="1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7"/>
      <c r="Q15" s="3" t="s">
        <v>26</v>
      </c>
      <c r="R15" s="33">
        <v>0.17193</v>
      </c>
      <c r="S15" s="35">
        <v>0.16736999999999999</v>
      </c>
      <c r="T15" s="35">
        <v>0.16331000000000001</v>
      </c>
      <c r="U15" s="35">
        <v>0.15967000000000001</v>
      </c>
      <c r="V15" s="35">
        <v>0.15639</v>
      </c>
    </row>
    <row r="16" spans="1:22" x14ac:dyDescent="0.2">
      <c r="A16" s="11"/>
      <c r="B16" s="8" t="s">
        <v>9</v>
      </c>
      <c r="C16" s="25">
        <f>SUM(D16:O16)</f>
        <v>1196.5936606841601</v>
      </c>
      <c r="D16" s="4">
        <f>($B$2)/((1+(D13/2))^(D3))</f>
        <v>15.018773466833542</v>
      </c>
      <c r="E16" s="4">
        <f>($B$2)/((1+(E13/2))^(E3))</f>
        <v>15.037570429870879</v>
      </c>
      <c r="F16" s="4">
        <f t="shared" ref="F16:N16" si="4">($B$2)/((1+(F13/2))^(F3))</f>
        <v>15.056390918519027</v>
      </c>
      <c r="G16" s="4">
        <f t="shared" si="4"/>
        <v>15.075234962221804</v>
      </c>
      <c r="H16" s="4">
        <f t="shared" si="4"/>
        <v>15.094102590459878</v>
      </c>
      <c r="I16" s="4">
        <f t="shared" si="4"/>
        <v>15.112993832750815</v>
      </c>
      <c r="J16" s="4">
        <f t="shared" si="4"/>
        <v>15.131908718649127</v>
      </c>
      <c r="K16" s="4">
        <f t="shared" si="4"/>
        <v>15.150847277746308</v>
      </c>
      <c r="L16" s="4">
        <f t="shared" si="4"/>
        <v>15.169809539670895</v>
      </c>
      <c r="M16" s="4">
        <f t="shared" si="4"/>
        <v>15.188795534088506</v>
      </c>
      <c r="N16" s="4">
        <f t="shared" si="4"/>
        <v>15.207805290701883</v>
      </c>
      <c r="O16" s="37">
        <f>($B$2+C2)/((1+(O13/2))^(O3))</f>
        <v>1030.3494281226474</v>
      </c>
    </row>
    <row r="17" spans="1:15" x14ac:dyDescent="0.2">
      <c r="A17" s="12"/>
      <c r="B17" s="7" t="s">
        <v>11</v>
      </c>
      <c r="C17" s="33">
        <f>(C16-C6)/C6</f>
        <v>0.19846097858492673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</row>
    <row r="18" spans="1:15" x14ac:dyDescent="0.2">
      <c r="A18" s="13" t="s">
        <v>6</v>
      </c>
      <c r="B18" s="15" t="s">
        <v>13</v>
      </c>
      <c r="C18" s="22">
        <v>5.0000000000000001E-4</v>
      </c>
      <c r="D18" s="1">
        <v>-5.4999999999999997E-3</v>
      </c>
      <c r="E18" s="1">
        <v>-5.0000000000000001E-3</v>
      </c>
      <c r="F18" s="1">
        <v>-4.4999999999999997E-3</v>
      </c>
      <c r="G18" s="1">
        <v>-4.0000000000000001E-3</v>
      </c>
      <c r="H18" s="1">
        <v>-3.5000000000000001E-3</v>
      </c>
      <c r="I18" s="1">
        <v>-3.0000000000000001E-3</v>
      </c>
      <c r="J18" s="1">
        <v>-2.5000000000000001E-3</v>
      </c>
      <c r="K18" s="1">
        <v>-2E-3</v>
      </c>
      <c r="L18" s="1">
        <v>-1.5E-3</v>
      </c>
      <c r="M18" s="1">
        <v>-1E-3</v>
      </c>
      <c r="N18" s="1">
        <v>-5.0000000000000001E-4</v>
      </c>
      <c r="O18" s="14">
        <v>0</v>
      </c>
    </row>
    <row r="19" spans="1:15" x14ac:dyDescent="0.2">
      <c r="A19" s="11"/>
      <c r="B19" s="8"/>
      <c r="C19" s="16" t="s">
        <v>12</v>
      </c>
      <c r="D19" s="1">
        <f>D4+D18</f>
        <v>1.8500000000000003E-2</v>
      </c>
      <c r="E19" s="1">
        <f>E4+E18</f>
        <v>2.0999999999999998E-2</v>
      </c>
      <c r="F19" s="1">
        <f t="shared" ref="F19:O19" si="5">F4+F18</f>
        <v>2.2499999999999999E-2</v>
      </c>
      <c r="G19" s="1">
        <f t="shared" si="5"/>
        <v>2.4199999999999999E-2</v>
      </c>
      <c r="H19" s="1">
        <f t="shared" si="5"/>
        <v>2.5100000000000001E-2</v>
      </c>
      <c r="I19" s="1">
        <f t="shared" si="5"/>
        <v>2.6000000000000002E-2</v>
      </c>
      <c r="J19" s="1">
        <f t="shared" si="5"/>
        <v>2.6700000000000002E-2</v>
      </c>
      <c r="K19" s="1">
        <f t="shared" si="5"/>
        <v>2.7299999999999998E-2</v>
      </c>
      <c r="L19" s="1">
        <f t="shared" si="5"/>
        <v>2.7999999999999997E-2</v>
      </c>
      <c r="M19" s="1">
        <f t="shared" si="5"/>
        <v>2.86E-2</v>
      </c>
      <c r="N19" s="1">
        <f t="shared" si="5"/>
        <v>2.93E-2</v>
      </c>
      <c r="O19" s="20">
        <f t="shared" si="5"/>
        <v>3.04E-2</v>
      </c>
    </row>
    <row r="20" spans="1:15" x14ac:dyDescent="0.2">
      <c r="A20" s="1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7"/>
    </row>
    <row r="21" spans="1:15" ht="17" thickBot="1" x14ac:dyDescent="0.25">
      <c r="A21" s="11"/>
      <c r="B21" s="8" t="s">
        <v>9</v>
      </c>
      <c r="C21" s="26">
        <f>SUM(D21:O21)</f>
        <v>1181.0772090320718</v>
      </c>
      <c r="D21" s="4">
        <f>($B$2)/((1+(D18/2))^(D3))</f>
        <v>15.041363750313362</v>
      </c>
      <c r="E21" s="4">
        <f t="shared" ref="E21:N21" si="6">($B$2)/((1+(E18/2))^(E3))</f>
        <v>15.0752821904385</v>
      </c>
      <c r="F21" s="4">
        <f t="shared" si="6"/>
        <v>15.101707339378473</v>
      </c>
      <c r="G21" s="4">
        <f t="shared" si="6"/>
        <v>15.120602408426961</v>
      </c>
      <c r="H21" s="4">
        <f t="shared" si="6"/>
        <v>15.131941886050841</v>
      </c>
      <c r="I21" s="4">
        <f t="shared" si="6"/>
        <v>15.135711594596904</v>
      </c>
      <c r="J21" s="4">
        <f t="shared" si="6"/>
        <v>15.131908718649127</v>
      </c>
      <c r="K21" s="4">
        <f t="shared" si="6"/>
        <v>15.120541804961904</v>
      </c>
      <c r="L21" s="4">
        <f t="shared" si="6"/>
        <v>15.101630733994533</v>
      </c>
      <c r="M21" s="4">
        <f t="shared" si="6"/>
        <v>15.075206663171242</v>
      </c>
      <c r="N21" s="4">
        <f t="shared" si="6"/>
        <v>15.041311942089946</v>
      </c>
      <c r="O21" s="37">
        <f>($B$2+C2)/((1+(O18/2))^(O3))</f>
        <v>1015</v>
      </c>
    </row>
    <row r="22" spans="1:15" x14ac:dyDescent="0.2">
      <c r="A22" s="12"/>
      <c r="B22" s="7" t="s">
        <v>11</v>
      </c>
      <c r="C22" s="38">
        <f>(C21-C6)/C6</f>
        <v>0.1829203130757219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1:15" x14ac:dyDescent="0.2">
      <c r="A23" s="13" t="s">
        <v>7</v>
      </c>
      <c r="B23" s="15" t="s">
        <v>13</v>
      </c>
      <c r="C23" s="22">
        <v>-5.0000000000000001E-4</v>
      </c>
      <c r="D23" s="1">
        <v>0</v>
      </c>
      <c r="E23" s="1">
        <v>-5.0000000000000001E-4</v>
      </c>
      <c r="F23" s="1">
        <v>-1E-3</v>
      </c>
      <c r="G23" s="1">
        <v>-1.5E-3</v>
      </c>
      <c r="H23" s="1">
        <v>-2E-3</v>
      </c>
      <c r="I23" s="1">
        <v>-2.5000000000000001E-3</v>
      </c>
      <c r="J23" s="1">
        <v>-3.0000000000000001E-3</v>
      </c>
      <c r="K23" s="1">
        <v>-3.5000000000000001E-3</v>
      </c>
      <c r="L23" s="1">
        <v>-4.0000000000000001E-3</v>
      </c>
      <c r="M23" s="1">
        <v>-4.4999999999999997E-3</v>
      </c>
      <c r="N23" s="1">
        <v>-5.0000000000000001E-3</v>
      </c>
      <c r="O23" s="14">
        <v>-5.4999999999999997E-3</v>
      </c>
    </row>
    <row r="24" spans="1:15" x14ac:dyDescent="0.2">
      <c r="A24" s="11"/>
      <c r="B24" s="8"/>
      <c r="C24" s="16" t="s">
        <v>12</v>
      </c>
      <c r="D24" s="21">
        <f t="shared" ref="D24:O24" si="7">D4+D23</f>
        <v>2.4E-2</v>
      </c>
      <c r="E24" s="1">
        <f t="shared" si="7"/>
        <v>2.5499999999999998E-2</v>
      </c>
      <c r="F24" s="1">
        <f t="shared" si="7"/>
        <v>2.5999999999999999E-2</v>
      </c>
      <c r="G24" s="1">
        <f t="shared" si="7"/>
        <v>2.6699999999999998E-2</v>
      </c>
      <c r="H24" s="1">
        <f t="shared" si="7"/>
        <v>2.6599999999999999E-2</v>
      </c>
      <c r="I24" s="1">
        <f t="shared" si="7"/>
        <v>2.6500000000000003E-2</v>
      </c>
      <c r="J24" s="1">
        <f t="shared" si="7"/>
        <v>2.6200000000000001E-2</v>
      </c>
      <c r="K24" s="1">
        <f t="shared" si="7"/>
        <v>2.58E-2</v>
      </c>
      <c r="L24" s="1">
        <f t="shared" si="7"/>
        <v>2.5499999999999998E-2</v>
      </c>
      <c r="M24" s="1">
        <f t="shared" si="7"/>
        <v>2.5100000000000001E-2</v>
      </c>
      <c r="N24" s="1">
        <f t="shared" si="7"/>
        <v>2.4799999999999999E-2</v>
      </c>
      <c r="O24" s="20">
        <f t="shared" si="7"/>
        <v>2.4899999999999999E-2</v>
      </c>
    </row>
    <row r="25" spans="1:15" x14ac:dyDescent="0.2">
      <c r="A25" s="1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7"/>
    </row>
    <row r="26" spans="1:15" x14ac:dyDescent="0.2">
      <c r="A26" s="11"/>
      <c r="B26" s="8" t="s">
        <v>9</v>
      </c>
      <c r="C26" s="25">
        <f>SUM(D26:O26)</f>
        <v>1215.7681180529871</v>
      </c>
      <c r="D26" s="4">
        <f>($B$2)/((1+(D23/2))^(D3))</f>
        <v>15</v>
      </c>
      <c r="E26" s="4">
        <f t="shared" ref="E26:N26" si="8">($B$2)/((1+(E23/2))^(E3))</f>
        <v>15.007502813437792</v>
      </c>
      <c r="F26" s="4">
        <f t="shared" si="8"/>
        <v>15.02252251876407</v>
      </c>
      <c r="G26" s="4">
        <f t="shared" si="8"/>
        <v>15.045084501728814</v>
      </c>
      <c r="H26" s="4">
        <f t="shared" si="8"/>
        <v>15.075225526051893</v>
      </c>
      <c r="I26" s="4">
        <f t="shared" si="8"/>
        <v>15.112993832750815</v>
      </c>
      <c r="J26" s="4">
        <f t="shared" si="8"/>
        <v>15.158449268499652</v>
      </c>
      <c r="K26" s="4">
        <f t="shared" si="8"/>
        <v>15.211663443496317</v>
      </c>
      <c r="L26" s="4">
        <f t="shared" si="8"/>
        <v>15.272719919420656</v>
      </c>
      <c r="M26" s="4">
        <f t="shared" si="8"/>
        <v>15.34171442817399</v>
      </c>
      <c r="N26" s="4">
        <f t="shared" si="8"/>
        <v>15.418755122201862</v>
      </c>
      <c r="O26" s="37">
        <f>($B$2+C2)/((1+(O23/2))^(O3))</f>
        <v>1049.1014866784612</v>
      </c>
    </row>
    <row r="27" spans="1:15" x14ac:dyDescent="0.2">
      <c r="A27" s="12"/>
      <c r="B27" s="7" t="s">
        <v>11</v>
      </c>
      <c r="C27" s="33">
        <f>(C26-C6)/C6</f>
        <v>0.21766535823118066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9"/>
    </row>
    <row r="28" spans="1:15" x14ac:dyDescent="0.2">
      <c r="A28" s="13" t="s">
        <v>8</v>
      </c>
      <c r="B28" s="15" t="s">
        <v>14</v>
      </c>
      <c r="D28" s="1">
        <v>-2.5000000000000001E-3</v>
      </c>
      <c r="E28" s="1">
        <v>-2E-3</v>
      </c>
      <c r="F28" s="1">
        <v>-1.5E-3</v>
      </c>
      <c r="G28" s="1">
        <v>-1E-3</v>
      </c>
      <c r="H28" s="1">
        <v>-5.0000000000000001E-4</v>
      </c>
      <c r="I28" s="1">
        <v>0</v>
      </c>
      <c r="J28" s="1">
        <v>5.0000000000000001E-4</v>
      </c>
      <c r="K28" s="1">
        <v>1E-3</v>
      </c>
      <c r="L28" s="1">
        <v>1.5E-3</v>
      </c>
      <c r="M28" s="1">
        <v>2E-3</v>
      </c>
      <c r="N28" s="1">
        <v>2.5000000000000001E-3</v>
      </c>
      <c r="O28" s="14">
        <v>3.0000000000000001E-3</v>
      </c>
    </row>
    <row r="29" spans="1:15" x14ac:dyDescent="0.2">
      <c r="A29" s="11"/>
      <c r="B29" s="8"/>
      <c r="C29" s="6" t="s">
        <v>12</v>
      </c>
      <c r="D29" s="1">
        <f t="shared" ref="D29:O29" si="9">D4+D28</f>
        <v>2.1500000000000002E-2</v>
      </c>
      <c r="E29" s="1">
        <f>E4+E28</f>
        <v>2.4E-2</v>
      </c>
      <c r="F29" s="1">
        <f t="shared" si="9"/>
        <v>2.5499999999999998E-2</v>
      </c>
      <c r="G29" s="1">
        <f t="shared" si="9"/>
        <v>2.7199999999999998E-2</v>
      </c>
      <c r="H29" s="1">
        <f t="shared" si="9"/>
        <v>2.81E-2</v>
      </c>
      <c r="I29" s="1">
        <f t="shared" si="9"/>
        <v>2.9000000000000001E-2</v>
      </c>
      <c r="J29" s="1">
        <f t="shared" si="9"/>
        <v>2.9700000000000001E-2</v>
      </c>
      <c r="K29" s="1">
        <f t="shared" si="9"/>
        <v>3.0300000000000001E-2</v>
      </c>
      <c r="L29" s="1">
        <f t="shared" si="9"/>
        <v>3.1E-2</v>
      </c>
      <c r="M29" s="1">
        <f t="shared" si="9"/>
        <v>3.1600000000000003E-2</v>
      </c>
      <c r="N29" s="1">
        <f t="shared" si="9"/>
        <v>3.2300000000000002E-2</v>
      </c>
      <c r="O29" s="20">
        <f t="shared" si="9"/>
        <v>3.3399999999999999E-2</v>
      </c>
    </row>
    <row r="30" spans="1:15" x14ac:dyDescent="0.2">
      <c r="A30" s="1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7"/>
    </row>
    <row r="31" spans="1:15" x14ac:dyDescent="0.2">
      <c r="A31" s="11"/>
      <c r="B31" s="8" t="s">
        <v>9</v>
      </c>
      <c r="C31" s="25">
        <f>SUM(D31:O31)</f>
        <v>1161.4974632710898</v>
      </c>
      <c r="D31" s="4">
        <f>($B$2)/((1+(D28/2))^(D3))</f>
        <v>15.018773466833542</v>
      </c>
      <c r="E31" s="4">
        <f t="shared" ref="E31:N31" si="10">($B$2)/((1+(E28/2))^(E3))</f>
        <v>15.030045060075089</v>
      </c>
      <c r="F31" s="4">
        <f t="shared" si="10"/>
        <v>15.033800688352517</v>
      </c>
      <c r="G31" s="4">
        <f t="shared" si="10"/>
        <v>15.030037537532834</v>
      </c>
      <c r="H31" s="4">
        <f t="shared" si="10"/>
        <v>15.018764070707228</v>
      </c>
      <c r="I31" s="4">
        <f t="shared" si="10"/>
        <v>15</v>
      </c>
      <c r="J31" s="4">
        <f t="shared" si="10"/>
        <v>14.973776230324788</v>
      </c>
      <c r="K31" s="4">
        <f t="shared" si="10"/>
        <v>14.940134775309009</v>
      </c>
      <c r="L31" s="4">
        <f t="shared" si="10"/>
        <v>14.899128645704121</v>
      </c>
      <c r="M31" s="4">
        <f t="shared" si="10"/>
        <v>14.850821710695064</v>
      </c>
      <c r="N31" s="4">
        <f t="shared" si="10"/>
        <v>14.795288532614455</v>
      </c>
      <c r="O31" s="37">
        <f>($B$2+C2)/((1+(O28/2))^(O3))</f>
        <v>996.90689255294114</v>
      </c>
    </row>
    <row r="32" spans="1:15" x14ac:dyDescent="0.2">
      <c r="A32" s="12"/>
      <c r="B32" s="9" t="s">
        <v>11</v>
      </c>
      <c r="C32" s="33">
        <f>(C31-C6)/C6</f>
        <v>0.16331001257343283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2019-04-01T21:33:22Z</dcterms:created>
  <dcterms:modified xsi:type="dcterms:W3CDTF">2019-04-05T12:32:17Z</dcterms:modified>
</cp:coreProperties>
</file>