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ml.chartshapes+xml"/>
  <Override PartName="/xl/charts/chart6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theme/themeOverride2.xml" ContentType="application/vnd.openxmlformats-officedocument.themeOverride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3335" windowHeight="8085" tabRatio="977" activeTab="5"/>
  </bookViews>
  <sheets>
    <sheet name="sample data" sheetId="6" r:id="rId1"/>
    <sheet name="carbon content" sheetId="3" r:id="rId2"/>
    <sheet name="all data" sheetId="1" r:id="rId3"/>
    <sheet name="combination depth sorted" sheetId="5" r:id="rId4"/>
    <sheet name="replicates" sheetId="2" r:id="rId5"/>
    <sheet name="replicates again" sheetId="4" r:id="rId6"/>
  </sheets>
  <definedNames>
    <definedName name="_xlnm._FilterDatabase" localSheetId="5" hidden="1">'replicates again'!$A$5:$AP$118</definedName>
  </definedNames>
  <calcPr calcId="145621"/>
</workbook>
</file>

<file path=xl/calcChain.xml><?xml version="1.0" encoding="utf-8"?>
<calcChain xmlns="http://schemas.openxmlformats.org/spreadsheetml/2006/main">
  <c r="AA2" i="1" l="1"/>
  <c r="AA1" i="1"/>
  <c r="AB5" i="1" l="1"/>
  <c r="AB72" i="6"/>
  <c r="AB5" i="6"/>
  <c r="AC5" i="6" s="1"/>
  <c r="G5" i="6"/>
  <c r="H5" i="6" s="1"/>
  <c r="D5" i="6"/>
  <c r="V151" i="6" l="1"/>
  <c r="G79" i="6"/>
  <c r="H79" i="6" s="1"/>
  <c r="D79" i="6"/>
  <c r="H78" i="6"/>
  <c r="G78" i="6"/>
  <c r="D78" i="6"/>
  <c r="G77" i="6"/>
  <c r="H77" i="6" s="1"/>
  <c r="D77" i="6"/>
  <c r="H76" i="6"/>
  <c r="G76" i="6"/>
  <c r="D76" i="6"/>
  <c r="G75" i="6"/>
  <c r="H75" i="6" s="1"/>
  <c r="D75" i="6"/>
  <c r="H74" i="6"/>
  <c r="G74" i="6"/>
  <c r="D74" i="6"/>
  <c r="G73" i="6"/>
  <c r="H73" i="6" s="1"/>
  <c r="D73" i="6"/>
  <c r="H72" i="6"/>
  <c r="G72" i="6"/>
  <c r="D72" i="6"/>
  <c r="G71" i="6"/>
  <c r="H71" i="6" s="1"/>
  <c r="D71" i="6"/>
  <c r="H70" i="6"/>
  <c r="G70" i="6"/>
  <c r="D70" i="6"/>
  <c r="G69" i="6"/>
  <c r="H69" i="6" s="1"/>
  <c r="D69" i="6"/>
  <c r="H68" i="6"/>
  <c r="G68" i="6"/>
  <c r="D68" i="6"/>
  <c r="G67" i="6"/>
  <c r="H67" i="6" s="1"/>
  <c r="D67" i="6"/>
  <c r="G66" i="6"/>
  <c r="H66" i="6" s="1"/>
  <c r="D66" i="6"/>
  <c r="G65" i="6"/>
  <c r="H65" i="6" s="1"/>
  <c r="D65" i="6"/>
  <c r="G64" i="6"/>
  <c r="H64" i="6" s="1"/>
  <c r="D64" i="6"/>
  <c r="G63" i="6"/>
  <c r="H63" i="6" s="1"/>
  <c r="D63" i="6"/>
  <c r="G62" i="6"/>
  <c r="H62" i="6" s="1"/>
  <c r="D62" i="6"/>
  <c r="G61" i="6"/>
  <c r="H61" i="6" s="1"/>
  <c r="D61" i="6"/>
  <c r="G60" i="6"/>
  <c r="H60" i="6" s="1"/>
  <c r="D60" i="6"/>
  <c r="G59" i="6"/>
  <c r="H59" i="6" s="1"/>
  <c r="D59" i="6"/>
  <c r="G58" i="6"/>
  <c r="H58" i="6" s="1"/>
  <c r="D58" i="6"/>
  <c r="G57" i="6"/>
  <c r="H57" i="6" s="1"/>
  <c r="D57" i="6"/>
  <c r="G56" i="6"/>
  <c r="H56" i="6" s="1"/>
  <c r="D56" i="6"/>
  <c r="G55" i="6"/>
  <c r="H55" i="6" s="1"/>
  <c r="D55" i="6"/>
  <c r="G54" i="6"/>
  <c r="H54" i="6" s="1"/>
  <c r="D54" i="6"/>
  <c r="G53" i="6"/>
  <c r="H53" i="6" s="1"/>
  <c r="D53" i="6"/>
  <c r="G52" i="6"/>
  <c r="H52" i="6" s="1"/>
  <c r="D52" i="6"/>
  <c r="G51" i="6"/>
  <c r="H51" i="6" s="1"/>
  <c r="D51" i="6"/>
  <c r="G50" i="6"/>
  <c r="H50" i="6" s="1"/>
  <c r="D50" i="6"/>
  <c r="G49" i="6"/>
  <c r="H49" i="6" s="1"/>
  <c r="D49" i="6"/>
  <c r="G48" i="6"/>
  <c r="H48" i="6" s="1"/>
  <c r="D48" i="6"/>
  <c r="G47" i="6"/>
  <c r="H47" i="6" s="1"/>
  <c r="D47" i="6"/>
  <c r="G46" i="6"/>
  <c r="H46" i="6" s="1"/>
  <c r="D46" i="6"/>
  <c r="G45" i="6"/>
  <c r="H45" i="6" s="1"/>
  <c r="D45" i="6"/>
  <c r="G44" i="6"/>
  <c r="H44" i="6" s="1"/>
  <c r="D44" i="6"/>
  <c r="G43" i="6"/>
  <c r="H43" i="6" s="1"/>
  <c r="D43" i="6"/>
  <c r="G42" i="6"/>
  <c r="H42" i="6" s="1"/>
  <c r="D42" i="6"/>
  <c r="G41" i="6"/>
  <c r="H41" i="6" s="1"/>
  <c r="D41" i="6"/>
  <c r="G40" i="6"/>
  <c r="H40" i="6" s="1"/>
  <c r="D40" i="6"/>
  <c r="G39" i="6"/>
  <c r="H39" i="6" s="1"/>
  <c r="D39" i="6"/>
  <c r="G38" i="6"/>
  <c r="H38" i="6" s="1"/>
  <c r="D38" i="6"/>
  <c r="G37" i="6"/>
  <c r="H37" i="6" s="1"/>
  <c r="D37" i="6"/>
  <c r="G36" i="6"/>
  <c r="H36" i="6" s="1"/>
  <c r="D36" i="6"/>
  <c r="G35" i="6"/>
  <c r="H35" i="6" s="1"/>
  <c r="D35" i="6"/>
  <c r="G34" i="6"/>
  <c r="H34" i="6" s="1"/>
  <c r="D34" i="6"/>
  <c r="G33" i="6"/>
  <c r="H33" i="6" s="1"/>
  <c r="D33" i="6"/>
  <c r="G32" i="6"/>
  <c r="H32" i="6" s="1"/>
  <c r="D32" i="6"/>
  <c r="G31" i="6"/>
  <c r="H31" i="6" s="1"/>
  <c r="D31" i="6"/>
  <c r="G30" i="6"/>
  <c r="H30" i="6" s="1"/>
  <c r="D30" i="6"/>
  <c r="G29" i="6"/>
  <c r="H29" i="6" s="1"/>
  <c r="D29" i="6"/>
  <c r="G28" i="6"/>
  <c r="H28" i="6" s="1"/>
  <c r="D28" i="6"/>
  <c r="G27" i="6"/>
  <c r="H27" i="6" s="1"/>
  <c r="D27" i="6"/>
  <c r="G26" i="6"/>
  <c r="H26" i="6" s="1"/>
  <c r="D26" i="6"/>
  <c r="G25" i="6"/>
  <c r="H25" i="6" s="1"/>
  <c r="D25" i="6"/>
  <c r="G24" i="6"/>
  <c r="H24" i="6" s="1"/>
  <c r="D24" i="6"/>
  <c r="G23" i="6"/>
  <c r="H23" i="6" s="1"/>
  <c r="D23" i="6"/>
  <c r="G22" i="6"/>
  <c r="H22" i="6" s="1"/>
  <c r="D22" i="6"/>
  <c r="G21" i="6"/>
  <c r="H21" i="6" s="1"/>
  <c r="D21" i="6"/>
  <c r="G20" i="6"/>
  <c r="H20" i="6" s="1"/>
  <c r="D20" i="6"/>
  <c r="G19" i="6"/>
  <c r="H19" i="6" s="1"/>
  <c r="D19" i="6"/>
  <c r="G18" i="6"/>
  <c r="H18" i="6" s="1"/>
  <c r="D18" i="6"/>
  <c r="G17" i="6"/>
  <c r="H17" i="6" s="1"/>
  <c r="D17" i="6"/>
  <c r="G16" i="6"/>
  <c r="H16" i="6" s="1"/>
  <c r="D16" i="6"/>
  <c r="G15" i="6"/>
  <c r="H15" i="6" s="1"/>
  <c r="D15" i="6"/>
  <c r="G14" i="6"/>
  <c r="H14" i="6" s="1"/>
  <c r="D14" i="6"/>
  <c r="H13" i="6"/>
  <c r="G13" i="6"/>
  <c r="D13" i="6"/>
  <c r="G12" i="6"/>
  <c r="H12" i="6" s="1"/>
  <c r="D12" i="6"/>
  <c r="H11" i="6"/>
  <c r="G11" i="6"/>
  <c r="D11" i="6"/>
  <c r="G10" i="6"/>
  <c r="H10" i="6" s="1"/>
  <c r="D10" i="6"/>
  <c r="H9" i="6"/>
  <c r="G9" i="6"/>
  <c r="D9" i="6"/>
  <c r="G8" i="6"/>
  <c r="H8" i="6" s="1"/>
  <c r="D8" i="6"/>
  <c r="H7" i="6"/>
  <c r="G7" i="6"/>
  <c r="D7" i="6"/>
  <c r="G6" i="6"/>
  <c r="H6" i="6" s="1"/>
  <c r="D6" i="6"/>
  <c r="AB79" i="6" l="1"/>
  <c r="AC79" i="6" s="1"/>
  <c r="AB77" i="6"/>
  <c r="AC77" i="6" s="1"/>
  <c r="AB75" i="6"/>
  <c r="AC75" i="6" s="1"/>
  <c r="AB73" i="6"/>
  <c r="AC73" i="6" s="1"/>
  <c r="AB71" i="6"/>
  <c r="AC71" i="6" s="1"/>
  <c r="AB78" i="6"/>
  <c r="AC78" i="6" s="1"/>
  <c r="AB76" i="6"/>
  <c r="AC76" i="6" s="1"/>
  <c r="AB74" i="6"/>
  <c r="AC74" i="6" s="1"/>
  <c r="AC72" i="6"/>
  <c r="AB70" i="6"/>
  <c r="AC70" i="6" s="1"/>
  <c r="AB68" i="6"/>
  <c r="AC68" i="6" s="1"/>
  <c r="AB69" i="6"/>
  <c r="AC69" i="6" s="1"/>
  <c r="AB66" i="6"/>
  <c r="AC66" i="6" s="1"/>
  <c r="AB64" i="6"/>
  <c r="AC64" i="6" s="1"/>
  <c r="AB62" i="6"/>
  <c r="AC62" i="6" s="1"/>
  <c r="AB60" i="6"/>
  <c r="AC60" i="6" s="1"/>
  <c r="AB58" i="6"/>
  <c r="AC58" i="6" s="1"/>
  <c r="AB56" i="6"/>
  <c r="AC56" i="6" s="1"/>
  <c r="AB54" i="6"/>
  <c r="AC54" i="6" s="1"/>
  <c r="AB52" i="6"/>
  <c r="AC52" i="6" s="1"/>
  <c r="AB50" i="6"/>
  <c r="AC50" i="6" s="1"/>
  <c r="AB48" i="6"/>
  <c r="AC48" i="6" s="1"/>
  <c r="AB46" i="6"/>
  <c r="AC46" i="6" s="1"/>
  <c r="AB44" i="6"/>
  <c r="AC44" i="6" s="1"/>
  <c r="AB42" i="6"/>
  <c r="AC42" i="6" s="1"/>
  <c r="AB40" i="6"/>
  <c r="AC40" i="6" s="1"/>
  <c r="AB38" i="6"/>
  <c r="AC38" i="6" s="1"/>
  <c r="AB36" i="6"/>
  <c r="AC36" i="6" s="1"/>
  <c r="AB34" i="6"/>
  <c r="AC34" i="6" s="1"/>
  <c r="AB32" i="6"/>
  <c r="AC32" i="6" s="1"/>
  <c r="AB30" i="6"/>
  <c r="AC30" i="6" s="1"/>
  <c r="AB28" i="6"/>
  <c r="AC28" i="6" s="1"/>
  <c r="AB26" i="6"/>
  <c r="AC26" i="6" s="1"/>
  <c r="AB24" i="6"/>
  <c r="AC24" i="6" s="1"/>
  <c r="AB22" i="6"/>
  <c r="AC22" i="6" s="1"/>
  <c r="AB20" i="6"/>
  <c r="AC20" i="6" s="1"/>
  <c r="AB18" i="6"/>
  <c r="AC18" i="6" s="1"/>
  <c r="AB16" i="6"/>
  <c r="AC16" i="6" s="1"/>
  <c r="AB13" i="6"/>
  <c r="AC13" i="6" s="1"/>
  <c r="AB67" i="6"/>
  <c r="AC67" i="6" s="1"/>
  <c r="AB65" i="6"/>
  <c r="AC65" i="6" s="1"/>
  <c r="AB63" i="6"/>
  <c r="AC63" i="6" s="1"/>
  <c r="AB61" i="6"/>
  <c r="AC61" i="6" s="1"/>
  <c r="AB59" i="6"/>
  <c r="AC59" i="6" s="1"/>
  <c r="AB57" i="6"/>
  <c r="AC57" i="6" s="1"/>
  <c r="AB55" i="6"/>
  <c r="AC55" i="6" s="1"/>
  <c r="AB53" i="6"/>
  <c r="AC53" i="6" s="1"/>
  <c r="AB51" i="6"/>
  <c r="AC51" i="6" s="1"/>
  <c r="AB49" i="6"/>
  <c r="AC49" i="6" s="1"/>
  <c r="AB47" i="6"/>
  <c r="AC47" i="6" s="1"/>
  <c r="AB45" i="6"/>
  <c r="AC45" i="6" s="1"/>
  <c r="AB43" i="6"/>
  <c r="AC43" i="6" s="1"/>
  <c r="AB41" i="6"/>
  <c r="AC41" i="6" s="1"/>
  <c r="AB39" i="6"/>
  <c r="AC39" i="6" s="1"/>
  <c r="AB37" i="6"/>
  <c r="AC37" i="6" s="1"/>
  <c r="AB35" i="6"/>
  <c r="AC35" i="6" s="1"/>
  <c r="AB33" i="6"/>
  <c r="AC33" i="6" s="1"/>
  <c r="AB31" i="6"/>
  <c r="AC31" i="6" s="1"/>
  <c r="AB29" i="6"/>
  <c r="AC29" i="6" s="1"/>
  <c r="AB27" i="6"/>
  <c r="AC27" i="6" s="1"/>
  <c r="AB25" i="6"/>
  <c r="AC25" i="6" s="1"/>
  <c r="AB23" i="6"/>
  <c r="AC23" i="6" s="1"/>
  <c r="AB21" i="6"/>
  <c r="AC21" i="6" s="1"/>
  <c r="AB19" i="6"/>
  <c r="AC19" i="6" s="1"/>
  <c r="AB17" i="6"/>
  <c r="AC17" i="6" s="1"/>
  <c r="AB15" i="6"/>
  <c r="AC15" i="6" s="1"/>
  <c r="AB14" i="6"/>
  <c r="AC14" i="6" s="1"/>
  <c r="AB8" i="6"/>
  <c r="AC8" i="6" s="1"/>
  <c r="AB10" i="6"/>
  <c r="AC10" i="6" s="1"/>
  <c r="AB6" i="6"/>
  <c r="AC6" i="6" s="1"/>
  <c r="AB7" i="6"/>
  <c r="AC7" i="6" s="1"/>
  <c r="AB9" i="6"/>
  <c r="AC9" i="6" s="1"/>
  <c r="AB11" i="6"/>
  <c r="AC11" i="6" s="1"/>
  <c r="AB12" i="6"/>
  <c r="AC12" i="6" s="1"/>
  <c r="V151" i="1" l="1"/>
  <c r="D66" i="1" l="1"/>
  <c r="G66" i="1"/>
  <c r="H66" i="1" s="1"/>
  <c r="G28" i="2"/>
  <c r="F28" i="2"/>
  <c r="G26" i="2"/>
  <c r="F26" i="2"/>
  <c r="B76" i="4" l="1"/>
  <c r="B77" i="4" s="1"/>
  <c r="B78" i="4" s="1"/>
  <c r="B79" i="4" s="1"/>
  <c r="B80" i="4" s="1"/>
  <c r="B81" i="4" s="1"/>
  <c r="B82" i="4" s="1"/>
  <c r="B83" i="4" s="1"/>
  <c r="B84" i="4" s="1"/>
  <c r="Y59" i="4"/>
  <c r="Z59" i="4" s="1"/>
  <c r="Y58" i="4"/>
  <c r="Z58" i="4" s="1"/>
  <c r="Y57" i="4"/>
  <c r="Z57" i="4" s="1"/>
  <c r="X57" i="4"/>
  <c r="X54" i="4"/>
  <c r="Y53" i="4"/>
  <c r="Z53" i="4" s="1"/>
  <c r="Y52" i="4"/>
  <c r="Z52" i="4" s="1"/>
  <c r="Y51" i="4"/>
  <c r="Z51" i="4" s="1"/>
  <c r="X51" i="4"/>
  <c r="X48" i="4"/>
  <c r="Y47" i="4"/>
  <c r="Z47" i="4" s="1"/>
  <c r="Y46" i="4"/>
  <c r="Z46" i="4" s="1"/>
  <c r="Y45" i="4"/>
  <c r="Z45" i="4" s="1"/>
  <c r="X45" i="4"/>
  <c r="X42" i="4"/>
  <c r="Y41" i="4"/>
  <c r="Z41" i="4" s="1"/>
  <c r="Y40" i="4"/>
  <c r="Z40" i="4" s="1"/>
  <c r="Y39" i="4"/>
  <c r="Z39" i="4" s="1"/>
  <c r="X39" i="4"/>
  <c r="X36" i="4"/>
  <c r="Y35" i="4"/>
  <c r="Z35" i="4" s="1"/>
  <c r="Y34" i="4"/>
  <c r="Z34" i="4" s="1"/>
  <c r="Y33" i="4"/>
  <c r="Z33" i="4" s="1"/>
  <c r="X33" i="4"/>
  <c r="X30" i="4"/>
  <c r="Y29" i="4"/>
  <c r="Z29" i="4" s="1"/>
  <c r="Y28" i="4"/>
  <c r="Z28" i="4" s="1"/>
  <c r="Y27" i="4"/>
  <c r="Z27" i="4" s="1"/>
  <c r="X27" i="4"/>
  <c r="X24" i="4"/>
  <c r="Y23" i="4"/>
  <c r="Z23" i="4" s="1"/>
  <c r="Y22" i="4"/>
  <c r="Z22" i="4" s="1"/>
  <c r="Y21" i="4"/>
  <c r="Z21" i="4" s="1"/>
  <c r="X21" i="4"/>
  <c r="X18" i="4"/>
  <c r="Y17" i="4"/>
  <c r="Z17" i="4" s="1"/>
  <c r="Y16" i="4"/>
  <c r="Z16" i="4" s="1"/>
  <c r="Y15" i="4"/>
  <c r="Z15" i="4" s="1"/>
  <c r="X15" i="4"/>
  <c r="X12" i="4"/>
  <c r="Y11" i="4"/>
  <c r="Z11" i="4" s="1"/>
  <c r="Y10" i="4"/>
  <c r="Z10" i="4" s="1"/>
  <c r="Y9" i="4"/>
  <c r="Z9" i="4" s="1"/>
  <c r="X9" i="4"/>
  <c r="X8" i="4"/>
  <c r="Y8" i="4" s="1"/>
  <c r="Z8" i="4" s="1"/>
  <c r="Y7" i="4"/>
  <c r="Z7" i="4" s="1"/>
  <c r="X7" i="4"/>
  <c r="X6" i="4"/>
  <c r="Y6" i="4" s="1"/>
  <c r="Z6" i="4" s="1"/>
  <c r="G27" i="2"/>
  <c r="F27" i="2"/>
  <c r="G25" i="2"/>
  <c r="F25" i="2"/>
  <c r="G24" i="2"/>
  <c r="F24" i="2"/>
  <c r="AA19" i="2"/>
  <c r="AB19" i="2" s="1"/>
  <c r="F19" i="2"/>
  <c r="G19" i="2" s="1"/>
  <c r="D19" i="2"/>
  <c r="AB18" i="2"/>
  <c r="AA18" i="2"/>
  <c r="G18" i="2"/>
  <c r="F18" i="2"/>
  <c r="D18" i="2"/>
  <c r="AA17" i="2"/>
  <c r="AB17" i="2" s="1"/>
  <c r="F17" i="2"/>
  <c r="G17" i="2" s="1"/>
  <c r="D17" i="2"/>
  <c r="AB16" i="2"/>
  <c r="AA16" i="2"/>
  <c r="G16" i="2"/>
  <c r="F16" i="2"/>
  <c r="D16" i="2"/>
  <c r="AA15" i="2"/>
  <c r="AB15" i="2" s="1"/>
  <c r="F15" i="2"/>
  <c r="G15" i="2" s="1"/>
  <c r="D15" i="2"/>
  <c r="AB14" i="2"/>
  <c r="AA14" i="2"/>
  <c r="G14" i="2"/>
  <c r="F14" i="2"/>
  <c r="D14" i="2"/>
  <c r="AA13" i="2"/>
  <c r="AB13" i="2" s="1"/>
  <c r="F13" i="2"/>
  <c r="G13" i="2" s="1"/>
  <c r="D13" i="2"/>
  <c r="AB12" i="2"/>
  <c r="AA12" i="2"/>
  <c r="G12" i="2"/>
  <c r="F12" i="2"/>
  <c r="D12" i="2"/>
  <c r="AA11" i="2"/>
  <c r="AB11" i="2" s="1"/>
  <c r="F11" i="2"/>
  <c r="G11" i="2" s="1"/>
  <c r="D11" i="2"/>
  <c r="AB10" i="2"/>
  <c r="AA10" i="2"/>
  <c r="G10" i="2"/>
  <c r="F10" i="2"/>
  <c r="D10" i="2"/>
  <c r="AA9" i="2"/>
  <c r="AB9" i="2" s="1"/>
  <c r="F9" i="2"/>
  <c r="G9" i="2" s="1"/>
  <c r="D9" i="2"/>
  <c r="AB8" i="2"/>
  <c r="AA8" i="2"/>
  <c r="G8" i="2"/>
  <c r="F8" i="2"/>
  <c r="D8" i="2"/>
  <c r="AA7" i="2"/>
  <c r="AB7" i="2" s="1"/>
  <c r="F7" i="2"/>
  <c r="G7" i="2" s="1"/>
  <c r="D7" i="2"/>
  <c r="AB6" i="2"/>
  <c r="AA6" i="2"/>
  <c r="G6" i="2"/>
  <c r="F6" i="2"/>
  <c r="D6" i="2"/>
  <c r="AA5" i="2"/>
  <c r="AB5" i="2" s="1"/>
  <c r="F5" i="2"/>
  <c r="G5" i="2" s="1"/>
  <c r="D5" i="2"/>
  <c r="F107" i="5"/>
  <c r="G107" i="5" s="1"/>
  <c r="D107" i="5"/>
  <c r="G106" i="5"/>
  <c r="F106" i="5"/>
  <c r="D106" i="5"/>
  <c r="F105" i="5"/>
  <c r="G105" i="5" s="1"/>
  <c r="D105" i="5"/>
  <c r="G104" i="5"/>
  <c r="F104" i="5"/>
  <c r="D104" i="5"/>
  <c r="F103" i="5"/>
  <c r="G103" i="5" s="1"/>
  <c r="D103" i="5"/>
  <c r="G102" i="5"/>
  <c r="F102" i="5"/>
  <c r="D102" i="5"/>
  <c r="F101" i="5"/>
  <c r="G101" i="5" s="1"/>
  <c r="D101" i="5"/>
  <c r="G100" i="5"/>
  <c r="F100" i="5"/>
  <c r="D100" i="5"/>
  <c r="F99" i="5"/>
  <c r="G99" i="5" s="1"/>
  <c r="D99" i="5"/>
  <c r="G98" i="5"/>
  <c r="F98" i="5"/>
  <c r="D98" i="5"/>
  <c r="F97" i="5"/>
  <c r="G97" i="5" s="1"/>
  <c r="D97" i="5"/>
  <c r="G96" i="5"/>
  <c r="F96" i="5"/>
  <c r="D96" i="5"/>
  <c r="F95" i="5"/>
  <c r="G95" i="5" s="1"/>
  <c r="D95" i="5"/>
  <c r="G94" i="5"/>
  <c r="G93" i="5"/>
  <c r="G92" i="5"/>
  <c r="F92" i="5"/>
  <c r="D92" i="5"/>
  <c r="F91" i="5"/>
  <c r="G91" i="5" s="1"/>
  <c r="D91" i="5"/>
  <c r="G90" i="5"/>
  <c r="F90" i="5"/>
  <c r="D90" i="5"/>
  <c r="G89" i="5"/>
  <c r="G88" i="5"/>
  <c r="F87" i="5"/>
  <c r="G87" i="5" s="1"/>
  <c r="D87" i="5"/>
  <c r="G86" i="5"/>
  <c r="G85" i="5"/>
  <c r="G84" i="5"/>
  <c r="F84" i="5"/>
  <c r="D84" i="5"/>
  <c r="G83" i="5"/>
  <c r="G82" i="5"/>
  <c r="F81" i="5"/>
  <c r="G81" i="5" s="1"/>
  <c r="D81" i="5"/>
  <c r="G80" i="5"/>
  <c r="G79" i="5"/>
  <c r="G78" i="5"/>
  <c r="F78" i="5"/>
  <c r="D78" i="5"/>
  <c r="G77" i="5"/>
  <c r="G76" i="5"/>
  <c r="F75" i="5"/>
  <c r="G75" i="5" s="1"/>
  <c r="D75" i="5"/>
  <c r="G74" i="5"/>
  <c r="G73" i="5"/>
  <c r="G72" i="5"/>
  <c r="F72" i="5"/>
  <c r="D72" i="5"/>
  <c r="G71" i="5"/>
  <c r="G70" i="5"/>
  <c r="F69" i="5"/>
  <c r="G69" i="5" s="1"/>
  <c r="D69" i="5"/>
  <c r="G68" i="5"/>
  <c r="G67" i="5"/>
  <c r="G66" i="5"/>
  <c r="F66" i="5"/>
  <c r="D66" i="5"/>
  <c r="G65" i="5"/>
  <c r="G64" i="5"/>
  <c r="F63" i="5"/>
  <c r="G63" i="5" s="1"/>
  <c r="D63" i="5"/>
  <c r="G62" i="5"/>
  <c r="G61" i="5"/>
  <c r="G60" i="5"/>
  <c r="F60" i="5"/>
  <c r="D60" i="5"/>
  <c r="G59" i="5"/>
  <c r="G58" i="5"/>
  <c r="F57" i="5"/>
  <c r="G57" i="5" s="1"/>
  <c r="D57" i="5"/>
  <c r="G56" i="5"/>
  <c r="F56" i="5"/>
  <c r="D56" i="5"/>
  <c r="F55" i="5"/>
  <c r="G55" i="5" s="1"/>
  <c r="D55" i="5"/>
  <c r="F54" i="5"/>
  <c r="G54" i="5" s="1"/>
  <c r="D54" i="5"/>
  <c r="G53" i="5"/>
  <c r="F53" i="5"/>
  <c r="D53" i="5"/>
  <c r="F52" i="5"/>
  <c r="G52" i="5" s="1"/>
  <c r="D52" i="5"/>
  <c r="G51" i="5"/>
  <c r="F51" i="5"/>
  <c r="D51" i="5"/>
  <c r="F50" i="5"/>
  <c r="G50" i="5" s="1"/>
  <c r="D50" i="5"/>
  <c r="AE49" i="5"/>
  <c r="F49" i="5"/>
  <c r="G49" i="5" s="1"/>
  <c r="D49" i="5"/>
  <c r="G48" i="5"/>
  <c r="F48" i="5"/>
  <c r="D48" i="5"/>
  <c r="F47" i="5"/>
  <c r="G47" i="5" s="1"/>
  <c r="D47" i="5"/>
  <c r="G46" i="5"/>
  <c r="F46" i="5"/>
  <c r="D46" i="5"/>
  <c r="G45" i="5"/>
  <c r="G44" i="5"/>
  <c r="AE43" i="5"/>
  <c r="G43" i="5"/>
  <c r="F43" i="5"/>
  <c r="D43" i="5"/>
  <c r="F42" i="5"/>
  <c r="G42" i="5" s="1"/>
  <c r="D42" i="5"/>
  <c r="G41" i="5"/>
  <c r="F41" i="5"/>
  <c r="D41" i="5"/>
  <c r="F40" i="5"/>
  <c r="G40" i="5" s="1"/>
  <c r="D40" i="5"/>
  <c r="G39" i="5"/>
  <c r="F39" i="5"/>
  <c r="D39" i="5"/>
  <c r="F38" i="5"/>
  <c r="G38" i="5" s="1"/>
  <c r="D38" i="5"/>
  <c r="G37" i="5"/>
  <c r="F37" i="5"/>
  <c r="D37" i="5"/>
  <c r="F36" i="5"/>
  <c r="G36" i="5" s="1"/>
  <c r="D36" i="5"/>
  <c r="G35" i="5"/>
  <c r="F35" i="5"/>
  <c r="D35" i="5"/>
  <c r="F34" i="5"/>
  <c r="G34" i="5" s="1"/>
  <c r="D34" i="5"/>
  <c r="AE33" i="5"/>
  <c r="F33" i="5"/>
  <c r="G33" i="5" s="1"/>
  <c r="D33" i="5"/>
  <c r="G32" i="5"/>
  <c r="F32" i="5"/>
  <c r="D32" i="5"/>
  <c r="F31" i="5"/>
  <c r="G31" i="5" s="1"/>
  <c r="D31" i="5"/>
  <c r="G30" i="5"/>
  <c r="F30" i="5"/>
  <c r="D30" i="5"/>
  <c r="F29" i="5"/>
  <c r="G29" i="5" s="1"/>
  <c r="D29" i="5"/>
  <c r="G28" i="5"/>
  <c r="F28" i="5"/>
  <c r="D28" i="5"/>
  <c r="F27" i="5"/>
  <c r="G27" i="5" s="1"/>
  <c r="D27" i="5"/>
  <c r="G26" i="5"/>
  <c r="F26" i="5"/>
  <c r="D26" i="5"/>
  <c r="AE25" i="5"/>
  <c r="G25" i="5"/>
  <c r="F25" i="5"/>
  <c r="D25" i="5"/>
  <c r="F24" i="5"/>
  <c r="G24" i="5" s="1"/>
  <c r="D24" i="5"/>
  <c r="G23" i="5"/>
  <c r="F23" i="5"/>
  <c r="D23" i="5"/>
  <c r="F22" i="5"/>
  <c r="G22" i="5" s="1"/>
  <c r="D22" i="5"/>
  <c r="G21" i="5"/>
  <c r="F21" i="5"/>
  <c r="D21" i="5"/>
  <c r="F20" i="5"/>
  <c r="G20" i="5" s="1"/>
  <c r="D20" i="5"/>
  <c r="G19" i="5"/>
  <c r="F19" i="5"/>
  <c r="D19" i="5"/>
  <c r="F18" i="5"/>
  <c r="G18" i="5" s="1"/>
  <c r="D18" i="5"/>
  <c r="G17" i="5"/>
  <c r="F17" i="5"/>
  <c r="D17" i="5"/>
  <c r="AE16" i="5"/>
  <c r="G16" i="5"/>
  <c r="F16" i="5"/>
  <c r="D16" i="5"/>
  <c r="F15" i="5"/>
  <c r="G15" i="5" s="1"/>
  <c r="D15" i="5"/>
  <c r="G14" i="5"/>
  <c r="F14" i="5"/>
  <c r="D14" i="5"/>
  <c r="F13" i="5"/>
  <c r="G13" i="5" s="1"/>
  <c r="D13" i="5"/>
  <c r="F12" i="5"/>
  <c r="G12" i="5" s="1"/>
  <c r="D12" i="5"/>
  <c r="G11" i="5"/>
  <c r="G10" i="5"/>
  <c r="AE9" i="5"/>
  <c r="F9" i="5"/>
  <c r="G9" i="5" s="1"/>
  <c r="D9" i="5"/>
  <c r="F8" i="5"/>
  <c r="G8" i="5" s="1"/>
  <c r="D8" i="5"/>
  <c r="F7" i="5"/>
  <c r="G7" i="5" s="1"/>
  <c r="D7" i="5"/>
  <c r="F6" i="5"/>
  <c r="G6" i="5" s="1"/>
  <c r="D6" i="5"/>
  <c r="F5" i="5"/>
  <c r="G5" i="5" s="1"/>
  <c r="D5" i="5"/>
  <c r="AA67" i="5"/>
  <c r="AB67" i="5" s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G79" i="1"/>
  <c r="H79" i="1" s="1"/>
  <c r="D79" i="1"/>
  <c r="G78" i="1"/>
  <c r="H78" i="1" s="1"/>
  <c r="D78" i="1"/>
  <c r="G77" i="1"/>
  <c r="H77" i="1" s="1"/>
  <c r="D77" i="1"/>
  <c r="G76" i="1"/>
  <c r="H76" i="1" s="1"/>
  <c r="D76" i="1"/>
  <c r="G75" i="1"/>
  <c r="H75" i="1" s="1"/>
  <c r="D75" i="1"/>
  <c r="G74" i="1"/>
  <c r="H74" i="1" s="1"/>
  <c r="D74" i="1"/>
  <c r="G73" i="1"/>
  <c r="H73" i="1" s="1"/>
  <c r="D73" i="1"/>
  <c r="G72" i="1"/>
  <c r="H72" i="1" s="1"/>
  <c r="D72" i="1"/>
  <c r="G71" i="1"/>
  <c r="H71" i="1" s="1"/>
  <c r="D71" i="1"/>
  <c r="G70" i="1"/>
  <c r="H70" i="1" s="1"/>
  <c r="D70" i="1"/>
  <c r="G69" i="1"/>
  <c r="H69" i="1" s="1"/>
  <c r="D69" i="1"/>
  <c r="G68" i="1"/>
  <c r="H68" i="1" s="1"/>
  <c r="D68" i="1"/>
  <c r="G67" i="1"/>
  <c r="H67" i="1" s="1"/>
  <c r="D67" i="1"/>
  <c r="G65" i="1"/>
  <c r="H65" i="1" s="1"/>
  <c r="D65" i="1"/>
  <c r="G64" i="1"/>
  <c r="H64" i="1" s="1"/>
  <c r="D64" i="1"/>
  <c r="G63" i="1"/>
  <c r="H63" i="1" s="1"/>
  <c r="D63" i="1"/>
  <c r="G62" i="1"/>
  <c r="H62" i="1" s="1"/>
  <c r="D62" i="1"/>
  <c r="G61" i="1"/>
  <c r="H61" i="1" s="1"/>
  <c r="D61" i="1"/>
  <c r="G60" i="1"/>
  <c r="H60" i="1" s="1"/>
  <c r="D60" i="1"/>
  <c r="G59" i="1"/>
  <c r="H59" i="1" s="1"/>
  <c r="D59" i="1"/>
  <c r="G58" i="1"/>
  <c r="H58" i="1" s="1"/>
  <c r="D58" i="1"/>
  <c r="G57" i="1"/>
  <c r="H57" i="1" s="1"/>
  <c r="D57" i="1"/>
  <c r="G56" i="1"/>
  <c r="H56" i="1" s="1"/>
  <c r="D56" i="1"/>
  <c r="G55" i="1"/>
  <c r="H55" i="1" s="1"/>
  <c r="D55" i="1"/>
  <c r="G54" i="1"/>
  <c r="H54" i="1" s="1"/>
  <c r="D54" i="1"/>
  <c r="G53" i="1"/>
  <c r="H53" i="1" s="1"/>
  <c r="D53" i="1"/>
  <c r="G52" i="1"/>
  <c r="H52" i="1" s="1"/>
  <c r="D52" i="1"/>
  <c r="G51" i="1"/>
  <c r="H51" i="1" s="1"/>
  <c r="D51" i="1"/>
  <c r="G50" i="1"/>
  <c r="H50" i="1" s="1"/>
  <c r="D50" i="1"/>
  <c r="G49" i="1"/>
  <c r="H49" i="1" s="1"/>
  <c r="D49" i="1"/>
  <c r="G48" i="1"/>
  <c r="H48" i="1" s="1"/>
  <c r="D48" i="1"/>
  <c r="G47" i="1"/>
  <c r="H47" i="1" s="1"/>
  <c r="D47" i="1"/>
  <c r="G46" i="1"/>
  <c r="H46" i="1" s="1"/>
  <c r="D46" i="1"/>
  <c r="G45" i="1"/>
  <c r="H45" i="1" s="1"/>
  <c r="D45" i="1"/>
  <c r="G44" i="1"/>
  <c r="H44" i="1" s="1"/>
  <c r="D44" i="1"/>
  <c r="G43" i="1"/>
  <c r="H43" i="1" s="1"/>
  <c r="D43" i="1"/>
  <c r="G42" i="1"/>
  <c r="H42" i="1" s="1"/>
  <c r="D42" i="1"/>
  <c r="G41" i="1"/>
  <c r="H41" i="1" s="1"/>
  <c r="D41" i="1"/>
  <c r="G40" i="1"/>
  <c r="H40" i="1" s="1"/>
  <c r="D40" i="1"/>
  <c r="G39" i="1"/>
  <c r="H39" i="1" s="1"/>
  <c r="D39" i="1"/>
  <c r="G38" i="1"/>
  <c r="H38" i="1" s="1"/>
  <c r="D38" i="1"/>
  <c r="G37" i="1"/>
  <c r="H37" i="1" s="1"/>
  <c r="D37" i="1"/>
  <c r="G36" i="1"/>
  <c r="H36" i="1" s="1"/>
  <c r="D36" i="1"/>
  <c r="G35" i="1"/>
  <c r="H35" i="1" s="1"/>
  <c r="D35" i="1"/>
  <c r="G34" i="1"/>
  <c r="H34" i="1" s="1"/>
  <c r="D34" i="1"/>
  <c r="G33" i="1"/>
  <c r="H33" i="1" s="1"/>
  <c r="D33" i="1"/>
  <c r="G32" i="1"/>
  <c r="H32" i="1" s="1"/>
  <c r="D32" i="1"/>
  <c r="G31" i="1"/>
  <c r="H31" i="1" s="1"/>
  <c r="D31" i="1"/>
  <c r="G30" i="1"/>
  <c r="H30" i="1" s="1"/>
  <c r="D30" i="1"/>
  <c r="G29" i="1"/>
  <c r="H29" i="1" s="1"/>
  <c r="D29" i="1"/>
  <c r="G28" i="1"/>
  <c r="H28" i="1" s="1"/>
  <c r="D28" i="1"/>
  <c r="G27" i="1"/>
  <c r="H27" i="1" s="1"/>
  <c r="D27" i="1"/>
  <c r="G26" i="1"/>
  <c r="H26" i="1" s="1"/>
  <c r="D26" i="1"/>
  <c r="G25" i="1"/>
  <c r="H25" i="1" s="1"/>
  <c r="D25" i="1"/>
  <c r="G24" i="1"/>
  <c r="H24" i="1" s="1"/>
  <c r="D24" i="1"/>
  <c r="G23" i="1"/>
  <c r="H23" i="1" s="1"/>
  <c r="D23" i="1"/>
  <c r="G22" i="1"/>
  <c r="H22" i="1" s="1"/>
  <c r="D22" i="1"/>
  <c r="G21" i="1"/>
  <c r="H21" i="1" s="1"/>
  <c r="D21" i="1"/>
  <c r="G20" i="1"/>
  <c r="H20" i="1" s="1"/>
  <c r="D20" i="1"/>
  <c r="G19" i="1"/>
  <c r="H19" i="1" s="1"/>
  <c r="D19" i="1"/>
  <c r="G18" i="1"/>
  <c r="H18" i="1" s="1"/>
  <c r="D18" i="1"/>
  <c r="G17" i="1"/>
  <c r="H17" i="1" s="1"/>
  <c r="D17" i="1"/>
  <c r="G16" i="1"/>
  <c r="H16" i="1" s="1"/>
  <c r="D16" i="1"/>
  <c r="G15" i="1"/>
  <c r="H15" i="1" s="1"/>
  <c r="D15" i="1"/>
  <c r="G14" i="1"/>
  <c r="H14" i="1" s="1"/>
  <c r="D14" i="1"/>
  <c r="G13" i="1"/>
  <c r="H13" i="1" s="1"/>
  <c r="D13" i="1"/>
  <c r="G12" i="1"/>
  <c r="H12" i="1" s="1"/>
  <c r="D12" i="1"/>
  <c r="G11" i="1"/>
  <c r="H11" i="1" s="1"/>
  <c r="D11" i="1"/>
  <c r="G10" i="1"/>
  <c r="H10" i="1" s="1"/>
  <c r="D10" i="1"/>
  <c r="G9" i="1"/>
  <c r="H9" i="1" s="1"/>
  <c r="D9" i="1"/>
  <c r="G8" i="1"/>
  <c r="H8" i="1" s="1"/>
  <c r="D8" i="1"/>
  <c r="G7" i="1"/>
  <c r="H7" i="1" s="1"/>
  <c r="D7" i="1"/>
  <c r="G6" i="1"/>
  <c r="H6" i="1" s="1"/>
  <c r="D6" i="1"/>
  <c r="G5" i="1"/>
  <c r="H5" i="1" s="1"/>
  <c r="D5" i="1"/>
  <c r="AA32" i="3"/>
  <c r="AB32" i="3" s="1"/>
  <c r="F32" i="3"/>
  <c r="AA31" i="3"/>
  <c r="AB31" i="3" s="1"/>
  <c r="F31" i="3"/>
  <c r="G31" i="3" s="1"/>
  <c r="D31" i="3"/>
  <c r="AB30" i="3"/>
  <c r="AA30" i="3"/>
  <c r="G30" i="3"/>
  <c r="F30" i="3"/>
  <c r="D30" i="3"/>
  <c r="AA29" i="3"/>
  <c r="AB29" i="3" s="1"/>
  <c r="F29" i="3"/>
  <c r="G29" i="3" s="1"/>
  <c r="D29" i="3"/>
  <c r="AB28" i="3"/>
  <c r="AA28" i="3"/>
  <c r="G28" i="3"/>
  <c r="F28" i="3"/>
  <c r="D28" i="3"/>
  <c r="AA27" i="3"/>
  <c r="AB27" i="3" s="1"/>
  <c r="F27" i="3"/>
  <c r="G27" i="3" s="1"/>
  <c r="D27" i="3"/>
  <c r="AB26" i="3"/>
  <c r="AA26" i="3"/>
  <c r="G26" i="3"/>
  <c r="F26" i="3"/>
  <c r="D26" i="3"/>
  <c r="AA25" i="3"/>
  <c r="AB25" i="3" s="1"/>
  <c r="F25" i="3"/>
  <c r="G25" i="3" s="1"/>
  <c r="D25" i="3"/>
  <c r="AB24" i="3"/>
  <c r="AA24" i="3"/>
  <c r="G24" i="3"/>
  <c r="F24" i="3"/>
  <c r="D24" i="3"/>
  <c r="AA23" i="3"/>
  <c r="AB23" i="3" s="1"/>
  <c r="F23" i="3"/>
  <c r="G23" i="3" s="1"/>
  <c r="D23" i="3"/>
  <c r="AB22" i="3"/>
  <c r="AA22" i="3"/>
  <c r="G22" i="3"/>
  <c r="F22" i="3"/>
  <c r="D22" i="3"/>
  <c r="AA21" i="3"/>
  <c r="AB21" i="3" s="1"/>
  <c r="F21" i="3"/>
  <c r="G21" i="3" s="1"/>
  <c r="D21" i="3"/>
  <c r="AB20" i="3"/>
  <c r="AA20" i="3"/>
  <c r="G20" i="3"/>
  <c r="F20" i="3"/>
  <c r="D20" i="3"/>
  <c r="AA19" i="3"/>
  <c r="AB19" i="3" s="1"/>
  <c r="F19" i="3"/>
  <c r="G19" i="3" s="1"/>
  <c r="D19" i="3"/>
  <c r="AB18" i="3"/>
  <c r="AA18" i="3"/>
  <c r="G18" i="3"/>
  <c r="F18" i="3"/>
  <c r="D18" i="3"/>
  <c r="AA17" i="3"/>
  <c r="AB17" i="3" s="1"/>
  <c r="F17" i="3"/>
  <c r="G17" i="3" s="1"/>
  <c r="D17" i="3"/>
  <c r="AB16" i="3"/>
  <c r="AA16" i="3"/>
  <c r="G16" i="3"/>
  <c r="F16" i="3"/>
  <c r="D16" i="3"/>
  <c r="AA15" i="3"/>
  <c r="AB15" i="3" s="1"/>
  <c r="F15" i="3"/>
  <c r="G15" i="3" s="1"/>
  <c r="D15" i="3"/>
  <c r="AB14" i="3"/>
  <c r="AA14" i="3"/>
  <c r="G14" i="3"/>
  <c r="F14" i="3"/>
  <c r="D14" i="3"/>
  <c r="AA13" i="3"/>
  <c r="AB13" i="3" s="1"/>
  <c r="F13" i="3"/>
  <c r="G13" i="3" s="1"/>
  <c r="D13" i="3"/>
  <c r="AB12" i="3"/>
  <c r="AA12" i="3"/>
  <c r="G12" i="3"/>
  <c r="F12" i="3"/>
  <c r="D12" i="3"/>
  <c r="AA11" i="3"/>
  <c r="AB11" i="3" s="1"/>
  <c r="F11" i="3"/>
  <c r="G11" i="3" s="1"/>
  <c r="D11" i="3"/>
  <c r="AB10" i="3"/>
  <c r="AA10" i="3"/>
  <c r="G10" i="3"/>
  <c r="F10" i="3"/>
  <c r="D10" i="3"/>
  <c r="AA9" i="3"/>
  <c r="AB9" i="3" s="1"/>
  <c r="F9" i="3"/>
  <c r="G9" i="3" s="1"/>
  <c r="D9" i="3"/>
  <c r="AB8" i="3"/>
  <c r="AA8" i="3"/>
  <c r="G8" i="3"/>
  <c r="F8" i="3"/>
  <c r="D8" i="3"/>
  <c r="AA7" i="3"/>
  <c r="AB7" i="3" s="1"/>
  <c r="F7" i="3"/>
  <c r="G7" i="3" s="1"/>
  <c r="D7" i="3"/>
  <c r="AB6" i="3"/>
  <c r="AA6" i="3"/>
  <c r="G6" i="3"/>
  <c r="F6" i="3"/>
  <c r="D6" i="3"/>
  <c r="AA5" i="3"/>
  <c r="AB5" i="3" s="1"/>
  <c r="F5" i="3"/>
  <c r="G5" i="3" s="1"/>
  <c r="D5" i="3"/>
  <c r="AB4" i="3"/>
  <c r="AA4" i="3"/>
  <c r="G4" i="3"/>
  <c r="F4" i="3"/>
  <c r="D4" i="3"/>
  <c r="AB61" i="1" l="1"/>
  <c r="AC61" i="1" s="1"/>
  <c r="AB66" i="1"/>
  <c r="AC66" i="1" s="1"/>
  <c r="AC5" i="1"/>
  <c r="AB7" i="1"/>
  <c r="AC7" i="1" s="1"/>
  <c r="AB9" i="1"/>
  <c r="AC9" i="1" s="1"/>
  <c r="AB11" i="1"/>
  <c r="AC11" i="1" s="1"/>
  <c r="AB13" i="1"/>
  <c r="AC13" i="1" s="1"/>
  <c r="AB15" i="1"/>
  <c r="AC15" i="1" s="1"/>
  <c r="AB17" i="1"/>
  <c r="AC17" i="1" s="1"/>
  <c r="AB19" i="1"/>
  <c r="AC19" i="1" s="1"/>
  <c r="AB21" i="1"/>
  <c r="AC21" i="1" s="1"/>
  <c r="AB23" i="1"/>
  <c r="AC23" i="1" s="1"/>
  <c r="AB25" i="1"/>
  <c r="AC25" i="1" s="1"/>
  <c r="AB27" i="1"/>
  <c r="AC27" i="1" s="1"/>
  <c r="AB29" i="1"/>
  <c r="AC29" i="1" s="1"/>
  <c r="AB31" i="1"/>
  <c r="AC31" i="1" s="1"/>
  <c r="AB33" i="1"/>
  <c r="AC33" i="1" s="1"/>
  <c r="AB35" i="1"/>
  <c r="AC35" i="1" s="1"/>
  <c r="AB37" i="1"/>
  <c r="AC37" i="1" s="1"/>
  <c r="AB39" i="1"/>
  <c r="AC39" i="1" s="1"/>
  <c r="AB41" i="1"/>
  <c r="AC41" i="1" s="1"/>
  <c r="AB43" i="1"/>
  <c r="AC43" i="1" s="1"/>
  <c r="AB45" i="1"/>
  <c r="AC45" i="1" s="1"/>
  <c r="AB47" i="1"/>
  <c r="AC47" i="1" s="1"/>
  <c r="AB49" i="1"/>
  <c r="AC49" i="1" s="1"/>
  <c r="AB51" i="1"/>
  <c r="AC51" i="1" s="1"/>
  <c r="AB53" i="1"/>
  <c r="AC53" i="1" s="1"/>
  <c r="AB55" i="1"/>
  <c r="AC55" i="1" s="1"/>
  <c r="AB57" i="1"/>
  <c r="AC57" i="1" s="1"/>
  <c r="AB59" i="1"/>
  <c r="AC59" i="1" s="1"/>
  <c r="AB145" i="1"/>
  <c r="AC145" i="1" s="1"/>
  <c r="AB144" i="1"/>
  <c r="AC144" i="1" s="1"/>
  <c r="AB143" i="1"/>
  <c r="AC143" i="1" s="1"/>
  <c r="AB142" i="1"/>
  <c r="AC142" i="1" s="1"/>
  <c r="AB141" i="1"/>
  <c r="AC141" i="1" s="1"/>
  <c r="AB140" i="1"/>
  <c r="AC140" i="1" s="1"/>
  <c r="AB136" i="1"/>
  <c r="AC136" i="1" s="1"/>
  <c r="AB135" i="1"/>
  <c r="AC135" i="1" s="1"/>
  <c r="AB138" i="1"/>
  <c r="AC138" i="1" s="1"/>
  <c r="AB137" i="1"/>
  <c r="AC137" i="1" s="1"/>
  <c r="AB134" i="1"/>
  <c r="AC134" i="1" s="1"/>
  <c r="AB133" i="1"/>
  <c r="AC133" i="1" s="1"/>
  <c r="AB132" i="1"/>
  <c r="AC132" i="1" s="1"/>
  <c r="AB131" i="1"/>
  <c r="AC131" i="1" s="1"/>
  <c r="AB130" i="1"/>
  <c r="AC130" i="1" s="1"/>
  <c r="AB129" i="1"/>
  <c r="AC129" i="1" s="1"/>
  <c r="AB128" i="1"/>
  <c r="AC128" i="1" s="1"/>
  <c r="AB127" i="1"/>
  <c r="AC127" i="1" s="1"/>
  <c r="AB126" i="1"/>
  <c r="AC126" i="1" s="1"/>
  <c r="AB125" i="1"/>
  <c r="AC125" i="1" s="1"/>
  <c r="AB122" i="1"/>
  <c r="AC122" i="1" s="1"/>
  <c r="AB121" i="1"/>
  <c r="AC121" i="1" s="1"/>
  <c r="AB119" i="1"/>
  <c r="AC119" i="1" s="1"/>
  <c r="AB118" i="1"/>
  <c r="AC118" i="1" s="1"/>
  <c r="AB116" i="1"/>
  <c r="AC116" i="1" s="1"/>
  <c r="AB115" i="1"/>
  <c r="AC115" i="1" s="1"/>
  <c r="AB114" i="1"/>
  <c r="AC114" i="1" s="1"/>
  <c r="AB113" i="1"/>
  <c r="AC113" i="1" s="1"/>
  <c r="AB112" i="1"/>
  <c r="AC112" i="1" s="1"/>
  <c r="AB111" i="1"/>
  <c r="AC111" i="1" s="1"/>
  <c r="AB139" i="1"/>
  <c r="AC139" i="1" s="1"/>
  <c r="AB124" i="1"/>
  <c r="AC124" i="1" s="1"/>
  <c r="AB123" i="1"/>
  <c r="AC123" i="1" s="1"/>
  <c r="AB120" i="1"/>
  <c r="AC120" i="1" s="1"/>
  <c r="AB117" i="1"/>
  <c r="AC117" i="1" s="1"/>
  <c r="AB110" i="1"/>
  <c r="AC110" i="1" s="1"/>
  <c r="AB109" i="1"/>
  <c r="AC109" i="1" s="1"/>
  <c r="AB108" i="1"/>
  <c r="AC108" i="1" s="1"/>
  <c r="AB107" i="1"/>
  <c r="AC107" i="1" s="1"/>
  <c r="AB105" i="1"/>
  <c r="AC105" i="1" s="1"/>
  <c r="AB103" i="1"/>
  <c r="AC103" i="1" s="1"/>
  <c r="AB101" i="1"/>
  <c r="AC101" i="1" s="1"/>
  <c r="AB99" i="1"/>
  <c r="AC99" i="1" s="1"/>
  <c r="AB97" i="1"/>
  <c r="AC97" i="1" s="1"/>
  <c r="AB95" i="1"/>
  <c r="AC95" i="1" s="1"/>
  <c r="AB93" i="1"/>
  <c r="AC93" i="1" s="1"/>
  <c r="AB91" i="1"/>
  <c r="AC91" i="1" s="1"/>
  <c r="AB89" i="1"/>
  <c r="AC89" i="1" s="1"/>
  <c r="AB87" i="1"/>
  <c r="AC87" i="1" s="1"/>
  <c r="AB85" i="1"/>
  <c r="AC85" i="1" s="1"/>
  <c r="AB83" i="1"/>
  <c r="AC83" i="1" s="1"/>
  <c r="AB81" i="1"/>
  <c r="AC81" i="1" s="1"/>
  <c r="AB79" i="1"/>
  <c r="AC79" i="1" s="1"/>
  <c r="AB77" i="1"/>
  <c r="AC77" i="1" s="1"/>
  <c r="AB75" i="1"/>
  <c r="AC75" i="1" s="1"/>
  <c r="AB73" i="1"/>
  <c r="AC73" i="1" s="1"/>
  <c r="AB71" i="1"/>
  <c r="AC71" i="1" s="1"/>
  <c r="AB69" i="1"/>
  <c r="AC69" i="1" s="1"/>
  <c r="AB67" i="1"/>
  <c r="AC67" i="1" s="1"/>
  <c r="AB65" i="1"/>
  <c r="AC65" i="1" s="1"/>
  <c r="AB63" i="1"/>
  <c r="AC63" i="1" s="1"/>
  <c r="AB106" i="1"/>
  <c r="AC106" i="1" s="1"/>
  <c r="AB104" i="1"/>
  <c r="AC104" i="1" s="1"/>
  <c r="AB102" i="1"/>
  <c r="AC102" i="1" s="1"/>
  <c r="AB100" i="1"/>
  <c r="AC100" i="1" s="1"/>
  <c r="AB98" i="1"/>
  <c r="AC98" i="1" s="1"/>
  <c r="AB96" i="1"/>
  <c r="AC96" i="1" s="1"/>
  <c r="AB94" i="1"/>
  <c r="AC94" i="1" s="1"/>
  <c r="AB92" i="1"/>
  <c r="AC92" i="1" s="1"/>
  <c r="AB90" i="1"/>
  <c r="AC90" i="1" s="1"/>
  <c r="AB88" i="1"/>
  <c r="AC88" i="1" s="1"/>
  <c r="AB86" i="1"/>
  <c r="AC86" i="1" s="1"/>
  <c r="AB84" i="1"/>
  <c r="AC84" i="1" s="1"/>
  <c r="AB82" i="1"/>
  <c r="AC82" i="1" s="1"/>
  <c r="AB80" i="1"/>
  <c r="AC80" i="1" s="1"/>
  <c r="AB78" i="1"/>
  <c r="AC78" i="1" s="1"/>
  <c r="AB76" i="1"/>
  <c r="AC76" i="1" s="1"/>
  <c r="AB74" i="1"/>
  <c r="AC74" i="1" s="1"/>
  <c r="AB72" i="1"/>
  <c r="AC72" i="1" s="1"/>
  <c r="AB70" i="1"/>
  <c r="AC70" i="1" s="1"/>
  <c r="AB68" i="1"/>
  <c r="AC68" i="1" s="1"/>
  <c r="AB64" i="1"/>
  <c r="AC64" i="1" s="1"/>
  <c r="AB6" i="1"/>
  <c r="AC6" i="1" s="1"/>
  <c r="AB8" i="1"/>
  <c r="AC8" i="1" s="1"/>
  <c r="AB10" i="1"/>
  <c r="AC10" i="1" s="1"/>
  <c r="AB12" i="1"/>
  <c r="AC12" i="1" s="1"/>
  <c r="AB14" i="1"/>
  <c r="AC14" i="1" s="1"/>
  <c r="AB16" i="1"/>
  <c r="AC16" i="1" s="1"/>
  <c r="AB18" i="1"/>
  <c r="AC18" i="1" s="1"/>
  <c r="AB20" i="1"/>
  <c r="AC20" i="1" s="1"/>
  <c r="AB22" i="1"/>
  <c r="AC22" i="1" s="1"/>
  <c r="AB24" i="1"/>
  <c r="AC24" i="1" s="1"/>
  <c r="AB26" i="1"/>
  <c r="AC26" i="1" s="1"/>
  <c r="AB28" i="1"/>
  <c r="AC28" i="1" s="1"/>
  <c r="AB30" i="1"/>
  <c r="AC30" i="1" s="1"/>
  <c r="AB32" i="1"/>
  <c r="AC32" i="1" s="1"/>
  <c r="AB34" i="1"/>
  <c r="AC34" i="1" s="1"/>
  <c r="AB36" i="1"/>
  <c r="AC36" i="1" s="1"/>
  <c r="AB38" i="1"/>
  <c r="AC38" i="1" s="1"/>
  <c r="AB40" i="1"/>
  <c r="AC40" i="1" s="1"/>
  <c r="AB42" i="1"/>
  <c r="AC42" i="1" s="1"/>
  <c r="AB44" i="1"/>
  <c r="AC44" i="1" s="1"/>
  <c r="AB46" i="1"/>
  <c r="AC46" i="1" s="1"/>
  <c r="AB48" i="1"/>
  <c r="AC48" i="1" s="1"/>
  <c r="AB50" i="1"/>
  <c r="AC50" i="1" s="1"/>
  <c r="AB52" i="1"/>
  <c r="AC52" i="1" s="1"/>
  <c r="AB54" i="1"/>
  <c r="AC54" i="1" s="1"/>
  <c r="AB56" i="1"/>
  <c r="AC56" i="1" s="1"/>
  <c r="AB58" i="1"/>
  <c r="AC58" i="1" s="1"/>
  <c r="AB60" i="1"/>
  <c r="AC60" i="1" s="1"/>
  <c r="AB62" i="1"/>
  <c r="AC62" i="1" s="1"/>
  <c r="AA5" i="5"/>
  <c r="AB5" i="5" s="1"/>
  <c r="AA7" i="5"/>
  <c r="AB7" i="5" s="1"/>
  <c r="AA9" i="5"/>
  <c r="AB9" i="5" s="1"/>
  <c r="AA10" i="5"/>
  <c r="AB10" i="5" s="1"/>
  <c r="AA12" i="5"/>
  <c r="AB12" i="5" s="1"/>
  <c r="AA14" i="5"/>
  <c r="AB14" i="5" s="1"/>
  <c r="AA16" i="5"/>
  <c r="AB16" i="5" s="1"/>
  <c r="AA17" i="5"/>
  <c r="AB17" i="5" s="1"/>
  <c r="AA19" i="5"/>
  <c r="AB19" i="5" s="1"/>
  <c r="AA21" i="5"/>
  <c r="AB21" i="5" s="1"/>
  <c r="AA23" i="5"/>
  <c r="AB23" i="5" s="1"/>
  <c r="AA25" i="5"/>
  <c r="AB25" i="5" s="1"/>
  <c r="AA26" i="5"/>
  <c r="AB26" i="5" s="1"/>
  <c r="AA28" i="5"/>
  <c r="AB28" i="5" s="1"/>
  <c r="AA30" i="5"/>
  <c r="AB30" i="5" s="1"/>
  <c r="AA32" i="5"/>
  <c r="AB32" i="5" s="1"/>
  <c r="AA35" i="5"/>
  <c r="AB35" i="5" s="1"/>
  <c r="AA37" i="5"/>
  <c r="AB37" i="5" s="1"/>
  <c r="AA39" i="5"/>
  <c r="AB39" i="5" s="1"/>
  <c r="AA41" i="5"/>
  <c r="AB41" i="5" s="1"/>
  <c r="AA43" i="5"/>
  <c r="AB43" i="5" s="1"/>
  <c r="AA44" i="5"/>
  <c r="AB44" i="5" s="1"/>
  <c r="AA46" i="5"/>
  <c r="AB46" i="5" s="1"/>
  <c r="AA48" i="5"/>
  <c r="AB48" i="5" s="1"/>
  <c r="AA51" i="5"/>
  <c r="AB51" i="5" s="1"/>
  <c r="AA53" i="5"/>
  <c r="AB53" i="5" s="1"/>
  <c r="AA55" i="5"/>
  <c r="AB55" i="5" s="1"/>
  <c r="AA63" i="5"/>
  <c r="AB63" i="5" s="1"/>
  <c r="AA65" i="5"/>
  <c r="AB65" i="5" s="1"/>
  <c r="AA145" i="5"/>
  <c r="AB145" i="5" s="1"/>
  <c r="AA144" i="5"/>
  <c r="AB144" i="5" s="1"/>
  <c r="AA143" i="5"/>
  <c r="AB143" i="5" s="1"/>
  <c r="AA142" i="5"/>
  <c r="AB142" i="5" s="1"/>
  <c r="AA141" i="5"/>
  <c r="AB141" i="5" s="1"/>
  <c r="AA140" i="5"/>
  <c r="AB140" i="5" s="1"/>
  <c r="AA139" i="5"/>
  <c r="AB139" i="5" s="1"/>
  <c r="AA138" i="5"/>
  <c r="AB138" i="5" s="1"/>
  <c r="AA137" i="5"/>
  <c r="AB137" i="5" s="1"/>
  <c r="AA136" i="5"/>
  <c r="AB136" i="5" s="1"/>
  <c r="AA135" i="5"/>
  <c r="AB135" i="5" s="1"/>
  <c r="AA134" i="5"/>
  <c r="AB134" i="5" s="1"/>
  <c r="AA133" i="5"/>
  <c r="AB133" i="5" s="1"/>
  <c r="AA132" i="5"/>
  <c r="AB132" i="5" s="1"/>
  <c r="AA131" i="5"/>
  <c r="AB131" i="5" s="1"/>
  <c r="AA130" i="5"/>
  <c r="AB130" i="5" s="1"/>
  <c r="AA129" i="5"/>
  <c r="AB129" i="5" s="1"/>
  <c r="AA128" i="5"/>
  <c r="AB128" i="5" s="1"/>
  <c r="AA127" i="5"/>
  <c r="AB127" i="5" s="1"/>
  <c r="AA126" i="5"/>
  <c r="AB126" i="5" s="1"/>
  <c r="AA125" i="5"/>
  <c r="AB125" i="5" s="1"/>
  <c r="AA124" i="5"/>
  <c r="AB124" i="5" s="1"/>
  <c r="AA123" i="5"/>
  <c r="AB123" i="5" s="1"/>
  <c r="AA122" i="5"/>
  <c r="AB122" i="5" s="1"/>
  <c r="AA121" i="5"/>
  <c r="AB121" i="5" s="1"/>
  <c r="AA120" i="5"/>
  <c r="AB120" i="5" s="1"/>
  <c r="AA119" i="5"/>
  <c r="AB119" i="5" s="1"/>
  <c r="AA118" i="5"/>
  <c r="AB118" i="5" s="1"/>
  <c r="AA117" i="5"/>
  <c r="AB117" i="5" s="1"/>
  <c r="AA116" i="5"/>
  <c r="AB116" i="5" s="1"/>
  <c r="AA115" i="5"/>
  <c r="AB115" i="5" s="1"/>
  <c r="AA114" i="5"/>
  <c r="AB114" i="5" s="1"/>
  <c r="AA113" i="5"/>
  <c r="AB113" i="5" s="1"/>
  <c r="AA112" i="5"/>
  <c r="AB112" i="5" s="1"/>
  <c r="AA111" i="5"/>
  <c r="AB111" i="5" s="1"/>
  <c r="AA110" i="5"/>
  <c r="AB110" i="5" s="1"/>
  <c r="AA109" i="5"/>
  <c r="AB109" i="5" s="1"/>
  <c r="AA108" i="5"/>
  <c r="AB108" i="5" s="1"/>
  <c r="AA107" i="5"/>
  <c r="AB107" i="5" s="1"/>
  <c r="AA105" i="5"/>
  <c r="AB105" i="5" s="1"/>
  <c r="AA103" i="5"/>
  <c r="AB103" i="5" s="1"/>
  <c r="AA101" i="5"/>
  <c r="AB101" i="5" s="1"/>
  <c r="AA99" i="5"/>
  <c r="AB99" i="5" s="1"/>
  <c r="AA97" i="5"/>
  <c r="AB97" i="5" s="1"/>
  <c r="AA95" i="5"/>
  <c r="AB95" i="5" s="1"/>
  <c r="AA93" i="5"/>
  <c r="AB93" i="5" s="1"/>
  <c r="AA91" i="5"/>
  <c r="AB91" i="5" s="1"/>
  <c r="AA89" i="5"/>
  <c r="AB89" i="5" s="1"/>
  <c r="AA87" i="5"/>
  <c r="AB87" i="5" s="1"/>
  <c r="AA85" i="5"/>
  <c r="AB85" i="5" s="1"/>
  <c r="AA83" i="5"/>
  <c r="AB83" i="5" s="1"/>
  <c r="AA81" i="5"/>
  <c r="AB81" i="5" s="1"/>
  <c r="AA79" i="5"/>
  <c r="AB79" i="5" s="1"/>
  <c r="AA77" i="5"/>
  <c r="AB77" i="5" s="1"/>
  <c r="AA75" i="5"/>
  <c r="AB75" i="5" s="1"/>
  <c r="AA73" i="5"/>
  <c r="AB73" i="5" s="1"/>
  <c r="AA71" i="5"/>
  <c r="AB71" i="5" s="1"/>
  <c r="AA69" i="5"/>
  <c r="AB69" i="5" s="1"/>
  <c r="AA106" i="5"/>
  <c r="AB106" i="5" s="1"/>
  <c r="AA104" i="5"/>
  <c r="AB104" i="5" s="1"/>
  <c r="AA102" i="5"/>
  <c r="AB102" i="5" s="1"/>
  <c r="AA100" i="5"/>
  <c r="AB100" i="5" s="1"/>
  <c r="AA98" i="5"/>
  <c r="AB98" i="5" s="1"/>
  <c r="AA96" i="5"/>
  <c r="AB96" i="5" s="1"/>
  <c r="AA94" i="5"/>
  <c r="AB94" i="5" s="1"/>
  <c r="AA92" i="5"/>
  <c r="AB92" i="5" s="1"/>
  <c r="AA90" i="5"/>
  <c r="AB90" i="5" s="1"/>
  <c r="AA88" i="5"/>
  <c r="AB88" i="5" s="1"/>
  <c r="AA86" i="5"/>
  <c r="AB86" i="5" s="1"/>
  <c r="AA84" i="5"/>
  <c r="AB84" i="5" s="1"/>
  <c r="AA82" i="5"/>
  <c r="AB82" i="5" s="1"/>
  <c r="AA80" i="5"/>
  <c r="AB80" i="5" s="1"/>
  <c r="AA78" i="5"/>
  <c r="AB78" i="5" s="1"/>
  <c r="AA76" i="5"/>
  <c r="AB76" i="5" s="1"/>
  <c r="AA74" i="5"/>
  <c r="AB74" i="5" s="1"/>
  <c r="AA72" i="5"/>
  <c r="AB72" i="5" s="1"/>
  <c r="AA70" i="5"/>
  <c r="AB70" i="5" s="1"/>
  <c r="AA68" i="5"/>
  <c r="AB68" i="5" s="1"/>
  <c r="AA66" i="5"/>
  <c r="AB66" i="5" s="1"/>
  <c r="AA64" i="5"/>
  <c r="AB64" i="5" s="1"/>
  <c r="AA62" i="5"/>
  <c r="AB62" i="5" s="1"/>
  <c r="AA60" i="5"/>
  <c r="AB60" i="5" s="1"/>
  <c r="AA58" i="5"/>
  <c r="AB58" i="5" s="1"/>
  <c r="AA56" i="5"/>
  <c r="AB56" i="5" s="1"/>
  <c r="AA54" i="5"/>
  <c r="AB54" i="5" s="1"/>
  <c r="AA6" i="5"/>
  <c r="AB6" i="5" s="1"/>
  <c r="AA8" i="5"/>
  <c r="AB8" i="5" s="1"/>
  <c r="AA11" i="5"/>
  <c r="AB11" i="5" s="1"/>
  <c r="AA13" i="5"/>
  <c r="AB13" i="5" s="1"/>
  <c r="AA15" i="5"/>
  <c r="AB15" i="5" s="1"/>
  <c r="AA18" i="5"/>
  <c r="AB18" i="5" s="1"/>
  <c r="AA20" i="5"/>
  <c r="AB20" i="5" s="1"/>
  <c r="AA22" i="5"/>
  <c r="AB22" i="5" s="1"/>
  <c r="AA24" i="5"/>
  <c r="AB24" i="5" s="1"/>
  <c r="AA27" i="5"/>
  <c r="AB27" i="5" s="1"/>
  <c r="AA29" i="5"/>
  <c r="AB29" i="5" s="1"/>
  <c r="AA31" i="5"/>
  <c r="AB31" i="5" s="1"/>
  <c r="AA33" i="5"/>
  <c r="AB33" i="5" s="1"/>
  <c r="AA34" i="5"/>
  <c r="AB34" i="5" s="1"/>
  <c r="AA36" i="5"/>
  <c r="AB36" i="5" s="1"/>
  <c r="AA38" i="5"/>
  <c r="AB38" i="5" s="1"/>
  <c r="AA40" i="5"/>
  <c r="AB40" i="5" s="1"/>
  <c r="AA42" i="5"/>
  <c r="AB42" i="5" s="1"/>
  <c r="AA45" i="5"/>
  <c r="AB45" i="5" s="1"/>
  <c r="AA47" i="5"/>
  <c r="AB47" i="5" s="1"/>
  <c r="AA49" i="5"/>
  <c r="AB49" i="5" s="1"/>
  <c r="AA50" i="5"/>
  <c r="AB50" i="5" s="1"/>
  <c r="AA52" i="5"/>
  <c r="AB52" i="5" s="1"/>
  <c r="AA57" i="5"/>
  <c r="AB57" i="5" s="1"/>
  <c r="AA59" i="5"/>
  <c r="AB59" i="5" s="1"/>
  <c r="AA61" i="5"/>
  <c r="AB61" i="5" s="1"/>
  <c r="Y14" i="4"/>
  <c r="Z14" i="4" s="1"/>
  <c r="Y13" i="4"/>
  <c r="Z13" i="4" s="1"/>
  <c r="Y12" i="4"/>
  <c r="Z12" i="4" s="1"/>
  <c r="Y20" i="4"/>
  <c r="Z20" i="4" s="1"/>
  <c r="Y19" i="4"/>
  <c r="Z19" i="4" s="1"/>
  <c r="Y18" i="4"/>
  <c r="Z18" i="4" s="1"/>
  <c r="Y26" i="4"/>
  <c r="Z26" i="4" s="1"/>
  <c r="Y25" i="4"/>
  <c r="Z25" i="4" s="1"/>
  <c r="Y24" i="4"/>
  <c r="Z24" i="4" s="1"/>
  <c r="Y32" i="4"/>
  <c r="Z32" i="4" s="1"/>
  <c r="Y31" i="4"/>
  <c r="Z31" i="4" s="1"/>
  <c r="Y30" i="4"/>
  <c r="Z30" i="4" s="1"/>
  <c r="Y38" i="4"/>
  <c r="Z38" i="4" s="1"/>
  <c r="Y37" i="4"/>
  <c r="Z37" i="4" s="1"/>
  <c r="Y36" i="4"/>
  <c r="Z36" i="4" s="1"/>
  <c r="Y44" i="4"/>
  <c r="Z44" i="4" s="1"/>
  <c r="Y43" i="4"/>
  <c r="Z43" i="4" s="1"/>
  <c r="Y42" i="4"/>
  <c r="Z42" i="4" s="1"/>
  <c r="Y50" i="4"/>
  <c r="Z50" i="4" s="1"/>
  <c r="Y49" i="4"/>
  <c r="Z49" i="4" s="1"/>
  <c r="Y48" i="4"/>
  <c r="Z48" i="4" s="1"/>
  <c r="Y56" i="4"/>
  <c r="Z56" i="4" s="1"/>
  <c r="Y55" i="4"/>
  <c r="Y54" i="4"/>
  <c r="AF14" i="1" l="1"/>
  <c r="Z55" i="4"/>
  <c r="Z54" i="4"/>
</calcChain>
</file>

<file path=xl/sharedStrings.xml><?xml version="1.0" encoding="utf-8"?>
<sst xmlns="http://schemas.openxmlformats.org/spreadsheetml/2006/main" count="1046" uniqueCount="160">
  <si>
    <t>(m)</t>
  </si>
  <si>
    <t>Sample Tracking</t>
  </si>
  <si>
    <t>Nitrogen Data</t>
  </si>
  <si>
    <t>Carbon Data</t>
  </si>
  <si>
    <t>Analysis Date</t>
  </si>
  <si>
    <t>Sample</t>
  </si>
  <si>
    <t>Analysis #</t>
  </si>
  <si>
    <t>Amount (mg)</t>
  </si>
  <si>
    <t>Comments</t>
  </si>
  <si>
    <t>PeakArea N (Vs)</t>
  </si>
  <si>
    <t>Percent N</t>
  </si>
  <si>
    <t>Percent N Accuracy</t>
  </si>
  <si>
    <t>Percent N Precision</t>
  </si>
  <si>
    <t>d15N vs Air N2 (permil)</t>
  </si>
  <si>
    <t>d15N Accuracy</t>
  </si>
  <si>
    <t>d15N Precision</t>
  </si>
  <si>
    <t>PeakArea C (Vs)</t>
  </si>
  <si>
    <t>Percent C</t>
  </si>
  <si>
    <t>Percent C Accuracy</t>
  </si>
  <si>
    <t>Percent C Precision</t>
  </si>
  <si>
    <t>d13C vs VPDB (permil)</t>
  </si>
  <si>
    <t>d13C Accuracy</t>
  </si>
  <si>
    <t>d13C Precision</t>
  </si>
  <si>
    <t>100_1</t>
  </si>
  <si>
    <t>110_1</t>
  </si>
  <si>
    <t>120_1</t>
  </si>
  <si>
    <t>130_1</t>
  </si>
  <si>
    <t>140_1</t>
  </si>
  <si>
    <t>150_1</t>
  </si>
  <si>
    <t>160_1</t>
  </si>
  <si>
    <t>170_1</t>
  </si>
  <si>
    <t>180_1</t>
  </si>
  <si>
    <t>190_1</t>
  </si>
  <si>
    <t>200_1</t>
  </si>
  <si>
    <t>210_1</t>
  </si>
  <si>
    <t>220_1</t>
  </si>
  <si>
    <t>230_1</t>
  </si>
  <si>
    <t>240_1</t>
  </si>
  <si>
    <t>250_1</t>
  </si>
  <si>
    <t>260_1</t>
  </si>
  <si>
    <t>270_1</t>
  </si>
  <si>
    <t>280_1</t>
  </si>
  <si>
    <t>300_1</t>
  </si>
  <si>
    <t>320_1</t>
  </si>
  <si>
    <t>340_1</t>
  </si>
  <si>
    <t>360_1</t>
  </si>
  <si>
    <t>380_1</t>
  </si>
  <si>
    <t>390_1</t>
  </si>
  <si>
    <t>400_1</t>
  </si>
  <si>
    <t>410_1</t>
  </si>
  <si>
    <t>420_1</t>
  </si>
  <si>
    <t>GA2*</t>
  </si>
  <si>
    <t>empty</t>
  </si>
  <si>
    <t>265_1</t>
  </si>
  <si>
    <t>105_1</t>
  </si>
  <si>
    <t>255_1</t>
  </si>
  <si>
    <t>115_1</t>
  </si>
  <si>
    <t>BLANK_1</t>
  </si>
  <si>
    <t>125_1</t>
  </si>
  <si>
    <t>135_1</t>
  </si>
  <si>
    <t>145_1</t>
  </si>
  <si>
    <t>155_1</t>
  </si>
  <si>
    <t>165_1</t>
  </si>
  <si>
    <t>175_1</t>
  </si>
  <si>
    <t>BLANK_2</t>
  </si>
  <si>
    <t>MAL*</t>
  </si>
  <si>
    <t>185_1</t>
  </si>
  <si>
    <t>195_1</t>
  </si>
  <si>
    <t>205_1</t>
  </si>
  <si>
    <t>215_1</t>
  </si>
  <si>
    <t>225_1</t>
  </si>
  <si>
    <t>BLANK</t>
  </si>
  <si>
    <t>NaN</t>
  </si>
  <si>
    <t>depth</t>
  </si>
  <si>
    <t>(cmbs)</t>
  </si>
  <si>
    <t>average tin d13C</t>
  </si>
  <si>
    <t>average tin peak area</t>
  </si>
  <si>
    <t>d13C CORRECTED for tin</t>
  </si>
  <si>
    <t>ammount corrected</t>
  </si>
  <si>
    <t>(per mil)</t>
  </si>
  <si>
    <t>235_1</t>
  </si>
  <si>
    <t>245_1</t>
  </si>
  <si>
    <t>275_1</t>
  </si>
  <si>
    <t>285_1</t>
  </si>
  <si>
    <t>290_1</t>
  </si>
  <si>
    <t>295_1</t>
  </si>
  <si>
    <t>305_1</t>
  </si>
  <si>
    <t>310_1</t>
  </si>
  <si>
    <t>315_1</t>
  </si>
  <si>
    <t>325_1</t>
  </si>
  <si>
    <t>330_1</t>
  </si>
  <si>
    <t>335_1</t>
  </si>
  <si>
    <t>345_1</t>
  </si>
  <si>
    <t>350_1</t>
  </si>
  <si>
    <t>355_1</t>
  </si>
  <si>
    <t>365_1</t>
  </si>
  <si>
    <t>370_1</t>
  </si>
  <si>
    <t>GA1*</t>
  </si>
  <si>
    <t>375_1</t>
  </si>
  <si>
    <t>385_1</t>
  </si>
  <si>
    <t>395_1</t>
  </si>
  <si>
    <t>405_1</t>
  </si>
  <si>
    <t>415_1</t>
  </si>
  <si>
    <t>145_2</t>
  </si>
  <si>
    <t>145_3</t>
  </si>
  <si>
    <t>355_2</t>
  </si>
  <si>
    <t>270_2</t>
  </si>
  <si>
    <t>180_2</t>
  </si>
  <si>
    <t>210_2</t>
  </si>
  <si>
    <t>180_3</t>
  </si>
  <si>
    <t>210_3</t>
  </si>
  <si>
    <t>270_3</t>
  </si>
  <si>
    <t>repeated?</t>
  </si>
  <si>
    <t>repeat</t>
  </si>
  <si>
    <t>y</t>
  </si>
  <si>
    <t>d13C 1</t>
  </si>
  <si>
    <t>d13C 2</t>
  </si>
  <si>
    <t>d13C 3</t>
  </si>
  <si>
    <t>average</t>
  </si>
  <si>
    <t>SD</t>
  </si>
  <si>
    <t>outlier</t>
  </si>
  <si>
    <t>representative </t>
  </si>
  <si>
    <t>error term</t>
  </si>
  <si>
    <t>300_2</t>
  </si>
  <si>
    <t>300_3</t>
  </si>
  <si>
    <t>305_2</t>
  </si>
  <si>
    <t>305_3</t>
  </si>
  <si>
    <t>310_2</t>
  </si>
  <si>
    <t>310_3</t>
  </si>
  <si>
    <t>120_2</t>
  </si>
  <si>
    <t>EMPTY_TIN</t>
  </si>
  <si>
    <t>120_3</t>
  </si>
  <si>
    <t>315_2</t>
  </si>
  <si>
    <t>315_3</t>
  </si>
  <si>
    <t>320_3</t>
  </si>
  <si>
    <t>320_2</t>
  </si>
  <si>
    <t>325_2</t>
  </si>
  <si>
    <t>325_3</t>
  </si>
  <si>
    <t>330_2</t>
  </si>
  <si>
    <t>330_3</t>
  </si>
  <si>
    <t>335_2</t>
  </si>
  <si>
    <t>335_3</t>
  </si>
  <si>
    <t>340_2</t>
  </si>
  <si>
    <t>340_3</t>
  </si>
  <si>
    <t>250_2</t>
  </si>
  <si>
    <t>250_3</t>
  </si>
  <si>
    <t>345_2</t>
  </si>
  <si>
    <t>345_3</t>
  </si>
  <si>
    <t>350_2</t>
  </si>
  <si>
    <t>350_3</t>
  </si>
  <si>
    <t>355_3</t>
  </si>
  <si>
    <t>reason for replication</t>
  </si>
  <si>
    <t>transition zone</t>
  </si>
  <si>
    <t>representitve</t>
  </si>
  <si>
    <t>stds</t>
  </si>
  <si>
    <t>Mean</t>
  </si>
  <si>
    <t>Residual</t>
  </si>
  <si>
    <t>abs</t>
  </si>
  <si>
    <t xml:space="preserve">excluded? 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</si>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</sst>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BFEC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10" xfId="0" applyBorder="1"/>
    <xf numFmtId="0" fontId="0" fillId="34" borderId="0" xfId="0" applyFill="1"/>
    <xf numFmtId="0" fontId="0" fillId="33" borderId="0" xfId="0" applyFill="1"/>
    <xf numFmtId="0" fontId="16" fillId="0" borderId="0" xfId="0" applyFont="1"/>
    <xf numFmtId="0" fontId="0" fillId="0" borderId="0" xfId="0"/>
    <xf numFmtId="0" fontId="18" fillId="35" borderId="0" xfId="0" applyFont="1" applyFill="1"/>
    <xf numFmtId="0" fontId="0" fillId="0" borderId="0" xfId="0"/>
    <xf numFmtId="0" fontId="0" fillId="0" borderId="0" xfId="0" applyFont="1"/>
    <xf numFmtId="0" fontId="0" fillId="36" borderId="0" xfId="0" applyFill="1"/>
    <xf numFmtId="164" fontId="0" fillId="0" borderId="0" xfId="0" applyNumberFormat="1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0" fillId="37" borderId="0" xfId="0" applyFill="1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" fillId="0" borderId="0" xfId="0" applyFont="1" applyFill="1"/>
    <xf numFmtId="0" fontId="0" fillId="0" borderId="0" xfId="0" applyFont="1" applyFill="1"/>
    <xf numFmtId="164" fontId="0" fillId="0" borderId="0" xfId="0" applyNumberFormat="1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colors>
    <mruColors>
      <color rgb="FFFBFECE"/>
      <color rgb="FFECEFC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5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2.xml"/><Relationship Id="rId1" Type="http://schemas.openxmlformats.org/officeDocument/2006/relationships/themeOverride" Target="../theme/themeOverride1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'all data'!$H$5:$H$79</c:f>
              <c:numCache>
                <c:formatCode>General</c:formatCode>
                <c:ptCount val="75"/>
                <c:pt idx="0">
                  <c:v>2.1</c:v>
                </c:pt>
                <c:pt idx="1">
                  <c:v>3.55</c:v>
                </c:pt>
                <c:pt idx="2">
                  <c:v>4</c:v>
                </c:pt>
                <c:pt idx="3">
                  <c:v>1</c:v>
                </c:pt>
                <c:pt idx="4">
                  <c:v>1.05</c:v>
                </c:pt>
                <c:pt idx="5">
                  <c:v>1.1000000000000001</c:v>
                </c:pt>
                <c:pt idx="6">
                  <c:v>1.1499999999999999</c:v>
                </c:pt>
                <c:pt idx="7">
                  <c:v>1.2</c:v>
                </c:pt>
                <c:pt idx="8">
                  <c:v>1.25</c:v>
                </c:pt>
                <c:pt idx="9">
                  <c:v>1.3</c:v>
                </c:pt>
                <c:pt idx="10">
                  <c:v>1.35</c:v>
                </c:pt>
                <c:pt idx="11">
                  <c:v>1.4</c:v>
                </c:pt>
                <c:pt idx="12">
                  <c:v>1.45</c:v>
                </c:pt>
                <c:pt idx="13">
                  <c:v>1.5</c:v>
                </c:pt>
                <c:pt idx="14">
                  <c:v>1.55</c:v>
                </c:pt>
                <c:pt idx="15">
                  <c:v>1.6</c:v>
                </c:pt>
                <c:pt idx="16">
                  <c:v>1.65</c:v>
                </c:pt>
                <c:pt idx="17">
                  <c:v>1.7</c:v>
                </c:pt>
                <c:pt idx="18">
                  <c:v>1.75</c:v>
                </c:pt>
                <c:pt idx="19">
                  <c:v>1.8</c:v>
                </c:pt>
                <c:pt idx="20">
                  <c:v>1.85</c:v>
                </c:pt>
                <c:pt idx="21">
                  <c:v>1.9</c:v>
                </c:pt>
                <c:pt idx="22">
                  <c:v>1.95</c:v>
                </c:pt>
                <c:pt idx="23">
                  <c:v>2</c:v>
                </c:pt>
                <c:pt idx="24">
                  <c:v>2.0499999999999998</c:v>
                </c:pt>
                <c:pt idx="25">
                  <c:v>2.15</c:v>
                </c:pt>
                <c:pt idx="26">
                  <c:v>2.2000000000000002</c:v>
                </c:pt>
                <c:pt idx="27">
                  <c:v>2.25</c:v>
                </c:pt>
                <c:pt idx="28">
                  <c:v>2.2999999999999998</c:v>
                </c:pt>
                <c:pt idx="29">
                  <c:v>2.5499999999999998</c:v>
                </c:pt>
                <c:pt idx="30">
                  <c:v>2.65</c:v>
                </c:pt>
                <c:pt idx="31">
                  <c:v>1.45</c:v>
                </c:pt>
                <c:pt idx="32">
                  <c:v>1.45</c:v>
                </c:pt>
                <c:pt idx="33">
                  <c:v>1.8</c:v>
                </c:pt>
                <c:pt idx="34">
                  <c:v>1.8</c:v>
                </c:pt>
                <c:pt idx="35">
                  <c:v>2.1</c:v>
                </c:pt>
                <c:pt idx="36">
                  <c:v>2.1</c:v>
                </c:pt>
                <c:pt idx="37">
                  <c:v>2.35</c:v>
                </c:pt>
                <c:pt idx="38">
                  <c:v>2.4</c:v>
                </c:pt>
                <c:pt idx="39">
                  <c:v>2.4500000000000002</c:v>
                </c:pt>
                <c:pt idx="40">
                  <c:v>2.5</c:v>
                </c:pt>
                <c:pt idx="41">
                  <c:v>2.6</c:v>
                </c:pt>
                <c:pt idx="42">
                  <c:v>2.7</c:v>
                </c:pt>
                <c:pt idx="43">
                  <c:v>2.7</c:v>
                </c:pt>
                <c:pt idx="44">
                  <c:v>2.7</c:v>
                </c:pt>
                <c:pt idx="45">
                  <c:v>2.75</c:v>
                </c:pt>
                <c:pt idx="46">
                  <c:v>2.8</c:v>
                </c:pt>
                <c:pt idx="47">
                  <c:v>2.85</c:v>
                </c:pt>
                <c:pt idx="48">
                  <c:v>2.9</c:v>
                </c:pt>
                <c:pt idx="49">
                  <c:v>2.95</c:v>
                </c:pt>
                <c:pt idx="50">
                  <c:v>3</c:v>
                </c:pt>
                <c:pt idx="51">
                  <c:v>3.05</c:v>
                </c:pt>
                <c:pt idx="52">
                  <c:v>3.1</c:v>
                </c:pt>
                <c:pt idx="53">
                  <c:v>3.15</c:v>
                </c:pt>
                <c:pt idx="54">
                  <c:v>3.2</c:v>
                </c:pt>
                <c:pt idx="55">
                  <c:v>3.25</c:v>
                </c:pt>
                <c:pt idx="56">
                  <c:v>3.3</c:v>
                </c:pt>
                <c:pt idx="57">
                  <c:v>3.35</c:v>
                </c:pt>
                <c:pt idx="58">
                  <c:v>3.4</c:v>
                </c:pt>
                <c:pt idx="59">
                  <c:v>3.45</c:v>
                </c:pt>
                <c:pt idx="60">
                  <c:v>3.5</c:v>
                </c:pt>
                <c:pt idx="61">
                  <c:v>3.55</c:v>
                </c:pt>
                <c:pt idx="62">
                  <c:v>3.55</c:v>
                </c:pt>
                <c:pt idx="63">
                  <c:v>3.6</c:v>
                </c:pt>
                <c:pt idx="64">
                  <c:v>3.65</c:v>
                </c:pt>
                <c:pt idx="65">
                  <c:v>3.7</c:v>
                </c:pt>
                <c:pt idx="66">
                  <c:v>3.75</c:v>
                </c:pt>
                <c:pt idx="67">
                  <c:v>3.8</c:v>
                </c:pt>
                <c:pt idx="68">
                  <c:v>3.85</c:v>
                </c:pt>
                <c:pt idx="69">
                  <c:v>3.9</c:v>
                </c:pt>
                <c:pt idx="70">
                  <c:v>3.95</c:v>
                </c:pt>
                <c:pt idx="71">
                  <c:v>4.05</c:v>
                </c:pt>
                <c:pt idx="72">
                  <c:v>4.0999999999999996</c:v>
                </c:pt>
                <c:pt idx="73">
                  <c:v>4.1500000000000004</c:v>
                </c:pt>
                <c:pt idx="74">
                  <c:v>4.2</c:v>
                </c:pt>
              </c:numCache>
            </c:numRef>
          </c:xVal>
          <c:yVal>
            <c:numRef>
              <c:f>'all data'!$AB$5:$AB$87</c:f>
              <c:numCache>
                <c:formatCode>General</c:formatCode>
                <c:ptCount val="83"/>
                <c:pt idx="0">
                  <c:v>-27.522534390248442</c:v>
                </c:pt>
                <c:pt idx="1">
                  <c:v>-23.881819342914202</c:v>
                </c:pt>
                <c:pt idx="2">
                  <c:v>-27.958553832726462</c:v>
                </c:pt>
                <c:pt idx="3">
                  <c:v>-25.277707259464304</c:v>
                </c:pt>
                <c:pt idx="4">
                  <c:v>-25.081203590091889</c:v>
                </c:pt>
                <c:pt idx="5">
                  <c:v>-25.03057440901846</c:v>
                </c:pt>
                <c:pt idx="6">
                  <c:v>-24.783774387299577</c:v>
                </c:pt>
                <c:pt idx="7">
                  <c:v>-25.118269948220291</c:v>
                </c:pt>
                <c:pt idx="8">
                  <c:v>-24.638829513484431</c:v>
                </c:pt>
                <c:pt idx="9">
                  <c:v>-24.529001861124208</c:v>
                </c:pt>
                <c:pt idx="10">
                  <c:v>-24.409377023000246</c:v>
                </c:pt>
                <c:pt idx="11">
                  <c:v>-24.279484642123158</c:v>
                </c:pt>
                <c:pt idx="12">
                  <c:v>-24.095269414531632</c:v>
                </c:pt>
                <c:pt idx="13">
                  <c:v>-24.2924423625361</c:v>
                </c:pt>
                <c:pt idx="14">
                  <c:v>-24.236741118220099</c:v>
                </c:pt>
                <c:pt idx="15">
                  <c:v>-24.699332743126583</c:v>
                </c:pt>
                <c:pt idx="16">
                  <c:v>-25.38907819245426</c:v>
                </c:pt>
                <c:pt idx="17">
                  <c:v>-25.137029333665769</c:v>
                </c:pt>
                <c:pt idx="18">
                  <c:v>-25.337339233801515</c:v>
                </c:pt>
                <c:pt idx="19">
                  <c:v>-25.752460876078242</c:v>
                </c:pt>
                <c:pt idx="20">
                  <c:v>-25.741904525891265</c:v>
                </c:pt>
                <c:pt idx="21">
                  <c:v>-25.591607267686427</c:v>
                </c:pt>
                <c:pt idx="22">
                  <c:v>-25.753850579888955</c:v>
                </c:pt>
                <c:pt idx="23">
                  <c:v>-25.396183220691309</c:v>
                </c:pt>
                <c:pt idx="24">
                  <c:v>-25.602625172876799</c:v>
                </c:pt>
                <c:pt idx="25">
                  <c:v>-25.114365731684135</c:v>
                </c:pt>
                <c:pt idx="26">
                  <c:v>-25.254799517444159</c:v>
                </c:pt>
                <c:pt idx="27">
                  <c:v>-25.23229436854837</c:v>
                </c:pt>
                <c:pt idx="28">
                  <c:v>-25.229971264753132</c:v>
                </c:pt>
                <c:pt idx="29">
                  <c:v>-24.895926906842771</c:v>
                </c:pt>
                <c:pt idx="30">
                  <c:v>-25.139138821442437</c:v>
                </c:pt>
                <c:pt idx="31">
                  <c:v>-23.641878509246077</c:v>
                </c:pt>
                <c:pt idx="32">
                  <c:v>-23.724572773286194</c:v>
                </c:pt>
                <c:pt idx="33">
                  <c:v>-25.401826996853867</c:v>
                </c:pt>
                <c:pt idx="34">
                  <c:v>-25.671655701955462</c:v>
                </c:pt>
                <c:pt idx="35">
                  <c:v>-25.694290851323444</c:v>
                </c:pt>
                <c:pt idx="36">
                  <c:v>-25.724846077686124</c:v>
                </c:pt>
                <c:pt idx="37">
                  <c:v>-25.115590632996639</c:v>
                </c:pt>
                <c:pt idx="38">
                  <c:v>-25.558671520892126</c:v>
                </c:pt>
                <c:pt idx="39">
                  <c:v>-25.14262992528008</c:v>
                </c:pt>
                <c:pt idx="40">
                  <c:v>-25.308820793079672</c:v>
                </c:pt>
                <c:pt idx="41">
                  <c:v>-25.001810690516244</c:v>
                </c:pt>
                <c:pt idx="42">
                  <c:v>-25.079640263383698</c:v>
                </c:pt>
                <c:pt idx="43">
                  <c:v>-25.492512102864524</c:v>
                </c:pt>
                <c:pt idx="44">
                  <c:v>-25.064312218958424</c:v>
                </c:pt>
                <c:pt idx="45">
                  <c:v>-25.079468571278891</c:v>
                </c:pt>
                <c:pt idx="46">
                  <c:v>-25.043175645944579</c:v>
                </c:pt>
                <c:pt idx="47">
                  <c:v>-25.17242162117839</c:v>
                </c:pt>
                <c:pt idx="48">
                  <c:v>-24.983395842760014</c:v>
                </c:pt>
                <c:pt idx="49">
                  <c:v>-24.732988249882258</c:v>
                </c:pt>
                <c:pt idx="50">
                  <c:v>-25.050823610537723</c:v>
                </c:pt>
                <c:pt idx="51">
                  <c:v>-25.138105933593025</c:v>
                </c:pt>
                <c:pt idx="52">
                  <c:v>-25.187242622367833</c:v>
                </c:pt>
                <c:pt idx="53">
                  <c:v>-25.296126994761565</c:v>
                </c:pt>
                <c:pt idx="54">
                  <c:v>-25.583960436738696</c:v>
                </c:pt>
                <c:pt idx="55">
                  <c:v>-25.089915980137125</c:v>
                </c:pt>
                <c:pt idx="56">
                  <c:v>-25.306380815769479</c:v>
                </c:pt>
                <c:pt idx="57">
                  <c:v>-25.512866846958911</c:v>
                </c:pt>
                <c:pt idx="58">
                  <c:v>-25.055057694327239</c:v>
                </c:pt>
                <c:pt idx="59">
                  <c:v>-25.508678135174407</c:v>
                </c:pt>
                <c:pt idx="60">
                  <c:v>-25.538610878953278</c:v>
                </c:pt>
                <c:pt idx="61">
                  <c:v>-25.466117706868086</c:v>
                </c:pt>
                <c:pt idx="62">
                  <c:v>-25.868755365523146</c:v>
                </c:pt>
                <c:pt idx="63">
                  <c:v>-24.936420047605999</c:v>
                </c:pt>
                <c:pt idx="64">
                  <c:v>-25.756881937063181</c:v>
                </c:pt>
                <c:pt idx="65">
                  <c:v>-25.624596068209083</c:v>
                </c:pt>
                <c:pt idx="66">
                  <c:v>-26.014241480628243</c:v>
                </c:pt>
                <c:pt idx="67">
                  <c:v>-25.383288610052727</c:v>
                </c:pt>
                <c:pt idx="68">
                  <c:v>-25.151537936090413</c:v>
                </c:pt>
                <c:pt idx="69">
                  <c:v>-25.548479952685572</c:v>
                </c:pt>
                <c:pt idx="70">
                  <c:v>-26.331483559095531</c:v>
                </c:pt>
                <c:pt idx="71">
                  <c:v>-25.615668582034541</c:v>
                </c:pt>
                <c:pt idx="72">
                  <c:v>-25.310984437934458</c:v>
                </c:pt>
                <c:pt idx="73">
                  <c:v>-25.455914809825657</c:v>
                </c:pt>
                <c:pt idx="74">
                  <c:v>-25.567993960300083</c:v>
                </c:pt>
                <c:pt idx="75">
                  <c:v>-24.015169000765994</c:v>
                </c:pt>
                <c:pt idx="76">
                  <c:v>-23.772893938714805</c:v>
                </c:pt>
                <c:pt idx="77">
                  <c:v>-29.917748022503432</c:v>
                </c:pt>
                <c:pt idx="78">
                  <c:v>-32.317430508372176</c:v>
                </c:pt>
                <c:pt idx="79">
                  <c:v>-29.08332782714621</c:v>
                </c:pt>
                <c:pt idx="80">
                  <c:v>-28.912032728490448</c:v>
                </c:pt>
                <c:pt idx="81">
                  <c:v>-30.063872794903105</c:v>
                </c:pt>
                <c:pt idx="82">
                  <c:v>-29.298988789750183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86976"/>
        <c:axId val="136288896"/>
      </c:scatterChart>
      <c:valAx>
        <c:axId val="136286976"/>
        <c:scaling>
          <c:orientation val="minMax"/>
        </c:scaling>
        <c:delete val="0"/>
        <c:axPos val="b"/>
        <c:title>
          <c:overlay val="0"/>
        </c:title>
        <c:numFmt formatCode="General" sourceLinked="1"/>
        <c:majorTickMark val="none"/>
        <c:minorTickMark val="none"/>
        <c:tickLblPos val="nextTo"/>
        <c:crossAx val="136288896"/>
        <c:crosses val="autoZero"/>
        <c:crossBetween val="midCat"/>
      </c:valAx>
      <c:valAx>
        <c:axId val="136288896"/>
        <c:scaling>
          <c:orientation val="minMax"/>
          <c:max val="-20"/>
          <c:min val="-35"/>
        </c:scaling>
        <c:delete val="0"/>
        <c:axPos val="l"/>
        <c:majorGridlines/>
        <c:title>
          <c:overlay val="0"/>
        </c:title>
        <c:numFmt formatCode="General" sourceLinked="1"/>
        <c:majorTickMark val="none"/>
        <c:minorTickMark val="none"/>
        <c:tickLblPos val="nextTo"/>
        <c:crossAx val="1362869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2000">
                <a:latin typeface="English157 BT" panose="030306020304040D0D03" pitchFamily="66" charset="0"/>
                <a:cs typeface="Times New Roman" panose="02020603050405020304" pitchFamily="18" charset="0"/>
              </a:rPr>
              <a:t>δ</a:t>
            </a:r>
            <a:r>
              <a:rPr lang="en-US">
                <a:latin typeface="Gill Sans MT" panose="020B0502020104020203" pitchFamily="34" charset="0"/>
              </a:rPr>
              <a:t>13C with depth</a:t>
            </a:r>
          </a:p>
        </c:rich>
      </c:tx>
      <c:layout>
        <c:manualLayout>
          <c:xMode val="edge"/>
          <c:yMode val="edge"/>
          <c:x val="0.38842966985829269"/>
          <c:y val="1.16622260426843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9359867115168397E-2"/>
          <c:y val="0.1207172019604555"/>
          <c:w val="0.92976578693920564"/>
          <c:h val="0.8579553496750949"/>
        </c:manualLayout>
      </c:layout>
      <c:scatterChart>
        <c:scatterStyle val="lineMarker"/>
        <c:varyColors val="0"/>
        <c:ser>
          <c:idx val="2"/>
          <c:order val="2"/>
          <c:tx>
            <c:v>earlier</c:v>
          </c:tx>
          <c:spPr>
            <a:ln w="28575">
              <a:noFill/>
            </a:ln>
          </c:spPr>
          <c:xVal>
            <c:numRef>
              <c:f>'all data'!$AB$5:$AB$79</c:f>
              <c:numCache>
                <c:formatCode>General</c:formatCode>
                <c:ptCount val="75"/>
                <c:pt idx="0">
                  <c:v>-27.522534390248442</c:v>
                </c:pt>
                <c:pt idx="1">
                  <c:v>-23.881819342914202</c:v>
                </c:pt>
                <c:pt idx="2">
                  <c:v>-27.958553832726462</c:v>
                </c:pt>
                <c:pt idx="3">
                  <c:v>-25.277707259464304</c:v>
                </c:pt>
                <c:pt idx="4">
                  <c:v>-25.081203590091889</c:v>
                </c:pt>
                <c:pt idx="5">
                  <c:v>-25.03057440901846</c:v>
                </c:pt>
                <c:pt idx="6">
                  <c:v>-24.783774387299577</c:v>
                </c:pt>
                <c:pt idx="7">
                  <c:v>-25.118269948220291</c:v>
                </c:pt>
                <c:pt idx="8">
                  <c:v>-24.638829513484431</c:v>
                </c:pt>
                <c:pt idx="9">
                  <c:v>-24.529001861124208</c:v>
                </c:pt>
                <c:pt idx="10">
                  <c:v>-24.409377023000246</c:v>
                </c:pt>
                <c:pt idx="11">
                  <c:v>-24.279484642123158</c:v>
                </c:pt>
                <c:pt idx="12">
                  <c:v>-24.095269414531632</c:v>
                </c:pt>
                <c:pt idx="13">
                  <c:v>-24.2924423625361</c:v>
                </c:pt>
                <c:pt idx="14">
                  <c:v>-24.236741118220099</c:v>
                </c:pt>
                <c:pt idx="15">
                  <c:v>-24.699332743126583</c:v>
                </c:pt>
                <c:pt idx="16">
                  <c:v>-25.38907819245426</c:v>
                </c:pt>
                <c:pt idx="17">
                  <c:v>-25.137029333665769</c:v>
                </c:pt>
                <c:pt idx="18">
                  <c:v>-25.337339233801515</c:v>
                </c:pt>
                <c:pt idx="19">
                  <c:v>-25.752460876078242</c:v>
                </c:pt>
                <c:pt idx="20">
                  <c:v>-25.741904525891265</c:v>
                </c:pt>
                <c:pt idx="21">
                  <c:v>-25.591607267686427</c:v>
                </c:pt>
                <c:pt idx="22">
                  <c:v>-25.753850579888955</c:v>
                </c:pt>
                <c:pt idx="23">
                  <c:v>-25.396183220691309</c:v>
                </c:pt>
                <c:pt idx="24">
                  <c:v>-25.602625172876799</c:v>
                </c:pt>
                <c:pt idx="25">
                  <c:v>-25.114365731684135</c:v>
                </c:pt>
                <c:pt idx="26">
                  <c:v>-25.254799517444159</c:v>
                </c:pt>
                <c:pt idx="27">
                  <c:v>-25.23229436854837</c:v>
                </c:pt>
                <c:pt idx="28">
                  <c:v>-25.229971264753132</c:v>
                </c:pt>
                <c:pt idx="29">
                  <c:v>-24.895926906842771</c:v>
                </c:pt>
                <c:pt idx="30">
                  <c:v>-25.139138821442437</c:v>
                </c:pt>
                <c:pt idx="31">
                  <c:v>-23.641878509246077</c:v>
                </c:pt>
                <c:pt idx="32">
                  <c:v>-23.724572773286194</c:v>
                </c:pt>
                <c:pt idx="33">
                  <c:v>-25.401826996853867</c:v>
                </c:pt>
                <c:pt idx="34">
                  <c:v>-25.671655701955462</c:v>
                </c:pt>
                <c:pt idx="35">
                  <c:v>-25.694290851323444</c:v>
                </c:pt>
                <c:pt idx="36">
                  <c:v>-25.724846077686124</c:v>
                </c:pt>
                <c:pt idx="37">
                  <c:v>-25.115590632996639</c:v>
                </c:pt>
                <c:pt idx="38">
                  <c:v>-25.558671520892126</c:v>
                </c:pt>
                <c:pt idx="39">
                  <c:v>-25.14262992528008</c:v>
                </c:pt>
                <c:pt idx="40">
                  <c:v>-25.308820793079672</c:v>
                </c:pt>
                <c:pt idx="41">
                  <c:v>-25.001810690516244</c:v>
                </c:pt>
                <c:pt idx="42">
                  <c:v>-25.079640263383698</c:v>
                </c:pt>
                <c:pt idx="43">
                  <c:v>-25.492512102864524</c:v>
                </c:pt>
                <c:pt idx="44">
                  <c:v>-25.064312218958424</c:v>
                </c:pt>
                <c:pt idx="45">
                  <c:v>-25.079468571278891</c:v>
                </c:pt>
                <c:pt idx="46">
                  <c:v>-25.043175645944579</c:v>
                </c:pt>
                <c:pt idx="47">
                  <c:v>-25.17242162117839</c:v>
                </c:pt>
                <c:pt idx="48">
                  <c:v>-24.983395842760014</c:v>
                </c:pt>
                <c:pt idx="49">
                  <c:v>-24.732988249882258</c:v>
                </c:pt>
                <c:pt idx="50">
                  <c:v>-25.050823610537723</c:v>
                </c:pt>
                <c:pt idx="51">
                  <c:v>-25.138105933593025</c:v>
                </c:pt>
                <c:pt idx="52">
                  <c:v>-25.187242622367833</c:v>
                </c:pt>
                <c:pt idx="53">
                  <c:v>-25.296126994761565</c:v>
                </c:pt>
                <c:pt idx="54">
                  <c:v>-25.583960436738696</c:v>
                </c:pt>
                <c:pt idx="55">
                  <c:v>-25.089915980137125</c:v>
                </c:pt>
                <c:pt idx="56">
                  <c:v>-25.306380815769479</c:v>
                </c:pt>
                <c:pt idx="57">
                  <c:v>-25.512866846958911</c:v>
                </c:pt>
                <c:pt idx="58">
                  <c:v>-25.055057694327239</c:v>
                </c:pt>
                <c:pt idx="59">
                  <c:v>-25.508678135174407</c:v>
                </c:pt>
                <c:pt idx="60">
                  <c:v>-25.538610878953278</c:v>
                </c:pt>
                <c:pt idx="61">
                  <c:v>-25.466117706868086</c:v>
                </c:pt>
                <c:pt idx="62">
                  <c:v>-25.868755365523146</c:v>
                </c:pt>
                <c:pt idx="63">
                  <c:v>-24.936420047605999</c:v>
                </c:pt>
                <c:pt idx="64">
                  <c:v>-25.756881937063181</c:v>
                </c:pt>
                <c:pt idx="65">
                  <c:v>-25.624596068209083</c:v>
                </c:pt>
                <c:pt idx="66">
                  <c:v>-26.014241480628243</c:v>
                </c:pt>
                <c:pt idx="67">
                  <c:v>-25.383288610052727</c:v>
                </c:pt>
                <c:pt idx="68">
                  <c:v>-25.151537936090413</c:v>
                </c:pt>
                <c:pt idx="69">
                  <c:v>-25.548479952685572</c:v>
                </c:pt>
                <c:pt idx="70">
                  <c:v>-26.331483559095531</c:v>
                </c:pt>
                <c:pt idx="71">
                  <c:v>-25.615668582034541</c:v>
                </c:pt>
                <c:pt idx="72">
                  <c:v>-25.310984437934458</c:v>
                </c:pt>
                <c:pt idx="73">
                  <c:v>-25.455914809825657</c:v>
                </c:pt>
                <c:pt idx="74">
                  <c:v>-25.567993960300083</c:v>
                </c:pt>
              </c:numCache>
            </c:numRef>
          </c:xVal>
          <c:yVal>
            <c:numRef>
              <c:f>'all data'!$G$5:$G$79</c:f>
              <c:numCache>
                <c:formatCode>General</c:formatCode>
                <c:ptCount val="75"/>
                <c:pt idx="0">
                  <c:v>210</c:v>
                </c:pt>
                <c:pt idx="1">
                  <c:v>355</c:v>
                </c:pt>
                <c:pt idx="2">
                  <c:v>400</c:v>
                </c:pt>
                <c:pt idx="3">
                  <c:v>100</c:v>
                </c:pt>
                <c:pt idx="4">
                  <c:v>105</c:v>
                </c:pt>
                <c:pt idx="5">
                  <c:v>110</c:v>
                </c:pt>
                <c:pt idx="6">
                  <c:v>115</c:v>
                </c:pt>
                <c:pt idx="7">
                  <c:v>120</c:v>
                </c:pt>
                <c:pt idx="8">
                  <c:v>125</c:v>
                </c:pt>
                <c:pt idx="9">
                  <c:v>130</c:v>
                </c:pt>
                <c:pt idx="10">
                  <c:v>135</c:v>
                </c:pt>
                <c:pt idx="11">
                  <c:v>140</c:v>
                </c:pt>
                <c:pt idx="12">
                  <c:v>145</c:v>
                </c:pt>
                <c:pt idx="13">
                  <c:v>150</c:v>
                </c:pt>
                <c:pt idx="14">
                  <c:v>155</c:v>
                </c:pt>
                <c:pt idx="15">
                  <c:v>160</c:v>
                </c:pt>
                <c:pt idx="16">
                  <c:v>165</c:v>
                </c:pt>
                <c:pt idx="17">
                  <c:v>170</c:v>
                </c:pt>
                <c:pt idx="18">
                  <c:v>175</c:v>
                </c:pt>
                <c:pt idx="19">
                  <c:v>180</c:v>
                </c:pt>
                <c:pt idx="20">
                  <c:v>185</c:v>
                </c:pt>
                <c:pt idx="21">
                  <c:v>190</c:v>
                </c:pt>
                <c:pt idx="22">
                  <c:v>195</c:v>
                </c:pt>
                <c:pt idx="23">
                  <c:v>200</c:v>
                </c:pt>
                <c:pt idx="24">
                  <c:v>205</c:v>
                </c:pt>
                <c:pt idx="25">
                  <c:v>215</c:v>
                </c:pt>
                <c:pt idx="26">
                  <c:v>220</c:v>
                </c:pt>
                <c:pt idx="27">
                  <c:v>225</c:v>
                </c:pt>
                <c:pt idx="28">
                  <c:v>230</c:v>
                </c:pt>
                <c:pt idx="29">
                  <c:v>255</c:v>
                </c:pt>
                <c:pt idx="30">
                  <c:v>265</c:v>
                </c:pt>
                <c:pt idx="31">
                  <c:v>145</c:v>
                </c:pt>
                <c:pt idx="32">
                  <c:v>145</c:v>
                </c:pt>
                <c:pt idx="33">
                  <c:v>180</c:v>
                </c:pt>
                <c:pt idx="34">
                  <c:v>180</c:v>
                </c:pt>
                <c:pt idx="35">
                  <c:v>210</c:v>
                </c:pt>
                <c:pt idx="36">
                  <c:v>210</c:v>
                </c:pt>
                <c:pt idx="37">
                  <c:v>235</c:v>
                </c:pt>
                <c:pt idx="38">
                  <c:v>240</c:v>
                </c:pt>
                <c:pt idx="39">
                  <c:v>245</c:v>
                </c:pt>
                <c:pt idx="40">
                  <c:v>250</c:v>
                </c:pt>
                <c:pt idx="41">
                  <c:v>260</c:v>
                </c:pt>
                <c:pt idx="42">
                  <c:v>270</c:v>
                </c:pt>
                <c:pt idx="43">
                  <c:v>270</c:v>
                </c:pt>
                <c:pt idx="44">
                  <c:v>270</c:v>
                </c:pt>
                <c:pt idx="45">
                  <c:v>275</c:v>
                </c:pt>
                <c:pt idx="46">
                  <c:v>280</c:v>
                </c:pt>
                <c:pt idx="47">
                  <c:v>285</c:v>
                </c:pt>
                <c:pt idx="48">
                  <c:v>290</c:v>
                </c:pt>
                <c:pt idx="49">
                  <c:v>295</c:v>
                </c:pt>
                <c:pt idx="50">
                  <c:v>300</c:v>
                </c:pt>
                <c:pt idx="51">
                  <c:v>305</c:v>
                </c:pt>
                <c:pt idx="52">
                  <c:v>310</c:v>
                </c:pt>
                <c:pt idx="53">
                  <c:v>315</c:v>
                </c:pt>
                <c:pt idx="54">
                  <c:v>320</c:v>
                </c:pt>
                <c:pt idx="55">
                  <c:v>325</c:v>
                </c:pt>
                <c:pt idx="56">
                  <c:v>330</c:v>
                </c:pt>
                <c:pt idx="57">
                  <c:v>335</c:v>
                </c:pt>
                <c:pt idx="58">
                  <c:v>340</c:v>
                </c:pt>
                <c:pt idx="59">
                  <c:v>345</c:v>
                </c:pt>
                <c:pt idx="60">
                  <c:v>350</c:v>
                </c:pt>
                <c:pt idx="61">
                  <c:v>355</c:v>
                </c:pt>
                <c:pt idx="62">
                  <c:v>355</c:v>
                </c:pt>
                <c:pt idx="63">
                  <c:v>360</c:v>
                </c:pt>
                <c:pt idx="64">
                  <c:v>365</c:v>
                </c:pt>
                <c:pt idx="65">
                  <c:v>370</c:v>
                </c:pt>
                <c:pt idx="66">
                  <c:v>375</c:v>
                </c:pt>
                <c:pt idx="67">
                  <c:v>380</c:v>
                </c:pt>
                <c:pt idx="68">
                  <c:v>385</c:v>
                </c:pt>
                <c:pt idx="69">
                  <c:v>390</c:v>
                </c:pt>
                <c:pt idx="70">
                  <c:v>395</c:v>
                </c:pt>
                <c:pt idx="71">
                  <c:v>405</c:v>
                </c:pt>
                <c:pt idx="72">
                  <c:v>410</c:v>
                </c:pt>
                <c:pt idx="73">
                  <c:v>415</c:v>
                </c:pt>
                <c:pt idx="74">
                  <c:v>420</c:v>
                </c:pt>
              </c:numCache>
            </c:numRef>
          </c:yVal>
          <c:smooth val="0"/>
        </c:ser>
        <c:ser>
          <c:idx val="3"/>
          <c:order val="3"/>
          <c:tx>
            <c:v>today</c:v>
          </c:tx>
          <c:spPr>
            <a:ln w="28575">
              <a:noFill/>
            </a:ln>
          </c:spPr>
          <c:xVal>
            <c:numRef>
              <c:f>'all data'!$Y$80:$Y$107</c:f>
              <c:numCache>
                <c:formatCode>General</c:formatCode>
                <c:ptCount val="28"/>
                <c:pt idx="0">
                  <c:v>-24.720099999999999</c:v>
                </c:pt>
                <c:pt idx="1">
                  <c:v>-24.572900000000001</c:v>
                </c:pt>
                <c:pt idx="2">
                  <c:v>-25.007100000000001</c:v>
                </c:pt>
                <c:pt idx="3">
                  <c:v>-24.790500000000002</c:v>
                </c:pt>
                <c:pt idx="4">
                  <c:v>-24.999600000000001</c:v>
                </c:pt>
                <c:pt idx="5">
                  <c:v>-24.6892</c:v>
                </c:pt>
                <c:pt idx="6">
                  <c:v>-25.9725</c:v>
                </c:pt>
                <c:pt idx="7">
                  <c:v>-25.088100000000001</c:v>
                </c:pt>
                <c:pt idx="8">
                  <c:v>-24.811800000000002</c:v>
                </c:pt>
                <c:pt idx="9">
                  <c:v>-24.811800000000002</c:v>
                </c:pt>
                <c:pt idx="10">
                  <c:v>-26.034400000000002</c:v>
                </c:pt>
                <c:pt idx="11">
                  <c:v>-25.3474</c:v>
                </c:pt>
                <c:pt idx="12">
                  <c:v>-25.633299999999998</c:v>
                </c:pt>
                <c:pt idx="13">
                  <c:v>-25.274799999999999</c:v>
                </c:pt>
                <c:pt idx="14">
                  <c:v>-25.074300000000001</c:v>
                </c:pt>
                <c:pt idx="15">
                  <c:v>-26.208300000000001</c:v>
                </c:pt>
                <c:pt idx="16">
                  <c:v>-25.093499999999999</c:v>
                </c:pt>
                <c:pt idx="17">
                  <c:v>-25.944800000000001</c:v>
                </c:pt>
                <c:pt idx="18">
                  <c:v>-25.7453</c:v>
                </c:pt>
                <c:pt idx="19">
                  <c:v>-25.518000000000001</c:v>
                </c:pt>
                <c:pt idx="20">
                  <c:v>-25.162800000000001</c:v>
                </c:pt>
                <c:pt idx="21">
                  <c:v>-27.036100000000001</c:v>
                </c:pt>
                <c:pt idx="22">
                  <c:v>-25.768699999999999</c:v>
                </c:pt>
                <c:pt idx="23">
                  <c:v>-25.402799999999999</c:v>
                </c:pt>
                <c:pt idx="24">
                  <c:v>-26.8995</c:v>
                </c:pt>
                <c:pt idx="25">
                  <c:v>-26.769400000000001</c:v>
                </c:pt>
                <c:pt idx="26">
                  <c:v>-28.944600000000001</c:v>
                </c:pt>
                <c:pt idx="27">
                  <c:v>-25.1767</c:v>
                </c:pt>
              </c:numCache>
            </c:numRef>
          </c:xVal>
          <c:yVal>
            <c:numRef>
              <c:f>'all data'!$G$80:$G$107</c:f>
              <c:numCache>
                <c:formatCode>General</c:formatCode>
                <c:ptCount val="28"/>
                <c:pt idx="0">
                  <c:v>120</c:v>
                </c:pt>
                <c:pt idx="1">
                  <c:v>120</c:v>
                </c:pt>
                <c:pt idx="2">
                  <c:v>250</c:v>
                </c:pt>
                <c:pt idx="3">
                  <c:v>250</c:v>
                </c:pt>
                <c:pt idx="4">
                  <c:v>300</c:v>
                </c:pt>
                <c:pt idx="5">
                  <c:v>300</c:v>
                </c:pt>
                <c:pt idx="6">
                  <c:v>305</c:v>
                </c:pt>
                <c:pt idx="7">
                  <c:v>305</c:v>
                </c:pt>
                <c:pt idx="8">
                  <c:v>310</c:v>
                </c:pt>
                <c:pt idx="9">
                  <c:v>310</c:v>
                </c:pt>
                <c:pt idx="10">
                  <c:v>315</c:v>
                </c:pt>
                <c:pt idx="11">
                  <c:v>315</c:v>
                </c:pt>
                <c:pt idx="12">
                  <c:v>320</c:v>
                </c:pt>
                <c:pt idx="13">
                  <c:v>320</c:v>
                </c:pt>
                <c:pt idx="14">
                  <c:v>325</c:v>
                </c:pt>
                <c:pt idx="15">
                  <c:v>325</c:v>
                </c:pt>
                <c:pt idx="16">
                  <c:v>330</c:v>
                </c:pt>
                <c:pt idx="17">
                  <c:v>330</c:v>
                </c:pt>
                <c:pt idx="18">
                  <c:v>335</c:v>
                </c:pt>
                <c:pt idx="19">
                  <c:v>335</c:v>
                </c:pt>
                <c:pt idx="20">
                  <c:v>340</c:v>
                </c:pt>
                <c:pt idx="21">
                  <c:v>340</c:v>
                </c:pt>
                <c:pt idx="22">
                  <c:v>345</c:v>
                </c:pt>
                <c:pt idx="23">
                  <c:v>345</c:v>
                </c:pt>
                <c:pt idx="24">
                  <c:v>350</c:v>
                </c:pt>
                <c:pt idx="25">
                  <c:v>350</c:v>
                </c:pt>
                <c:pt idx="26">
                  <c:v>355</c:v>
                </c:pt>
                <c:pt idx="27">
                  <c:v>355</c:v>
                </c:pt>
              </c:numCache>
            </c:numRef>
          </c:yVal>
          <c:smooth val="0"/>
        </c:ser>
        <c:ser>
          <c:idx val="4"/>
          <c:order val="4"/>
          <c:tx>
            <c:v>earlier</c:v>
          </c:tx>
          <c:spPr>
            <a:ln w="28575">
              <a:noFill/>
            </a:ln>
          </c:spPr>
          <c:xVal>
            <c:numRef>
              <c:f>'all data'!$AB$5:$AB$79</c:f>
              <c:numCache>
                <c:formatCode>General</c:formatCode>
                <c:ptCount val="75"/>
                <c:pt idx="0">
                  <c:v>-27.522534390248442</c:v>
                </c:pt>
                <c:pt idx="1">
                  <c:v>-23.881819342914202</c:v>
                </c:pt>
                <c:pt idx="2">
                  <c:v>-27.958553832726462</c:v>
                </c:pt>
                <c:pt idx="3">
                  <c:v>-25.277707259464304</c:v>
                </c:pt>
                <c:pt idx="4">
                  <c:v>-25.081203590091889</c:v>
                </c:pt>
                <c:pt idx="5">
                  <c:v>-25.03057440901846</c:v>
                </c:pt>
                <c:pt idx="6">
                  <c:v>-24.783774387299577</c:v>
                </c:pt>
                <c:pt idx="7">
                  <c:v>-25.118269948220291</c:v>
                </c:pt>
                <c:pt idx="8">
                  <c:v>-24.638829513484431</c:v>
                </c:pt>
                <c:pt idx="9">
                  <c:v>-24.529001861124208</c:v>
                </c:pt>
                <c:pt idx="10">
                  <c:v>-24.409377023000246</c:v>
                </c:pt>
                <c:pt idx="11">
                  <c:v>-24.279484642123158</c:v>
                </c:pt>
                <c:pt idx="12">
                  <c:v>-24.095269414531632</c:v>
                </c:pt>
                <c:pt idx="13">
                  <c:v>-24.2924423625361</c:v>
                </c:pt>
                <c:pt idx="14">
                  <c:v>-24.236741118220099</c:v>
                </c:pt>
                <c:pt idx="15">
                  <c:v>-24.699332743126583</c:v>
                </c:pt>
                <c:pt idx="16">
                  <c:v>-25.38907819245426</c:v>
                </c:pt>
                <c:pt idx="17">
                  <c:v>-25.137029333665769</c:v>
                </c:pt>
                <c:pt idx="18">
                  <c:v>-25.337339233801515</c:v>
                </c:pt>
                <c:pt idx="19">
                  <c:v>-25.752460876078242</c:v>
                </c:pt>
                <c:pt idx="20">
                  <c:v>-25.741904525891265</c:v>
                </c:pt>
                <c:pt idx="21">
                  <c:v>-25.591607267686427</c:v>
                </c:pt>
                <c:pt idx="22">
                  <c:v>-25.753850579888955</c:v>
                </c:pt>
                <c:pt idx="23">
                  <c:v>-25.396183220691309</c:v>
                </c:pt>
                <c:pt idx="24">
                  <c:v>-25.602625172876799</c:v>
                </c:pt>
                <c:pt idx="25">
                  <c:v>-25.114365731684135</c:v>
                </c:pt>
                <c:pt idx="26">
                  <c:v>-25.254799517444159</c:v>
                </c:pt>
                <c:pt idx="27">
                  <c:v>-25.23229436854837</c:v>
                </c:pt>
                <c:pt idx="28">
                  <c:v>-25.229971264753132</c:v>
                </c:pt>
                <c:pt idx="29">
                  <c:v>-24.895926906842771</c:v>
                </c:pt>
                <c:pt idx="30">
                  <c:v>-25.139138821442437</c:v>
                </c:pt>
                <c:pt idx="31">
                  <c:v>-23.641878509246077</c:v>
                </c:pt>
                <c:pt idx="32">
                  <c:v>-23.724572773286194</c:v>
                </c:pt>
                <c:pt idx="33">
                  <c:v>-25.401826996853867</c:v>
                </c:pt>
                <c:pt idx="34">
                  <c:v>-25.671655701955462</c:v>
                </c:pt>
                <c:pt idx="35">
                  <c:v>-25.694290851323444</c:v>
                </c:pt>
                <c:pt idx="36">
                  <c:v>-25.724846077686124</c:v>
                </c:pt>
                <c:pt idx="37">
                  <c:v>-25.115590632996639</c:v>
                </c:pt>
                <c:pt idx="38">
                  <c:v>-25.558671520892126</c:v>
                </c:pt>
                <c:pt idx="39">
                  <c:v>-25.14262992528008</c:v>
                </c:pt>
                <c:pt idx="40">
                  <c:v>-25.308820793079672</c:v>
                </c:pt>
                <c:pt idx="41">
                  <c:v>-25.001810690516244</c:v>
                </c:pt>
                <c:pt idx="42">
                  <c:v>-25.079640263383698</c:v>
                </c:pt>
                <c:pt idx="43">
                  <c:v>-25.492512102864524</c:v>
                </c:pt>
                <c:pt idx="44">
                  <c:v>-25.064312218958424</c:v>
                </c:pt>
                <c:pt idx="45">
                  <c:v>-25.079468571278891</c:v>
                </c:pt>
                <c:pt idx="46">
                  <c:v>-25.043175645944579</c:v>
                </c:pt>
                <c:pt idx="47">
                  <c:v>-25.17242162117839</c:v>
                </c:pt>
                <c:pt idx="48">
                  <c:v>-24.983395842760014</c:v>
                </c:pt>
                <c:pt idx="49">
                  <c:v>-24.732988249882258</c:v>
                </c:pt>
                <c:pt idx="50">
                  <c:v>-25.050823610537723</c:v>
                </c:pt>
                <c:pt idx="51">
                  <c:v>-25.138105933593025</c:v>
                </c:pt>
                <c:pt idx="52">
                  <c:v>-25.187242622367833</c:v>
                </c:pt>
                <c:pt idx="53">
                  <c:v>-25.296126994761565</c:v>
                </c:pt>
                <c:pt idx="54">
                  <c:v>-25.583960436738696</c:v>
                </c:pt>
                <c:pt idx="55">
                  <c:v>-25.089915980137125</c:v>
                </c:pt>
                <c:pt idx="56">
                  <c:v>-25.306380815769479</c:v>
                </c:pt>
                <c:pt idx="57">
                  <c:v>-25.512866846958911</c:v>
                </c:pt>
                <c:pt idx="58">
                  <c:v>-25.055057694327239</c:v>
                </c:pt>
                <c:pt idx="59">
                  <c:v>-25.508678135174407</c:v>
                </c:pt>
                <c:pt idx="60">
                  <c:v>-25.538610878953278</c:v>
                </c:pt>
                <c:pt idx="61">
                  <c:v>-25.466117706868086</c:v>
                </c:pt>
                <c:pt idx="62">
                  <c:v>-25.868755365523146</c:v>
                </c:pt>
                <c:pt idx="63">
                  <c:v>-24.936420047605999</c:v>
                </c:pt>
                <c:pt idx="64">
                  <c:v>-25.756881937063181</c:v>
                </c:pt>
                <c:pt idx="65">
                  <c:v>-25.624596068209083</c:v>
                </c:pt>
                <c:pt idx="66">
                  <c:v>-26.014241480628243</c:v>
                </c:pt>
                <c:pt idx="67">
                  <c:v>-25.383288610052727</c:v>
                </c:pt>
                <c:pt idx="68">
                  <c:v>-25.151537936090413</c:v>
                </c:pt>
                <c:pt idx="69">
                  <c:v>-25.548479952685572</c:v>
                </c:pt>
                <c:pt idx="70">
                  <c:v>-26.331483559095531</c:v>
                </c:pt>
                <c:pt idx="71">
                  <c:v>-25.615668582034541</c:v>
                </c:pt>
                <c:pt idx="72">
                  <c:v>-25.310984437934458</c:v>
                </c:pt>
                <c:pt idx="73">
                  <c:v>-25.455914809825657</c:v>
                </c:pt>
                <c:pt idx="74">
                  <c:v>-25.567993960300083</c:v>
                </c:pt>
              </c:numCache>
            </c:numRef>
          </c:xVal>
          <c:yVal>
            <c:numRef>
              <c:f>'all data'!$G$5:$G$79</c:f>
              <c:numCache>
                <c:formatCode>General</c:formatCode>
                <c:ptCount val="75"/>
                <c:pt idx="0">
                  <c:v>210</c:v>
                </c:pt>
                <c:pt idx="1">
                  <c:v>355</c:v>
                </c:pt>
                <c:pt idx="2">
                  <c:v>400</c:v>
                </c:pt>
                <c:pt idx="3">
                  <c:v>100</c:v>
                </c:pt>
                <c:pt idx="4">
                  <c:v>105</c:v>
                </c:pt>
                <c:pt idx="5">
                  <c:v>110</c:v>
                </c:pt>
                <c:pt idx="6">
                  <c:v>115</c:v>
                </c:pt>
                <c:pt idx="7">
                  <c:v>120</c:v>
                </c:pt>
                <c:pt idx="8">
                  <c:v>125</c:v>
                </c:pt>
                <c:pt idx="9">
                  <c:v>130</c:v>
                </c:pt>
                <c:pt idx="10">
                  <c:v>135</c:v>
                </c:pt>
                <c:pt idx="11">
                  <c:v>140</c:v>
                </c:pt>
                <c:pt idx="12">
                  <c:v>145</c:v>
                </c:pt>
                <c:pt idx="13">
                  <c:v>150</c:v>
                </c:pt>
                <c:pt idx="14">
                  <c:v>155</c:v>
                </c:pt>
                <c:pt idx="15">
                  <c:v>160</c:v>
                </c:pt>
                <c:pt idx="16">
                  <c:v>165</c:v>
                </c:pt>
                <c:pt idx="17">
                  <c:v>170</c:v>
                </c:pt>
                <c:pt idx="18">
                  <c:v>175</c:v>
                </c:pt>
                <c:pt idx="19">
                  <c:v>180</c:v>
                </c:pt>
                <c:pt idx="20">
                  <c:v>185</c:v>
                </c:pt>
                <c:pt idx="21">
                  <c:v>190</c:v>
                </c:pt>
                <c:pt idx="22">
                  <c:v>195</c:v>
                </c:pt>
                <c:pt idx="23">
                  <c:v>200</c:v>
                </c:pt>
                <c:pt idx="24">
                  <c:v>205</c:v>
                </c:pt>
                <c:pt idx="25">
                  <c:v>215</c:v>
                </c:pt>
                <c:pt idx="26">
                  <c:v>220</c:v>
                </c:pt>
                <c:pt idx="27">
                  <c:v>225</c:v>
                </c:pt>
                <c:pt idx="28">
                  <c:v>230</c:v>
                </c:pt>
                <c:pt idx="29">
                  <c:v>255</c:v>
                </c:pt>
                <c:pt idx="30">
                  <c:v>265</c:v>
                </c:pt>
                <c:pt idx="31">
                  <c:v>145</c:v>
                </c:pt>
                <c:pt idx="32">
                  <c:v>145</c:v>
                </c:pt>
                <c:pt idx="33">
                  <c:v>180</c:v>
                </c:pt>
                <c:pt idx="34">
                  <c:v>180</c:v>
                </c:pt>
                <c:pt idx="35">
                  <c:v>210</c:v>
                </c:pt>
                <c:pt idx="36">
                  <c:v>210</c:v>
                </c:pt>
                <c:pt idx="37">
                  <c:v>235</c:v>
                </c:pt>
                <c:pt idx="38">
                  <c:v>240</c:v>
                </c:pt>
                <c:pt idx="39">
                  <c:v>245</c:v>
                </c:pt>
                <c:pt idx="40">
                  <c:v>250</c:v>
                </c:pt>
                <c:pt idx="41">
                  <c:v>260</c:v>
                </c:pt>
                <c:pt idx="42">
                  <c:v>270</c:v>
                </c:pt>
                <c:pt idx="43">
                  <c:v>270</c:v>
                </c:pt>
                <c:pt idx="44">
                  <c:v>270</c:v>
                </c:pt>
                <c:pt idx="45">
                  <c:v>275</c:v>
                </c:pt>
                <c:pt idx="46">
                  <c:v>280</c:v>
                </c:pt>
                <c:pt idx="47">
                  <c:v>285</c:v>
                </c:pt>
                <c:pt idx="48">
                  <c:v>290</c:v>
                </c:pt>
                <c:pt idx="49">
                  <c:v>295</c:v>
                </c:pt>
                <c:pt idx="50">
                  <c:v>300</c:v>
                </c:pt>
                <c:pt idx="51">
                  <c:v>305</c:v>
                </c:pt>
                <c:pt idx="52">
                  <c:v>310</c:v>
                </c:pt>
                <c:pt idx="53">
                  <c:v>315</c:v>
                </c:pt>
                <c:pt idx="54">
                  <c:v>320</c:v>
                </c:pt>
                <c:pt idx="55">
                  <c:v>325</c:v>
                </c:pt>
                <c:pt idx="56">
                  <c:v>330</c:v>
                </c:pt>
                <c:pt idx="57">
                  <c:v>335</c:v>
                </c:pt>
                <c:pt idx="58">
                  <c:v>340</c:v>
                </c:pt>
                <c:pt idx="59">
                  <c:v>345</c:v>
                </c:pt>
                <c:pt idx="60">
                  <c:v>350</c:v>
                </c:pt>
                <c:pt idx="61">
                  <c:v>355</c:v>
                </c:pt>
                <c:pt idx="62">
                  <c:v>355</c:v>
                </c:pt>
                <c:pt idx="63">
                  <c:v>360</c:v>
                </c:pt>
                <c:pt idx="64">
                  <c:v>365</c:v>
                </c:pt>
                <c:pt idx="65">
                  <c:v>370</c:v>
                </c:pt>
                <c:pt idx="66">
                  <c:v>375</c:v>
                </c:pt>
                <c:pt idx="67">
                  <c:v>380</c:v>
                </c:pt>
                <c:pt idx="68">
                  <c:v>385</c:v>
                </c:pt>
                <c:pt idx="69">
                  <c:v>390</c:v>
                </c:pt>
                <c:pt idx="70">
                  <c:v>395</c:v>
                </c:pt>
                <c:pt idx="71">
                  <c:v>405</c:v>
                </c:pt>
                <c:pt idx="72">
                  <c:v>410</c:v>
                </c:pt>
                <c:pt idx="73">
                  <c:v>415</c:v>
                </c:pt>
                <c:pt idx="74">
                  <c:v>420</c:v>
                </c:pt>
              </c:numCache>
            </c:numRef>
          </c:yVal>
          <c:smooth val="0"/>
        </c:ser>
        <c:ser>
          <c:idx val="5"/>
          <c:order val="5"/>
          <c:tx>
            <c:v>today</c:v>
          </c:tx>
          <c:spPr>
            <a:ln w="28575">
              <a:noFill/>
            </a:ln>
          </c:spPr>
          <c:xVal>
            <c:numRef>
              <c:f>'all data'!$Y$80:$Y$107</c:f>
              <c:numCache>
                <c:formatCode>General</c:formatCode>
                <c:ptCount val="28"/>
                <c:pt idx="0">
                  <c:v>-24.720099999999999</c:v>
                </c:pt>
                <c:pt idx="1">
                  <c:v>-24.572900000000001</c:v>
                </c:pt>
                <c:pt idx="2">
                  <c:v>-25.007100000000001</c:v>
                </c:pt>
                <c:pt idx="3">
                  <c:v>-24.790500000000002</c:v>
                </c:pt>
                <c:pt idx="4">
                  <c:v>-24.999600000000001</c:v>
                </c:pt>
                <c:pt idx="5">
                  <c:v>-24.6892</c:v>
                </c:pt>
                <c:pt idx="6">
                  <c:v>-25.9725</c:v>
                </c:pt>
                <c:pt idx="7">
                  <c:v>-25.088100000000001</c:v>
                </c:pt>
                <c:pt idx="8">
                  <c:v>-24.811800000000002</c:v>
                </c:pt>
                <c:pt idx="9">
                  <c:v>-24.811800000000002</c:v>
                </c:pt>
                <c:pt idx="10">
                  <c:v>-26.034400000000002</c:v>
                </c:pt>
                <c:pt idx="11">
                  <c:v>-25.3474</c:v>
                </c:pt>
                <c:pt idx="12">
                  <c:v>-25.633299999999998</c:v>
                </c:pt>
                <c:pt idx="13">
                  <c:v>-25.274799999999999</c:v>
                </c:pt>
                <c:pt idx="14">
                  <c:v>-25.074300000000001</c:v>
                </c:pt>
                <c:pt idx="15">
                  <c:v>-26.208300000000001</c:v>
                </c:pt>
                <c:pt idx="16">
                  <c:v>-25.093499999999999</c:v>
                </c:pt>
                <c:pt idx="17">
                  <c:v>-25.944800000000001</c:v>
                </c:pt>
                <c:pt idx="18">
                  <c:v>-25.7453</c:v>
                </c:pt>
                <c:pt idx="19">
                  <c:v>-25.518000000000001</c:v>
                </c:pt>
                <c:pt idx="20">
                  <c:v>-25.162800000000001</c:v>
                </c:pt>
                <c:pt idx="21">
                  <c:v>-27.036100000000001</c:v>
                </c:pt>
                <c:pt idx="22">
                  <c:v>-25.768699999999999</c:v>
                </c:pt>
                <c:pt idx="23">
                  <c:v>-25.402799999999999</c:v>
                </c:pt>
                <c:pt idx="24">
                  <c:v>-26.8995</c:v>
                </c:pt>
                <c:pt idx="25">
                  <c:v>-26.769400000000001</c:v>
                </c:pt>
                <c:pt idx="26">
                  <c:v>-28.944600000000001</c:v>
                </c:pt>
                <c:pt idx="27">
                  <c:v>-25.1767</c:v>
                </c:pt>
              </c:numCache>
            </c:numRef>
          </c:xVal>
          <c:yVal>
            <c:numRef>
              <c:f>'all data'!$G$80:$G$107</c:f>
              <c:numCache>
                <c:formatCode>General</c:formatCode>
                <c:ptCount val="28"/>
                <c:pt idx="0">
                  <c:v>120</c:v>
                </c:pt>
                <c:pt idx="1">
                  <c:v>120</c:v>
                </c:pt>
                <c:pt idx="2">
                  <c:v>250</c:v>
                </c:pt>
                <c:pt idx="3">
                  <c:v>250</c:v>
                </c:pt>
                <c:pt idx="4">
                  <c:v>300</c:v>
                </c:pt>
                <c:pt idx="5">
                  <c:v>300</c:v>
                </c:pt>
                <c:pt idx="6">
                  <c:v>305</c:v>
                </c:pt>
                <c:pt idx="7">
                  <c:v>305</c:v>
                </c:pt>
                <c:pt idx="8">
                  <c:v>310</c:v>
                </c:pt>
                <c:pt idx="9">
                  <c:v>310</c:v>
                </c:pt>
                <c:pt idx="10">
                  <c:v>315</c:v>
                </c:pt>
                <c:pt idx="11">
                  <c:v>315</c:v>
                </c:pt>
                <c:pt idx="12">
                  <c:v>320</c:v>
                </c:pt>
                <c:pt idx="13">
                  <c:v>320</c:v>
                </c:pt>
                <c:pt idx="14">
                  <c:v>325</c:v>
                </c:pt>
                <c:pt idx="15">
                  <c:v>325</c:v>
                </c:pt>
                <c:pt idx="16">
                  <c:v>330</c:v>
                </c:pt>
                <c:pt idx="17">
                  <c:v>330</c:v>
                </c:pt>
                <c:pt idx="18">
                  <c:v>335</c:v>
                </c:pt>
                <c:pt idx="19">
                  <c:v>335</c:v>
                </c:pt>
                <c:pt idx="20">
                  <c:v>340</c:v>
                </c:pt>
                <c:pt idx="21">
                  <c:v>340</c:v>
                </c:pt>
                <c:pt idx="22">
                  <c:v>345</c:v>
                </c:pt>
                <c:pt idx="23">
                  <c:v>345</c:v>
                </c:pt>
                <c:pt idx="24">
                  <c:v>350</c:v>
                </c:pt>
                <c:pt idx="25">
                  <c:v>350</c:v>
                </c:pt>
                <c:pt idx="26">
                  <c:v>355</c:v>
                </c:pt>
                <c:pt idx="27">
                  <c:v>355</c:v>
                </c:pt>
              </c:numCache>
            </c:numRef>
          </c:yVal>
          <c:smooth val="0"/>
        </c:ser>
        <c:ser>
          <c:idx val="0"/>
          <c:order val="0"/>
          <c:tx>
            <c:v>earlier</c:v>
          </c:tx>
          <c:spPr>
            <a:ln w="28575">
              <a:noFill/>
            </a:ln>
          </c:spPr>
          <c:xVal>
            <c:numRef>
              <c:f>'all data'!$AB$5:$AB$79</c:f>
              <c:numCache>
                <c:formatCode>General</c:formatCode>
                <c:ptCount val="75"/>
                <c:pt idx="0">
                  <c:v>-27.522534390248442</c:v>
                </c:pt>
                <c:pt idx="1">
                  <c:v>-23.881819342914202</c:v>
                </c:pt>
                <c:pt idx="2">
                  <c:v>-27.958553832726462</c:v>
                </c:pt>
                <c:pt idx="3">
                  <c:v>-25.277707259464304</c:v>
                </c:pt>
                <c:pt idx="4">
                  <c:v>-25.081203590091889</c:v>
                </c:pt>
                <c:pt idx="5">
                  <c:v>-25.03057440901846</c:v>
                </c:pt>
                <c:pt idx="6">
                  <c:v>-24.783774387299577</c:v>
                </c:pt>
                <c:pt idx="7">
                  <c:v>-25.118269948220291</c:v>
                </c:pt>
                <c:pt idx="8">
                  <c:v>-24.638829513484431</c:v>
                </c:pt>
                <c:pt idx="9">
                  <c:v>-24.529001861124208</c:v>
                </c:pt>
                <c:pt idx="10">
                  <c:v>-24.409377023000246</c:v>
                </c:pt>
                <c:pt idx="11">
                  <c:v>-24.279484642123158</c:v>
                </c:pt>
                <c:pt idx="12">
                  <c:v>-24.095269414531632</c:v>
                </c:pt>
                <c:pt idx="13">
                  <c:v>-24.2924423625361</c:v>
                </c:pt>
                <c:pt idx="14">
                  <c:v>-24.236741118220099</c:v>
                </c:pt>
                <c:pt idx="15">
                  <c:v>-24.699332743126583</c:v>
                </c:pt>
                <c:pt idx="16">
                  <c:v>-25.38907819245426</c:v>
                </c:pt>
                <c:pt idx="17">
                  <c:v>-25.137029333665769</c:v>
                </c:pt>
                <c:pt idx="18">
                  <c:v>-25.337339233801515</c:v>
                </c:pt>
                <c:pt idx="19">
                  <c:v>-25.752460876078242</c:v>
                </c:pt>
                <c:pt idx="20">
                  <c:v>-25.741904525891265</c:v>
                </c:pt>
                <c:pt idx="21">
                  <c:v>-25.591607267686427</c:v>
                </c:pt>
                <c:pt idx="22">
                  <c:v>-25.753850579888955</c:v>
                </c:pt>
                <c:pt idx="23">
                  <c:v>-25.396183220691309</c:v>
                </c:pt>
                <c:pt idx="24">
                  <c:v>-25.602625172876799</c:v>
                </c:pt>
                <c:pt idx="25">
                  <c:v>-25.114365731684135</c:v>
                </c:pt>
                <c:pt idx="26">
                  <c:v>-25.254799517444159</c:v>
                </c:pt>
                <c:pt idx="27">
                  <c:v>-25.23229436854837</c:v>
                </c:pt>
                <c:pt idx="28">
                  <c:v>-25.229971264753132</c:v>
                </c:pt>
                <c:pt idx="29">
                  <c:v>-24.895926906842771</c:v>
                </c:pt>
                <c:pt idx="30">
                  <c:v>-25.139138821442437</c:v>
                </c:pt>
                <c:pt idx="31">
                  <c:v>-23.641878509246077</c:v>
                </c:pt>
                <c:pt idx="32">
                  <c:v>-23.724572773286194</c:v>
                </c:pt>
                <c:pt idx="33">
                  <c:v>-25.401826996853867</c:v>
                </c:pt>
                <c:pt idx="34">
                  <c:v>-25.671655701955462</c:v>
                </c:pt>
                <c:pt idx="35">
                  <c:v>-25.694290851323444</c:v>
                </c:pt>
                <c:pt idx="36">
                  <c:v>-25.724846077686124</c:v>
                </c:pt>
                <c:pt idx="37">
                  <c:v>-25.115590632996639</c:v>
                </c:pt>
                <c:pt idx="38">
                  <c:v>-25.558671520892126</c:v>
                </c:pt>
                <c:pt idx="39">
                  <c:v>-25.14262992528008</c:v>
                </c:pt>
                <c:pt idx="40">
                  <c:v>-25.308820793079672</c:v>
                </c:pt>
                <c:pt idx="41">
                  <c:v>-25.001810690516244</c:v>
                </c:pt>
                <c:pt idx="42">
                  <c:v>-25.079640263383698</c:v>
                </c:pt>
                <c:pt idx="43">
                  <c:v>-25.492512102864524</c:v>
                </c:pt>
                <c:pt idx="44">
                  <c:v>-25.064312218958424</c:v>
                </c:pt>
                <c:pt idx="45">
                  <c:v>-25.079468571278891</c:v>
                </c:pt>
                <c:pt idx="46">
                  <c:v>-25.043175645944579</c:v>
                </c:pt>
                <c:pt idx="47">
                  <c:v>-25.17242162117839</c:v>
                </c:pt>
                <c:pt idx="48">
                  <c:v>-24.983395842760014</c:v>
                </c:pt>
                <c:pt idx="49">
                  <c:v>-24.732988249882258</c:v>
                </c:pt>
                <c:pt idx="50">
                  <c:v>-25.050823610537723</c:v>
                </c:pt>
                <c:pt idx="51">
                  <c:v>-25.138105933593025</c:v>
                </c:pt>
                <c:pt idx="52">
                  <c:v>-25.187242622367833</c:v>
                </c:pt>
                <c:pt idx="53">
                  <c:v>-25.296126994761565</c:v>
                </c:pt>
                <c:pt idx="54">
                  <c:v>-25.583960436738696</c:v>
                </c:pt>
                <c:pt idx="55">
                  <c:v>-25.089915980137125</c:v>
                </c:pt>
                <c:pt idx="56">
                  <c:v>-25.306380815769479</c:v>
                </c:pt>
                <c:pt idx="57">
                  <c:v>-25.512866846958911</c:v>
                </c:pt>
                <c:pt idx="58">
                  <c:v>-25.055057694327239</c:v>
                </c:pt>
                <c:pt idx="59">
                  <c:v>-25.508678135174407</c:v>
                </c:pt>
                <c:pt idx="60">
                  <c:v>-25.538610878953278</c:v>
                </c:pt>
                <c:pt idx="61">
                  <c:v>-25.466117706868086</c:v>
                </c:pt>
                <c:pt idx="62">
                  <c:v>-25.868755365523146</c:v>
                </c:pt>
                <c:pt idx="63">
                  <c:v>-24.936420047605999</c:v>
                </c:pt>
                <c:pt idx="64">
                  <c:v>-25.756881937063181</c:v>
                </c:pt>
                <c:pt idx="65">
                  <c:v>-25.624596068209083</c:v>
                </c:pt>
                <c:pt idx="66">
                  <c:v>-26.014241480628243</c:v>
                </c:pt>
                <c:pt idx="67">
                  <c:v>-25.383288610052727</c:v>
                </c:pt>
                <c:pt idx="68">
                  <c:v>-25.151537936090413</c:v>
                </c:pt>
                <c:pt idx="69">
                  <c:v>-25.548479952685572</c:v>
                </c:pt>
                <c:pt idx="70">
                  <c:v>-26.331483559095531</c:v>
                </c:pt>
                <c:pt idx="71">
                  <c:v>-25.615668582034541</c:v>
                </c:pt>
                <c:pt idx="72">
                  <c:v>-25.310984437934458</c:v>
                </c:pt>
                <c:pt idx="73">
                  <c:v>-25.455914809825657</c:v>
                </c:pt>
                <c:pt idx="74">
                  <c:v>-25.567993960300083</c:v>
                </c:pt>
              </c:numCache>
            </c:numRef>
          </c:xVal>
          <c:yVal>
            <c:numRef>
              <c:f>'all data'!$G$5:$G$79</c:f>
              <c:numCache>
                <c:formatCode>General</c:formatCode>
                <c:ptCount val="75"/>
                <c:pt idx="0">
                  <c:v>210</c:v>
                </c:pt>
                <c:pt idx="1">
                  <c:v>355</c:v>
                </c:pt>
                <c:pt idx="2">
                  <c:v>400</c:v>
                </c:pt>
                <c:pt idx="3">
                  <c:v>100</c:v>
                </c:pt>
                <c:pt idx="4">
                  <c:v>105</c:v>
                </c:pt>
                <c:pt idx="5">
                  <c:v>110</c:v>
                </c:pt>
                <c:pt idx="6">
                  <c:v>115</c:v>
                </c:pt>
                <c:pt idx="7">
                  <c:v>120</c:v>
                </c:pt>
                <c:pt idx="8">
                  <c:v>125</c:v>
                </c:pt>
                <c:pt idx="9">
                  <c:v>130</c:v>
                </c:pt>
                <c:pt idx="10">
                  <c:v>135</c:v>
                </c:pt>
                <c:pt idx="11">
                  <c:v>140</c:v>
                </c:pt>
                <c:pt idx="12">
                  <c:v>145</c:v>
                </c:pt>
                <c:pt idx="13">
                  <c:v>150</c:v>
                </c:pt>
                <c:pt idx="14">
                  <c:v>155</c:v>
                </c:pt>
                <c:pt idx="15">
                  <c:v>160</c:v>
                </c:pt>
                <c:pt idx="16">
                  <c:v>165</c:v>
                </c:pt>
                <c:pt idx="17">
                  <c:v>170</c:v>
                </c:pt>
                <c:pt idx="18">
                  <c:v>175</c:v>
                </c:pt>
                <c:pt idx="19">
                  <c:v>180</c:v>
                </c:pt>
                <c:pt idx="20">
                  <c:v>185</c:v>
                </c:pt>
                <c:pt idx="21">
                  <c:v>190</c:v>
                </c:pt>
                <c:pt idx="22">
                  <c:v>195</c:v>
                </c:pt>
                <c:pt idx="23">
                  <c:v>200</c:v>
                </c:pt>
                <c:pt idx="24">
                  <c:v>205</c:v>
                </c:pt>
                <c:pt idx="25">
                  <c:v>215</c:v>
                </c:pt>
                <c:pt idx="26">
                  <c:v>220</c:v>
                </c:pt>
                <c:pt idx="27">
                  <c:v>225</c:v>
                </c:pt>
                <c:pt idx="28">
                  <c:v>230</c:v>
                </c:pt>
                <c:pt idx="29">
                  <c:v>255</c:v>
                </c:pt>
                <c:pt idx="30">
                  <c:v>265</c:v>
                </c:pt>
                <c:pt idx="31">
                  <c:v>145</c:v>
                </c:pt>
                <c:pt idx="32">
                  <c:v>145</c:v>
                </c:pt>
                <c:pt idx="33">
                  <c:v>180</c:v>
                </c:pt>
                <c:pt idx="34">
                  <c:v>180</c:v>
                </c:pt>
                <c:pt idx="35">
                  <c:v>210</c:v>
                </c:pt>
                <c:pt idx="36">
                  <c:v>210</c:v>
                </c:pt>
                <c:pt idx="37">
                  <c:v>235</c:v>
                </c:pt>
                <c:pt idx="38">
                  <c:v>240</c:v>
                </c:pt>
                <c:pt idx="39">
                  <c:v>245</c:v>
                </c:pt>
                <c:pt idx="40">
                  <c:v>250</c:v>
                </c:pt>
                <c:pt idx="41">
                  <c:v>260</c:v>
                </c:pt>
                <c:pt idx="42">
                  <c:v>270</c:v>
                </c:pt>
                <c:pt idx="43">
                  <c:v>270</c:v>
                </c:pt>
                <c:pt idx="44">
                  <c:v>270</c:v>
                </c:pt>
                <c:pt idx="45">
                  <c:v>275</c:v>
                </c:pt>
                <c:pt idx="46">
                  <c:v>280</c:v>
                </c:pt>
                <c:pt idx="47">
                  <c:v>285</c:v>
                </c:pt>
                <c:pt idx="48">
                  <c:v>290</c:v>
                </c:pt>
                <c:pt idx="49">
                  <c:v>295</c:v>
                </c:pt>
                <c:pt idx="50">
                  <c:v>300</c:v>
                </c:pt>
                <c:pt idx="51">
                  <c:v>305</c:v>
                </c:pt>
                <c:pt idx="52">
                  <c:v>310</c:v>
                </c:pt>
                <c:pt idx="53">
                  <c:v>315</c:v>
                </c:pt>
                <c:pt idx="54">
                  <c:v>320</c:v>
                </c:pt>
                <c:pt idx="55">
                  <c:v>325</c:v>
                </c:pt>
                <c:pt idx="56">
                  <c:v>330</c:v>
                </c:pt>
                <c:pt idx="57">
                  <c:v>335</c:v>
                </c:pt>
                <c:pt idx="58">
                  <c:v>340</c:v>
                </c:pt>
                <c:pt idx="59">
                  <c:v>345</c:v>
                </c:pt>
                <c:pt idx="60">
                  <c:v>350</c:v>
                </c:pt>
                <c:pt idx="61">
                  <c:v>355</c:v>
                </c:pt>
                <c:pt idx="62">
                  <c:v>355</c:v>
                </c:pt>
                <c:pt idx="63">
                  <c:v>360</c:v>
                </c:pt>
                <c:pt idx="64">
                  <c:v>365</c:v>
                </c:pt>
                <c:pt idx="65">
                  <c:v>370</c:v>
                </c:pt>
                <c:pt idx="66">
                  <c:v>375</c:v>
                </c:pt>
                <c:pt idx="67">
                  <c:v>380</c:v>
                </c:pt>
                <c:pt idx="68">
                  <c:v>385</c:v>
                </c:pt>
                <c:pt idx="69">
                  <c:v>390</c:v>
                </c:pt>
                <c:pt idx="70">
                  <c:v>395</c:v>
                </c:pt>
                <c:pt idx="71">
                  <c:v>405</c:v>
                </c:pt>
                <c:pt idx="72">
                  <c:v>410</c:v>
                </c:pt>
                <c:pt idx="73">
                  <c:v>415</c:v>
                </c:pt>
                <c:pt idx="74">
                  <c:v>420</c:v>
                </c:pt>
              </c:numCache>
            </c:numRef>
          </c:yVal>
          <c:smooth val="0"/>
        </c:ser>
        <c:ser>
          <c:idx val="1"/>
          <c:order val="1"/>
          <c:tx>
            <c:v>today</c:v>
          </c:tx>
          <c:spPr>
            <a:ln w="28575">
              <a:noFill/>
            </a:ln>
          </c:spPr>
          <c:xVal>
            <c:numRef>
              <c:f>'all data'!$Y$80:$Y$107</c:f>
              <c:numCache>
                <c:formatCode>General</c:formatCode>
                <c:ptCount val="28"/>
                <c:pt idx="0">
                  <c:v>-24.720099999999999</c:v>
                </c:pt>
                <c:pt idx="1">
                  <c:v>-24.572900000000001</c:v>
                </c:pt>
                <c:pt idx="2">
                  <c:v>-25.007100000000001</c:v>
                </c:pt>
                <c:pt idx="3">
                  <c:v>-24.790500000000002</c:v>
                </c:pt>
                <c:pt idx="4">
                  <c:v>-24.999600000000001</c:v>
                </c:pt>
                <c:pt idx="5">
                  <c:v>-24.6892</c:v>
                </c:pt>
                <c:pt idx="6">
                  <c:v>-25.9725</c:v>
                </c:pt>
                <c:pt idx="7">
                  <c:v>-25.088100000000001</c:v>
                </c:pt>
                <c:pt idx="8">
                  <c:v>-24.811800000000002</c:v>
                </c:pt>
                <c:pt idx="9">
                  <c:v>-24.811800000000002</c:v>
                </c:pt>
                <c:pt idx="10">
                  <c:v>-26.034400000000002</c:v>
                </c:pt>
                <c:pt idx="11">
                  <c:v>-25.3474</c:v>
                </c:pt>
                <c:pt idx="12">
                  <c:v>-25.633299999999998</c:v>
                </c:pt>
                <c:pt idx="13">
                  <c:v>-25.274799999999999</c:v>
                </c:pt>
                <c:pt idx="14">
                  <c:v>-25.074300000000001</c:v>
                </c:pt>
                <c:pt idx="15">
                  <c:v>-26.208300000000001</c:v>
                </c:pt>
                <c:pt idx="16">
                  <c:v>-25.093499999999999</c:v>
                </c:pt>
                <c:pt idx="17">
                  <c:v>-25.944800000000001</c:v>
                </c:pt>
                <c:pt idx="18">
                  <c:v>-25.7453</c:v>
                </c:pt>
                <c:pt idx="19">
                  <c:v>-25.518000000000001</c:v>
                </c:pt>
                <c:pt idx="20">
                  <c:v>-25.162800000000001</c:v>
                </c:pt>
                <c:pt idx="21">
                  <c:v>-27.036100000000001</c:v>
                </c:pt>
                <c:pt idx="22">
                  <c:v>-25.768699999999999</c:v>
                </c:pt>
                <c:pt idx="23">
                  <c:v>-25.402799999999999</c:v>
                </c:pt>
                <c:pt idx="24">
                  <c:v>-26.8995</c:v>
                </c:pt>
                <c:pt idx="25">
                  <c:v>-26.769400000000001</c:v>
                </c:pt>
                <c:pt idx="26">
                  <c:v>-28.944600000000001</c:v>
                </c:pt>
                <c:pt idx="27">
                  <c:v>-25.1767</c:v>
                </c:pt>
              </c:numCache>
            </c:numRef>
          </c:xVal>
          <c:yVal>
            <c:numRef>
              <c:f>'all data'!$G$80:$G$107</c:f>
              <c:numCache>
                <c:formatCode>General</c:formatCode>
                <c:ptCount val="28"/>
                <c:pt idx="0">
                  <c:v>120</c:v>
                </c:pt>
                <c:pt idx="1">
                  <c:v>120</c:v>
                </c:pt>
                <c:pt idx="2">
                  <c:v>250</c:v>
                </c:pt>
                <c:pt idx="3">
                  <c:v>250</c:v>
                </c:pt>
                <c:pt idx="4">
                  <c:v>300</c:v>
                </c:pt>
                <c:pt idx="5">
                  <c:v>300</c:v>
                </c:pt>
                <c:pt idx="6">
                  <c:v>305</c:v>
                </c:pt>
                <c:pt idx="7">
                  <c:v>305</c:v>
                </c:pt>
                <c:pt idx="8">
                  <c:v>310</c:v>
                </c:pt>
                <c:pt idx="9">
                  <c:v>310</c:v>
                </c:pt>
                <c:pt idx="10">
                  <c:v>315</c:v>
                </c:pt>
                <c:pt idx="11">
                  <c:v>315</c:v>
                </c:pt>
                <c:pt idx="12">
                  <c:v>320</c:v>
                </c:pt>
                <c:pt idx="13">
                  <c:v>320</c:v>
                </c:pt>
                <c:pt idx="14">
                  <c:v>325</c:v>
                </c:pt>
                <c:pt idx="15">
                  <c:v>325</c:v>
                </c:pt>
                <c:pt idx="16">
                  <c:v>330</c:v>
                </c:pt>
                <c:pt idx="17">
                  <c:v>330</c:v>
                </c:pt>
                <c:pt idx="18">
                  <c:v>335</c:v>
                </c:pt>
                <c:pt idx="19">
                  <c:v>335</c:v>
                </c:pt>
                <c:pt idx="20">
                  <c:v>340</c:v>
                </c:pt>
                <c:pt idx="21">
                  <c:v>340</c:v>
                </c:pt>
                <c:pt idx="22">
                  <c:v>345</c:v>
                </c:pt>
                <c:pt idx="23">
                  <c:v>345</c:v>
                </c:pt>
                <c:pt idx="24">
                  <c:v>350</c:v>
                </c:pt>
                <c:pt idx="25">
                  <c:v>350</c:v>
                </c:pt>
                <c:pt idx="26">
                  <c:v>355</c:v>
                </c:pt>
                <c:pt idx="27">
                  <c:v>355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69504"/>
        <c:axId val="136496256"/>
      </c:scatterChart>
      <c:valAx>
        <c:axId val="136469504"/>
        <c:scaling>
          <c:orientation val="maxMin"/>
          <c:max val="-15"/>
          <c:min val="-35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d13C</a:t>
                </a:r>
                <a:r>
                  <a:rPr lang="en-US" baseline="0"/>
                  <a:t> Corrected 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36496256"/>
        <c:crosses val="autoZero"/>
        <c:crossBetween val="midCat"/>
      </c:valAx>
      <c:valAx>
        <c:axId val="136496256"/>
        <c:scaling>
          <c:orientation val="maxMin"/>
          <c:max val="450"/>
          <c:min val="100"/>
        </c:scaling>
        <c:delete val="0"/>
        <c:axPos val="r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crossAx val="136469504"/>
        <c:crosses val="autoZero"/>
        <c:crossBetween val="midCat"/>
        <c:minorUnit val="10"/>
      </c:valAx>
    </c:plotArea>
    <c:legend>
      <c:legendPos val="r"/>
      <c:layout>
        <c:manualLayout>
          <c:xMode val="edge"/>
          <c:yMode val="edge"/>
          <c:x val="0.7668848044118457"/>
          <c:y val="0.18425412440777861"/>
          <c:w val="9.5039311283177205E-2"/>
          <c:h val="0.1450777614632226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7361010657053227E-2"/>
          <c:y val="4.422909505611379E-2"/>
          <c:w val="0.95438671382625884"/>
          <c:h val="0.9350231221776111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dLbls>
            <c:dLbl>
              <c:idx val="74"/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xVal>
            <c:numRef>
              <c:f>'all data'!$V$5:$V$107</c:f>
              <c:numCache>
                <c:formatCode>General</c:formatCode>
                <c:ptCount val="103"/>
                <c:pt idx="0">
                  <c:v>0.51222000000000001</c:v>
                </c:pt>
                <c:pt idx="1">
                  <c:v>2.1954000000000001E-2</c:v>
                </c:pt>
                <c:pt idx="2">
                  <c:v>2.5736999999999999E-2</c:v>
                </c:pt>
                <c:pt idx="3">
                  <c:v>2.0072000000000001</c:v>
                </c:pt>
                <c:pt idx="4">
                  <c:v>2.9226999999999999</c:v>
                </c:pt>
                <c:pt idx="5">
                  <c:v>2.0484</c:v>
                </c:pt>
                <c:pt idx="6">
                  <c:v>2.1145999999999998</c:v>
                </c:pt>
                <c:pt idx="7">
                  <c:v>1.5694999999999999</c:v>
                </c:pt>
                <c:pt idx="8">
                  <c:v>1.2616000000000001</c:v>
                </c:pt>
                <c:pt idx="9">
                  <c:v>1.1988000000000001</c:v>
                </c:pt>
                <c:pt idx="10">
                  <c:v>1.61</c:v>
                </c:pt>
                <c:pt idx="11">
                  <c:v>1.2149000000000001</c:v>
                </c:pt>
                <c:pt idx="12">
                  <c:v>1.4049</c:v>
                </c:pt>
                <c:pt idx="13">
                  <c:v>1.0033000000000001</c:v>
                </c:pt>
                <c:pt idx="14">
                  <c:v>1.2391000000000001</c:v>
                </c:pt>
                <c:pt idx="15">
                  <c:v>0.65634999999999999</c:v>
                </c:pt>
                <c:pt idx="16">
                  <c:v>0.66817000000000004</c:v>
                </c:pt>
                <c:pt idx="17">
                  <c:v>0.49858999999999998</c:v>
                </c:pt>
                <c:pt idx="18">
                  <c:v>0.62029000000000001</c:v>
                </c:pt>
                <c:pt idx="19">
                  <c:v>0.55974000000000002</c:v>
                </c:pt>
                <c:pt idx="20">
                  <c:v>0.43609999999999999</c:v>
                </c:pt>
                <c:pt idx="21">
                  <c:v>0.59316000000000002</c:v>
                </c:pt>
                <c:pt idx="22">
                  <c:v>0.37207000000000001</c:v>
                </c:pt>
                <c:pt idx="23">
                  <c:v>0.69793000000000005</c:v>
                </c:pt>
                <c:pt idx="24">
                  <c:v>0.36304999999999998</c:v>
                </c:pt>
                <c:pt idx="25">
                  <c:v>0.60611999999999999</c:v>
                </c:pt>
                <c:pt idx="26">
                  <c:v>0.32615</c:v>
                </c:pt>
                <c:pt idx="27">
                  <c:v>0.31652999999999998</c:v>
                </c:pt>
                <c:pt idx="28">
                  <c:v>0.37201000000000001</c:v>
                </c:pt>
                <c:pt idx="29">
                  <c:v>0.38879999999999998</c:v>
                </c:pt>
                <c:pt idx="30">
                  <c:v>0.26715</c:v>
                </c:pt>
                <c:pt idx="31">
                  <c:v>1.302</c:v>
                </c:pt>
                <c:pt idx="32">
                  <c:v>1.0549999999999999</c:v>
                </c:pt>
                <c:pt idx="33">
                  <c:v>0.56560999999999995</c:v>
                </c:pt>
                <c:pt idx="34">
                  <c:v>0.43857000000000002</c:v>
                </c:pt>
                <c:pt idx="35">
                  <c:v>0.25583</c:v>
                </c:pt>
                <c:pt idx="36">
                  <c:v>0.23805000000000001</c:v>
                </c:pt>
                <c:pt idx="37">
                  <c:v>0.22561999999999999</c:v>
                </c:pt>
                <c:pt idx="38">
                  <c:v>0.11025</c:v>
                </c:pt>
                <c:pt idx="39">
                  <c:v>0.17052999999999999</c:v>
                </c:pt>
                <c:pt idx="40">
                  <c:v>0.16864999999999999</c:v>
                </c:pt>
                <c:pt idx="41">
                  <c:v>0.26173999999999997</c:v>
                </c:pt>
                <c:pt idx="42">
                  <c:v>0.16003999999999999</c:v>
                </c:pt>
                <c:pt idx="43">
                  <c:v>0.12386999999999999</c:v>
                </c:pt>
                <c:pt idx="44">
                  <c:v>0.16219</c:v>
                </c:pt>
                <c:pt idx="45">
                  <c:v>0.15726999999999999</c:v>
                </c:pt>
                <c:pt idx="46">
                  <c:v>0.15559000000000001</c:v>
                </c:pt>
                <c:pt idx="47">
                  <c:v>0.10921</c:v>
                </c:pt>
                <c:pt idx="48">
                  <c:v>0.17119999999999999</c:v>
                </c:pt>
                <c:pt idx="49">
                  <c:v>0.15756000000000001</c:v>
                </c:pt>
                <c:pt idx="50">
                  <c:v>0.12986</c:v>
                </c:pt>
                <c:pt idx="51">
                  <c:v>0.14721999999999999</c:v>
                </c:pt>
                <c:pt idx="52">
                  <c:v>7.5861999999999999E-2</c:v>
                </c:pt>
                <c:pt idx="53">
                  <c:v>7.0633000000000001E-2</c:v>
                </c:pt>
                <c:pt idx="54">
                  <c:v>4.3586E-2</c:v>
                </c:pt>
                <c:pt idx="55">
                  <c:v>4.0392999999999998E-2</c:v>
                </c:pt>
                <c:pt idx="56">
                  <c:v>4.7876000000000002E-2</c:v>
                </c:pt>
                <c:pt idx="57">
                  <c:v>4.5012000000000003E-2</c:v>
                </c:pt>
                <c:pt idx="58">
                  <c:v>3.3965000000000002E-2</c:v>
                </c:pt>
                <c:pt idx="59">
                  <c:v>3.0988999999999999E-2</c:v>
                </c:pt>
                <c:pt idx="60">
                  <c:v>4.0273999999999997E-2</c:v>
                </c:pt>
                <c:pt idx="61">
                  <c:v>2.5028999999999999E-2</c:v>
                </c:pt>
                <c:pt idx="62">
                  <c:v>2.4847000000000001E-2</c:v>
                </c:pt>
                <c:pt idx="63">
                  <c:v>2.5465999999999999E-2</c:v>
                </c:pt>
                <c:pt idx="64">
                  <c:v>2.2255E-2</c:v>
                </c:pt>
                <c:pt idx="65">
                  <c:v>1.9356000000000002E-2</c:v>
                </c:pt>
                <c:pt idx="66">
                  <c:v>3.9009000000000002E-2</c:v>
                </c:pt>
                <c:pt idx="67">
                  <c:v>2.291E-2</c:v>
                </c:pt>
                <c:pt idx="68">
                  <c:v>2.2440999999999999E-2</c:v>
                </c:pt>
                <c:pt idx="69">
                  <c:v>2.5409999999999999E-2</c:v>
                </c:pt>
                <c:pt idx="70">
                  <c:v>2.392E-2</c:v>
                </c:pt>
                <c:pt idx="71">
                  <c:v>2.7448E-2</c:v>
                </c:pt>
                <c:pt idx="72">
                  <c:v>2.1704999999999999E-2</c:v>
                </c:pt>
                <c:pt idx="73">
                  <c:v>2.8287E-2</c:v>
                </c:pt>
                <c:pt idx="74">
                  <c:v>2.1673000000000001E-2</c:v>
                </c:pt>
                <c:pt idx="75">
                  <c:v>1.8170999999999999</c:v>
                </c:pt>
                <c:pt idx="76">
                  <c:v>1.7565</c:v>
                </c:pt>
                <c:pt idx="77">
                  <c:v>0.15504000000000001</c:v>
                </c:pt>
                <c:pt idx="78">
                  <c:v>0.21621000000000001</c:v>
                </c:pt>
                <c:pt idx="79">
                  <c:v>0.11686000000000001</c:v>
                </c:pt>
                <c:pt idx="80">
                  <c:v>0.10099</c:v>
                </c:pt>
                <c:pt idx="81">
                  <c:v>0.19211</c:v>
                </c:pt>
                <c:pt idx="82">
                  <c:v>0.12894</c:v>
                </c:pt>
                <c:pt idx="83">
                  <c:v>0.15579000000000001</c:v>
                </c:pt>
                <c:pt idx="84">
                  <c:v>0.11561</c:v>
                </c:pt>
                <c:pt idx="85">
                  <c:v>8.9077000000000003E-2</c:v>
                </c:pt>
                <c:pt idx="86">
                  <c:v>8.6723999999999996E-2</c:v>
                </c:pt>
                <c:pt idx="87">
                  <c:v>8.7391999999999997E-2</c:v>
                </c:pt>
                <c:pt idx="88">
                  <c:v>5.7797000000000001E-2</c:v>
                </c:pt>
                <c:pt idx="89">
                  <c:v>6.0551000000000001E-2</c:v>
                </c:pt>
                <c:pt idx="90">
                  <c:v>4.7120000000000002E-2</c:v>
                </c:pt>
                <c:pt idx="91">
                  <c:v>5.3488000000000001E-2</c:v>
                </c:pt>
                <c:pt idx="92">
                  <c:v>4.5232000000000001E-2</c:v>
                </c:pt>
                <c:pt idx="93">
                  <c:v>4.0787999999999998E-2</c:v>
                </c:pt>
                <c:pt idx="94">
                  <c:v>5.2364000000000001E-2</c:v>
                </c:pt>
                <c:pt idx="95">
                  <c:v>4.2764999999999997E-2</c:v>
                </c:pt>
                <c:pt idx="96">
                  <c:v>3.0762000000000001E-2</c:v>
                </c:pt>
                <c:pt idx="97">
                  <c:v>3.5839999999999997E-2</c:v>
                </c:pt>
                <c:pt idx="98">
                  <c:v>4.0858999999999999E-2</c:v>
                </c:pt>
                <c:pt idx="99">
                  <c:v>3.4424000000000003E-2</c:v>
                </c:pt>
                <c:pt idx="100">
                  <c:v>2.6773999999999999E-2</c:v>
                </c:pt>
                <c:pt idx="101">
                  <c:v>3.0402999999999999E-2</c:v>
                </c:pt>
                <c:pt idx="102">
                  <c:v>3.1134999999999999E-2</c:v>
                </c:pt>
              </c:numCache>
            </c:numRef>
          </c:xVal>
          <c:yVal>
            <c:numRef>
              <c:f>'all data'!$AB$5:$AB$107</c:f>
              <c:numCache>
                <c:formatCode>General</c:formatCode>
                <c:ptCount val="103"/>
                <c:pt idx="0">
                  <c:v>-27.522534390248442</c:v>
                </c:pt>
                <c:pt idx="1">
                  <c:v>-23.881819342914202</c:v>
                </c:pt>
                <c:pt idx="2">
                  <c:v>-27.958553832726462</c:v>
                </c:pt>
                <c:pt idx="3">
                  <c:v>-25.277707259464304</c:v>
                </c:pt>
                <c:pt idx="4">
                  <c:v>-25.081203590091889</c:v>
                </c:pt>
                <c:pt idx="5">
                  <c:v>-25.03057440901846</c:v>
                </c:pt>
                <c:pt idx="6">
                  <c:v>-24.783774387299577</c:v>
                </c:pt>
                <c:pt idx="7">
                  <c:v>-25.118269948220291</c:v>
                </c:pt>
                <c:pt idx="8">
                  <c:v>-24.638829513484431</c:v>
                </c:pt>
                <c:pt idx="9">
                  <c:v>-24.529001861124208</c:v>
                </c:pt>
                <c:pt idx="10">
                  <c:v>-24.409377023000246</c:v>
                </c:pt>
                <c:pt idx="11">
                  <c:v>-24.279484642123158</c:v>
                </c:pt>
                <c:pt idx="12">
                  <c:v>-24.095269414531632</c:v>
                </c:pt>
                <c:pt idx="13">
                  <c:v>-24.2924423625361</c:v>
                </c:pt>
                <c:pt idx="14">
                  <c:v>-24.236741118220099</c:v>
                </c:pt>
                <c:pt idx="15">
                  <c:v>-24.699332743126583</c:v>
                </c:pt>
                <c:pt idx="16">
                  <c:v>-25.38907819245426</c:v>
                </c:pt>
                <c:pt idx="17">
                  <c:v>-25.137029333665769</c:v>
                </c:pt>
                <c:pt idx="18">
                  <c:v>-25.337339233801515</c:v>
                </c:pt>
                <c:pt idx="19">
                  <c:v>-25.752460876078242</c:v>
                </c:pt>
                <c:pt idx="20">
                  <c:v>-25.741904525891265</c:v>
                </c:pt>
                <c:pt idx="21">
                  <c:v>-25.591607267686427</c:v>
                </c:pt>
                <c:pt idx="22">
                  <c:v>-25.753850579888955</c:v>
                </c:pt>
                <c:pt idx="23">
                  <c:v>-25.396183220691309</c:v>
                </c:pt>
                <c:pt idx="24">
                  <c:v>-25.602625172876799</c:v>
                </c:pt>
                <c:pt idx="25">
                  <c:v>-25.114365731684135</c:v>
                </c:pt>
                <c:pt idx="26">
                  <c:v>-25.254799517444159</c:v>
                </c:pt>
                <c:pt idx="27">
                  <c:v>-25.23229436854837</c:v>
                </c:pt>
                <c:pt idx="28">
                  <c:v>-25.229971264753132</c:v>
                </c:pt>
                <c:pt idx="29">
                  <c:v>-24.895926906842771</c:v>
                </c:pt>
                <c:pt idx="30">
                  <c:v>-25.139138821442437</c:v>
                </c:pt>
                <c:pt idx="31">
                  <c:v>-23.641878509246077</c:v>
                </c:pt>
                <c:pt idx="32">
                  <c:v>-23.724572773286194</c:v>
                </c:pt>
                <c:pt idx="33">
                  <c:v>-25.401826996853867</c:v>
                </c:pt>
                <c:pt idx="34">
                  <c:v>-25.671655701955462</c:v>
                </c:pt>
                <c:pt idx="35">
                  <c:v>-25.694290851323444</c:v>
                </c:pt>
                <c:pt idx="36">
                  <c:v>-25.724846077686124</c:v>
                </c:pt>
                <c:pt idx="37">
                  <c:v>-25.115590632996639</c:v>
                </c:pt>
                <c:pt idx="38">
                  <c:v>-25.558671520892126</c:v>
                </c:pt>
                <c:pt idx="39">
                  <c:v>-25.14262992528008</c:v>
                </c:pt>
                <c:pt idx="40">
                  <c:v>-25.308820793079672</c:v>
                </c:pt>
                <c:pt idx="41">
                  <c:v>-25.001810690516244</c:v>
                </c:pt>
                <c:pt idx="42">
                  <c:v>-25.079640263383698</c:v>
                </c:pt>
                <c:pt idx="43">
                  <c:v>-25.492512102864524</c:v>
                </c:pt>
                <c:pt idx="44">
                  <c:v>-25.064312218958424</c:v>
                </c:pt>
                <c:pt idx="45">
                  <c:v>-25.079468571278891</c:v>
                </c:pt>
                <c:pt idx="46">
                  <c:v>-25.043175645944579</c:v>
                </c:pt>
                <c:pt idx="47">
                  <c:v>-25.17242162117839</c:v>
                </c:pt>
                <c:pt idx="48">
                  <c:v>-24.983395842760014</c:v>
                </c:pt>
                <c:pt idx="49">
                  <c:v>-24.732988249882258</c:v>
                </c:pt>
                <c:pt idx="50">
                  <c:v>-25.050823610537723</c:v>
                </c:pt>
                <c:pt idx="51">
                  <c:v>-25.138105933593025</c:v>
                </c:pt>
                <c:pt idx="52">
                  <c:v>-25.187242622367833</c:v>
                </c:pt>
                <c:pt idx="53">
                  <c:v>-25.296126994761565</c:v>
                </c:pt>
                <c:pt idx="54">
                  <c:v>-25.583960436738696</c:v>
                </c:pt>
                <c:pt idx="55">
                  <c:v>-25.089915980137125</c:v>
                </c:pt>
                <c:pt idx="56">
                  <c:v>-25.306380815769479</c:v>
                </c:pt>
                <c:pt idx="57">
                  <c:v>-25.512866846958911</c:v>
                </c:pt>
                <c:pt idx="58">
                  <c:v>-25.055057694327239</c:v>
                </c:pt>
                <c:pt idx="59">
                  <c:v>-25.508678135174407</c:v>
                </c:pt>
                <c:pt idx="60">
                  <c:v>-25.538610878953278</c:v>
                </c:pt>
                <c:pt idx="61">
                  <c:v>-25.466117706868086</c:v>
                </c:pt>
                <c:pt idx="62">
                  <c:v>-25.868755365523146</c:v>
                </c:pt>
                <c:pt idx="63">
                  <c:v>-24.936420047605999</c:v>
                </c:pt>
                <c:pt idx="64">
                  <c:v>-25.756881937063181</c:v>
                </c:pt>
                <c:pt idx="65">
                  <c:v>-25.624596068209083</c:v>
                </c:pt>
                <c:pt idx="66">
                  <c:v>-26.014241480628243</c:v>
                </c:pt>
                <c:pt idx="67">
                  <c:v>-25.383288610052727</c:v>
                </c:pt>
                <c:pt idx="68">
                  <c:v>-25.151537936090413</c:v>
                </c:pt>
                <c:pt idx="69">
                  <c:v>-25.548479952685572</c:v>
                </c:pt>
                <c:pt idx="70">
                  <c:v>-26.331483559095531</c:v>
                </c:pt>
                <c:pt idx="71">
                  <c:v>-25.615668582034541</c:v>
                </c:pt>
                <c:pt idx="72">
                  <c:v>-25.310984437934458</c:v>
                </c:pt>
                <c:pt idx="73">
                  <c:v>-25.455914809825657</c:v>
                </c:pt>
                <c:pt idx="74">
                  <c:v>-25.567993960300083</c:v>
                </c:pt>
                <c:pt idx="75">
                  <c:v>-24.015169000765994</c:v>
                </c:pt>
                <c:pt idx="76">
                  <c:v>-23.772893938714805</c:v>
                </c:pt>
                <c:pt idx="77">
                  <c:v>-29.917748022503432</c:v>
                </c:pt>
                <c:pt idx="78">
                  <c:v>-32.317430508372176</c:v>
                </c:pt>
                <c:pt idx="79">
                  <c:v>-29.08332782714621</c:v>
                </c:pt>
                <c:pt idx="80">
                  <c:v>-28.912032728490448</c:v>
                </c:pt>
                <c:pt idx="81">
                  <c:v>-30.063872794903105</c:v>
                </c:pt>
                <c:pt idx="82">
                  <c:v>-29.298988789750183</c:v>
                </c:pt>
                <c:pt idx="83">
                  <c:v>-29.978504310537335</c:v>
                </c:pt>
                <c:pt idx="84">
                  <c:v>-29.418502748137104</c:v>
                </c:pt>
                <c:pt idx="85">
                  <c:v>-28.313981594122385</c:v>
                </c:pt>
                <c:pt idx="86">
                  <c:v>-28.410964081659639</c:v>
                </c:pt>
                <c:pt idx="87">
                  <c:v>-28.347290255827669</c:v>
                </c:pt>
                <c:pt idx="88">
                  <c:v>-28.193407441868136</c:v>
                </c:pt>
                <c:pt idx="89">
                  <c:v>-28.258605704340315</c:v>
                </c:pt>
                <c:pt idx="90">
                  <c:v>-27.937151815742705</c:v>
                </c:pt>
                <c:pt idx="91">
                  <c:v>-28.189533672232265</c:v>
                </c:pt>
                <c:pt idx="92">
                  <c:v>-27.97678532647631</c:v>
                </c:pt>
                <c:pt idx="93">
                  <c:v>-27.984913222876287</c:v>
                </c:pt>
                <c:pt idx="94">
                  <c:v>-28.097602762533079</c:v>
                </c:pt>
                <c:pt idx="95">
                  <c:v>-28.081295512377935</c:v>
                </c:pt>
                <c:pt idx="96">
                  <c:v>-27.763902294669094</c:v>
                </c:pt>
                <c:pt idx="97">
                  <c:v>-27.970426725758749</c:v>
                </c:pt>
                <c:pt idx="98">
                  <c:v>-28.035026621903281</c:v>
                </c:pt>
                <c:pt idx="99">
                  <c:v>-27.787025855355648</c:v>
                </c:pt>
                <c:pt idx="100">
                  <c:v>-27.783679718956531</c:v>
                </c:pt>
                <c:pt idx="101">
                  <c:v>-27.547224130195424</c:v>
                </c:pt>
                <c:pt idx="102">
                  <c:v>-27.989242546964537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521600"/>
        <c:axId val="136531968"/>
      </c:scatterChart>
      <c:valAx>
        <c:axId val="136521600"/>
        <c:scaling>
          <c:orientation val="maxMin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%C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36531968"/>
        <c:crosses val="autoZero"/>
        <c:crossBetween val="midCat"/>
      </c:valAx>
      <c:valAx>
        <c:axId val="136531968"/>
        <c:scaling>
          <c:orientation val="maxMin"/>
        </c:scaling>
        <c:delete val="0"/>
        <c:axPos val="r"/>
        <c:majorGridlines/>
        <c:numFmt formatCode="General" sourceLinked="1"/>
        <c:majorTickMark val="none"/>
        <c:minorTickMark val="none"/>
        <c:tickLblPos val="nextTo"/>
        <c:crossAx val="1365216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154170391473312"/>
          <c:y val="0.10555389418761721"/>
          <c:w val="0.74968885200904567"/>
          <c:h val="0.73691789232556726"/>
        </c:manualLayout>
      </c:layout>
      <c:scatterChart>
        <c:scatterStyle val="lineMarker"/>
        <c:varyColors val="0"/>
        <c:ser>
          <c:idx val="0"/>
          <c:order val="0"/>
          <c:tx>
            <c:v>included</c:v>
          </c:tx>
          <c:spPr>
            <a:ln w="28575">
              <a:noFill/>
            </a:ln>
          </c:spPr>
          <c:trendline>
            <c:trendlineType val="log"/>
            <c:dispRSqr val="0"/>
            <c:dispEq val="0"/>
          </c:trendline>
          <c:trendline>
            <c:trendlineType val="power"/>
            <c:dispRSqr val="0"/>
            <c:dispEq val="0"/>
          </c:trendline>
          <c:trendline>
            <c:trendlineType val="log"/>
            <c:dispRSqr val="0"/>
            <c:dispEq val="0"/>
          </c:trendline>
          <c:errBars>
            <c:errDir val="x"/>
            <c:errBarType val="both"/>
            <c:errValType val="cust"/>
            <c:noEndCap val="0"/>
            <c:plus>
              <c:numRef>
                <c:f>'all data'!$AD$7:$AD$79</c:f>
                <c:numCache>
                  <c:formatCode>General</c:formatCode>
                  <c:ptCount val="7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0.18758623498422133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0.15954788205008014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0.18758623498422133</c:v>
                  </c:pt>
                  <c:pt idx="30">
                    <c:v>0.18758623498422133</c:v>
                  </c:pt>
                  <c:pt idx="31">
                    <c:v>0.15954788205008014</c:v>
                  </c:pt>
                  <c:pt idx="32">
                    <c:v>0.15954788205008014</c:v>
                  </c:pt>
                  <c:pt idx="33">
                    <c:v>2.4200000000000443E-2</c:v>
                  </c:pt>
                  <c:pt idx="34">
                    <c:v>2.4200000000000443E-2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0.21063874815005465</c:v>
                  </c:pt>
                  <c:pt idx="41">
                    <c:v>0.21063874815005465</c:v>
                  </c:pt>
                  <c:pt idx="42">
                    <c:v>0.21063874815005465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0.11054999999999815</c:v>
                  </c:pt>
                  <c:pt idx="60">
                    <c:v>0.11054999999999815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</c:numCache>
              </c:numRef>
            </c:plus>
            <c:minus>
              <c:numRef>
                <c:f>'all data'!$AD$7:$AD$79</c:f>
                <c:numCache>
                  <c:formatCode>General</c:formatCode>
                  <c:ptCount val="7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0.18758623498422133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0.15954788205008014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0.18758623498422133</c:v>
                  </c:pt>
                  <c:pt idx="30">
                    <c:v>0.18758623498422133</c:v>
                  </c:pt>
                  <c:pt idx="31">
                    <c:v>0.15954788205008014</c:v>
                  </c:pt>
                  <c:pt idx="32">
                    <c:v>0.15954788205008014</c:v>
                  </c:pt>
                  <c:pt idx="33">
                    <c:v>2.4200000000000443E-2</c:v>
                  </c:pt>
                  <c:pt idx="34">
                    <c:v>2.4200000000000443E-2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0.21063874815005465</c:v>
                  </c:pt>
                  <c:pt idx="41">
                    <c:v>0.21063874815005465</c:v>
                  </c:pt>
                  <c:pt idx="42">
                    <c:v>0.21063874815005465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0.11054999999999815</c:v>
                  </c:pt>
                  <c:pt idx="60">
                    <c:v>0.11054999999999815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</c:numCache>
              </c:numRef>
            </c:minus>
          </c:errBars>
          <c:xVal>
            <c:numRef>
              <c:f>'all data'!$AB$8:$AB$79</c:f>
              <c:numCache>
                <c:formatCode>General</c:formatCode>
                <c:ptCount val="72"/>
                <c:pt idx="0">
                  <c:v>-25.277707259464304</c:v>
                </c:pt>
                <c:pt idx="1">
                  <c:v>-25.081203590091889</c:v>
                </c:pt>
                <c:pt idx="2">
                  <c:v>-25.03057440901846</c:v>
                </c:pt>
                <c:pt idx="3">
                  <c:v>-24.783774387299577</c:v>
                </c:pt>
                <c:pt idx="4">
                  <c:v>-25.118269948220291</c:v>
                </c:pt>
                <c:pt idx="5">
                  <c:v>-24.638829513484431</c:v>
                </c:pt>
                <c:pt idx="6">
                  <c:v>-24.529001861124208</c:v>
                </c:pt>
                <c:pt idx="7">
                  <c:v>-24.409377023000246</c:v>
                </c:pt>
                <c:pt idx="8">
                  <c:v>-24.279484642123158</c:v>
                </c:pt>
                <c:pt idx="9">
                  <c:v>-24.095269414531632</c:v>
                </c:pt>
                <c:pt idx="10">
                  <c:v>-24.2924423625361</c:v>
                </c:pt>
                <c:pt idx="11">
                  <c:v>-24.236741118220099</c:v>
                </c:pt>
                <c:pt idx="12">
                  <c:v>-24.699332743126583</c:v>
                </c:pt>
                <c:pt idx="13">
                  <c:v>-25.38907819245426</c:v>
                </c:pt>
                <c:pt idx="14">
                  <c:v>-25.137029333665769</c:v>
                </c:pt>
                <c:pt idx="15">
                  <c:v>-25.337339233801515</c:v>
                </c:pt>
                <c:pt idx="16">
                  <c:v>-25.752460876078242</c:v>
                </c:pt>
                <c:pt idx="17">
                  <c:v>-25.741904525891265</c:v>
                </c:pt>
                <c:pt idx="18">
                  <c:v>-25.591607267686427</c:v>
                </c:pt>
                <c:pt idx="19">
                  <c:v>-25.753850579888955</c:v>
                </c:pt>
                <c:pt idx="20">
                  <c:v>-25.396183220691309</c:v>
                </c:pt>
                <c:pt idx="21">
                  <c:v>-25.602625172876799</c:v>
                </c:pt>
                <c:pt idx="22">
                  <c:v>-25.114365731684135</c:v>
                </c:pt>
                <c:pt idx="23">
                  <c:v>-25.254799517444159</c:v>
                </c:pt>
                <c:pt idx="24">
                  <c:v>-25.23229436854837</c:v>
                </c:pt>
                <c:pt idx="25">
                  <c:v>-25.229971264753132</c:v>
                </c:pt>
                <c:pt idx="26">
                  <c:v>-24.895926906842771</c:v>
                </c:pt>
                <c:pt idx="27">
                  <c:v>-25.139138821442437</c:v>
                </c:pt>
                <c:pt idx="28">
                  <c:v>-23.641878509246077</c:v>
                </c:pt>
                <c:pt idx="29">
                  <c:v>-23.724572773286194</c:v>
                </c:pt>
                <c:pt idx="30">
                  <c:v>-25.401826996853867</c:v>
                </c:pt>
                <c:pt idx="31">
                  <c:v>-25.671655701955462</c:v>
                </c:pt>
                <c:pt idx="32">
                  <c:v>-25.694290851323444</c:v>
                </c:pt>
                <c:pt idx="33">
                  <c:v>-25.724846077686124</c:v>
                </c:pt>
                <c:pt idx="34">
                  <c:v>-25.115590632996639</c:v>
                </c:pt>
                <c:pt idx="35">
                  <c:v>-25.558671520892126</c:v>
                </c:pt>
                <c:pt idx="36">
                  <c:v>-25.14262992528008</c:v>
                </c:pt>
                <c:pt idx="37">
                  <c:v>-25.308820793079672</c:v>
                </c:pt>
                <c:pt idx="38">
                  <c:v>-25.001810690516244</c:v>
                </c:pt>
                <c:pt idx="39">
                  <c:v>-25.079640263383698</c:v>
                </c:pt>
                <c:pt idx="40">
                  <c:v>-25.492512102864524</c:v>
                </c:pt>
                <c:pt idx="41">
                  <c:v>-25.064312218958424</c:v>
                </c:pt>
                <c:pt idx="42">
                  <c:v>-25.079468571278891</c:v>
                </c:pt>
                <c:pt idx="43">
                  <c:v>-25.043175645944579</c:v>
                </c:pt>
                <c:pt idx="44">
                  <c:v>-25.17242162117839</c:v>
                </c:pt>
                <c:pt idx="45">
                  <c:v>-24.983395842760014</c:v>
                </c:pt>
                <c:pt idx="46">
                  <c:v>-24.732988249882258</c:v>
                </c:pt>
                <c:pt idx="47">
                  <c:v>-25.050823610537723</c:v>
                </c:pt>
                <c:pt idx="48">
                  <c:v>-25.138105933593025</c:v>
                </c:pt>
                <c:pt idx="49">
                  <c:v>-25.187242622367833</c:v>
                </c:pt>
                <c:pt idx="50">
                  <c:v>-25.296126994761565</c:v>
                </c:pt>
                <c:pt idx="51">
                  <c:v>-25.583960436738696</c:v>
                </c:pt>
                <c:pt idx="52">
                  <c:v>-25.089915980137125</c:v>
                </c:pt>
                <c:pt idx="53">
                  <c:v>-25.306380815769479</c:v>
                </c:pt>
                <c:pt idx="54">
                  <c:v>-25.512866846958911</c:v>
                </c:pt>
                <c:pt idx="55">
                  <c:v>-25.055057694327239</c:v>
                </c:pt>
                <c:pt idx="56">
                  <c:v>-25.508678135174407</c:v>
                </c:pt>
                <c:pt idx="57">
                  <c:v>-25.538610878953278</c:v>
                </c:pt>
                <c:pt idx="58">
                  <c:v>-25.466117706868086</c:v>
                </c:pt>
                <c:pt idx="59">
                  <c:v>-25.868755365523146</c:v>
                </c:pt>
                <c:pt idx="60">
                  <c:v>-24.936420047605999</c:v>
                </c:pt>
                <c:pt idx="61">
                  <c:v>-25.756881937063181</c:v>
                </c:pt>
                <c:pt idx="62">
                  <c:v>-25.624596068209083</c:v>
                </c:pt>
                <c:pt idx="63">
                  <c:v>-26.014241480628243</c:v>
                </c:pt>
                <c:pt idx="64">
                  <c:v>-25.383288610052727</c:v>
                </c:pt>
                <c:pt idx="65">
                  <c:v>-25.151537936090413</c:v>
                </c:pt>
                <c:pt idx="66">
                  <c:v>-25.548479952685572</c:v>
                </c:pt>
                <c:pt idx="67">
                  <c:v>-26.331483559095531</c:v>
                </c:pt>
                <c:pt idx="68">
                  <c:v>-25.615668582034541</c:v>
                </c:pt>
                <c:pt idx="69">
                  <c:v>-25.310984437934458</c:v>
                </c:pt>
                <c:pt idx="70">
                  <c:v>-25.455914809825657</c:v>
                </c:pt>
                <c:pt idx="71">
                  <c:v>-25.567993960300083</c:v>
                </c:pt>
              </c:numCache>
            </c:numRef>
          </c:xVal>
          <c:yVal>
            <c:numRef>
              <c:f>'all data'!$H$8:$H$79</c:f>
              <c:numCache>
                <c:formatCode>General</c:formatCode>
                <c:ptCount val="72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  <c:pt idx="13">
                  <c:v>1.65</c:v>
                </c:pt>
                <c:pt idx="14">
                  <c:v>1.7</c:v>
                </c:pt>
                <c:pt idx="15">
                  <c:v>1.75</c:v>
                </c:pt>
                <c:pt idx="16">
                  <c:v>1.8</c:v>
                </c:pt>
                <c:pt idx="17">
                  <c:v>1.85</c:v>
                </c:pt>
                <c:pt idx="18">
                  <c:v>1.9</c:v>
                </c:pt>
                <c:pt idx="19">
                  <c:v>1.95</c:v>
                </c:pt>
                <c:pt idx="20">
                  <c:v>2</c:v>
                </c:pt>
                <c:pt idx="21">
                  <c:v>2.0499999999999998</c:v>
                </c:pt>
                <c:pt idx="22">
                  <c:v>2.15</c:v>
                </c:pt>
                <c:pt idx="23">
                  <c:v>2.2000000000000002</c:v>
                </c:pt>
                <c:pt idx="24">
                  <c:v>2.25</c:v>
                </c:pt>
                <c:pt idx="25">
                  <c:v>2.2999999999999998</c:v>
                </c:pt>
                <c:pt idx="26">
                  <c:v>2.5499999999999998</c:v>
                </c:pt>
                <c:pt idx="27">
                  <c:v>2.65</c:v>
                </c:pt>
                <c:pt idx="28">
                  <c:v>1.45</c:v>
                </c:pt>
                <c:pt idx="29">
                  <c:v>1.45</c:v>
                </c:pt>
                <c:pt idx="30">
                  <c:v>1.8</c:v>
                </c:pt>
                <c:pt idx="31">
                  <c:v>1.8</c:v>
                </c:pt>
                <c:pt idx="32">
                  <c:v>2.1</c:v>
                </c:pt>
                <c:pt idx="33">
                  <c:v>2.1</c:v>
                </c:pt>
                <c:pt idx="34">
                  <c:v>2.35</c:v>
                </c:pt>
                <c:pt idx="35">
                  <c:v>2.4</c:v>
                </c:pt>
                <c:pt idx="36">
                  <c:v>2.4500000000000002</c:v>
                </c:pt>
                <c:pt idx="37">
                  <c:v>2.5</c:v>
                </c:pt>
                <c:pt idx="38">
                  <c:v>2.6</c:v>
                </c:pt>
                <c:pt idx="39">
                  <c:v>2.7</c:v>
                </c:pt>
                <c:pt idx="40">
                  <c:v>2.7</c:v>
                </c:pt>
                <c:pt idx="41">
                  <c:v>2.7</c:v>
                </c:pt>
                <c:pt idx="42">
                  <c:v>2.75</c:v>
                </c:pt>
                <c:pt idx="43">
                  <c:v>2.8</c:v>
                </c:pt>
                <c:pt idx="44">
                  <c:v>2.85</c:v>
                </c:pt>
                <c:pt idx="45">
                  <c:v>2.9</c:v>
                </c:pt>
                <c:pt idx="46">
                  <c:v>2.95</c:v>
                </c:pt>
                <c:pt idx="47">
                  <c:v>3</c:v>
                </c:pt>
                <c:pt idx="48">
                  <c:v>3.05</c:v>
                </c:pt>
                <c:pt idx="49">
                  <c:v>3.1</c:v>
                </c:pt>
                <c:pt idx="50">
                  <c:v>3.15</c:v>
                </c:pt>
                <c:pt idx="51">
                  <c:v>3.2</c:v>
                </c:pt>
                <c:pt idx="52">
                  <c:v>3.25</c:v>
                </c:pt>
                <c:pt idx="53">
                  <c:v>3.3</c:v>
                </c:pt>
                <c:pt idx="54">
                  <c:v>3.35</c:v>
                </c:pt>
                <c:pt idx="55">
                  <c:v>3.4</c:v>
                </c:pt>
                <c:pt idx="56">
                  <c:v>3.45</c:v>
                </c:pt>
                <c:pt idx="57">
                  <c:v>3.5</c:v>
                </c:pt>
                <c:pt idx="58">
                  <c:v>3.55</c:v>
                </c:pt>
                <c:pt idx="59">
                  <c:v>3.55</c:v>
                </c:pt>
                <c:pt idx="60">
                  <c:v>3.6</c:v>
                </c:pt>
                <c:pt idx="61">
                  <c:v>3.65</c:v>
                </c:pt>
                <c:pt idx="62">
                  <c:v>3.7</c:v>
                </c:pt>
                <c:pt idx="63">
                  <c:v>3.75</c:v>
                </c:pt>
                <c:pt idx="64">
                  <c:v>3.8</c:v>
                </c:pt>
                <c:pt idx="65">
                  <c:v>3.85</c:v>
                </c:pt>
                <c:pt idx="66">
                  <c:v>3.9</c:v>
                </c:pt>
                <c:pt idx="67">
                  <c:v>3.95</c:v>
                </c:pt>
                <c:pt idx="68">
                  <c:v>4.05</c:v>
                </c:pt>
                <c:pt idx="69">
                  <c:v>4.0999999999999996</c:v>
                </c:pt>
                <c:pt idx="70">
                  <c:v>4.1500000000000004</c:v>
                </c:pt>
                <c:pt idx="71">
                  <c:v>4.2</c:v>
                </c:pt>
              </c:numCache>
            </c:numRef>
          </c:yVal>
          <c:smooth val="0"/>
        </c:ser>
        <c:ser>
          <c:idx val="1"/>
          <c:order val="1"/>
          <c:tx>
            <c:v>excluded</c:v>
          </c:tx>
          <c:spPr>
            <a:ln w="28575">
              <a:noFill/>
            </a:ln>
          </c:spPr>
          <c:xVal>
            <c:numRef>
              <c:f>'all data'!$AB$5:$AB$7</c:f>
              <c:numCache>
                <c:formatCode>General</c:formatCode>
                <c:ptCount val="3"/>
                <c:pt idx="0">
                  <c:v>-27.522534390248442</c:v>
                </c:pt>
                <c:pt idx="1">
                  <c:v>-23.881819342914202</c:v>
                </c:pt>
                <c:pt idx="2">
                  <c:v>-27.958553832726462</c:v>
                </c:pt>
              </c:numCache>
            </c:numRef>
          </c:xVal>
          <c:yVal>
            <c:numRef>
              <c:f>'all data'!$H$5:$H$7</c:f>
              <c:numCache>
                <c:formatCode>General</c:formatCode>
                <c:ptCount val="3"/>
                <c:pt idx="0">
                  <c:v>2.1</c:v>
                </c:pt>
                <c:pt idx="1">
                  <c:v>3.55</c:v>
                </c:pt>
                <c:pt idx="2">
                  <c:v>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642944"/>
        <c:axId val="136644480"/>
      </c:scatterChart>
      <c:valAx>
        <c:axId val="136642944"/>
        <c:scaling>
          <c:orientation val="maxMin"/>
          <c:max val="-22"/>
          <c:min val="-28"/>
        </c:scaling>
        <c:delete val="0"/>
        <c:axPos val="t"/>
        <c:majorGridlines>
          <c:spPr>
            <a:ln>
              <a:solidFill>
                <a:schemeClr val="tx1">
                  <a:alpha val="22000"/>
                </a:schemeClr>
              </a:solidFill>
            </a:ln>
          </c:spPr>
        </c:majorGridlines>
        <c:numFmt formatCode="General" sourceLinked="1"/>
        <c:majorTickMark val="cross"/>
        <c:minorTickMark val="none"/>
        <c:tickLblPos val="nextTo"/>
        <c:txPr>
          <a:bodyPr anchor="b" anchorCtr="0"/>
          <a:lstStyle/>
          <a:p>
            <a:pPr>
              <a:defRPr sz="2000"/>
            </a:pPr>
            <a:endParaRPr lang="en-US"/>
          </a:p>
        </c:txPr>
        <c:crossAx val="136644480"/>
        <c:crosses val="autoZero"/>
        <c:crossBetween val="midCat"/>
        <c:majorUnit val="1"/>
      </c:valAx>
      <c:valAx>
        <c:axId val="136644480"/>
        <c:scaling>
          <c:orientation val="maxMin"/>
          <c:max val="4.5"/>
          <c:min val="0"/>
        </c:scaling>
        <c:delete val="1"/>
        <c:axPos val="r"/>
        <c:majorGridlines>
          <c:spPr>
            <a:ln>
              <a:solidFill>
                <a:schemeClr val="tx1">
                  <a:alpha val="9000"/>
                </a:schemeClr>
              </a:solidFill>
            </a:ln>
          </c:spPr>
        </c:majorGridlines>
        <c:numFmt formatCode="General" sourceLinked="1"/>
        <c:majorTickMark val="none"/>
        <c:minorTickMark val="in"/>
        <c:tickLblPos val="high"/>
        <c:crossAx val="136642944"/>
        <c:crossesAt val="-12"/>
        <c:crossBetween val="midCat"/>
        <c:majorUnit val="1"/>
      </c:valAx>
    </c:plotArea>
    <c:legend>
      <c:legendPos val="r"/>
      <c:legendEntry>
        <c:idx val="0"/>
        <c:txPr>
          <a:bodyPr/>
          <a:lstStyle/>
          <a:p>
            <a:pPr>
              <a:defRPr sz="140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400"/>
            </a:pPr>
            <a:endParaRPr lang="en-US"/>
          </a:p>
        </c:txPr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ayout>
        <c:manualLayout>
          <c:xMode val="edge"/>
          <c:yMode val="edge"/>
          <c:x val="0.61309528517510992"/>
          <c:y val="0.24436492704500393"/>
          <c:w val="0.10250647649161722"/>
          <c:h val="0.154882014402506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 sz="2800">
                <a:latin typeface="Gill Sans MT" panose="020B0502020104020203" pitchFamily="34" charset="0"/>
              </a:rPr>
              <a:t>Data</a:t>
            </a:r>
            <a:r>
              <a:rPr lang="en-US" sz="2800" baseline="0">
                <a:latin typeface="Gill Sans MT" panose="020B0502020104020203" pitchFamily="34" charset="0"/>
              </a:rPr>
              <a:t> in Context</a:t>
            </a:r>
            <a:endParaRPr lang="en-US" sz="2800">
              <a:latin typeface="Gill Sans MT" panose="020B0502020104020203" pitchFamily="34" charset="0"/>
            </a:endParaRPr>
          </a:p>
        </c:rich>
      </c:tx>
      <c:layout>
        <c:manualLayout>
          <c:xMode val="edge"/>
          <c:yMode val="edge"/>
          <c:x val="0.41766663167104112"/>
          <c:y val="1.171112316945821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8.0324479440069971E-2"/>
          <c:y val="0.17092102502143455"/>
          <c:w val="0.82776236303795359"/>
          <c:h val="0.73691789232556726"/>
        </c:manualLayout>
      </c:layout>
      <c:scatterChart>
        <c:scatterStyle val="lineMarker"/>
        <c:varyColors val="0"/>
        <c:ser>
          <c:idx val="0"/>
          <c:order val="0"/>
          <c:tx>
            <c:v>included</c:v>
          </c:tx>
          <c:spPr>
            <a:ln w="28575">
              <a:noFill/>
            </a:ln>
          </c:spPr>
          <c:trendline>
            <c:trendlineType val="log"/>
            <c:dispRSqr val="0"/>
            <c:dispEq val="0"/>
          </c:trendline>
          <c:trendline>
            <c:trendlineType val="power"/>
            <c:dispRSqr val="0"/>
            <c:dispEq val="0"/>
          </c:trendline>
          <c:trendline>
            <c:trendlineType val="log"/>
            <c:dispRSqr val="0"/>
            <c:dispEq val="0"/>
          </c:trendline>
          <c:errBars>
            <c:errDir val="x"/>
            <c:errBarType val="both"/>
            <c:errValType val="cust"/>
            <c:noEndCap val="0"/>
            <c:plus>
              <c:numRef>
                <c:f>'all data'!$AD$7:$AD$79</c:f>
                <c:numCache>
                  <c:formatCode>General</c:formatCode>
                  <c:ptCount val="7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0.18758623498422133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0.15954788205008014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0.18758623498422133</c:v>
                  </c:pt>
                  <c:pt idx="30">
                    <c:v>0.18758623498422133</c:v>
                  </c:pt>
                  <c:pt idx="31">
                    <c:v>0.15954788205008014</c:v>
                  </c:pt>
                  <c:pt idx="32">
                    <c:v>0.15954788205008014</c:v>
                  </c:pt>
                  <c:pt idx="33">
                    <c:v>2.4200000000000443E-2</c:v>
                  </c:pt>
                  <c:pt idx="34">
                    <c:v>2.4200000000000443E-2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0.21063874815005465</c:v>
                  </c:pt>
                  <c:pt idx="41">
                    <c:v>0.21063874815005465</c:v>
                  </c:pt>
                  <c:pt idx="42">
                    <c:v>0.21063874815005465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0.11054999999999815</c:v>
                  </c:pt>
                  <c:pt idx="60">
                    <c:v>0.11054999999999815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</c:numCache>
              </c:numRef>
            </c:plus>
            <c:minus>
              <c:numRef>
                <c:f>'all data'!$AD$7:$AD$79</c:f>
                <c:numCache>
                  <c:formatCode>General</c:formatCode>
                  <c:ptCount val="7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0.18758623498422133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0.15954788205008014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0.18758623498422133</c:v>
                  </c:pt>
                  <c:pt idx="30">
                    <c:v>0.18758623498422133</c:v>
                  </c:pt>
                  <c:pt idx="31">
                    <c:v>0.15954788205008014</c:v>
                  </c:pt>
                  <c:pt idx="32">
                    <c:v>0.15954788205008014</c:v>
                  </c:pt>
                  <c:pt idx="33">
                    <c:v>2.4200000000000443E-2</c:v>
                  </c:pt>
                  <c:pt idx="34">
                    <c:v>2.4200000000000443E-2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0.21063874815005465</c:v>
                  </c:pt>
                  <c:pt idx="41">
                    <c:v>0.21063874815005465</c:v>
                  </c:pt>
                  <c:pt idx="42">
                    <c:v>0.21063874815005465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0.11054999999999815</c:v>
                  </c:pt>
                  <c:pt idx="60">
                    <c:v>0.11054999999999815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</c:numCache>
              </c:numRef>
            </c:minus>
          </c:errBars>
          <c:xVal>
            <c:numRef>
              <c:f>'all data'!$AB$8:$AB$79</c:f>
              <c:numCache>
                <c:formatCode>General</c:formatCode>
                <c:ptCount val="72"/>
                <c:pt idx="0">
                  <c:v>-25.277707259464304</c:v>
                </c:pt>
                <c:pt idx="1">
                  <c:v>-25.081203590091889</c:v>
                </c:pt>
                <c:pt idx="2">
                  <c:v>-25.03057440901846</c:v>
                </c:pt>
                <c:pt idx="3">
                  <c:v>-24.783774387299577</c:v>
                </c:pt>
                <c:pt idx="4">
                  <c:v>-25.118269948220291</c:v>
                </c:pt>
                <c:pt idx="5">
                  <c:v>-24.638829513484431</c:v>
                </c:pt>
                <c:pt idx="6">
                  <c:v>-24.529001861124208</c:v>
                </c:pt>
                <c:pt idx="7">
                  <c:v>-24.409377023000246</c:v>
                </c:pt>
                <c:pt idx="8">
                  <c:v>-24.279484642123158</c:v>
                </c:pt>
                <c:pt idx="9">
                  <c:v>-24.095269414531632</c:v>
                </c:pt>
                <c:pt idx="10">
                  <c:v>-24.2924423625361</c:v>
                </c:pt>
                <c:pt idx="11">
                  <c:v>-24.236741118220099</c:v>
                </c:pt>
                <c:pt idx="12">
                  <c:v>-24.699332743126583</c:v>
                </c:pt>
                <c:pt idx="13">
                  <c:v>-25.38907819245426</c:v>
                </c:pt>
                <c:pt idx="14">
                  <c:v>-25.137029333665769</c:v>
                </c:pt>
                <c:pt idx="15">
                  <c:v>-25.337339233801515</c:v>
                </c:pt>
                <c:pt idx="16">
                  <c:v>-25.752460876078242</c:v>
                </c:pt>
                <c:pt idx="17">
                  <c:v>-25.741904525891265</c:v>
                </c:pt>
                <c:pt idx="18">
                  <c:v>-25.591607267686427</c:v>
                </c:pt>
                <c:pt idx="19">
                  <c:v>-25.753850579888955</c:v>
                </c:pt>
                <c:pt idx="20">
                  <c:v>-25.396183220691309</c:v>
                </c:pt>
                <c:pt idx="21">
                  <c:v>-25.602625172876799</c:v>
                </c:pt>
                <c:pt idx="22">
                  <c:v>-25.114365731684135</c:v>
                </c:pt>
                <c:pt idx="23">
                  <c:v>-25.254799517444159</c:v>
                </c:pt>
                <c:pt idx="24">
                  <c:v>-25.23229436854837</c:v>
                </c:pt>
                <c:pt idx="25">
                  <c:v>-25.229971264753132</c:v>
                </c:pt>
                <c:pt idx="26">
                  <c:v>-24.895926906842771</c:v>
                </c:pt>
                <c:pt idx="27">
                  <c:v>-25.139138821442437</c:v>
                </c:pt>
                <c:pt idx="28">
                  <c:v>-23.641878509246077</c:v>
                </c:pt>
                <c:pt idx="29">
                  <c:v>-23.724572773286194</c:v>
                </c:pt>
                <c:pt idx="30">
                  <c:v>-25.401826996853867</c:v>
                </c:pt>
                <c:pt idx="31">
                  <c:v>-25.671655701955462</c:v>
                </c:pt>
                <c:pt idx="32">
                  <c:v>-25.694290851323444</c:v>
                </c:pt>
                <c:pt idx="33">
                  <c:v>-25.724846077686124</c:v>
                </c:pt>
                <c:pt idx="34">
                  <c:v>-25.115590632996639</c:v>
                </c:pt>
                <c:pt idx="35">
                  <c:v>-25.558671520892126</c:v>
                </c:pt>
                <c:pt idx="36">
                  <c:v>-25.14262992528008</c:v>
                </c:pt>
                <c:pt idx="37">
                  <c:v>-25.308820793079672</c:v>
                </c:pt>
                <c:pt idx="38">
                  <c:v>-25.001810690516244</c:v>
                </c:pt>
                <c:pt idx="39">
                  <c:v>-25.079640263383698</c:v>
                </c:pt>
                <c:pt idx="40">
                  <c:v>-25.492512102864524</c:v>
                </c:pt>
                <c:pt idx="41">
                  <c:v>-25.064312218958424</c:v>
                </c:pt>
                <c:pt idx="42">
                  <c:v>-25.079468571278891</c:v>
                </c:pt>
                <c:pt idx="43">
                  <c:v>-25.043175645944579</c:v>
                </c:pt>
                <c:pt idx="44">
                  <c:v>-25.17242162117839</c:v>
                </c:pt>
                <c:pt idx="45">
                  <c:v>-24.983395842760014</c:v>
                </c:pt>
                <c:pt idx="46">
                  <c:v>-24.732988249882258</c:v>
                </c:pt>
                <c:pt idx="47">
                  <c:v>-25.050823610537723</c:v>
                </c:pt>
                <c:pt idx="48">
                  <c:v>-25.138105933593025</c:v>
                </c:pt>
                <c:pt idx="49">
                  <c:v>-25.187242622367833</c:v>
                </c:pt>
                <c:pt idx="50">
                  <c:v>-25.296126994761565</c:v>
                </c:pt>
                <c:pt idx="51">
                  <c:v>-25.583960436738696</c:v>
                </c:pt>
                <c:pt idx="52">
                  <c:v>-25.089915980137125</c:v>
                </c:pt>
                <c:pt idx="53">
                  <c:v>-25.306380815769479</c:v>
                </c:pt>
                <c:pt idx="54">
                  <c:v>-25.512866846958911</c:v>
                </c:pt>
                <c:pt idx="55">
                  <c:v>-25.055057694327239</c:v>
                </c:pt>
                <c:pt idx="56">
                  <c:v>-25.508678135174407</c:v>
                </c:pt>
                <c:pt idx="57">
                  <c:v>-25.538610878953278</c:v>
                </c:pt>
                <c:pt idx="58">
                  <c:v>-25.466117706868086</c:v>
                </c:pt>
                <c:pt idx="59">
                  <c:v>-25.868755365523146</c:v>
                </c:pt>
                <c:pt idx="60">
                  <c:v>-24.936420047605999</c:v>
                </c:pt>
                <c:pt idx="61">
                  <c:v>-25.756881937063181</c:v>
                </c:pt>
                <c:pt idx="62">
                  <c:v>-25.624596068209083</c:v>
                </c:pt>
                <c:pt idx="63">
                  <c:v>-26.014241480628243</c:v>
                </c:pt>
                <c:pt idx="64">
                  <c:v>-25.383288610052727</c:v>
                </c:pt>
                <c:pt idx="65">
                  <c:v>-25.151537936090413</c:v>
                </c:pt>
                <c:pt idx="66">
                  <c:v>-25.548479952685572</c:v>
                </c:pt>
                <c:pt idx="67">
                  <c:v>-26.331483559095531</c:v>
                </c:pt>
                <c:pt idx="68">
                  <c:v>-25.615668582034541</c:v>
                </c:pt>
                <c:pt idx="69">
                  <c:v>-25.310984437934458</c:v>
                </c:pt>
                <c:pt idx="70">
                  <c:v>-25.455914809825657</c:v>
                </c:pt>
                <c:pt idx="71">
                  <c:v>-25.567993960300083</c:v>
                </c:pt>
              </c:numCache>
            </c:numRef>
          </c:xVal>
          <c:yVal>
            <c:numRef>
              <c:f>'all data'!$H$8:$H$79</c:f>
              <c:numCache>
                <c:formatCode>General</c:formatCode>
                <c:ptCount val="72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  <c:pt idx="13">
                  <c:v>1.65</c:v>
                </c:pt>
                <c:pt idx="14">
                  <c:v>1.7</c:v>
                </c:pt>
                <c:pt idx="15">
                  <c:v>1.75</c:v>
                </c:pt>
                <c:pt idx="16">
                  <c:v>1.8</c:v>
                </c:pt>
                <c:pt idx="17">
                  <c:v>1.85</c:v>
                </c:pt>
                <c:pt idx="18">
                  <c:v>1.9</c:v>
                </c:pt>
                <c:pt idx="19">
                  <c:v>1.95</c:v>
                </c:pt>
                <c:pt idx="20">
                  <c:v>2</c:v>
                </c:pt>
                <c:pt idx="21">
                  <c:v>2.0499999999999998</c:v>
                </c:pt>
                <c:pt idx="22">
                  <c:v>2.15</c:v>
                </c:pt>
                <c:pt idx="23">
                  <c:v>2.2000000000000002</c:v>
                </c:pt>
                <c:pt idx="24">
                  <c:v>2.25</c:v>
                </c:pt>
                <c:pt idx="25">
                  <c:v>2.2999999999999998</c:v>
                </c:pt>
                <c:pt idx="26">
                  <c:v>2.5499999999999998</c:v>
                </c:pt>
                <c:pt idx="27">
                  <c:v>2.65</c:v>
                </c:pt>
                <c:pt idx="28">
                  <c:v>1.45</c:v>
                </c:pt>
                <c:pt idx="29">
                  <c:v>1.45</c:v>
                </c:pt>
                <c:pt idx="30">
                  <c:v>1.8</c:v>
                </c:pt>
                <c:pt idx="31">
                  <c:v>1.8</c:v>
                </c:pt>
                <c:pt idx="32">
                  <c:v>2.1</c:v>
                </c:pt>
                <c:pt idx="33">
                  <c:v>2.1</c:v>
                </c:pt>
                <c:pt idx="34">
                  <c:v>2.35</c:v>
                </c:pt>
                <c:pt idx="35">
                  <c:v>2.4</c:v>
                </c:pt>
                <c:pt idx="36">
                  <c:v>2.4500000000000002</c:v>
                </c:pt>
                <c:pt idx="37">
                  <c:v>2.5</c:v>
                </c:pt>
                <c:pt idx="38">
                  <c:v>2.6</c:v>
                </c:pt>
                <c:pt idx="39">
                  <c:v>2.7</c:v>
                </c:pt>
                <c:pt idx="40">
                  <c:v>2.7</c:v>
                </c:pt>
                <c:pt idx="41">
                  <c:v>2.7</c:v>
                </c:pt>
                <c:pt idx="42">
                  <c:v>2.75</c:v>
                </c:pt>
                <c:pt idx="43">
                  <c:v>2.8</c:v>
                </c:pt>
                <c:pt idx="44">
                  <c:v>2.85</c:v>
                </c:pt>
                <c:pt idx="45">
                  <c:v>2.9</c:v>
                </c:pt>
                <c:pt idx="46">
                  <c:v>2.95</c:v>
                </c:pt>
                <c:pt idx="47">
                  <c:v>3</c:v>
                </c:pt>
                <c:pt idx="48">
                  <c:v>3.05</c:v>
                </c:pt>
                <c:pt idx="49">
                  <c:v>3.1</c:v>
                </c:pt>
                <c:pt idx="50">
                  <c:v>3.15</c:v>
                </c:pt>
                <c:pt idx="51">
                  <c:v>3.2</c:v>
                </c:pt>
                <c:pt idx="52">
                  <c:v>3.25</c:v>
                </c:pt>
                <c:pt idx="53">
                  <c:v>3.3</c:v>
                </c:pt>
                <c:pt idx="54">
                  <c:v>3.35</c:v>
                </c:pt>
                <c:pt idx="55">
                  <c:v>3.4</c:v>
                </c:pt>
                <c:pt idx="56">
                  <c:v>3.45</c:v>
                </c:pt>
                <c:pt idx="57">
                  <c:v>3.5</c:v>
                </c:pt>
                <c:pt idx="58">
                  <c:v>3.55</c:v>
                </c:pt>
                <c:pt idx="59">
                  <c:v>3.55</c:v>
                </c:pt>
                <c:pt idx="60">
                  <c:v>3.6</c:v>
                </c:pt>
                <c:pt idx="61">
                  <c:v>3.65</c:v>
                </c:pt>
                <c:pt idx="62">
                  <c:v>3.7</c:v>
                </c:pt>
                <c:pt idx="63">
                  <c:v>3.75</c:v>
                </c:pt>
                <c:pt idx="64">
                  <c:v>3.8</c:v>
                </c:pt>
                <c:pt idx="65">
                  <c:v>3.85</c:v>
                </c:pt>
                <c:pt idx="66">
                  <c:v>3.9</c:v>
                </c:pt>
                <c:pt idx="67">
                  <c:v>3.95</c:v>
                </c:pt>
                <c:pt idx="68">
                  <c:v>4.05</c:v>
                </c:pt>
                <c:pt idx="69">
                  <c:v>4.0999999999999996</c:v>
                </c:pt>
                <c:pt idx="70">
                  <c:v>4.1500000000000004</c:v>
                </c:pt>
                <c:pt idx="71">
                  <c:v>4.2</c:v>
                </c:pt>
              </c:numCache>
            </c:numRef>
          </c:yVal>
          <c:smooth val="0"/>
        </c:ser>
        <c:ser>
          <c:idx val="1"/>
          <c:order val="1"/>
          <c:tx>
            <c:v>excluded</c:v>
          </c:tx>
          <c:spPr>
            <a:ln w="28575">
              <a:noFill/>
            </a:ln>
          </c:spPr>
          <c:xVal>
            <c:numRef>
              <c:f>'all data'!$AB$5:$AB$7</c:f>
              <c:numCache>
                <c:formatCode>General</c:formatCode>
                <c:ptCount val="3"/>
                <c:pt idx="0">
                  <c:v>-27.522534390248442</c:v>
                </c:pt>
                <c:pt idx="1">
                  <c:v>-23.881819342914202</c:v>
                </c:pt>
                <c:pt idx="2">
                  <c:v>-27.958553832726462</c:v>
                </c:pt>
              </c:numCache>
            </c:numRef>
          </c:xVal>
          <c:yVal>
            <c:numRef>
              <c:f>'all data'!$H$5:$H$7</c:f>
              <c:numCache>
                <c:formatCode>General</c:formatCode>
                <c:ptCount val="3"/>
                <c:pt idx="0">
                  <c:v>2.1</c:v>
                </c:pt>
                <c:pt idx="1">
                  <c:v>3.55</c:v>
                </c:pt>
                <c:pt idx="2">
                  <c:v>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698880"/>
        <c:axId val="138622080"/>
      </c:scatterChart>
      <c:valAx>
        <c:axId val="136698880"/>
        <c:scaling>
          <c:orientation val="maxMin"/>
          <c:max val="0"/>
          <c:min val="-35"/>
        </c:scaling>
        <c:delete val="0"/>
        <c:axPos val="t"/>
        <c:majorGridlines>
          <c:spPr>
            <a:ln>
              <a:solidFill>
                <a:schemeClr val="tx1">
                  <a:alpha val="22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l-GR" sz="2800">
                    <a:latin typeface="Times New Roman"/>
                    <a:cs typeface="Times New Roman"/>
                  </a:rPr>
                  <a:t>δ</a:t>
                </a:r>
                <a:r>
                  <a:rPr lang="en-US" sz="2800"/>
                  <a:t>13C  </a:t>
                </a:r>
                <a:r>
                  <a:rPr lang="en-US" sz="2800" b="1" i="0" u="none" strike="noStrike" baseline="0">
                    <a:effectLst/>
                  </a:rPr>
                  <a:t>‰</a:t>
                </a:r>
                <a:r>
                  <a:rPr lang="en-US" sz="2800"/>
                  <a:t> </a:t>
                </a:r>
              </a:p>
            </c:rich>
          </c:tx>
          <c:layout>
            <c:manualLayout>
              <c:xMode val="edge"/>
              <c:yMode val="edge"/>
              <c:x val="0.4857456517935258"/>
              <c:y val="7.3625464551465014E-2"/>
            </c:manualLayout>
          </c:layout>
          <c:overlay val="0"/>
        </c:title>
        <c:numFmt formatCode="General" sourceLinked="1"/>
        <c:majorTickMark val="cross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138622080"/>
        <c:crosses val="autoZero"/>
        <c:crossBetween val="midCat"/>
        <c:majorUnit val="1"/>
      </c:valAx>
      <c:valAx>
        <c:axId val="138622080"/>
        <c:scaling>
          <c:orientation val="maxMin"/>
          <c:max val="4.5"/>
          <c:min val="0"/>
        </c:scaling>
        <c:delete val="0"/>
        <c:axPos val="r"/>
        <c:majorGridlines>
          <c:spPr>
            <a:ln>
              <a:solidFill>
                <a:schemeClr val="tx1">
                  <a:alpha val="9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3200">
                    <a:latin typeface="Gill Sans MT" panose="020B0502020104020203" pitchFamily="34" charset="0"/>
                  </a:rPr>
                  <a:t>meters</a:t>
                </a:r>
                <a:r>
                  <a:rPr lang="en-US" sz="3200" baseline="0">
                    <a:latin typeface="Gill Sans MT" panose="020B0502020104020203" pitchFamily="34" charset="0"/>
                  </a:rPr>
                  <a:t> below surface</a:t>
                </a:r>
                <a:endParaRPr lang="en-US" sz="3200">
                  <a:latin typeface="Gill Sans MT" panose="020B0502020104020203" pitchFamily="34" charset="0"/>
                </a:endParaRPr>
              </a:p>
            </c:rich>
          </c:tx>
          <c:layout>
            <c:manualLayout>
              <c:xMode val="edge"/>
              <c:yMode val="edge"/>
              <c:x val="1.0645039370078742E-2"/>
              <c:y val="0.31840084869269847"/>
            </c:manualLayout>
          </c:layout>
          <c:overlay val="0"/>
        </c:title>
        <c:numFmt formatCode="General" sourceLinked="1"/>
        <c:majorTickMark val="none"/>
        <c:minorTickMark val="in"/>
        <c:tickLblPos val="high"/>
        <c:txPr>
          <a:bodyPr/>
          <a:lstStyle/>
          <a:p>
            <a:pPr>
              <a:defRPr sz="1800"/>
            </a:pPr>
            <a:endParaRPr lang="en-US"/>
          </a:p>
        </c:txPr>
        <c:crossAx val="136698880"/>
        <c:crosses val="autoZero"/>
        <c:crossBetween val="midCat"/>
        <c:majorUnit val="1"/>
      </c:valAx>
    </c:plotArea>
    <c:legend>
      <c:legendPos val="r"/>
      <c:legendEntry>
        <c:idx val="0"/>
        <c:txPr>
          <a:bodyPr/>
          <a:lstStyle/>
          <a:p>
            <a:pPr>
              <a:defRPr sz="140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400"/>
            </a:pPr>
            <a:endParaRPr lang="en-US"/>
          </a:p>
        </c:txPr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ayout>
        <c:manualLayout>
          <c:xMode val="edge"/>
          <c:yMode val="edge"/>
          <c:x val="0.83370295713035869"/>
          <c:y val="0.3252671734451153"/>
          <c:w val="9.0950901137357834E-2"/>
          <c:h val="0.154882014402506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2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0">
                <a:latin typeface="Gill Sans MT" panose="020B0502020104020203" pitchFamily="34" charset="0"/>
              </a:defRPr>
            </a:pPr>
            <a:r>
              <a:rPr lang="en-US" b="0">
                <a:latin typeface="Gill Sans MT" panose="020B0502020104020203" pitchFamily="34" charset="0"/>
              </a:rPr>
              <a:t>% Carbon</a:t>
            </a:r>
            <a:r>
              <a:rPr lang="en-US" b="0" baseline="0">
                <a:latin typeface="Gill Sans MT" panose="020B0502020104020203" pitchFamily="34" charset="0"/>
              </a:rPr>
              <a:t> Content with Depth (log scale)</a:t>
            </a:r>
            <a:endParaRPr lang="en-US" b="0">
              <a:latin typeface="Gill Sans MT" panose="020B0502020104020203" pitchFamily="34" charset="0"/>
            </a:endParaRPr>
          </a:p>
        </c:rich>
      </c:tx>
      <c:layout>
        <c:manualLayout>
          <c:xMode val="edge"/>
          <c:yMode val="edge"/>
          <c:x val="0.27633389264953134"/>
          <c:y val="3.55024292607108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3890523460182225"/>
          <c:y val="0.19644038584388349"/>
          <c:w val="0.73682315245967855"/>
          <c:h val="0.70365368999864031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'all data'!$V$5:$V$107</c:f>
              <c:numCache>
                <c:formatCode>General</c:formatCode>
                <c:ptCount val="103"/>
                <c:pt idx="0">
                  <c:v>0.51222000000000001</c:v>
                </c:pt>
                <c:pt idx="1">
                  <c:v>2.1954000000000001E-2</c:v>
                </c:pt>
                <c:pt idx="2">
                  <c:v>2.5736999999999999E-2</c:v>
                </c:pt>
                <c:pt idx="3">
                  <c:v>2.0072000000000001</c:v>
                </c:pt>
                <c:pt idx="4">
                  <c:v>2.9226999999999999</c:v>
                </c:pt>
                <c:pt idx="5">
                  <c:v>2.0484</c:v>
                </c:pt>
                <c:pt idx="6">
                  <c:v>2.1145999999999998</c:v>
                </c:pt>
                <c:pt idx="7">
                  <c:v>1.5694999999999999</c:v>
                </c:pt>
                <c:pt idx="8">
                  <c:v>1.2616000000000001</c:v>
                </c:pt>
                <c:pt idx="9">
                  <c:v>1.1988000000000001</c:v>
                </c:pt>
                <c:pt idx="10">
                  <c:v>1.61</c:v>
                </c:pt>
                <c:pt idx="11">
                  <c:v>1.2149000000000001</c:v>
                </c:pt>
                <c:pt idx="12">
                  <c:v>1.4049</c:v>
                </c:pt>
                <c:pt idx="13">
                  <c:v>1.0033000000000001</c:v>
                </c:pt>
                <c:pt idx="14">
                  <c:v>1.2391000000000001</c:v>
                </c:pt>
                <c:pt idx="15">
                  <c:v>0.65634999999999999</c:v>
                </c:pt>
                <c:pt idx="16">
                  <c:v>0.66817000000000004</c:v>
                </c:pt>
                <c:pt idx="17">
                  <c:v>0.49858999999999998</c:v>
                </c:pt>
                <c:pt idx="18">
                  <c:v>0.62029000000000001</c:v>
                </c:pt>
                <c:pt idx="19">
                  <c:v>0.55974000000000002</c:v>
                </c:pt>
                <c:pt idx="20">
                  <c:v>0.43609999999999999</c:v>
                </c:pt>
                <c:pt idx="21">
                  <c:v>0.59316000000000002</c:v>
                </c:pt>
                <c:pt idx="22">
                  <c:v>0.37207000000000001</c:v>
                </c:pt>
                <c:pt idx="23">
                  <c:v>0.69793000000000005</c:v>
                </c:pt>
                <c:pt idx="24">
                  <c:v>0.36304999999999998</c:v>
                </c:pt>
                <c:pt idx="25">
                  <c:v>0.60611999999999999</c:v>
                </c:pt>
                <c:pt idx="26">
                  <c:v>0.32615</c:v>
                </c:pt>
                <c:pt idx="27">
                  <c:v>0.31652999999999998</c:v>
                </c:pt>
                <c:pt idx="28">
                  <c:v>0.37201000000000001</c:v>
                </c:pt>
                <c:pt idx="29">
                  <c:v>0.38879999999999998</c:v>
                </c:pt>
                <c:pt idx="30">
                  <c:v>0.26715</c:v>
                </c:pt>
                <c:pt idx="31">
                  <c:v>1.302</c:v>
                </c:pt>
                <c:pt idx="32">
                  <c:v>1.0549999999999999</c:v>
                </c:pt>
                <c:pt idx="33">
                  <c:v>0.56560999999999995</c:v>
                </c:pt>
                <c:pt idx="34">
                  <c:v>0.43857000000000002</c:v>
                </c:pt>
                <c:pt idx="35">
                  <c:v>0.25583</c:v>
                </c:pt>
                <c:pt idx="36">
                  <c:v>0.23805000000000001</c:v>
                </c:pt>
                <c:pt idx="37">
                  <c:v>0.22561999999999999</c:v>
                </c:pt>
                <c:pt idx="38">
                  <c:v>0.11025</c:v>
                </c:pt>
                <c:pt idx="39">
                  <c:v>0.17052999999999999</c:v>
                </c:pt>
                <c:pt idx="40">
                  <c:v>0.16864999999999999</c:v>
                </c:pt>
                <c:pt idx="41">
                  <c:v>0.26173999999999997</c:v>
                </c:pt>
                <c:pt idx="42">
                  <c:v>0.16003999999999999</c:v>
                </c:pt>
                <c:pt idx="43">
                  <c:v>0.12386999999999999</c:v>
                </c:pt>
                <c:pt idx="44">
                  <c:v>0.16219</c:v>
                </c:pt>
                <c:pt idx="45">
                  <c:v>0.15726999999999999</c:v>
                </c:pt>
                <c:pt idx="46">
                  <c:v>0.15559000000000001</c:v>
                </c:pt>
                <c:pt idx="47">
                  <c:v>0.10921</c:v>
                </c:pt>
                <c:pt idx="48">
                  <c:v>0.17119999999999999</c:v>
                </c:pt>
                <c:pt idx="49">
                  <c:v>0.15756000000000001</c:v>
                </c:pt>
                <c:pt idx="50">
                  <c:v>0.12986</c:v>
                </c:pt>
                <c:pt idx="51">
                  <c:v>0.14721999999999999</c:v>
                </c:pt>
                <c:pt idx="52">
                  <c:v>7.5861999999999999E-2</c:v>
                </c:pt>
                <c:pt idx="53">
                  <c:v>7.0633000000000001E-2</c:v>
                </c:pt>
                <c:pt idx="54">
                  <c:v>4.3586E-2</c:v>
                </c:pt>
                <c:pt idx="55">
                  <c:v>4.0392999999999998E-2</c:v>
                </c:pt>
                <c:pt idx="56">
                  <c:v>4.7876000000000002E-2</c:v>
                </c:pt>
                <c:pt idx="57">
                  <c:v>4.5012000000000003E-2</c:v>
                </c:pt>
                <c:pt idx="58">
                  <c:v>3.3965000000000002E-2</c:v>
                </c:pt>
                <c:pt idx="59">
                  <c:v>3.0988999999999999E-2</c:v>
                </c:pt>
                <c:pt idx="60">
                  <c:v>4.0273999999999997E-2</c:v>
                </c:pt>
                <c:pt idx="61">
                  <c:v>2.5028999999999999E-2</c:v>
                </c:pt>
                <c:pt idx="62">
                  <c:v>2.4847000000000001E-2</c:v>
                </c:pt>
                <c:pt idx="63">
                  <c:v>2.5465999999999999E-2</c:v>
                </c:pt>
                <c:pt idx="64">
                  <c:v>2.2255E-2</c:v>
                </c:pt>
                <c:pt idx="65">
                  <c:v>1.9356000000000002E-2</c:v>
                </c:pt>
                <c:pt idx="66">
                  <c:v>3.9009000000000002E-2</c:v>
                </c:pt>
                <c:pt idx="67">
                  <c:v>2.291E-2</c:v>
                </c:pt>
                <c:pt idx="68">
                  <c:v>2.2440999999999999E-2</c:v>
                </c:pt>
                <c:pt idx="69">
                  <c:v>2.5409999999999999E-2</c:v>
                </c:pt>
                <c:pt idx="70">
                  <c:v>2.392E-2</c:v>
                </c:pt>
                <c:pt idx="71">
                  <c:v>2.7448E-2</c:v>
                </c:pt>
                <c:pt idx="72">
                  <c:v>2.1704999999999999E-2</c:v>
                </c:pt>
                <c:pt idx="73">
                  <c:v>2.8287E-2</c:v>
                </c:pt>
                <c:pt idx="74">
                  <c:v>2.1673000000000001E-2</c:v>
                </c:pt>
                <c:pt idx="75">
                  <c:v>1.8170999999999999</c:v>
                </c:pt>
                <c:pt idx="76">
                  <c:v>1.7565</c:v>
                </c:pt>
                <c:pt idx="77">
                  <c:v>0.15504000000000001</c:v>
                </c:pt>
                <c:pt idx="78">
                  <c:v>0.21621000000000001</c:v>
                </c:pt>
                <c:pt idx="79">
                  <c:v>0.11686000000000001</c:v>
                </c:pt>
                <c:pt idx="80">
                  <c:v>0.10099</c:v>
                </c:pt>
                <c:pt idx="81">
                  <c:v>0.19211</c:v>
                </c:pt>
                <c:pt idx="82">
                  <c:v>0.12894</c:v>
                </c:pt>
                <c:pt idx="83">
                  <c:v>0.15579000000000001</c:v>
                </c:pt>
                <c:pt idx="84">
                  <c:v>0.11561</c:v>
                </c:pt>
                <c:pt idx="85">
                  <c:v>8.9077000000000003E-2</c:v>
                </c:pt>
                <c:pt idx="86">
                  <c:v>8.6723999999999996E-2</c:v>
                </c:pt>
                <c:pt idx="87">
                  <c:v>8.7391999999999997E-2</c:v>
                </c:pt>
                <c:pt idx="88">
                  <c:v>5.7797000000000001E-2</c:v>
                </c:pt>
                <c:pt idx="89">
                  <c:v>6.0551000000000001E-2</c:v>
                </c:pt>
                <c:pt idx="90">
                  <c:v>4.7120000000000002E-2</c:v>
                </c:pt>
                <c:pt idx="91">
                  <c:v>5.3488000000000001E-2</c:v>
                </c:pt>
                <c:pt idx="92">
                  <c:v>4.5232000000000001E-2</c:v>
                </c:pt>
                <c:pt idx="93">
                  <c:v>4.0787999999999998E-2</c:v>
                </c:pt>
                <c:pt idx="94">
                  <c:v>5.2364000000000001E-2</c:v>
                </c:pt>
                <c:pt idx="95">
                  <c:v>4.2764999999999997E-2</c:v>
                </c:pt>
                <c:pt idx="96">
                  <c:v>3.0762000000000001E-2</c:v>
                </c:pt>
                <c:pt idx="97">
                  <c:v>3.5839999999999997E-2</c:v>
                </c:pt>
                <c:pt idx="98">
                  <c:v>4.0858999999999999E-2</c:v>
                </c:pt>
                <c:pt idx="99">
                  <c:v>3.4424000000000003E-2</c:v>
                </c:pt>
                <c:pt idx="100">
                  <c:v>2.6773999999999999E-2</c:v>
                </c:pt>
                <c:pt idx="101">
                  <c:v>3.0402999999999999E-2</c:v>
                </c:pt>
                <c:pt idx="102">
                  <c:v>3.1134999999999999E-2</c:v>
                </c:pt>
              </c:numCache>
            </c:numRef>
          </c:xVal>
          <c:yVal>
            <c:numRef>
              <c:f>'all data'!$H$5:$H$79</c:f>
              <c:numCache>
                <c:formatCode>General</c:formatCode>
                <c:ptCount val="75"/>
                <c:pt idx="0">
                  <c:v>2.1</c:v>
                </c:pt>
                <c:pt idx="1">
                  <c:v>3.55</c:v>
                </c:pt>
                <c:pt idx="2">
                  <c:v>4</c:v>
                </c:pt>
                <c:pt idx="3">
                  <c:v>1</c:v>
                </c:pt>
                <c:pt idx="4">
                  <c:v>1.05</c:v>
                </c:pt>
                <c:pt idx="5">
                  <c:v>1.1000000000000001</c:v>
                </c:pt>
                <c:pt idx="6">
                  <c:v>1.1499999999999999</c:v>
                </c:pt>
                <c:pt idx="7">
                  <c:v>1.2</c:v>
                </c:pt>
                <c:pt idx="8">
                  <c:v>1.25</c:v>
                </c:pt>
                <c:pt idx="9">
                  <c:v>1.3</c:v>
                </c:pt>
                <c:pt idx="10">
                  <c:v>1.35</c:v>
                </c:pt>
                <c:pt idx="11">
                  <c:v>1.4</c:v>
                </c:pt>
                <c:pt idx="12">
                  <c:v>1.45</c:v>
                </c:pt>
                <c:pt idx="13">
                  <c:v>1.5</c:v>
                </c:pt>
                <c:pt idx="14">
                  <c:v>1.55</c:v>
                </c:pt>
                <c:pt idx="15">
                  <c:v>1.6</c:v>
                </c:pt>
                <c:pt idx="16">
                  <c:v>1.65</c:v>
                </c:pt>
                <c:pt idx="17">
                  <c:v>1.7</c:v>
                </c:pt>
                <c:pt idx="18">
                  <c:v>1.75</c:v>
                </c:pt>
                <c:pt idx="19">
                  <c:v>1.8</c:v>
                </c:pt>
                <c:pt idx="20">
                  <c:v>1.85</c:v>
                </c:pt>
                <c:pt idx="21">
                  <c:v>1.9</c:v>
                </c:pt>
                <c:pt idx="22">
                  <c:v>1.95</c:v>
                </c:pt>
                <c:pt idx="23">
                  <c:v>2</c:v>
                </c:pt>
                <c:pt idx="24">
                  <c:v>2.0499999999999998</c:v>
                </c:pt>
                <c:pt idx="25">
                  <c:v>2.15</c:v>
                </c:pt>
                <c:pt idx="26">
                  <c:v>2.2000000000000002</c:v>
                </c:pt>
                <c:pt idx="27">
                  <c:v>2.25</c:v>
                </c:pt>
                <c:pt idx="28">
                  <c:v>2.2999999999999998</c:v>
                </c:pt>
                <c:pt idx="29">
                  <c:v>2.5499999999999998</c:v>
                </c:pt>
                <c:pt idx="30">
                  <c:v>2.65</c:v>
                </c:pt>
                <c:pt idx="31">
                  <c:v>1.45</c:v>
                </c:pt>
                <c:pt idx="32">
                  <c:v>1.45</c:v>
                </c:pt>
                <c:pt idx="33">
                  <c:v>1.8</c:v>
                </c:pt>
                <c:pt idx="34">
                  <c:v>1.8</c:v>
                </c:pt>
                <c:pt idx="35">
                  <c:v>2.1</c:v>
                </c:pt>
                <c:pt idx="36">
                  <c:v>2.1</c:v>
                </c:pt>
                <c:pt idx="37">
                  <c:v>2.35</c:v>
                </c:pt>
                <c:pt idx="38">
                  <c:v>2.4</c:v>
                </c:pt>
                <c:pt idx="39">
                  <c:v>2.4500000000000002</c:v>
                </c:pt>
                <c:pt idx="40">
                  <c:v>2.5</c:v>
                </c:pt>
                <c:pt idx="41">
                  <c:v>2.6</c:v>
                </c:pt>
                <c:pt idx="42">
                  <c:v>2.7</c:v>
                </c:pt>
                <c:pt idx="43">
                  <c:v>2.7</c:v>
                </c:pt>
                <c:pt idx="44">
                  <c:v>2.7</c:v>
                </c:pt>
                <c:pt idx="45">
                  <c:v>2.75</c:v>
                </c:pt>
                <c:pt idx="46">
                  <c:v>2.8</c:v>
                </c:pt>
                <c:pt idx="47">
                  <c:v>2.85</c:v>
                </c:pt>
                <c:pt idx="48">
                  <c:v>2.9</c:v>
                </c:pt>
                <c:pt idx="49">
                  <c:v>2.95</c:v>
                </c:pt>
                <c:pt idx="50">
                  <c:v>3</c:v>
                </c:pt>
                <c:pt idx="51">
                  <c:v>3.05</c:v>
                </c:pt>
                <c:pt idx="52">
                  <c:v>3.1</c:v>
                </c:pt>
                <c:pt idx="53">
                  <c:v>3.15</c:v>
                </c:pt>
                <c:pt idx="54">
                  <c:v>3.2</c:v>
                </c:pt>
                <c:pt idx="55">
                  <c:v>3.25</c:v>
                </c:pt>
                <c:pt idx="56">
                  <c:v>3.3</c:v>
                </c:pt>
                <c:pt idx="57">
                  <c:v>3.35</c:v>
                </c:pt>
                <c:pt idx="58">
                  <c:v>3.4</c:v>
                </c:pt>
                <c:pt idx="59">
                  <c:v>3.45</c:v>
                </c:pt>
                <c:pt idx="60">
                  <c:v>3.5</c:v>
                </c:pt>
                <c:pt idx="61">
                  <c:v>3.55</c:v>
                </c:pt>
                <c:pt idx="62">
                  <c:v>3.55</c:v>
                </c:pt>
                <c:pt idx="63">
                  <c:v>3.6</c:v>
                </c:pt>
                <c:pt idx="64">
                  <c:v>3.65</c:v>
                </c:pt>
                <c:pt idx="65">
                  <c:v>3.7</c:v>
                </c:pt>
                <c:pt idx="66">
                  <c:v>3.75</c:v>
                </c:pt>
                <c:pt idx="67">
                  <c:v>3.8</c:v>
                </c:pt>
                <c:pt idx="68">
                  <c:v>3.85</c:v>
                </c:pt>
                <c:pt idx="69">
                  <c:v>3.9</c:v>
                </c:pt>
                <c:pt idx="70">
                  <c:v>3.95</c:v>
                </c:pt>
                <c:pt idx="71">
                  <c:v>4.05</c:v>
                </c:pt>
                <c:pt idx="72">
                  <c:v>4.0999999999999996</c:v>
                </c:pt>
                <c:pt idx="73">
                  <c:v>4.1500000000000004</c:v>
                </c:pt>
                <c:pt idx="74">
                  <c:v>4.2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065216"/>
        <c:axId val="138678272"/>
      </c:scatterChart>
      <c:valAx>
        <c:axId val="139065216"/>
        <c:scaling>
          <c:logBase val="10"/>
          <c:orientation val="maxMin"/>
        </c:scaling>
        <c:delete val="0"/>
        <c:axPos val="t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400"/>
                  <a:t>%C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38678272"/>
        <c:crosses val="autoZero"/>
        <c:crossBetween val="midCat"/>
        <c:majorUnit val="10"/>
        <c:minorUnit val="10"/>
      </c:valAx>
      <c:valAx>
        <c:axId val="138678272"/>
        <c:scaling>
          <c:orientation val="maxMin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b="0"/>
                </a:pPr>
                <a:r>
                  <a:rPr lang="en-US" sz="1400" b="0">
                    <a:latin typeface="Gill Sans MT" panose="020B0502020104020203" pitchFamily="34" charset="0"/>
                  </a:rPr>
                  <a:t>meters below surface</a:t>
                </a:r>
              </a:p>
            </c:rich>
          </c:tx>
          <c:layout>
            <c:manualLayout>
              <c:xMode val="edge"/>
              <c:yMode val="edge"/>
              <c:x val="6.6098803015667215E-2"/>
              <c:y val="0.3729315278266239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139065216"/>
        <c:crosses val="max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'combination depth sorted'!$G$5:$G$79</c:f>
              <c:numCache>
                <c:formatCode>General</c:formatCode>
                <c:ptCount val="75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</c:v>
                </c:pt>
                <c:pt idx="6">
                  <c:v>1.2</c:v>
                </c:pt>
                <c:pt idx="7">
                  <c:v>1.25</c:v>
                </c:pt>
                <c:pt idx="8">
                  <c:v>1.3</c:v>
                </c:pt>
                <c:pt idx="9">
                  <c:v>1.35</c:v>
                </c:pt>
                <c:pt idx="10">
                  <c:v>1.4</c:v>
                </c:pt>
                <c:pt idx="11">
                  <c:v>1.45</c:v>
                </c:pt>
                <c:pt idx="12">
                  <c:v>1.45</c:v>
                </c:pt>
                <c:pt idx="13">
                  <c:v>1.45</c:v>
                </c:pt>
                <c:pt idx="14">
                  <c:v>1.5</c:v>
                </c:pt>
                <c:pt idx="15">
                  <c:v>1.55</c:v>
                </c:pt>
                <c:pt idx="16">
                  <c:v>1.6</c:v>
                </c:pt>
                <c:pt idx="17">
                  <c:v>1.65</c:v>
                </c:pt>
                <c:pt idx="18">
                  <c:v>1.7</c:v>
                </c:pt>
                <c:pt idx="19">
                  <c:v>1.75</c:v>
                </c:pt>
                <c:pt idx="20">
                  <c:v>1.8</c:v>
                </c:pt>
                <c:pt idx="21">
                  <c:v>1.8</c:v>
                </c:pt>
                <c:pt idx="22">
                  <c:v>1.8</c:v>
                </c:pt>
                <c:pt idx="23">
                  <c:v>1.85</c:v>
                </c:pt>
                <c:pt idx="24">
                  <c:v>1.9</c:v>
                </c:pt>
                <c:pt idx="25">
                  <c:v>1.95</c:v>
                </c:pt>
                <c:pt idx="26">
                  <c:v>2</c:v>
                </c:pt>
                <c:pt idx="27">
                  <c:v>2.0499999999999998</c:v>
                </c:pt>
                <c:pt idx="28">
                  <c:v>2.1</c:v>
                </c:pt>
                <c:pt idx="29">
                  <c:v>2.1</c:v>
                </c:pt>
                <c:pt idx="30">
                  <c:v>2.1</c:v>
                </c:pt>
                <c:pt idx="31">
                  <c:v>2.15</c:v>
                </c:pt>
                <c:pt idx="32">
                  <c:v>2.2000000000000002</c:v>
                </c:pt>
                <c:pt idx="33">
                  <c:v>2.25</c:v>
                </c:pt>
                <c:pt idx="34">
                  <c:v>2.2999999999999998</c:v>
                </c:pt>
                <c:pt idx="35">
                  <c:v>2.35</c:v>
                </c:pt>
                <c:pt idx="36">
                  <c:v>2.4</c:v>
                </c:pt>
                <c:pt idx="37">
                  <c:v>2.4500000000000002</c:v>
                </c:pt>
                <c:pt idx="38">
                  <c:v>2.5</c:v>
                </c:pt>
                <c:pt idx="39">
                  <c:v>2.5</c:v>
                </c:pt>
                <c:pt idx="40">
                  <c:v>2.5</c:v>
                </c:pt>
                <c:pt idx="41">
                  <c:v>2.5499999999999998</c:v>
                </c:pt>
                <c:pt idx="42">
                  <c:v>2.6</c:v>
                </c:pt>
                <c:pt idx="43">
                  <c:v>2.65</c:v>
                </c:pt>
                <c:pt idx="44">
                  <c:v>2.7</c:v>
                </c:pt>
                <c:pt idx="45">
                  <c:v>2.7</c:v>
                </c:pt>
                <c:pt idx="46">
                  <c:v>2.7</c:v>
                </c:pt>
                <c:pt idx="47">
                  <c:v>2.75</c:v>
                </c:pt>
                <c:pt idx="48">
                  <c:v>2.8</c:v>
                </c:pt>
                <c:pt idx="49">
                  <c:v>2.85</c:v>
                </c:pt>
                <c:pt idx="50">
                  <c:v>2.9</c:v>
                </c:pt>
                <c:pt idx="51">
                  <c:v>2.95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3.05</c:v>
                </c:pt>
                <c:pt idx="56">
                  <c:v>3.05</c:v>
                </c:pt>
                <c:pt idx="57">
                  <c:v>3.05</c:v>
                </c:pt>
                <c:pt idx="58">
                  <c:v>3.1</c:v>
                </c:pt>
                <c:pt idx="59">
                  <c:v>3.1</c:v>
                </c:pt>
                <c:pt idx="60">
                  <c:v>3.1</c:v>
                </c:pt>
                <c:pt idx="61">
                  <c:v>3.15</c:v>
                </c:pt>
                <c:pt idx="62">
                  <c:v>3.15</c:v>
                </c:pt>
                <c:pt idx="63">
                  <c:v>3.15</c:v>
                </c:pt>
                <c:pt idx="64">
                  <c:v>3.2</c:v>
                </c:pt>
                <c:pt idx="65">
                  <c:v>3.2</c:v>
                </c:pt>
                <c:pt idx="66">
                  <c:v>3.2</c:v>
                </c:pt>
                <c:pt idx="67">
                  <c:v>3.25</c:v>
                </c:pt>
                <c:pt idx="68">
                  <c:v>3.25</c:v>
                </c:pt>
                <c:pt idx="69">
                  <c:v>3.25</c:v>
                </c:pt>
                <c:pt idx="70">
                  <c:v>3.3</c:v>
                </c:pt>
                <c:pt idx="71">
                  <c:v>3.3</c:v>
                </c:pt>
                <c:pt idx="72">
                  <c:v>3.3</c:v>
                </c:pt>
                <c:pt idx="73">
                  <c:v>3.35</c:v>
                </c:pt>
                <c:pt idx="74">
                  <c:v>3.35</c:v>
                </c:pt>
              </c:numCache>
            </c:numRef>
          </c:xVal>
          <c:yVal>
            <c:numRef>
              <c:f>'combination depth sorted'!$AA$5:$AA$87</c:f>
              <c:numCache>
                <c:formatCode>General</c:formatCode>
                <c:ptCount val="83"/>
                <c:pt idx="0">
                  <c:v>-25.277707259464304</c:v>
                </c:pt>
                <c:pt idx="1">
                  <c:v>-25.081203590091889</c:v>
                </c:pt>
                <c:pt idx="2">
                  <c:v>-25.03057440901846</c:v>
                </c:pt>
                <c:pt idx="3">
                  <c:v>-24.783774387299577</c:v>
                </c:pt>
                <c:pt idx="4">
                  <c:v>-25.118269948220291</c:v>
                </c:pt>
                <c:pt idx="5">
                  <c:v>-24.015169000765994</c:v>
                </c:pt>
                <c:pt idx="6">
                  <c:v>-23.772893938714805</c:v>
                </c:pt>
                <c:pt idx="7">
                  <c:v>-24.638829513484431</c:v>
                </c:pt>
                <c:pt idx="8">
                  <c:v>-24.529001861124208</c:v>
                </c:pt>
                <c:pt idx="9">
                  <c:v>-24.409377023000246</c:v>
                </c:pt>
                <c:pt idx="10">
                  <c:v>-24.279484642123158</c:v>
                </c:pt>
                <c:pt idx="11">
                  <c:v>-24.095269414531632</c:v>
                </c:pt>
                <c:pt idx="12">
                  <c:v>-23.641878509246077</c:v>
                </c:pt>
                <c:pt idx="13">
                  <c:v>-23.724572773286194</c:v>
                </c:pt>
                <c:pt idx="14">
                  <c:v>-24.2924423625361</c:v>
                </c:pt>
                <c:pt idx="15">
                  <c:v>-24.236741118220099</c:v>
                </c:pt>
                <c:pt idx="16">
                  <c:v>-24.699332743126583</c:v>
                </c:pt>
                <c:pt idx="17">
                  <c:v>-25.38907819245426</c:v>
                </c:pt>
                <c:pt idx="18">
                  <c:v>-25.137029333665769</c:v>
                </c:pt>
                <c:pt idx="19">
                  <c:v>-25.337339233801515</c:v>
                </c:pt>
                <c:pt idx="20">
                  <c:v>-25.752460876078242</c:v>
                </c:pt>
                <c:pt idx="21">
                  <c:v>-25.401826996853867</c:v>
                </c:pt>
                <c:pt idx="22">
                  <c:v>-25.671655701955462</c:v>
                </c:pt>
                <c:pt idx="23">
                  <c:v>-25.741904525891265</c:v>
                </c:pt>
                <c:pt idx="24">
                  <c:v>-25.591607267686427</c:v>
                </c:pt>
                <c:pt idx="25">
                  <c:v>-25.753850579888955</c:v>
                </c:pt>
                <c:pt idx="26">
                  <c:v>-25.396183220691309</c:v>
                </c:pt>
                <c:pt idx="27">
                  <c:v>-25.602625172876799</c:v>
                </c:pt>
                <c:pt idx="28">
                  <c:v>-27.522534390248442</c:v>
                </c:pt>
                <c:pt idx="29">
                  <c:v>-25.694290851323444</c:v>
                </c:pt>
                <c:pt idx="30">
                  <c:v>-25.724846077686124</c:v>
                </c:pt>
                <c:pt idx="31">
                  <c:v>-25.114365731684135</c:v>
                </c:pt>
                <c:pt idx="32">
                  <c:v>-25.254799517444159</c:v>
                </c:pt>
                <c:pt idx="33">
                  <c:v>-25.23229436854837</c:v>
                </c:pt>
                <c:pt idx="34">
                  <c:v>-25.229971264753132</c:v>
                </c:pt>
                <c:pt idx="35">
                  <c:v>-25.115590632996639</c:v>
                </c:pt>
                <c:pt idx="36">
                  <c:v>-25.558671520892126</c:v>
                </c:pt>
                <c:pt idx="37">
                  <c:v>-25.14262992528008</c:v>
                </c:pt>
                <c:pt idx="38">
                  <c:v>-25.308820793079672</c:v>
                </c:pt>
                <c:pt idx="39">
                  <c:v>-29.917748022503432</c:v>
                </c:pt>
                <c:pt idx="40">
                  <c:v>-32.317430508372176</c:v>
                </c:pt>
                <c:pt idx="41">
                  <c:v>-24.895926906842771</c:v>
                </c:pt>
                <c:pt idx="42">
                  <c:v>-25.001810690516244</c:v>
                </c:pt>
                <c:pt idx="43">
                  <c:v>-25.139138821442437</c:v>
                </c:pt>
                <c:pt idx="44">
                  <c:v>-25.079640263383698</c:v>
                </c:pt>
                <c:pt idx="45">
                  <c:v>-25.492512102864524</c:v>
                </c:pt>
                <c:pt idx="46">
                  <c:v>-25.064312218958424</c:v>
                </c:pt>
                <c:pt idx="47">
                  <c:v>-25.079468571278891</c:v>
                </c:pt>
                <c:pt idx="48">
                  <c:v>-25.043175645944579</c:v>
                </c:pt>
                <c:pt idx="49">
                  <c:v>-25.17242162117839</c:v>
                </c:pt>
                <c:pt idx="50">
                  <c:v>-24.983395842760014</c:v>
                </c:pt>
                <c:pt idx="51">
                  <c:v>-24.732988249882258</c:v>
                </c:pt>
                <c:pt idx="52">
                  <c:v>-25.050823610537723</c:v>
                </c:pt>
                <c:pt idx="53">
                  <c:v>-29.08332782714621</c:v>
                </c:pt>
                <c:pt idx="54">
                  <c:v>-28.912032728490448</c:v>
                </c:pt>
                <c:pt idx="55">
                  <c:v>-25.138105933593025</c:v>
                </c:pt>
                <c:pt idx="56">
                  <c:v>-30.063872794903105</c:v>
                </c:pt>
                <c:pt idx="57">
                  <c:v>-29.298988789750183</c:v>
                </c:pt>
                <c:pt idx="58">
                  <c:v>-25.187242622367833</c:v>
                </c:pt>
                <c:pt idx="59">
                  <c:v>-29.978504310537335</c:v>
                </c:pt>
                <c:pt idx="60">
                  <c:v>-29.418502748137104</c:v>
                </c:pt>
                <c:pt idx="61">
                  <c:v>-25.296126994761565</c:v>
                </c:pt>
                <c:pt idx="62">
                  <c:v>-28.313981594122385</c:v>
                </c:pt>
                <c:pt idx="63">
                  <c:v>-28.410964081659639</c:v>
                </c:pt>
                <c:pt idx="64">
                  <c:v>-25.583960436738696</c:v>
                </c:pt>
                <c:pt idx="65">
                  <c:v>-28.347290255827669</c:v>
                </c:pt>
                <c:pt idx="66">
                  <c:v>-28.193407441868136</c:v>
                </c:pt>
                <c:pt idx="67">
                  <c:v>-25.089915980137125</c:v>
                </c:pt>
                <c:pt idx="68">
                  <c:v>-28.258605704340315</c:v>
                </c:pt>
                <c:pt idx="69">
                  <c:v>-27.937151815742705</c:v>
                </c:pt>
                <c:pt idx="70">
                  <c:v>-25.306380815769479</c:v>
                </c:pt>
                <c:pt idx="71">
                  <c:v>-28.189533672232265</c:v>
                </c:pt>
                <c:pt idx="72">
                  <c:v>-27.97678532647631</c:v>
                </c:pt>
                <c:pt idx="73">
                  <c:v>-25.512866846958911</c:v>
                </c:pt>
                <c:pt idx="74">
                  <c:v>-27.984913222876287</c:v>
                </c:pt>
                <c:pt idx="75">
                  <c:v>-28.097602762533079</c:v>
                </c:pt>
                <c:pt idx="76">
                  <c:v>-25.055057694327239</c:v>
                </c:pt>
                <c:pt idx="77">
                  <c:v>-28.081295512377935</c:v>
                </c:pt>
                <c:pt idx="78">
                  <c:v>-27.763902294669094</c:v>
                </c:pt>
                <c:pt idx="79">
                  <c:v>-25.508678135174407</c:v>
                </c:pt>
                <c:pt idx="80">
                  <c:v>-27.970426725758749</c:v>
                </c:pt>
                <c:pt idx="81">
                  <c:v>-28.035026621903281</c:v>
                </c:pt>
                <c:pt idx="82">
                  <c:v>-25.538610878953278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733440"/>
        <c:axId val="138743808"/>
      </c:scatterChart>
      <c:valAx>
        <c:axId val="138733440"/>
        <c:scaling>
          <c:orientation val="minMax"/>
        </c:scaling>
        <c:delete val="0"/>
        <c:axPos val="b"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138743808"/>
        <c:crosses val="autoZero"/>
        <c:crossBetween val="midCat"/>
      </c:valAx>
      <c:valAx>
        <c:axId val="138743808"/>
        <c:scaling>
          <c:orientation val="minMax"/>
          <c:max val="-20"/>
          <c:min val="-35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1387334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log carbon with depth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6193865973076241"/>
          <c:y val="0.19767105817900699"/>
          <c:w val="0.67486785670395366"/>
          <c:h val="0.57171569666722832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dLbls>
            <c:dLbl>
              <c:idx val="74"/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xVal>
            <c:numRef>
              <c:f>'combination depth sorted'!$U$5:$U$107</c:f>
              <c:numCache>
                <c:formatCode>General</c:formatCode>
                <c:ptCount val="103"/>
                <c:pt idx="0">
                  <c:v>2.0072000000000001</c:v>
                </c:pt>
                <c:pt idx="1">
                  <c:v>2.9226999999999999</c:v>
                </c:pt>
                <c:pt idx="2">
                  <c:v>2.0484</c:v>
                </c:pt>
                <c:pt idx="3">
                  <c:v>2.1145999999999998</c:v>
                </c:pt>
                <c:pt idx="4">
                  <c:v>1.5694999999999999</c:v>
                </c:pt>
                <c:pt idx="5">
                  <c:v>1.8170999999999999</c:v>
                </c:pt>
                <c:pt idx="6">
                  <c:v>1.7565</c:v>
                </c:pt>
                <c:pt idx="7">
                  <c:v>1.2616000000000001</c:v>
                </c:pt>
                <c:pt idx="8">
                  <c:v>1.1988000000000001</c:v>
                </c:pt>
                <c:pt idx="9">
                  <c:v>1.61</c:v>
                </c:pt>
                <c:pt idx="10">
                  <c:v>1.2149000000000001</c:v>
                </c:pt>
                <c:pt idx="11">
                  <c:v>1.4049</c:v>
                </c:pt>
                <c:pt idx="12">
                  <c:v>1.302</c:v>
                </c:pt>
                <c:pt idx="13">
                  <c:v>1.0549999999999999</c:v>
                </c:pt>
                <c:pt idx="14">
                  <c:v>1.0033000000000001</c:v>
                </c:pt>
                <c:pt idx="15">
                  <c:v>1.2391000000000001</c:v>
                </c:pt>
                <c:pt idx="16">
                  <c:v>0.65634999999999999</c:v>
                </c:pt>
                <c:pt idx="17">
                  <c:v>0.66817000000000004</c:v>
                </c:pt>
                <c:pt idx="18">
                  <c:v>0.49858999999999998</c:v>
                </c:pt>
                <c:pt idx="19">
                  <c:v>0.62029000000000001</c:v>
                </c:pt>
                <c:pt idx="20">
                  <c:v>0.55974000000000002</c:v>
                </c:pt>
                <c:pt idx="21">
                  <c:v>0.56560999999999995</c:v>
                </c:pt>
                <c:pt idx="22">
                  <c:v>0.43857000000000002</c:v>
                </c:pt>
                <c:pt idx="23">
                  <c:v>0.43609999999999999</c:v>
                </c:pt>
                <c:pt idx="24">
                  <c:v>0.59316000000000002</c:v>
                </c:pt>
                <c:pt idx="25">
                  <c:v>0.37207000000000001</c:v>
                </c:pt>
                <c:pt idx="26">
                  <c:v>0.69793000000000005</c:v>
                </c:pt>
                <c:pt idx="27">
                  <c:v>0.36304999999999998</c:v>
                </c:pt>
                <c:pt idx="28">
                  <c:v>0.51222000000000001</c:v>
                </c:pt>
                <c:pt idx="29">
                  <c:v>0.25583</c:v>
                </c:pt>
                <c:pt idx="30">
                  <c:v>0.23805000000000001</c:v>
                </c:pt>
                <c:pt idx="31">
                  <c:v>0.60611999999999999</c:v>
                </c:pt>
                <c:pt idx="32">
                  <c:v>0.32615</c:v>
                </c:pt>
                <c:pt idx="33">
                  <c:v>0.31652999999999998</c:v>
                </c:pt>
                <c:pt idx="34">
                  <c:v>0.37201000000000001</c:v>
                </c:pt>
                <c:pt idx="35">
                  <c:v>0.22561999999999999</c:v>
                </c:pt>
                <c:pt idx="36">
                  <c:v>0.11025</c:v>
                </c:pt>
                <c:pt idx="37">
                  <c:v>0.17052999999999999</c:v>
                </c:pt>
                <c:pt idx="38">
                  <c:v>0.16864999999999999</c:v>
                </c:pt>
                <c:pt idx="39">
                  <c:v>0.15504000000000001</c:v>
                </c:pt>
                <c:pt idx="40">
                  <c:v>0.21621000000000001</c:v>
                </c:pt>
                <c:pt idx="41">
                  <c:v>0.38879999999999998</c:v>
                </c:pt>
                <c:pt idx="42">
                  <c:v>0.26173999999999997</c:v>
                </c:pt>
                <c:pt idx="43">
                  <c:v>0.26715</c:v>
                </c:pt>
                <c:pt idx="44">
                  <c:v>0.16003999999999999</c:v>
                </c:pt>
                <c:pt idx="45">
                  <c:v>0.12386999999999999</c:v>
                </c:pt>
                <c:pt idx="46">
                  <c:v>0.16219</c:v>
                </c:pt>
                <c:pt idx="47">
                  <c:v>0.15726999999999999</c:v>
                </c:pt>
                <c:pt idx="48">
                  <c:v>0.15559000000000001</c:v>
                </c:pt>
                <c:pt idx="49">
                  <c:v>0.10921</c:v>
                </c:pt>
                <c:pt idx="50">
                  <c:v>0.17119999999999999</c:v>
                </c:pt>
                <c:pt idx="51">
                  <c:v>0.15756000000000001</c:v>
                </c:pt>
                <c:pt idx="52">
                  <c:v>0.12986</c:v>
                </c:pt>
                <c:pt idx="53">
                  <c:v>0.11686000000000001</c:v>
                </c:pt>
                <c:pt idx="54">
                  <c:v>0.10099</c:v>
                </c:pt>
                <c:pt idx="55">
                  <c:v>0.14721999999999999</c:v>
                </c:pt>
                <c:pt idx="56">
                  <c:v>0.19211</c:v>
                </c:pt>
                <c:pt idx="57">
                  <c:v>0.12894</c:v>
                </c:pt>
                <c:pt idx="58">
                  <c:v>7.5861999999999999E-2</c:v>
                </c:pt>
                <c:pt idx="59">
                  <c:v>0.15579000000000001</c:v>
                </c:pt>
                <c:pt idx="60">
                  <c:v>0.11561</c:v>
                </c:pt>
                <c:pt idx="61">
                  <c:v>7.0633000000000001E-2</c:v>
                </c:pt>
                <c:pt idx="62">
                  <c:v>8.9077000000000003E-2</c:v>
                </c:pt>
                <c:pt idx="63">
                  <c:v>8.6723999999999996E-2</c:v>
                </c:pt>
                <c:pt idx="64">
                  <c:v>4.3586E-2</c:v>
                </c:pt>
                <c:pt idx="65">
                  <c:v>8.7391999999999997E-2</c:v>
                </c:pt>
                <c:pt idx="66">
                  <c:v>5.7797000000000001E-2</c:v>
                </c:pt>
                <c:pt idx="67">
                  <c:v>4.0392999999999998E-2</c:v>
                </c:pt>
                <c:pt idx="68">
                  <c:v>6.0551000000000001E-2</c:v>
                </c:pt>
                <c:pt idx="69">
                  <c:v>4.7120000000000002E-2</c:v>
                </c:pt>
                <c:pt idx="70">
                  <c:v>4.7876000000000002E-2</c:v>
                </c:pt>
                <c:pt idx="71">
                  <c:v>5.3488000000000001E-2</c:v>
                </c:pt>
                <c:pt idx="72">
                  <c:v>4.5232000000000001E-2</c:v>
                </c:pt>
                <c:pt idx="73">
                  <c:v>4.5012000000000003E-2</c:v>
                </c:pt>
                <c:pt idx="74">
                  <c:v>4.0787999999999998E-2</c:v>
                </c:pt>
                <c:pt idx="75">
                  <c:v>5.2364000000000001E-2</c:v>
                </c:pt>
                <c:pt idx="76">
                  <c:v>3.3965000000000002E-2</c:v>
                </c:pt>
                <c:pt idx="77">
                  <c:v>4.2764999999999997E-2</c:v>
                </c:pt>
                <c:pt idx="78">
                  <c:v>3.0762000000000001E-2</c:v>
                </c:pt>
                <c:pt idx="79">
                  <c:v>3.0988999999999999E-2</c:v>
                </c:pt>
                <c:pt idx="80">
                  <c:v>3.5839999999999997E-2</c:v>
                </c:pt>
                <c:pt idx="81">
                  <c:v>4.0858999999999999E-2</c:v>
                </c:pt>
                <c:pt idx="82">
                  <c:v>4.0273999999999997E-2</c:v>
                </c:pt>
                <c:pt idx="83">
                  <c:v>3.4424000000000003E-2</c:v>
                </c:pt>
                <c:pt idx="84">
                  <c:v>2.6773999999999999E-2</c:v>
                </c:pt>
                <c:pt idx="85">
                  <c:v>2.1954000000000001E-2</c:v>
                </c:pt>
                <c:pt idx="86">
                  <c:v>2.5028999999999999E-2</c:v>
                </c:pt>
                <c:pt idx="87">
                  <c:v>2.4847000000000001E-2</c:v>
                </c:pt>
                <c:pt idx="88">
                  <c:v>3.0402999999999999E-2</c:v>
                </c:pt>
                <c:pt idx="89">
                  <c:v>3.1134999999999999E-2</c:v>
                </c:pt>
                <c:pt idx="90">
                  <c:v>2.5465999999999999E-2</c:v>
                </c:pt>
                <c:pt idx="91">
                  <c:v>2.2255E-2</c:v>
                </c:pt>
                <c:pt idx="92">
                  <c:v>1.9356000000000002E-2</c:v>
                </c:pt>
                <c:pt idx="93">
                  <c:v>3.9009000000000002E-2</c:v>
                </c:pt>
                <c:pt idx="94">
                  <c:v>2.291E-2</c:v>
                </c:pt>
                <c:pt idx="95">
                  <c:v>2.2440999999999999E-2</c:v>
                </c:pt>
                <c:pt idx="96">
                  <c:v>2.5409999999999999E-2</c:v>
                </c:pt>
                <c:pt idx="97">
                  <c:v>2.392E-2</c:v>
                </c:pt>
                <c:pt idx="98">
                  <c:v>2.5736999999999999E-2</c:v>
                </c:pt>
                <c:pt idx="99">
                  <c:v>2.7448E-2</c:v>
                </c:pt>
                <c:pt idx="100">
                  <c:v>2.1704999999999999E-2</c:v>
                </c:pt>
                <c:pt idx="101">
                  <c:v>2.8287E-2</c:v>
                </c:pt>
                <c:pt idx="102">
                  <c:v>2.1673000000000001E-2</c:v>
                </c:pt>
              </c:numCache>
            </c:numRef>
          </c:xVal>
          <c:yVal>
            <c:numRef>
              <c:f>'combination depth sorted'!$F$5:$F$107</c:f>
              <c:numCache>
                <c:formatCode>General</c:formatCode>
                <c:ptCount val="103"/>
                <c:pt idx="0">
                  <c:v>100</c:v>
                </c:pt>
                <c:pt idx="1">
                  <c:v>105</c:v>
                </c:pt>
                <c:pt idx="2">
                  <c:v>110</c:v>
                </c:pt>
                <c:pt idx="3">
                  <c:v>115</c:v>
                </c:pt>
                <c:pt idx="4">
                  <c:v>120</c:v>
                </c:pt>
                <c:pt idx="5">
                  <c:v>120</c:v>
                </c:pt>
                <c:pt idx="6">
                  <c:v>120</c:v>
                </c:pt>
                <c:pt idx="7">
                  <c:v>125</c:v>
                </c:pt>
                <c:pt idx="8">
                  <c:v>130</c:v>
                </c:pt>
                <c:pt idx="9">
                  <c:v>135</c:v>
                </c:pt>
                <c:pt idx="10">
                  <c:v>140</c:v>
                </c:pt>
                <c:pt idx="11">
                  <c:v>145</c:v>
                </c:pt>
                <c:pt idx="12">
                  <c:v>145</c:v>
                </c:pt>
                <c:pt idx="13">
                  <c:v>145</c:v>
                </c:pt>
                <c:pt idx="14">
                  <c:v>150</c:v>
                </c:pt>
                <c:pt idx="15">
                  <c:v>155</c:v>
                </c:pt>
                <c:pt idx="16">
                  <c:v>160</c:v>
                </c:pt>
                <c:pt idx="17">
                  <c:v>165</c:v>
                </c:pt>
                <c:pt idx="18">
                  <c:v>170</c:v>
                </c:pt>
                <c:pt idx="19">
                  <c:v>175</c:v>
                </c:pt>
                <c:pt idx="20">
                  <c:v>180</c:v>
                </c:pt>
                <c:pt idx="21">
                  <c:v>180</c:v>
                </c:pt>
                <c:pt idx="22">
                  <c:v>180</c:v>
                </c:pt>
                <c:pt idx="23">
                  <c:v>185</c:v>
                </c:pt>
                <c:pt idx="24">
                  <c:v>190</c:v>
                </c:pt>
                <c:pt idx="25">
                  <c:v>195</c:v>
                </c:pt>
                <c:pt idx="26">
                  <c:v>200</c:v>
                </c:pt>
                <c:pt idx="27">
                  <c:v>205</c:v>
                </c:pt>
                <c:pt idx="28">
                  <c:v>210</c:v>
                </c:pt>
                <c:pt idx="29">
                  <c:v>210</c:v>
                </c:pt>
                <c:pt idx="30">
                  <c:v>210</c:v>
                </c:pt>
                <c:pt idx="31">
                  <c:v>215</c:v>
                </c:pt>
                <c:pt idx="32">
                  <c:v>220</c:v>
                </c:pt>
                <c:pt idx="33">
                  <c:v>225</c:v>
                </c:pt>
                <c:pt idx="34">
                  <c:v>230</c:v>
                </c:pt>
                <c:pt idx="35">
                  <c:v>235</c:v>
                </c:pt>
                <c:pt idx="36">
                  <c:v>240</c:v>
                </c:pt>
                <c:pt idx="37">
                  <c:v>245</c:v>
                </c:pt>
                <c:pt idx="38">
                  <c:v>250</c:v>
                </c:pt>
                <c:pt idx="39">
                  <c:v>250</c:v>
                </c:pt>
                <c:pt idx="40">
                  <c:v>250</c:v>
                </c:pt>
                <c:pt idx="41">
                  <c:v>255</c:v>
                </c:pt>
                <c:pt idx="42">
                  <c:v>260</c:v>
                </c:pt>
                <c:pt idx="43">
                  <c:v>265</c:v>
                </c:pt>
                <c:pt idx="44">
                  <c:v>270</c:v>
                </c:pt>
                <c:pt idx="45">
                  <c:v>270</c:v>
                </c:pt>
                <c:pt idx="46">
                  <c:v>270</c:v>
                </c:pt>
                <c:pt idx="47">
                  <c:v>275</c:v>
                </c:pt>
                <c:pt idx="48">
                  <c:v>280</c:v>
                </c:pt>
                <c:pt idx="49">
                  <c:v>285</c:v>
                </c:pt>
                <c:pt idx="50">
                  <c:v>290</c:v>
                </c:pt>
                <c:pt idx="51">
                  <c:v>295</c:v>
                </c:pt>
                <c:pt idx="52">
                  <c:v>300</c:v>
                </c:pt>
                <c:pt idx="53">
                  <c:v>300</c:v>
                </c:pt>
                <c:pt idx="54">
                  <c:v>300</c:v>
                </c:pt>
                <c:pt idx="55">
                  <c:v>305</c:v>
                </c:pt>
                <c:pt idx="56">
                  <c:v>305</c:v>
                </c:pt>
                <c:pt idx="57">
                  <c:v>305</c:v>
                </c:pt>
                <c:pt idx="58">
                  <c:v>310</c:v>
                </c:pt>
                <c:pt idx="59">
                  <c:v>310</c:v>
                </c:pt>
                <c:pt idx="60">
                  <c:v>310</c:v>
                </c:pt>
                <c:pt idx="61">
                  <c:v>315</c:v>
                </c:pt>
                <c:pt idx="62">
                  <c:v>315</c:v>
                </c:pt>
                <c:pt idx="63">
                  <c:v>315</c:v>
                </c:pt>
                <c:pt idx="64">
                  <c:v>320</c:v>
                </c:pt>
                <c:pt idx="65">
                  <c:v>320</c:v>
                </c:pt>
                <c:pt idx="66">
                  <c:v>320</c:v>
                </c:pt>
                <c:pt idx="67">
                  <c:v>325</c:v>
                </c:pt>
                <c:pt idx="68">
                  <c:v>325</c:v>
                </c:pt>
                <c:pt idx="69">
                  <c:v>325</c:v>
                </c:pt>
                <c:pt idx="70">
                  <c:v>330</c:v>
                </c:pt>
                <c:pt idx="71">
                  <c:v>330</c:v>
                </c:pt>
                <c:pt idx="72">
                  <c:v>330</c:v>
                </c:pt>
                <c:pt idx="73">
                  <c:v>335</c:v>
                </c:pt>
                <c:pt idx="74">
                  <c:v>335</c:v>
                </c:pt>
                <c:pt idx="75">
                  <c:v>335</c:v>
                </c:pt>
                <c:pt idx="76">
                  <c:v>340</c:v>
                </c:pt>
                <c:pt idx="77">
                  <c:v>340</c:v>
                </c:pt>
                <c:pt idx="78">
                  <c:v>340</c:v>
                </c:pt>
                <c:pt idx="79">
                  <c:v>345</c:v>
                </c:pt>
                <c:pt idx="80">
                  <c:v>345</c:v>
                </c:pt>
                <c:pt idx="81">
                  <c:v>345</c:v>
                </c:pt>
                <c:pt idx="82">
                  <c:v>350</c:v>
                </c:pt>
                <c:pt idx="83">
                  <c:v>350</c:v>
                </c:pt>
                <c:pt idx="84">
                  <c:v>350</c:v>
                </c:pt>
                <c:pt idx="85">
                  <c:v>355</c:v>
                </c:pt>
                <c:pt idx="86">
                  <c:v>355</c:v>
                </c:pt>
                <c:pt idx="87">
                  <c:v>355</c:v>
                </c:pt>
                <c:pt idx="88">
                  <c:v>355</c:v>
                </c:pt>
                <c:pt idx="89">
                  <c:v>355</c:v>
                </c:pt>
                <c:pt idx="90">
                  <c:v>360</c:v>
                </c:pt>
                <c:pt idx="91">
                  <c:v>365</c:v>
                </c:pt>
                <c:pt idx="92">
                  <c:v>370</c:v>
                </c:pt>
                <c:pt idx="93">
                  <c:v>375</c:v>
                </c:pt>
                <c:pt idx="94">
                  <c:v>380</c:v>
                </c:pt>
                <c:pt idx="95">
                  <c:v>385</c:v>
                </c:pt>
                <c:pt idx="96">
                  <c:v>390</c:v>
                </c:pt>
                <c:pt idx="97">
                  <c:v>395</c:v>
                </c:pt>
                <c:pt idx="98">
                  <c:v>400</c:v>
                </c:pt>
                <c:pt idx="99">
                  <c:v>405</c:v>
                </c:pt>
                <c:pt idx="100">
                  <c:v>410</c:v>
                </c:pt>
                <c:pt idx="101">
                  <c:v>415</c:v>
                </c:pt>
                <c:pt idx="102">
                  <c:v>420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781440"/>
        <c:axId val="138783360"/>
      </c:scatterChart>
      <c:valAx>
        <c:axId val="138781440"/>
        <c:scaling>
          <c:orientation val="maxMin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%C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38783360"/>
        <c:crosses val="autoZero"/>
        <c:crossBetween val="midCat"/>
      </c:valAx>
      <c:valAx>
        <c:axId val="138783360"/>
        <c:scaling>
          <c:orientation val="maxMin"/>
        </c:scaling>
        <c:delete val="0"/>
        <c:axPos val="r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depth</a:t>
                </a:r>
                <a:r>
                  <a:rPr lang="en-US" baseline="0"/>
                  <a:t> (cmbs)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387814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2000">
                <a:latin typeface="English157 BT" panose="030306020304040D0D03" pitchFamily="66" charset="0"/>
                <a:cs typeface="Times New Roman" panose="02020603050405020304" pitchFamily="18" charset="0"/>
              </a:rPr>
              <a:t>δ</a:t>
            </a:r>
            <a:r>
              <a:rPr lang="en-US">
                <a:latin typeface="Gill Sans MT" panose="020B0502020104020203" pitchFamily="34" charset="0"/>
              </a:rPr>
              <a:t>13C with depth</a:t>
            </a:r>
          </a:p>
        </c:rich>
      </c:tx>
      <c:layout>
        <c:manualLayout>
          <c:xMode val="edge"/>
          <c:yMode val="edge"/>
          <c:x val="0.38842966985829269"/>
          <c:y val="1.16622260426843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2218210821715954E-2"/>
          <c:y val="0.10693258363373467"/>
          <c:w val="0.92976578693920564"/>
          <c:h val="0.8579553496750949"/>
        </c:manualLayout>
      </c:layout>
      <c:scatterChart>
        <c:scatterStyle val="lineMarker"/>
        <c:varyColors val="0"/>
        <c:ser>
          <c:idx val="0"/>
          <c:order val="0"/>
          <c:tx>
            <c:v>earlier</c:v>
          </c:tx>
          <c:spPr>
            <a:ln w="28575">
              <a:noFill/>
            </a:ln>
          </c:spPr>
          <c:xVal>
            <c:numRef>
              <c:f>'combination depth sorted'!$AA$5:$AA$79</c:f>
              <c:numCache>
                <c:formatCode>General</c:formatCode>
                <c:ptCount val="75"/>
                <c:pt idx="0">
                  <c:v>-25.277707259464304</c:v>
                </c:pt>
                <c:pt idx="1">
                  <c:v>-25.081203590091889</c:v>
                </c:pt>
                <c:pt idx="2">
                  <c:v>-25.03057440901846</c:v>
                </c:pt>
                <c:pt idx="3">
                  <c:v>-24.783774387299577</c:v>
                </c:pt>
                <c:pt idx="4">
                  <c:v>-25.118269948220291</c:v>
                </c:pt>
                <c:pt idx="5">
                  <c:v>-24.015169000765994</c:v>
                </c:pt>
                <c:pt idx="6">
                  <c:v>-23.772893938714805</c:v>
                </c:pt>
                <c:pt idx="7">
                  <c:v>-24.638829513484431</c:v>
                </c:pt>
                <c:pt idx="8">
                  <c:v>-24.529001861124208</c:v>
                </c:pt>
                <c:pt idx="9">
                  <c:v>-24.409377023000246</c:v>
                </c:pt>
                <c:pt idx="10">
                  <c:v>-24.279484642123158</c:v>
                </c:pt>
                <c:pt idx="11">
                  <c:v>-24.095269414531632</c:v>
                </c:pt>
                <c:pt idx="12">
                  <c:v>-23.641878509246077</c:v>
                </c:pt>
                <c:pt idx="13">
                  <c:v>-23.724572773286194</c:v>
                </c:pt>
                <c:pt idx="14">
                  <c:v>-24.2924423625361</c:v>
                </c:pt>
                <c:pt idx="15">
                  <c:v>-24.236741118220099</c:v>
                </c:pt>
                <c:pt idx="16">
                  <c:v>-24.699332743126583</c:v>
                </c:pt>
                <c:pt idx="17">
                  <c:v>-25.38907819245426</c:v>
                </c:pt>
                <c:pt idx="18">
                  <c:v>-25.137029333665769</c:v>
                </c:pt>
                <c:pt idx="19">
                  <c:v>-25.337339233801515</c:v>
                </c:pt>
                <c:pt idx="20">
                  <c:v>-25.752460876078242</c:v>
                </c:pt>
                <c:pt idx="21">
                  <c:v>-25.401826996853867</c:v>
                </c:pt>
                <c:pt idx="22">
                  <c:v>-25.671655701955462</c:v>
                </c:pt>
                <c:pt idx="23">
                  <c:v>-25.741904525891265</c:v>
                </c:pt>
                <c:pt idx="24">
                  <c:v>-25.591607267686427</c:v>
                </c:pt>
                <c:pt idx="25">
                  <c:v>-25.753850579888955</c:v>
                </c:pt>
                <c:pt idx="26">
                  <c:v>-25.396183220691309</c:v>
                </c:pt>
                <c:pt idx="27">
                  <c:v>-25.602625172876799</c:v>
                </c:pt>
                <c:pt idx="28">
                  <c:v>-27.522534390248442</c:v>
                </c:pt>
                <c:pt idx="29">
                  <c:v>-25.694290851323444</c:v>
                </c:pt>
                <c:pt idx="30">
                  <c:v>-25.724846077686124</c:v>
                </c:pt>
                <c:pt idx="31">
                  <c:v>-25.114365731684135</c:v>
                </c:pt>
                <c:pt idx="32">
                  <c:v>-25.254799517444159</c:v>
                </c:pt>
                <c:pt idx="33">
                  <c:v>-25.23229436854837</c:v>
                </c:pt>
                <c:pt idx="34">
                  <c:v>-25.229971264753132</c:v>
                </c:pt>
                <c:pt idx="35">
                  <c:v>-25.115590632996639</c:v>
                </c:pt>
                <c:pt idx="36">
                  <c:v>-25.558671520892126</c:v>
                </c:pt>
                <c:pt idx="37">
                  <c:v>-25.14262992528008</c:v>
                </c:pt>
                <c:pt idx="38">
                  <c:v>-25.308820793079672</c:v>
                </c:pt>
                <c:pt idx="39">
                  <c:v>-29.917748022503432</c:v>
                </c:pt>
                <c:pt idx="40">
                  <c:v>-32.317430508372176</c:v>
                </c:pt>
                <c:pt idx="41">
                  <c:v>-24.895926906842771</c:v>
                </c:pt>
                <c:pt idx="42">
                  <c:v>-25.001810690516244</c:v>
                </c:pt>
                <c:pt idx="43">
                  <c:v>-25.139138821442437</c:v>
                </c:pt>
                <c:pt idx="44">
                  <c:v>-25.079640263383698</c:v>
                </c:pt>
                <c:pt idx="45">
                  <c:v>-25.492512102864524</c:v>
                </c:pt>
                <c:pt idx="46">
                  <c:v>-25.064312218958424</c:v>
                </c:pt>
                <c:pt idx="47">
                  <c:v>-25.079468571278891</c:v>
                </c:pt>
                <c:pt idx="48">
                  <c:v>-25.043175645944579</c:v>
                </c:pt>
                <c:pt idx="49">
                  <c:v>-25.17242162117839</c:v>
                </c:pt>
                <c:pt idx="50">
                  <c:v>-24.983395842760014</c:v>
                </c:pt>
                <c:pt idx="51">
                  <c:v>-24.732988249882258</c:v>
                </c:pt>
                <c:pt idx="52">
                  <c:v>-25.050823610537723</c:v>
                </c:pt>
                <c:pt idx="53">
                  <c:v>-29.08332782714621</c:v>
                </c:pt>
                <c:pt idx="54">
                  <c:v>-28.912032728490448</c:v>
                </c:pt>
                <c:pt idx="55">
                  <c:v>-25.138105933593025</c:v>
                </c:pt>
                <c:pt idx="56">
                  <c:v>-30.063872794903105</c:v>
                </c:pt>
                <c:pt idx="57">
                  <c:v>-29.298988789750183</c:v>
                </c:pt>
                <c:pt idx="58">
                  <c:v>-25.187242622367833</c:v>
                </c:pt>
                <c:pt idx="59">
                  <c:v>-29.978504310537335</c:v>
                </c:pt>
                <c:pt idx="60">
                  <c:v>-29.418502748137104</c:v>
                </c:pt>
                <c:pt idx="61">
                  <c:v>-25.296126994761565</c:v>
                </c:pt>
                <c:pt idx="62">
                  <c:v>-28.313981594122385</c:v>
                </c:pt>
                <c:pt idx="63">
                  <c:v>-28.410964081659639</c:v>
                </c:pt>
                <c:pt idx="64">
                  <c:v>-25.583960436738696</c:v>
                </c:pt>
                <c:pt idx="65">
                  <c:v>-28.347290255827669</c:v>
                </c:pt>
                <c:pt idx="66">
                  <c:v>-28.193407441868136</c:v>
                </c:pt>
                <c:pt idx="67">
                  <c:v>-25.089915980137125</c:v>
                </c:pt>
                <c:pt idx="68">
                  <c:v>-28.258605704340315</c:v>
                </c:pt>
                <c:pt idx="69">
                  <c:v>-27.937151815742705</c:v>
                </c:pt>
                <c:pt idx="70">
                  <c:v>-25.306380815769479</c:v>
                </c:pt>
                <c:pt idx="71">
                  <c:v>-28.189533672232265</c:v>
                </c:pt>
                <c:pt idx="72">
                  <c:v>-27.97678532647631</c:v>
                </c:pt>
                <c:pt idx="73">
                  <c:v>-25.512866846958911</c:v>
                </c:pt>
                <c:pt idx="74">
                  <c:v>-27.984913222876287</c:v>
                </c:pt>
              </c:numCache>
            </c:numRef>
          </c:xVal>
          <c:yVal>
            <c:numRef>
              <c:f>'combination depth sorted'!$F$5:$F$79</c:f>
              <c:numCache>
                <c:formatCode>General</c:formatCode>
                <c:ptCount val="75"/>
                <c:pt idx="0">
                  <c:v>100</c:v>
                </c:pt>
                <c:pt idx="1">
                  <c:v>105</c:v>
                </c:pt>
                <c:pt idx="2">
                  <c:v>110</c:v>
                </c:pt>
                <c:pt idx="3">
                  <c:v>115</c:v>
                </c:pt>
                <c:pt idx="4">
                  <c:v>120</c:v>
                </c:pt>
                <c:pt idx="5">
                  <c:v>120</c:v>
                </c:pt>
                <c:pt idx="6">
                  <c:v>120</c:v>
                </c:pt>
                <c:pt idx="7">
                  <c:v>125</c:v>
                </c:pt>
                <c:pt idx="8">
                  <c:v>130</c:v>
                </c:pt>
                <c:pt idx="9">
                  <c:v>135</c:v>
                </c:pt>
                <c:pt idx="10">
                  <c:v>140</c:v>
                </c:pt>
                <c:pt idx="11">
                  <c:v>145</c:v>
                </c:pt>
                <c:pt idx="12">
                  <c:v>145</c:v>
                </c:pt>
                <c:pt idx="13">
                  <c:v>145</c:v>
                </c:pt>
                <c:pt idx="14">
                  <c:v>150</c:v>
                </c:pt>
                <c:pt idx="15">
                  <c:v>155</c:v>
                </c:pt>
                <c:pt idx="16">
                  <c:v>160</c:v>
                </c:pt>
                <c:pt idx="17">
                  <c:v>165</c:v>
                </c:pt>
                <c:pt idx="18">
                  <c:v>170</c:v>
                </c:pt>
                <c:pt idx="19">
                  <c:v>175</c:v>
                </c:pt>
                <c:pt idx="20">
                  <c:v>180</c:v>
                </c:pt>
                <c:pt idx="21">
                  <c:v>180</c:v>
                </c:pt>
                <c:pt idx="22">
                  <c:v>180</c:v>
                </c:pt>
                <c:pt idx="23">
                  <c:v>185</c:v>
                </c:pt>
                <c:pt idx="24">
                  <c:v>190</c:v>
                </c:pt>
                <c:pt idx="25">
                  <c:v>195</c:v>
                </c:pt>
                <c:pt idx="26">
                  <c:v>200</c:v>
                </c:pt>
                <c:pt idx="27">
                  <c:v>205</c:v>
                </c:pt>
                <c:pt idx="28">
                  <c:v>210</c:v>
                </c:pt>
                <c:pt idx="29">
                  <c:v>210</c:v>
                </c:pt>
                <c:pt idx="30">
                  <c:v>210</c:v>
                </c:pt>
                <c:pt idx="31">
                  <c:v>215</c:v>
                </c:pt>
                <c:pt idx="32">
                  <c:v>220</c:v>
                </c:pt>
                <c:pt idx="33">
                  <c:v>225</c:v>
                </c:pt>
                <c:pt idx="34">
                  <c:v>230</c:v>
                </c:pt>
                <c:pt idx="35">
                  <c:v>235</c:v>
                </c:pt>
                <c:pt idx="36">
                  <c:v>240</c:v>
                </c:pt>
                <c:pt idx="37">
                  <c:v>245</c:v>
                </c:pt>
                <c:pt idx="38">
                  <c:v>250</c:v>
                </c:pt>
                <c:pt idx="39">
                  <c:v>250</c:v>
                </c:pt>
                <c:pt idx="40">
                  <c:v>250</c:v>
                </c:pt>
                <c:pt idx="41">
                  <c:v>255</c:v>
                </c:pt>
                <c:pt idx="42">
                  <c:v>260</c:v>
                </c:pt>
                <c:pt idx="43">
                  <c:v>265</c:v>
                </c:pt>
                <c:pt idx="44">
                  <c:v>270</c:v>
                </c:pt>
                <c:pt idx="45">
                  <c:v>270</c:v>
                </c:pt>
                <c:pt idx="46">
                  <c:v>270</c:v>
                </c:pt>
                <c:pt idx="47">
                  <c:v>275</c:v>
                </c:pt>
                <c:pt idx="48">
                  <c:v>280</c:v>
                </c:pt>
                <c:pt idx="49">
                  <c:v>285</c:v>
                </c:pt>
                <c:pt idx="50">
                  <c:v>290</c:v>
                </c:pt>
                <c:pt idx="51">
                  <c:v>295</c:v>
                </c:pt>
                <c:pt idx="52">
                  <c:v>300</c:v>
                </c:pt>
                <c:pt idx="53">
                  <c:v>300</c:v>
                </c:pt>
                <c:pt idx="54">
                  <c:v>300</c:v>
                </c:pt>
                <c:pt idx="55">
                  <c:v>305</c:v>
                </c:pt>
                <c:pt idx="56">
                  <c:v>305</c:v>
                </c:pt>
                <c:pt idx="57">
                  <c:v>305</c:v>
                </c:pt>
                <c:pt idx="58">
                  <c:v>310</c:v>
                </c:pt>
                <c:pt idx="59">
                  <c:v>310</c:v>
                </c:pt>
                <c:pt idx="60">
                  <c:v>310</c:v>
                </c:pt>
                <c:pt idx="61">
                  <c:v>315</c:v>
                </c:pt>
                <c:pt idx="62">
                  <c:v>315</c:v>
                </c:pt>
                <c:pt idx="63">
                  <c:v>315</c:v>
                </c:pt>
                <c:pt idx="64">
                  <c:v>320</c:v>
                </c:pt>
                <c:pt idx="65">
                  <c:v>320</c:v>
                </c:pt>
                <c:pt idx="66">
                  <c:v>320</c:v>
                </c:pt>
                <c:pt idx="67">
                  <c:v>325</c:v>
                </c:pt>
                <c:pt idx="68">
                  <c:v>325</c:v>
                </c:pt>
                <c:pt idx="69">
                  <c:v>325</c:v>
                </c:pt>
                <c:pt idx="70">
                  <c:v>330</c:v>
                </c:pt>
                <c:pt idx="71">
                  <c:v>330</c:v>
                </c:pt>
                <c:pt idx="72">
                  <c:v>330</c:v>
                </c:pt>
                <c:pt idx="73">
                  <c:v>335</c:v>
                </c:pt>
                <c:pt idx="74">
                  <c:v>335</c:v>
                </c:pt>
              </c:numCache>
            </c:numRef>
          </c:yVal>
          <c:smooth val="0"/>
        </c:ser>
        <c:ser>
          <c:idx val="1"/>
          <c:order val="1"/>
          <c:tx>
            <c:v>today</c:v>
          </c:tx>
          <c:spPr>
            <a:ln w="28575">
              <a:noFill/>
            </a:ln>
          </c:spPr>
          <c:xVal>
            <c:numRef>
              <c:f>'combination depth sorted'!$X$80:$X$107</c:f>
              <c:numCache>
                <c:formatCode>General</c:formatCode>
                <c:ptCount val="28"/>
                <c:pt idx="0">
                  <c:v>-25.518000000000001</c:v>
                </c:pt>
                <c:pt idx="1">
                  <c:v>-25.901499999999999</c:v>
                </c:pt>
                <c:pt idx="2">
                  <c:v>-25.162800000000001</c:v>
                </c:pt>
                <c:pt idx="3">
                  <c:v>-27.036100000000001</c:v>
                </c:pt>
                <c:pt idx="4">
                  <c:v>-26.245100000000001</c:v>
                </c:pt>
                <c:pt idx="5">
                  <c:v>-25.768699999999999</c:v>
                </c:pt>
                <c:pt idx="6">
                  <c:v>-25.402799999999999</c:v>
                </c:pt>
                <c:pt idx="7">
                  <c:v>-26.1508</c:v>
                </c:pt>
                <c:pt idx="8">
                  <c:v>-26.8995</c:v>
                </c:pt>
                <c:pt idx="9">
                  <c:v>-26.769400000000001</c:v>
                </c:pt>
                <c:pt idx="10">
                  <c:v>-25.470099999999999</c:v>
                </c:pt>
                <c:pt idx="11">
                  <c:v>-26.4421</c:v>
                </c:pt>
                <c:pt idx="12">
                  <c:v>-26.6632</c:v>
                </c:pt>
                <c:pt idx="13">
                  <c:v>-28.944600000000001</c:v>
                </c:pt>
                <c:pt idx="14">
                  <c:v>-25.1767</c:v>
                </c:pt>
                <c:pt idx="15">
                  <c:v>-25.9405</c:v>
                </c:pt>
                <c:pt idx="16">
                  <c:v>-26.5291</c:v>
                </c:pt>
                <c:pt idx="17">
                  <c:v>-26.511800000000001</c:v>
                </c:pt>
                <c:pt idx="18">
                  <c:v>-26.5411</c:v>
                </c:pt>
                <c:pt idx="19">
                  <c:v>-26.455300000000001</c:v>
                </c:pt>
                <c:pt idx="20">
                  <c:v>-26.306799999999999</c:v>
                </c:pt>
                <c:pt idx="21">
                  <c:v>-26.43</c:v>
                </c:pt>
                <c:pt idx="22">
                  <c:v>-26.911799999999999</c:v>
                </c:pt>
                <c:pt idx="23">
                  <c:v>-27.853400000000001</c:v>
                </c:pt>
                <c:pt idx="24">
                  <c:v>-26.400300000000001</c:v>
                </c:pt>
                <c:pt idx="25">
                  <c:v>-26.351900000000001</c:v>
                </c:pt>
                <c:pt idx="26">
                  <c:v>-26.2287</c:v>
                </c:pt>
                <c:pt idx="27">
                  <c:v>-26.492699999999999</c:v>
                </c:pt>
              </c:numCache>
            </c:numRef>
          </c:xVal>
          <c:yVal>
            <c:numRef>
              <c:f>'combination depth sorted'!$F$80:$F$107</c:f>
              <c:numCache>
                <c:formatCode>General</c:formatCode>
                <c:ptCount val="28"/>
                <c:pt idx="0">
                  <c:v>335</c:v>
                </c:pt>
                <c:pt idx="1">
                  <c:v>340</c:v>
                </c:pt>
                <c:pt idx="2">
                  <c:v>340</c:v>
                </c:pt>
                <c:pt idx="3">
                  <c:v>340</c:v>
                </c:pt>
                <c:pt idx="4">
                  <c:v>345</c:v>
                </c:pt>
                <c:pt idx="5">
                  <c:v>345</c:v>
                </c:pt>
                <c:pt idx="6">
                  <c:v>345</c:v>
                </c:pt>
                <c:pt idx="7">
                  <c:v>350</c:v>
                </c:pt>
                <c:pt idx="8">
                  <c:v>350</c:v>
                </c:pt>
                <c:pt idx="9">
                  <c:v>350</c:v>
                </c:pt>
                <c:pt idx="10">
                  <c:v>355</c:v>
                </c:pt>
                <c:pt idx="11">
                  <c:v>355</c:v>
                </c:pt>
                <c:pt idx="12">
                  <c:v>355</c:v>
                </c:pt>
                <c:pt idx="13">
                  <c:v>355</c:v>
                </c:pt>
                <c:pt idx="14">
                  <c:v>355</c:v>
                </c:pt>
                <c:pt idx="15">
                  <c:v>360</c:v>
                </c:pt>
                <c:pt idx="16">
                  <c:v>365</c:v>
                </c:pt>
                <c:pt idx="17">
                  <c:v>370</c:v>
                </c:pt>
                <c:pt idx="18">
                  <c:v>375</c:v>
                </c:pt>
                <c:pt idx="19">
                  <c:v>380</c:v>
                </c:pt>
                <c:pt idx="20">
                  <c:v>385</c:v>
                </c:pt>
                <c:pt idx="21">
                  <c:v>390</c:v>
                </c:pt>
                <c:pt idx="22">
                  <c:v>395</c:v>
                </c:pt>
                <c:pt idx="23">
                  <c:v>400</c:v>
                </c:pt>
                <c:pt idx="24">
                  <c:v>405</c:v>
                </c:pt>
                <c:pt idx="25">
                  <c:v>410</c:v>
                </c:pt>
                <c:pt idx="26">
                  <c:v>415</c:v>
                </c:pt>
                <c:pt idx="27">
                  <c:v>420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960064"/>
        <c:axId val="135961984"/>
      </c:scatterChart>
      <c:valAx>
        <c:axId val="135960064"/>
        <c:scaling>
          <c:orientation val="maxMin"/>
          <c:max val="-15"/>
          <c:min val="-35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d13C</a:t>
                </a:r>
                <a:r>
                  <a:rPr lang="en-US" baseline="0"/>
                  <a:t> Corrected 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5961984"/>
        <c:crosses val="autoZero"/>
        <c:crossBetween val="midCat"/>
      </c:valAx>
      <c:valAx>
        <c:axId val="135961984"/>
        <c:scaling>
          <c:orientation val="maxMin"/>
          <c:max val="450"/>
          <c:min val="100"/>
        </c:scaling>
        <c:delete val="0"/>
        <c:axPos val="r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crossAx val="135960064"/>
        <c:crosses val="autoZero"/>
        <c:crossBetween val="midCat"/>
        <c:minorUnit val="10"/>
      </c:valAx>
    </c:plotArea>
    <c:legend>
      <c:legendPos val="r"/>
      <c:layout>
        <c:manualLayout>
          <c:xMode val="edge"/>
          <c:yMode val="edge"/>
          <c:x val="0.7668848044118457"/>
          <c:y val="0.18425412440777861"/>
          <c:w val="9.5039311283177205E-2"/>
          <c:h val="0.1450777614632226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7361010657053227E-2"/>
          <c:y val="2.0304292406300606E-2"/>
          <c:w val="0.95438671382625884"/>
          <c:h val="0.9350231221776111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dLbls>
            <c:dLbl>
              <c:idx val="74"/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xVal>
            <c:numRef>
              <c:f>'combination depth sorted'!$U$5:$U$107</c:f>
              <c:numCache>
                <c:formatCode>General</c:formatCode>
                <c:ptCount val="103"/>
                <c:pt idx="0">
                  <c:v>2.0072000000000001</c:v>
                </c:pt>
                <c:pt idx="1">
                  <c:v>2.9226999999999999</c:v>
                </c:pt>
                <c:pt idx="2">
                  <c:v>2.0484</c:v>
                </c:pt>
                <c:pt idx="3">
                  <c:v>2.1145999999999998</c:v>
                </c:pt>
                <c:pt idx="4">
                  <c:v>1.5694999999999999</c:v>
                </c:pt>
                <c:pt idx="5">
                  <c:v>1.8170999999999999</c:v>
                </c:pt>
                <c:pt idx="6">
                  <c:v>1.7565</c:v>
                </c:pt>
                <c:pt idx="7">
                  <c:v>1.2616000000000001</c:v>
                </c:pt>
                <c:pt idx="8">
                  <c:v>1.1988000000000001</c:v>
                </c:pt>
                <c:pt idx="9">
                  <c:v>1.61</c:v>
                </c:pt>
                <c:pt idx="10">
                  <c:v>1.2149000000000001</c:v>
                </c:pt>
                <c:pt idx="11">
                  <c:v>1.4049</c:v>
                </c:pt>
                <c:pt idx="12">
                  <c:v>1.302</c:v>
                </c:pt>
                <c:pt idx="13">
                  <c:v>1.0549999999999999</c:v>
                </c:pt>
                <c:pt idx="14">
                  <c:v>1.0033000000000001</c:v>
                </c:pt>
                <c:pt idx="15">
                  <c:v>1.2391000000000001</c:v>
                </c:pt>
                <c:pt idx="16">
                  <c:v>0.65634999999999999</c:v>
                </c:pt>
                <c:pt idx="17">
                  <c:v>0.66817000000000004</c:v>
                </c:pt>
                <c:pt idx="18">
                  <c:v>0.49858999999999998</c:v>
                </c:pt>
                <c:pt idx="19">
                  <c:v>0.62029000000000001</c:v>
                </c:pt>
                <c:pt idx="20">
                  <c:v>0.55974000000000002</c:v>
                </c:pt>
                <c:pt idx="21">
                  <c:v>0.56560999999999995</c:v>
                </c:pt>
                <c:pt idx="22">
                  <c:v>0.43857000000000002</c:v>
                </c:pt>
                <c:pt idx="23">
                  <c:v>0.43609999999999999</c:v>
                </c:pt>
                <c:pt idx="24">
                  <c:v>0.59316000000000002</c:v>
                </c:pt>
                <c:pt idx="25">
                  <c:v>0.37207000000000001</c:v>
                </c:pt>
                <c:pt idx="26">
                  <c:v>0.69793000000000005</c:v>
                </c:pt>
                <c:pt idx="27">
                  <c:v>0.36304999999999998</c:v>
                </c:pt>
                <c:pt idx="28">
                  <c:v>0.51222000000000001</c:v>
                </c:pt>
                <c:pt idx="29">
                  <c:v>0.25583</c:v>
                </c:pt>
                <c:pt idx="30">
                  <c:v>0.23805000000000001</c:v>
                </c:pt>
                <c:pt idx="31">
                  <c:v>0.60611999999999999</c:v>
                </c:pt>
                <c:pt idx="32">
                  <c:v>0.32615</c:v>
                </c:pt>
                <c:pt idx="33">
                  <c:v>0.31652999999999998</c:v>
                </c:pt>
                <c:pt idx="34">
                  <c:v>0.37201000000000001</c:v>
                </c:pt>
                <c:pt idx="35">
                  <c:v>0.22561999999999999</c:v>
                </c:pt>
                <c:pt idx="36">
                  <c:v>0.11025</c:v>
                </c:pt>
                <c:pt idx="37">
                  <c:v>0.17052999999999999</c:v>
                </c:pt>
                <c:pt idx="38">
                  <c:v>0.16864999999999999</c:v>
                </c:pt>
                <c:pt idx="39">
                  <c:v>0.15504000000000001</c:v>
                </c:pt>
                <c:pt idx="40">
                  <c:v>0.21621000000000001</c:v>
                </c:pt>
                <c:pt idx="41">
                  <c:v>0.38879999999999998</c:v>
                </c:pt>
                <c:pt idx="42">
                  <c:v>0.26173999999999997</c:v>
                </c:pt>
                <c:pt idx="43">
                  <c:v>0.26715</c:v>
                </c:pt>
                <c:pt idx="44">
                  <c:v>0.16003999999999999</c:v>
                </c:pt>
                <c:pt idx="45">
                  <c:v>0.12386999999999999</c:v>
                </c:pt>
                <c:pt idx="46">
                  <c:v>0.16219</c:v>
                </c:pt>
                <c:pt idx="47">
                  <c:v>0.15726999999999999</c:v>
                </c:pt>
                <c:pt idx="48">
                  <c:v>0.15559000000000001</c:v>
                </c:pt>
                <c:pt idx="49">
                  <c:v>0.10921</c:v>
                </c:pt>
                <c:pt idx="50">
                  <c:v>0.17119999999999999</c:v>
                </c:pt>
                <c:pt idx="51">
                  <c:v>0.15756000000000001</c:v>
                </c:pt>
                <c:pt idx="52">
                  <c:v>0.12986</c:v>
                </c:pt>
                <c:pt idx="53">
                  <c:v>0.11686000000000001</c:v>
                </c:pt>
                <c:pt idx="54">
                  <c:v>0.10099</c:v>
                </c:pt>
                <c:pt idx="55">
                  <c:v>0.14721999999999999</c:v>
                </c:pt>
                <c:pt idx="56">
                  <c:v>0.19211</c:v>
                </c:pt>
                <c:pt idx="57">
                  <c:v>0.12894</c:v>
                </c:pt>
                <c:pt idx="58">
                  <c:v>7.5861999999999999E-2</c:v>
                </c:pt>
                <c:pt idx="59">
                  <c:v>0.15579000000000001</c:v>
                </c:pt>
                <c:pt idx="60">
                  <c:v>0.11561</c:v>
                </c:pt>
                <c:pt idx="61">
                  <c:v>7.0633000000000001E-2</c:v>
                </c:pt>
                <c:pt idx="62">
                  <c:v>8.9077000000000003E-2</c:v>
                </c:pt>
                <c:pt idx="63">
                  <c:v>8.6723999999999996E-2</c:v>
                </c:pt>
                <c:pt idx="64">
                  <c:v>4.3586E-2</c:v>
                </c:pt>
                <c:pt idx="65">
                  <c:v>8.7391999999999997E-2</c:v>
                </c:pt>
                <c:pt idx="66">
                  <c:v>5.7797000000000001E-2</c:v>
                </c:pt>
                <c:pt idx="67">
                  <c:v>4.0392999999999998E-2</c:v>
                </c:pt>
                <c:pt idx="68">
                  <c:v>6.0551000000000001E-2</c:v>
                </c:pt>
                <c:pt idx="69">
                  <c:v>4.7120000000000002E-2</c:v>
                </c:pt>
                <c:pt idx="70">
                  <c:v>4.7876000000000002E-2</c:v>
                </c:pt>
                <c:pt idx="71">
                  <c:v>5.3488000000000001E-2</c:v>
                </c:pt>
                <c:pt idx="72">
                  <c:v>4.5232000000000001E-2</c:v>
                </c:pt>
                <c:pt idx="73">
                  <c:v>4.5012000000000003E-2</c:v>
                </c:pt>
                <c:pt idx="74">
                  <c:v>4.0787999999999998E-2</c:v>
                </c:pt>
                <c:pt idx="75">
                  <c:v>5.2364000000000001E-2</c:v>
                </c:pt>
                <c:pt idx="76">
                  <c:v>3.3965000000000002E-2</c:v>
                </c:pt>
                <c:pt idx="77">
                  <c:v>4.2764999999999997E-2</c:v>
                </c:pt>
                <c:pt idx="78">
                  <c:v>3.0762000000000001E-2</c:v>
                </c:pt>
                <c:pt idx="79">
                  <c:v>3.0988999999999999E-2</c:v>
                </c:pt>
                <c:pt idx="80">
                  <c:v>3.5839999999999997E-2</c:v>
                </c:pt>
                <c:pt idx="81">
                  <c:v>4.0858999999999999E-2</c:v>
                </c:pt>
                <c:pt idx="82">
                  <c:v>4.0273999999999997E-2</c:v>
                </c:pt>
                <c:pt idx="83">
                  <c:v>3.4424000000000003E-2</c:v>
                </c:pt>
                <c:pt idx="84">
                  <c:v>2.6773999999999999E-2</c:v>
                </c:pt>
                <c:pt idx="85">
                  <c:v>2.1954000000000001E-2</c:v>
                </c:pt>
                <c:pt idx="86">
                  <c:v>2.5028999999999999E-2</c:v>
                </c:pt>
                <c:pt idx="87">
                  <c:v>2.4847000000000001E-2</c:v>
                </c:pt>
                <c:pt idx="88">
                  <c:v>3.0402999999999999E-2</c:v>
                </c:pt>
                <c:pt idx="89">
                  <c:v>3.1134999999999999E-2</c:v>
                </c:pt>
                <c:pt idx="90">
                  <c:v>2.5465999999999999E-2</c:v>
                </c:pt>
                <c:pt idx="91">
                  <c:v>2.2255E-2</c:v>
                </c:pt>
                <c:pt idx="92">
                  <c:v>1.9356000000000002E-2</c:v>
                </c:pt>
                <c:pt idx="93">
                  <c:v>3.9009000000000002E-2</c:v>
                </c:pt>
                <c:pt idx="94">
                  <c:v>2.291E-2</c:v>
                </c:pt>
                <c:pt idx="95">
                  <c:v>2.2440999999999999E-2</c:v>
                </c:pt>
                <c:pt idx="96">
                  <c:v>2.5409999999999999E-2</c:v>
                </c:pt>
                <c:pt idx="97">
                  <c:v>2.392E-2</c:v>
                </c:pt>
                <c:pt idx="98">
                  <c:v>2.5736999999999999E-2</c:v>
                </c:pt>
                <c:pt idx="99">
                  <c:v>2.7448E-2</c:v>
                </c:pt>
                <c:pt idx="100">
                  <c:v>2.1704999999999999E-2</c:v>
                </c:pt>
                <c:pt idx="101">
                  <c:v>2.8287E-2</c:v>
                </c:pt>
                <c:pt idx="102">
                  <c:v>2.1673000000000001E-2</c:v>
                </c:pt>
              </c:numCache>
            </c:numRef>
          </c:xVal>
          <c:yVal>
            <c:numRef>
              <c:f>'combination depth sorted'!$AA$5:$AA$107</c:f>
              <c:numCache>
                <c:formatCode>General</c:formatCode>
                <c:ptCount val="103"/>
                <c:pt idx="0">
                  <c:v>-25.277707259464304</c:v>
                </c:pt>
                <c:pt idx="1">
                  <c:v>-25.081203590091889</c:v>
                </c:pt>
                <c:pt idx="2">
                  <c:v>-25.03057440901846</c:v>
                </c:pt>
                <c:pt idx="3">
                  <c:v>-24.783774387299577</c:v>
                </c:pt>
                <c:pt idx="4">
                  <c:v>-25.118269948220291</c:v>
                </c:pt>
                <c:pt idx="5">
                  <c:v>-24.015169000765994</c:v>
                </c:pt>
                <c:pt idx="6">
                  <c:v>-23.772893938714805</c:v>
                </c:pt>
                <c:pt idx="7">
                  <c:v>-24.638829513484431</c:v>
                </c:pt>
                <c:pt idx="8">
                  <c:v>-24.529001861124208</c:v>
                </c:pt>
                <c:pt idx="9">
                  <c:v>-24.409377023000246</c:v>
                </c:pt>
                <c:pt idx="10">
                  <c:v>-24.279484642123158</c:v>
                </c:pt>
                <c:pt idx="11">
                  <c:v>-24.095269414531632</c:v>
                </c:pt>
                <c:pt idx="12">
                  <c:v>-23.641878509246077</c:v>
                </c:pt>
                <c:pt idx="13">
                  <c:v>-23.724572773286194</c:v>
                </c:pt>
                <c:pt idx="14">
                  <c:v>-24.2924423625361</c:v>
                </c:pt>
                <c:pt idx="15">
                  <c:v>-24.236741118220099</c:v>
                </c:pt>
                <c:pt idx="16">
                  <c:v>-24.699332743126583</c:v>
                </c:pt>
                <c:pt idx="17">
                  <c:v>-25.38907819245426</c:v>
                </c:pt>
                <c:pt idx="18">
                  <c:v>-25.137029333665769</c:v>
                </c:pt>
                <c:pt idx="19">
                  <c:v>-25.337339233801515</c:v>
                </c:pt>
                <c:pt idx="20">
                  <c:v>-25.752460876078242</c:v>
                </c:pt>
                <c:pt idx="21">
                  <c:v>-25.401826996853867</c:v>
                </c:pt>
                <c:pt idx="22">
                  <c:v>-25.671655701955462</c:v>
                </c:pt>
                <c:pt idx="23">
                  <c:v>-25.741904525891265</c:v>
                </c:pt>
                <c:pt idx="24">
                  <c:v>-25.591607267686427</c:v>
                </c:pt>
                <c:pt idx="25">
                  <c:v>-25.753850579888955</c:v>
                </c:pt>
                <c:pt idx="26">
                  <c:v>-25.396183220691309</c:v>
                </c:pt>
                <c:pt idx="27">
                  <c:v>-25.602625172876799</c:v>
                </c:pt>
                <c:pt idx="28">
                  <c:v>-27.522534390248442</c:v>
                </c:pt>
                <c:pt idx="29">
                  <c:v>-25.694290851323444</c:v>
                </c:pt>
                <c:pt idx="30">
                  <c:v>-25.724846077686124</c:v>
                </c:pt>
                <c:pt idx="31">
                  <c:v>-25.114365731684135</c:v>
                </c:pt>
                <c:pt idx="32">
                  <c:v>-25.254799517444159</c:v>
                </c:pt>
                <c:pt idx="33">
                  <c:v>-25.23229436854837</c:v>
                </c:pt>
                <c:pt idx="34">
                  <c:v>-25.229971264753132</c:v>
                </c:pt>
                <c:pt idx="35">
                  <c:v>-25.115590632996639</c:v>
                </c:pt>
                <c:pt idx="36">
                  <c:v>-25.558671520892126</c:v>
                </c:pt>
                <c:pt idx="37">
                  <c:v>-25.14262992528008</c:v>
                </c:pt>
                <c:pt idx="38">
                  <c:v>-25.308820793079672</c:v>
                </c:pt>
                <c:pt idx="39">
                  <c:v>-29.917748022503432</c:v>
                </c:pt>
                <c:pt idx="40">
                  <c:v>-32.317430508372176</c:v>
                </c:pt>
                <c:pt idx="41">
                  <c:v>-24.895926906842771</c:v>
                </c:pt>
                <c:pt idx="42">
                  <c:v>-25.001810690516244</c:v>
                </c:pt>
                <c:pt idx="43">
                  <c:v>-25.139138821442437</c:v>
                </c:pt>
                <c:pt idx="44">
                  <c:v>-25.079640263383698</c:v>
                </c:pt>
                <c:pt idx="45">
                  <c:v>-25.492512102864524</c:v>
                </c:pt>
                <c:pt idx="46">
                  <c:v>-25.064312218958424</c:v>
                </c:pt>
                <c:pt idx="47">
                  <c:v>-25.079468571278891</c:v>
                </c:pt>
                <c:pt idx="48">
                  <c:v>-25.043175645944579</c:v>
                </c:pt>
                <c:pt idx="49">
                  <c:v>-25.17242162117839</c:v>
                </c:pt>
                <c:pt idx="50">
                  <c:v>-24.983395842760014</c:v>
                </c:pt>
                <c:pt idx="51">
                  <c:v>-24.732988249882258</c:v>
                </c:pt>
                <c:pt idx="52">
                  <c:v>-25.050823610537723</c:v>
                </c:pt>
                <c:pt idx="53">
                  <c:v>-29.08332782714621</c:v>
                </c:pt>
                <c:pt idx="54">
                  <c:v>-28.912032728490448</c:v>
                </c:pt>
                <c:pt idx="55">
                  <c:v>-25.138105933593025</c:v>
                </c:pt>
                <c:pt idx="56">
                  <c:v>-30.063872794903105</c:v>
                </c:pt>
                <c:pt idx="57">
                  <c:v>-29.298988789750183</c:v>
                </c:pt>
                <c:pt idx="58">
                  <c:v>-25.187242622367833</c:v>
                </c:pt>
                <c:pt idx="59">
                  <c:v>-29.978504310537335</c:v>
                </c:pt>
                <c:pt idx="60">
                  <c:v>-29.418502748137104</c:v>
                </c:pt>
                <c:pt idx="61">
                  <c:v>-25.296126994761565</c:v>
                </c:pt>
                <c:pt idx="62">
                  <c:v>-28.313981594122385</c:v>
                </c:pt>
                <c:pt idx="63">
                  <c:v>-28.410964081659639</c:v>
                </c:pt>
                <c:pt idx="64">
                  <c:v>-25.583960436738696</c:v>
                </c:pt>
                <c:pt idx="65">
                  <c:v>-28.347290255827669</c:v>
                </c:pt>
                <c:pt idx="66">
                  <c:v>-28.193407441868136</c:v>
                </c:pt>
                <c:pt idx="67">
                  <c:v>-25.089915980137125</c:v>
                </c:pt>
                <c:pt idx="68">
                  <c:v>-28.258605704340315</c:v>
                </c:pt>
                <c:pt idx="69">
                  <c:v>-27.937151815742705</c:v>
                </c:pt>
                <c:pt idx="70">
                  <c:v>-25.306380815769479</c:v>
                </c:pt>
                <c:pt idx="71">
                  <c:v>-28.189533672232265</c:v>
                </c:pt>
                <c:pt idx="72">
                  <c:v>-27.97678532647631</c:v>
                </c:pt>
                <c:pt idx="73">
                  <c:v>-25.512866846958911</c:v>
                </c:pt>
                <c:pt idx="74">
                  <c:v>-27.984913222876287</c:v>
                </c:pt>
                <c:pt idx="75">
                  <c:v>-28.097602762533079</c:v>
                </c:pt>
                <c:pt idx="76">
                  <c:v>-25.055057694327239</c:v>
                </c:pt>
                <c:pt idx="77">
                  <c:v>-28.081295512377935</c:v>
                </c:pt>
                <c:pt idx="78">
                  <c:v>-27.763902294669094</c:v>
                </c:pt>
                <c:pt idx="79">
                  <c:v>-25.508678135174407</c:v>
                </c:pt>
                <c:pt idx="80">
                  <c:v>-27.970426725758749</c:v>
                </c:pt>
                <c:pt idx="81">
                  <c:v>-28.035026621903281</c:v>
                </c:pt>
                <c:pt idx="82">
                  <c:v>-25.538610878953278</c:v>
                </c:pt>
                <c:pt idx="83">
                  <c:v>-27.787025855355648</c:v>
                </c:pt>
                <c:pt idx="84">
                  <c:v>-27.783679718956531</c:v>
                </c:pt>
                <c:pt idx="85">
                  <c:v>-23.881819342914202</c:v>
                </c:pt>
                <c:pt idx="86">
                  <c:v>-25.466117706868086</c:v>
                </c:pt>
                <c:pt idx="87">
                  <c:v>-25.868755365523146</c:v>
                </c:pt>
                <c:pt idx="88">
                  <c:v>-27.547224130195424</c:v>
                </c:pt>
                <c:pt idx="89">
                  <c:v>-27.989242546964537</c:v>
                </c:pt>
                <c:pt idx="90">
                  <c:v>-24.936420047605999</c:v>
                </c:pt>
                <c:pt idx="91">
                  <c:v>-25.756881937063181</c:v>
                </c:pt>
                <c:pt idx="92">
                  <c:v>-25.624596068209083</c:v>
                </c:pt>
                <c:pt idx="93">
                  <c:v>-26.014241480628243</c:v>
                </c:pt>
                <c:pt idx="94">
                  <c:v>-25.383288610052727</c:v>
                </c:pt>
                <c:pt idx="95">
                  <c:v>-25.151537936090413</c:v>
                </c:pt>
                <c:pt idx="96">
                  <c:v>-25.548479952685572</c:v>
                </c:pt>
                <c:pt idx="97">
                  <c:v>-26.331483559095531</c:v>
                </c:pt>
                <c:pt idx="98">
                  <c:v>-27.958553832726462</c:v>
                </c:pt>
                <c:pt idx="99">
                  <c:v>-25.615668582034541</c:v>
                </c:pt>
                <c:pt idx="100">
                  <c:v>-25.310984437934458</c:v>
                </c:pt>
                <c:pt idx="101">
                  <c:v>-25.455914809825657</c:v>
                </c:pt>
                <c:pt idx="102">
                  <c:v>-25.567993960300083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711424"/>
        <c:axId val="138713344"/>
      </c:scatterChart>
      <c:valAx>
        <c:axId val="138711424"/>
        <c:scaling>
          <c:orientation val="maxMin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%C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38713344"/>
        <c:crosses val="autoZero"/>
        <c:crossBetween val="midCat"/>
      </c:valAx>
      <c:valAx>
        <c:axId val="138713344"/>
        <c:scaling>
          <c:orientation val="maxMin"/>
        </c:scaling>
        <c:delete val="0"/>
        <c:axPos val="r"/>
        <c:majorGridlines/>
        <c:numFmt formatCode="General" sourceLinked="1"/>
        <c:majorTickMark val="none"/>
        <c:minorTickMark val="none"/>
        <c:tickLblPos val="nextTo"/>
        <c:crossAx val="1387114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Replicated sample errors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1592609747310997"/>
          <c:y val="0.19269861074962435"/>
          <c:w val="0.82084167286575827"/>
          <c:h val="0.7180083219887935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replicates!$G$24:$G$28</c:f>
                <c:numCache>
                  <c:formatCode>General</c:formatCode>
                  <c:ptCount val="5"/>
                  <c:pt idx="0">
                    <c:v>0.18758623498422133</c:v>
                  </c:pt>
                  <c:pt idx="1">
                    <c:v>0.15954788205008014</c:v>
                  </c:pt>
                  <c:pt idx="2">
                    <c:v>2.4200000000000443E-2</c:v>
                  </c:pt>
                  <c:pt idx="3">
                    <c:v>0.21063874815005465</c:v>
                  </c:pt>
                  <c:pt idx="4">
                    <c:v>0.11054999999999815</c:v>
                  </c:pt>
                </c:numCache>
              </c:numRef>
            </c:plus>
            <c:minus>
              <c:numRef>
                <c:f>replicates!$G$24:$G$28</c:f>
                <c:numCache>
                  <c:formatCode>General</c:formatCode>
                  <c:ptCount val="5"/>
                  <c:pt idx="0">
                    <c:v>0.18758623498422133</c:v>
                  </c:pt>
                  <c:pt idx="1">
                    <c:v>0.15954788205008014</c:v>
                  </c:pt>
                  <c:pt idx="2">
                    <c:v>2.4200000000000443E-2</c:v>
                  </c:pt>
                  <c:pt idx="3">
                    <c:v>0.21063874815005465</c:v>
                  </c:pt>
                  <c:pt idx="4">
                    <c:v>0.11054999999999815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replicates!$B$24:$B$28</c:f>
              <c:numCache>
                <c:formatCode>General</c:formatCode>
                <c:ptCount val="5"/>
                <c:pt idx="0">
                  <c:v>145</c:v>
                </c:pt>
                <c:pt idx="1">
                  <c:v>180</c:v>
                </c:pt>
                <c:pt idx="2">
                  <c:v>210</c:v>
                </c:pt>
                <c:pt idx="3">
                  <c:v>270</c:v>
                </c:pt>
                <c:pt idx="4">
                  <c:v>355</c:v>
                </c:pt>
              </c:numCache>
            </c:numRef>
          </c:xVal>
          <c:yVal>
            <c:numRef>
              <c:f>replicates!$F$24:$F$28</c:f>
              <c:numCache>
                <c:formatCode>General</c:formatCode>
                <c:ptCount val="5"/>
                <c:pt idx="0">
                  <c:v>-23.928566666666669</c:v>
                </c:pt>
                <c:pt idx="1">
                  <c:v>-25.726600000000001</c:v>
                </c:pt>
                <c:pt idx="2">
                  <c:v>-25.8932</c:v>
                </c:pt>
                <c:pt idx="3">
                  <c:v>-25.512933333333336</c:v>
                </c:pt>
                <c:pt idx="4">
                  <c:v>-26.55265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002176"/>
        <c:axId val="136012544"/>
      </c:scatterChart>
      <c:valAx>
        <c:axId val="136002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depth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6012544"/>
        <c:crosses val="autoZero"/>
        <c:crossBetween val="midCat"/>
      </c:valAx>
      <c:valAx>
        <c:axId val="1360125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c13C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60021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sample 1</c:v>
          </c:tx>
          <c:spPr>
            <a:ln w="28575">
              <a:noFill/>
            </a:ln>
          </c:spPr>
          <c:xVal>
            <c:numRef>
              <c:f>'replicates again'!$T$6:$T$23</c:f>
              <c:numCache>
                <c:formatCode>General</c:formatCode>
                <c:ptCount val="18"/>
                <c:pt idx="0">
                  <c:v>-25.116194144189148</c:v>
                </c:pt>
                <c:pt idx="1">
                  <c:v>-24.0005204675771</c:v>
                </c:pt>
                <c:pt idx="2">
                  <c:v>-23.757972696212153</c:v>
                </c:pt>
                <c:pt idx="3">
                  <c:v>-24.093600568894789</c:v>
                </c:pt>
                <c:pt idx="4">
                  <c:v>-23.640323150623832</c:v>
                </c:pt>
                <c:pt idx="5">
                  <c:v>-23.722732352638356</c:v>
                </c:pt>
                <c:pt idx="6">
                  <c:v>-25.746387737210661</c:v>
                </c:pt>
                <c:pt idx="7">
                  <c:v>-25.39789696939447</c:v>
                </c:pt>
                <c:pt idx="8">
                  <c:v>-25.666022113906497</c:v>
                </c:pt>
                <c:pt idx="9">
                  <c:v>-27.515280412349512</c:v>
                </c:pt>
                <c:pt idx="10">
                  <c:v>-25.685987660456703</c:v>
                </c:pt>
                <c:pt idx="11">
                  <c:v>-25.715398092370151</c:v>
                </c:pt>
                <c:pt idx="12">
                  <c:v>-25.298543071794338</c:v>
                </c:pt>
                <c:pt idx="13">
                  <c:v>-30.198040163691882</c:v>
                </c:pt>
                <c:pt idx="14">
                  <c:v>-32.815213915806062</c:v>
                </c:pt>
                <c:pt idx="15">
                  <c:v>-25.07005216547384</c:v>
                </c:pt>
                <c:pt idx="16">
                  <c:v>-25.478371805691946</c:v>
                </c:pt>
                <c:pt idx="17">
                  <c:v>-25.054475228796804</c:v>
                </c:pt>
              </c:numCache>
            </c:numRef>
          </c:xVal>
          <c:yVal>
            <c:numRef>
              <c:f>'replicates again'!$F$6:$F$23</c:f>
              <c:numCache>
                <c:formatCode>General</c:formatCode>
                <c:ptCount val="18"/>
                <c:pt idx="0">
                  <c:v>120</c:v>
                </c:pt>
                <c:pt idx="1">
                  <c:v>120</c:v>
                </c:pt>
                <c:pt idx="2">
                  <c:v>120</c:v>
                </c:pt>
                <c:pt idx="3">
                  <c:v>145</c:v>
                </c:pt>
                <c:pt idx="4">
                  <c:v>145</c:v>
                </c:pt>
                <c:pt idx="5">
                  <c:v>145</c:v>
                </c:pt>
                <c:pt idx="6">
                  <c:v>180</c:v>
                </c:pt>
                <c:pt idx="7">
                  <c:v>180</c:v>
                </c:pt>
                <c:pt idx="8">
                  <c:v>180</c:v>
                </c:pt>
                <c:pt idx="9">
                  <c:v>210</c:v>
                </c:pt>
                <c:pt idx="10">
                  <c:v>210</c:v>
                </c:pt>
                <c:pt idx="11">
                  <c:v>210</c:v>
                </c:pt>
                <c:pt idx="12">
                  <c:v>250</c:v>
                </c:pt>
                <c:pt idx="13">
                  <c:v>250</c:v>
                </c:pt>
                <c:pt idx="14">
                  <c:v>250</c:v>
                </c:pt>
                <c:pt idx="15">
                  <c:v>270</c:v>
                </c:pt>
                <c:pt idx="16">
                  <c:v>270</c:v>
                </c:pt>
                <c:pt idx="17">
                  <c:v>270</c:v>
                </c:pt>
              </c:numCache>
            </c:numRef>
          </c:yVal>
          <c:smooth val="0"/>
        </c:ser>
        <c:ser>
          <c:idx val="1"/>
          <c:order val="1"/>
          <c:tx>
            <c:v>sample 2</c:v>
          </c:tx>
          <c:spPr>
            <a:ln w="28575">
              <a:noFill/>
            </a:ln>
          </c:spPr>
          <c:xVal>
            <c:numRef>
              <c:f>'replicates again'!$T$24:$T$43</c:f>
              <c:numCache>
                <c:formatCode>General</c:formatCode>
                <c:ptCount val="20"/>
                <c:pt idx="0">
                  <c:v>-25.03988429872285</c:v>
                </c:pt>
                <c:pt idx="1">
                  <c:v>-29.295563237795349</c:v>
                </c:pt>
                <c:pt idx="2">
                  <c:v>-29.104851748734465</c:v>
                </c:pt>
                <c:pt idx="3">
                  <c:v>-25.128828470792353</c:v>
                </c:pt>
                <c:pt idx="4">
                  <c:v>-30.436909196461983</c:v>
                </c:pt>
                <c:pt idx="5">
                  <c:v>-29.530889089495098</c:v>
                </c:pt>
                <c:pt idx="6">
                  <c:v>-25.170148557943495</c:v>
                </c:pt>
                <c:pt idx="7">
                  <c:v>-30.254920779940534</c:v>
                </c:pt>
                <c:pt idx="8">
                  <c:v>-29.650692116459609</c:v>
                </c:pt>
                <c:pt idx="9">
                  <c:v>-25.276965756486909</c:v>
                </c:pt>
                <c:pt idx="10">
                  <c:v>-28.490061160302087</c:v>
                </c:pt>
                <c:pt idx="11">
                  <c:v>-28.579996045525704</c:v>
                </c:pt>
                <c:pt idx="12">
                  <c:v>-25.552081074887848</c:v>
                </c:pt>
                <c:pt idx="13">
                  <c:v>-28.345423411291488</c:v>
                </c:pt>
                <c:pt idx="14">
                  <c:v>-28.516596642933262</c:v>
                </c:pt>
                <c:pt idx="15">
                  <c:v>-25.058466301915939</c:v>
                </c:pt>
                <c:pt idx="16">
                  <c:v>-28.412969930919697</c:v>
                </c:pt>
                <c:pt idx="17">
                  <c:v>-28.079277695681437</c:v>
                </c:pt>
                <c:pt idx="18">
                  <c:v>-25.279709323253879</c:v>
                </c:pt>
                <c:pt idx="19">
                  <c:v>-28.339434291626606</c:v>
                </c:pt>
              </c:numCache>
            </c:numRef>
          </c:xVal>
          <c:yVal>
            <c:numRef>
              <c:f>'replicates again'!$F$24:$F$43</c:f>
              <c:numCache>
                <c:formatCode>General</c:formatCode>
                <c:ptCount val="20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305</c:v>
                </c:pt>
                <c:pt idx="4">
                  <c:v>305</c:v>
                </c:pt>
                <c:pt idx="5">
                  <c:v>305</c:v>
                </c:pt>
                <c:pt idx="6">
                  <c:v>310</c:v>
                </c:pt>
                <c:pt idx="7">
                  <c:v>310</c:v>
                </c:pt>
                <c:pt idx="8">
                  <c:v>310</c:v>
                </c:pt>
                <c:pt idx="9">
                  <c:v>315</c:v>
                </c:pt>
                <c:pt idx="10">
                  <c:v>315</c:v>
                </c:pt>
                <c:pt idx="11">
                  <c:v>315</c:v>
                </c:pt>
                <c:pt idx="12">
                  <c:v>320</c:v>
                </c:pt>
                <c:pt idx="13">
                  <c:v>320</c:v>
                </c:pt>
                <c:pt idx="14">
                  <c:v>320</c:v>
                </c:pt>
                <c:pt idx="15">
                  <c:v>325</c:v>
                </c:pt>
                <c:pt idx="16">
                  <c:v>325</c:v>
                </c:pt>
                <c:pt idx="17">
                  <c:v>325</c:v>
                </c:pt>
                <c:pt idx="18">
                  <c:v>330</c:v>
                </c:pt>
                <c:pt idx="19">
                  <c:v>330</c:v>
                </c:pt>
              </c:numCache>
            </c:numRef>
          </c:yVal>
          <c:smooth val="0"/>
        </c:ser>
        <c:ser>
          <c:idx val="2"/>
          <c:order val="2"/>
          <c:tx>
            <c:v>sample 3</c:v>
          </c:tx>
          <c:spPr>
            <a:ln w="28575">
              <a:noFill/>
            </a:ln>
          </c:spPr>
          <c:xVal>
            <c:numRef>
              <c:f>'replicates again'!$T$44:$T$61</c:f>
              <c:numCache>
                <c:formatCode>General</c:formatCode>
                <c:ptCount val="18"/>
                <c:pt idx="0">
                  <c:v>-28.119325603541753</c:v>
                </c:pt>
                <c:pt idx="1">
                  <c:v>-25.482572467779477</c:v>
                </c:pt>
                <c:pt idx="2">
                  <c:v>-28.126031481968852</c:v>
                </c:pt>
                <c:pt idx="3">
                  <c:v>-28.245237340697834</c:v>
                </c:pt>
                <c:pt idx="4">
                  <c:v>-25.018756310488712</c:v>
                </c:pt>
                <c:pt idx="5">
                  <c:v>-28.224514392014513</c:v>
                </c:pt>
                <c:pt idx="6">
                  <c:v>-27.896252353635095</c:v>
                </c:pt>
                <c:pt idx="7">
                  <c:v>-25.466232578221074</c:v>
                </c:pt>
                <c:pt idx="8">
                  <c:v>-28.110584619035457</c:v>
                </c:pt>
                <c:pt idx="9">
                  <c:v>-28.176932301688026</c:v>
                </c:pt>
                <c:pt idx="10">
                  <c:v>-25.505255971809355</c:v>
                </c:pt>
                <c:pt idx="11">
                  <c:v>-27.921010199998715</c:v>
                </c:pt>
                <c:pt idx="12">
                  <c:v>-27.915110472830758</c:v>
                </c:pt>
                <c:pt idx="13">
                  <c:v>-23.839374404986774</c:v>
                </c:pt>
                <c:pt idx="14">
                  <c:v>-25.401741391050376</c:v>
                </c:pt>
                <c:pt idx="15">
                  <c:v>-25.800544685604653</c:v>
                </c:pt>
                <c:pt idx="16">
                  <c:v>-27.67665497796991</c:v>
                </c:pt>
                <c:pt idx="17">
                  <c:v>-28.126405206995067</c:v>
                </c:pt>
              </c:numCache>
            </c:numRef>
          </c:xVal>
          <c:yVal>
            <c:numRef>
              <c:f>'replicates again'!$F$44:$F$61</c:f>
              <c:numCache>
                <c:formatCode>General</c:formatCode>
                <c:ptCount val="18"/>
                <c:pt idx="0">
                  <c:v>330</c:v>
                </c:pt>
                <c:pt idx="1">
                  <c:v>335</c:v>
                </c:pt>
                <c:pt idx="2">
                  <c:v>335</c:v>
                </c:pt>
                <c:pt idx="3">
                  <c:v>335</c:v>
                </c:pt>
                <c:pt idx="4">
                  <c:v>340</c:v>
                </c:pt>
                <c:pt idx="5">
                  <c:v>340</c:v>
                </c:pt>
                <c:pt idx="6">
                  <c:v>340</c:v>
                </c:pt>
                <c:pt idx="7">
                  <c:v>345</c:v>
                </c:pt>
                <c:pt idx="8">
                  <c:v>345</c:v>
                </c:pt>
                <c:pt idx="9">
                  <c:v>345</c:v>
                </c:pt>
                <c:pt idx="10">
                  <c:v>350</c:v>
                </c:pt>
                <c:pt idx="11">
                  <c:v>350</c:v>
                </c:pt>
                <c:pt idx="12">
                  <c:v>350</c:v>
                </c:pt>
                <c:pt idx="13">
                  <c:v>355</c:v>
                </c:pt>
                <c:pt idx="14">
                  <c:v>355</c:v>
                </c:pt>
                <c:pt idx="15">
                  <c:v>355</c:v>
                </c:pt>
                <c:pt idx="16">
                  <c:v>355</c:v>
                </c:pt>
                <c:pt idx="17">
                  <c:v>355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059520"/>
        <c:axId val="136065792"/>
      </c:scatterChart>
      <c:valAx>
        <c:axId val="136059520"/>
        <c:scaling>
          <c:orientation val="maxMin"/>
          <c:max val="-15"/>
          <c:min val="-35"/>
        </c:scaling>
        <c:delete val="0"/>
        <c:axPos val="t"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136065792"/>
        <c:crosses val="autoZero"/>
        <c:crossBetween val="midCat"/>
      </c:valAx>
      <c:valAx>
        <c:axId val="136065792"/>
        <c:scaling>
          <c:orientation val="maxMin"/>
          <c:max val="450"/>
          <c:min val="100"/>
        </c:scaling>
        <c:delete val="0"/>
        <c:axPos val="r"/>
        <c:majorGridlines>
          <c:spPr>
            <a:ln>
              <a:noFill/>
            </a:ln>
          </c:spPr>
        </c:majorGridlines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136059520"/>
        <c:crosses val="autoZero"/>
        <c:crossBetween val="midCat"/>
        <c:minorUnit val="10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dLbls>
            <c:dLbl>
              <c:idx val="53"/>
              <c:layout/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xVal>
            <c:numRef>
              <c:f>'replicates again'!$Z$6:$Z$59</c:f>
              <c:numCache>
                <c:formatCode>General</c:formatCode>
                <c:ptCount val="54"/>
                <c:pt idx="0">
                  <c:v>0.358866666666664</c:v>
                </c:pt>
                <c:pt idx="1">
                  <c:v>0.10583333333333655</c:v>
                </c:pt>
                <c:pt idx="2">
                  <c:v>0.25303333333333455</c:v>
                </c:pt>
                <c:pt idx="3">
                  <c:v>0.25933333333333053</c:v>
                </c:pt>
                <c:pt idx="4">
                  <c:v>0.25933333333333053</c:v>
                </c:pt>
                <c:pt idx="5">
                  <c:v>0.25933333333333053</c:v>
                </c:pt>
                <c:pt idx="6">
                  <c:v>0.15169999999999817</c:v>
                </c:pt>
                <c:pt idx="7">
                  <c:v>6.8799999999999528E-2</c:v>
                </c:pt>
                <c:pt idx="8">
                  <c:v>1.8060999999999972</c:v>
                </c:pt>
                <c:pt idx="9">
                  <c:v>0.57069999999999865</c:v>
                </c:pt>
                <c:pt idx="10">
                  <c:v>0.52229999999999777</c:v>
                </c:pt>
                <c:pt idx="11">
                  <c:v>0.52229999999999777</c:v>
                </c:pt>
                <c:pt idx="12">
                  <c:v>0.4524000000000008</c:v>
                </c:pt>
                <c:pt idx="13">
                  <c:v>0.11789999999999878</c:v>
                </c:pt>
                <c:pt idx="14">
                  <c:v>0.33449999999999847</c:v>
                </c:pt>
                <c:pt idx="15">
                  <c:v>0.1458333333333357</c:v>
                </c:pt>
                <c:pt idx="16">
                  <c:v>0.29786666666666406</c:v>
                </c:pt>
                <c:pt idx="17">
                  <c:v>0.15203333333333546</c:v>
                </c:pt>
                <c:pt idx="18">
                  <c:v>0.35640000000000072</c:v>
                </c:pt>
                <c:pt idx="19">
                  <c:v>2.2999999999999687E-2</c:v>
                </c:pt>
                <c:pt idx="20">
                  <c:v>0.33340000000000103</c:v>
                </c:pt>
                <c:pt idx="21">
                  <c:v>8.1333333333333258E-2</c:v>
                </c:pt>
                <c:pt idx="22">
                  <c:v>0.48286666666666633</c:v>
                </c:pt>
                <c:pt idx="23">
                  <c:v>0.40153333333333308</c:v>
                </c:pt>
                <c:pt idx="24">
                  <c:v>0.54726666666666191</c:v>
                </c:pt>
                <c:pt idx="25">
                  <c:v>0.27363333333333628</c:v>
                </c:pt>
                <c:pt idx="26">
                  <c:v>0.27363333333333628</c:v>
                </c:pt>
                <c:pt idx="27">
                  <c:v>4.3599999999997863E-2</c:v>
                </c:pt>
                <c:pt idx="28">
                  <c:v>0.32169999999999987</c:v>
                </c:pt>
                <c:pt idx="29">
                  <c:v>0.36530000000000129</c:v>
                </c:pt>
                <c:pt idx="30">
                  <c:v>0.47103333333333097</c:v>
                </c:pt>
                <c:pt idx="31">
                  <c:v>0.41476666666666873</c:v>
                </c:pt>
                <c:pt idx="32">
                  <c:v>5.6266666666669352E-2</c:v>
                </c:pt>
                <c:pt idx="33">
                  <c:v>0.13373333333332837</c:v>
                </c:pt>
                <c:pt idx="34">
                  <c:v>0.63386666666666969</c:v>
                </c:pt>
                <c:pt idx="35">
                  <c:v>0.50013333333333065</c:v>
                </c:pt>
                <c:pt idx="36">
                  <c:v>0.25343333333333362</c:v>
                </c:pt>
                <c:pt idx="37">
                  <c:v>0.55236666666666778</c:v>
                </c:pt>
                <c:pt idx="38">
                  <c:v>0.29893333333333416</c:v>
                </c:pt>
                <c:pt idx="39">
                  <c:v>0.30709999999999837</c:v>
                </c:pt>
                <c:pt idx="40">
                  <c:v>3.9900000000002933E-2</c:v>
                </c:pt>
                <c:pt idx="41">
                  <c:v>0.26720000000000255</c:v>
                </c:pt>
                <c:pt idx="42">
                  <c:v>0.13196666666667056</c:v>
                </c:pt>
                <c:pt idx="43">
                  <c:v>0.87066666666666848</c:v>
                </c:pt>
                <c:pt idx="44">
                  <c:v>1.0026333333333319</c:v>
                </c:pt>
                <c:pt idx="45">
                  <c:v>0.43956666666666777</c:v>
                </c:pt>
                <c:pt idx="46">
                  <c:v>3.683333333333394E-2</c:v>
                </c:pt>
                <c:pt idx="47">
                  <c:v>0.40273333333333383</c:v>
                </c:pt>
                <c:pt idx="48">
                  <c:v>0.45576666666666554</c:v>
                </c:pt>
                <c:pt idx="49">
                  <c:v>0.45576666666666554</c:v>
                </c:pt>
                <c:pt idx="50">
                  <c:v>0.29293333333333393</c:v>
                </c:pt>
                <c:pt idx="51">
                  <c:v>0.57760000000000034</c:v>
                </c:pt>
                <c:pt idx="52">
                  <c:v>0.72170000000000201</c:v>
                </c:pt>
                <c:pt idx="53">
                  <c:v>0.2502999999999993</c:v>
                </c:pt>
              </c:numCache>
            </c:numRef>
          </c:xVal>
          <c:yVal>
            <c:numRef>
              <c:f>'replicates again'!$F$6:$F$59</c:f>
              <c:numCache>
                <c:formatCode>General</c:formatCode>
                <c:ptCount val="54"/>
                <c:pt idx="0">
                  <c:v>120</c:v>
                </c:pt>
                <c:pt idx="1">
                  <c:v>120</c:v>
                </c:pt>
                <c:pt idx="2">
                  <c:v>120</c:v>
                </c:pt>
                <c:pt idx="3">
                  <c:v>145</c:v>
                </c:pt>
                <c:pt idx="4">
                  <c:v>145</c:v>
                </c:pt>
                <c:pt idx="5">
                  <c:v>145</c:v>
                </c:pt>
                <c:pt idx="6">
                  <c:v>180</c:v>
                </c:pt>
                <c:pt idx="7">
                  <c:v>180</c:v>
                </c:pt>
                <c:pt idx="8">
                  <c:v>180</c:v>
                </c:pt>
                <c:pt idx="9">
                  <c:v>210</c:v>
                </c:pt>
                <c:pt idx="10">
                  <c:v>210</c:v>
                </c:pt>
                <c:pt idx="11">
                  <c:v>210</c:v>
                </c:pt>
                <c:pt idx="12">
                  <c:v>250</c:v>
                </c:pt>
                <c:pt idx="13">
                  <c:v>250</c:v>
                </c:pt>
                <c:pt idx="14">
                  <c:v>250</c:v>
                </c:pt>
                <c:pt idx="15">
                  <c:v>270</c:v>
                </c:pt>
                <c:pt idx="16">
                  <c:v>270</c:v>
                </c:pt>
                <c:pt idx="17">
                  <c:v>270</c:v>
                </c:pt>
                <c:pt idx="18">
                  <c:v>300</c:v>
                </c:pt>
                <c:pt idx="19">
                  <c:v>300</c:v>
                </c:pt>
                <c:pt idx="20">
                  <c:v>300</c:v>
                </c:pt>
                <c:pt idx="21">
                  <c:v>305</c:v>
                </c:pt>
                <c:pt idx="22">
                  <c:v>305</c:v>
                </c:pt>
                <c:pt idx="23">
                  <c:v>305</c:v>
                </c:pt>
                <c:pt idx="24">
                  <c:v>310</c:v>
                </c:pt>
                <c:pt idx="25">
                  <c:v>310</c:v>
                </c:pt>
                <c:pt idx="26">
                  <c:v>310</c:v>
                </c:pt>
                <c:pt idx="27">
                  <c:v>315</c:v>
                </c:pt>
                <c:pt idx="28">
                  <c:v>315</c:v>
                </c:pt>
                <c:pt idx="29">
                  <c:v>315</c:v>
                </c:pt>
                <c:pt idx="30">
                  <c:v>320</c:v>
                </c:pt>
                <c:pt idx="31">
                  <c:v>320</c:v>
                </c:pt>
                <c:pt idx="32">
                  <c:v>320</c:v>
                </c:pt>
                <c:pt idx="33">
                  <c:v>325</c:v>
                </c:pt>
                <c:pt idx="34">
                  <c:v>325</c:v>
                </c:pt>
                <c:pt idx="35">
                  <c:v>325</c:v>
                </c:pt>
                <c:pt idx="36">
                  <c:v>330</c:v>
                </c:pt>
                <c:pt idx="37">
                  <c:v>330</c:v>
                </c:pt>
                <c:pt idx="38">
                  <c:v>330</c:v>
                </c:pt>
                <c:pt idx="39">
                  <c:v>335</c:v>
                </c:pt>
                <c:pt idx="40">
                  <c:v>335</c:v>
                </c:pt>
                <c:pt idx="41">
                  <c:v>335</c:v>
                </c:pt>
                <c:pt idx="42">
                  <c:v>340</c:v>
                </c:pt>
                <c:pt idx="43">
                  <c:v>340</c:v>
                </c:pt>
                <c:pt idx="44">
                  <c:v>340</c:v>
                </c:pt>
                <c:pt idx="45">
                  <c:v>345</c:v>
                </c:pt>
                <c:pt idx="46">
                  <c:v>345</c:v>
                </c:pt>
                <c:pt idx="47">
                  <c:v>345</c:v>
                </c:pt>
                <c:pt idx="48">
                  <c:v>350</c:v>
                </c:pt>
                <c:pt idx="49">
                  <c:v>350</c:v>
                </c:pt>
                <c:pt idx="50">
                  <c:v>350</c:v>
                </c:pt>
                <c:pt idx="51">
                  <c:v>355</c:v>
                </c:pt>
                <c:pt idx="52">
                  <c:v>355</c:v>
                </c:pt>
                <c:pt idx="53">
                  <c:v>355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087424"/>
        <c:axId val="136093696"/>
      </c:scatterChart>
      <c:valAx>
        <c:axId val="136087424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6093696"/>
        <c:crosses val="autoZero"/>
        <c:crossBetween val="midCat"/>
      </c:valAx>
      <c:valAx>
        <c:axId val="136093696"/>
        <c:scaling>
          <c:orientation val="maxMin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depth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60874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554110</xdr:colOff>
      <xdr:row>7</xdr:row>
      <xdr:rowOff>161205</xdr:rowOff>
    </xdr:from>
    <xdr:to>
      <xdr:col>43</xdr:col>
      <xdr:colOff>408893</xdr:colOff>
      <xdr:row>22</xdr:row>
      <xdr:rowOff>169748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396645</xdr:colOff>
      <xdr:row>1</xdr:row>
      <xdr:rowOff>40598</xdr:rowOff>
    </xdr:from>
    <xdr:to>
      <xdr:col>48</xdr:col>
      <xdr:colOff>584200</xdr:colOff>
      <xdr:row>20</xdr:row>
      <xdr:rowOff>106364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464455</xdr:colOff>
      <xdr:row>100</xdr:row>
      <xdr:rowOff>19652</xdr:rowOff>
    </xdr:from>
    <xdr:to>
      <xdr:col>44</xdr:col>
      <xdr:colOff>314778</xdr:colOff>
      <xdr:row>122</xdr:row>
      <xdr:rowOff>75291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92528</xdr:colOff>
      <xdr:row>66</xdr:row>
      <xdr:rowOff>8163</xdr:rowOff>
    </xdr:from>
    <xdr:to>
      <xdr:col>39</xdr:col>
      <xdr:colOff>48079</xdr:colOff>
      <xdr:row>94</xdr:row>
      <xdr:rowOff>93888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242329</xdr:colOff>
      <xdr:row>23</xdr:row>
      <xdr:rowOff>127658</xdr:rowOff>
    </xdr:from>
    <xdr:to>
      <xdr:col>47</xdr:col>
      <xdr:colOff>333374</xdr:colOff>
      <xdr:row>68</xdr:row>
      <xdr:rowOff>161472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41</xdr:col>
      <xdr:colOff>115208</xdr:colOff>
      <xdr:row>27</xdr:row>
      <xdr:rowOff>75519</xdr:rowOff>
    </xdr:from>
    <xdr:to>
      <xdr:col>44</xdr:col>
      <xdr:colOff>44451</xdr:colOff>
      <xdr:row>65</xdr:row>
      <xdr:rowOff>26307</xdr:rowOff>
    </xdr:to>
    <xdr:sp macro="" textlink="">
      <xdr:nvSpPr>
        <xdr:cNvPr id="4" name="Rectangle 3"/>
        <xdr:cNvSpPr/>
      </xdr:nvSpPr>
      <xdr:spPr>
        <a:xfrm>
          <a:off x="27721833" y="5219019"/>
          <a:ext cx="1738993" cy="7189788"/>
        </a:xfrm>
        <a:prstGeom prst="rect">
          <a:avLst/>
        </a:prstGeom>
        <a:solidFill>
          <a:schemeClr val="accent1">
            <a:alpha val="26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117475</xdr:colOff>
      <xdr:row>11</xdr:row>
      <xdr:rowOff>167216</xdr:rowOff>
    </xdr:from>
    <xdr:to>
      <xdr:col>59</xdr:col>
      <xdr:colOff>463550</xdr:colOff>
      <xdr:row>42</xdr:row>
      <xdr:rowOff>82549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0.35185</cdr:x>
      <cdr:y>0.16981</cdr:y>
    </cdr:from>
    <cdr:to>
      <cdr:x>0.42328</cdr:x>
      <cdr:y>0.90647</cdr:y>
    </cdr:to>
    <cdr:sp macro="" textlink="">
      <cdr:nvSpPr>
        <cdr:cNvPr id="3" name="Rectangle 2"/>
        <cdr:cNvSpPr/>
      </cdr:nvSpPr>
      <cdr:spPr>
        <a:xfrm xmlns:a="http://schemas.openxmlformats.org/drawingml/2006/main">
          <a:off x="5027083" y="1657350"/>
          <a:ext cx="1020536" cy="7189788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2">
            <a:lumMod val="60000"/>
            <a:lumOff val="40000"/>
            <a:alpha val="26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  <cdr:relSizeAnchor xmlns:cdr="http://schemas.openxmlformats.org/drawingml/2006/chartDrawing">
    <cdr:from>
      <cdr:x>0.22972</cdr:x>
      <cdr:y>0.17274</cdr:y>
    </cdr:from>
    <cdr:to>
      <cdr:x>0.24471</cdr:x>
      <cdr:y>0.9094</cdr:y>
    </cdr:to>
    <cdr:sp macro="" textlink="">
      <cdr:nvSpPr>
        <cdr:cNvPr id="5" name="Rectangle 4"/>
        <cdr:cNvSpPr/>
      </cdr:nvSpPr>
      <cdr:spPr>
        <a:xfrm xmlns:a="http://schemas.openxmlformats.org/drawingml/2006/main">
          <a:off x="3282093" y="1685925"/>
          <a:ext cx="214187" cy="7189788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3">
            <a:lumMod val="75000"/>
            <a:alpha val="26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  <cdr:relSizeAnchor xmlns:cdr="http://schemas.openxmlformats.org/drawingml/2006/chartDrawing">
    <cdr:from>
      <cdr:x>0.46937</cdr:x>
      <cdr:y>0.76424</cdr:y>
    </cdr:from>
    <cdr:to>
      <cdr:x>0.53337</cdr:x>
      <cdr:y>0.85793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6706054" y="7458984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0.43714</cdr:x>
      <cdr:y>0.61948</cdr:y>
    </cdr:from>
    <cdr:to>
      <cdr:x>0.55714</cdr:x>
      <cdr:y>0.79027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6245678" y="6046108"/>
          <a:ext cx="1714501" cy="1666875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accent2">
              <a:lumMod val="75000"/>
            </a:schemeClr>
          </a:solidFill>
        </a:ln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effectLst/>
              <a:latin typeface="+mn-lt"/>
              <a:ea typeface="+mn-ea"/>
              <a:cs typeface="+mn-cs"/>
            </a:rPr>
            <a:t>-13.0 </a:t>
          </a:r>
          <a:r>
            <a:rPr lang="en-US" sz="2000" b="1">
              <a:effectLst/>
              <a:latin typeface="Cambria Math"/>
              <a:ea typeface="Cambria Math"/>
              <a:cs typeface="Times New Roman"/>
            </a:rPr>
            <a:t>±</a:t>
          </a:r>
          <a:r>
            <a:rPr lang="en-US" sz="2000" b="1">
              <a:effectLst/>
              <a:latin typeface="+mn-lt"/>
              <a:ea typeface="+mn-ea"/>
              <a:cs typeface="+mn-cs"/>
            </a:rPr>
            <a:t> 1.5 </a:t>
          </a:r>
          <a:endParaRPr lang="en-US" sz="2000">
            <a:effectLst/>
          </a:endParaRPr>
        </a:p>
        <a:p xmlns:a="http://schemas.openxmlformats.org/drawingml/2006/main">
          <a:endParaRPr lang="en-US" sz="1800">
            <a:latin typeface="Gill Sans MT" panose="020B0502020104020203" pitchFamily="34" charset="0"/>
          </a:endParaRPr>
        </a:p>
        <a:p xmlns:a="http://schemas.openxmlformats.org/drawingml/2006/main">
          <a:r>
            <a:rPr lang="en-US" sz="2400">
              <a:latin typeface="Gill Sans MT" panose="020B0502020104020203" pitchFamily="34" charset="0"/>
            </a:rPr>
            <a:t>C4 Plants</a:t>
          </a:r>
        </a:p>
        <a:p xmlns:a="http://schemas.openxmlformats.org/drawingml/2006/main">
          <a:r>
            <a:rPr lang="en-US" sz="1800">
              <a:latin typeface="Gill Sans MT" panose="020B0502020104020203" pitchFamily="34" charset="0"/>
            </a:rPr>
            <a:t>Average </a:t>
          </a:r>
          <a:r>
            <a:rPr lang="el-GR" sz="1800">
              <a:latin typeface="Times New Roman"/>
              <a:cs typeface="Times New Roman"/>
            </a:rPr>
            <a:t>δ</a:t>
          </a:r>
          <a:r>
            <a:rPr lang="en-US" sz="1800">
              <a:latin typeface="Gill Sans MT" panose="020B0502020104020203" pitchFamily="34" charset="0"/>
            </a:rPr>
            <a:t>13C </a:t>
          </a:r>
          <a:r>
            <a:rPr lang="en-US" sz="1800" baseline="0">
              <a:latin typeface="Gill Sans MT" panose="020B0502020104020203" pitchFamily="34" charset="0"/>
            </a:rPr>
            <a:t> </a:t>
          </a:r>
        </a:p>
        <a:p xmlns:a="http://schemas.openxmlformats.org/drawingml/2006/main">
          <a:endParaRPr lang="en-US" sz="1800" baseline="0">
            <a:latin typeface="Gill Sans MT" panose="020B0502020104020203" pitchFamily="34" charset="0"/>
          </a:endParaRPr>
        </a:p>
      </cdr:txBody>
    </cdr:sp>
  </cdr:relSizeAnchor>
  <cdr:relSizeAnchor xmlns:cdr="http://schemas.openxmlformats.org/drawingml/2006/chartDrawing">
    <cdr:from>
      <cdr:x>0.09911</cdr:x>
      <cdr:y>0.63793</cdr:y>
    </cdr:from>
    <cdr:to>
      <cdr:x>0.22603</cdr:x>
      <cdr:y>0.80328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1416050" y="6226175"/>
          <a:ext cx="1813379" cy="1613809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accent3">
              <a:lumMod val="75000"/>
            </a:schemeClr>
          </a:solidFill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effectLst/>
              <a:latin typeface="+mn-lt"/>
              <a:ea typeface="+mn-ea"/>
              <a:cs typeface="+mn-cs"/>
            </a:rPr>
            <a:t>- 6.5 to</a:t>
          </a:r>
          <a:r>
            <a:rPr lang="en-US" sz="2000" b="1" baseline="0">
              <a:effectLst/>
              <a:latin typeface="+mn-lt"/>
              <a:ea typeface="+mn-ea"/>
              <a:cs typeface="+mn-cs"/>
            </a:rPr>
            <a:t> -7.0</a:t>
          </a:r>
          <a:r>
            <a:rPr lang="en-US" sz="2000" b="1">
              <a:effectLst/>
              <a:latin typeface="+mn-lt"/>
              <a:ea typeface="+mn-ea"/>
              <a:cs typeface="+mn-cs"/>
            </a:rPr>
            <a:t> </a:t>
          </a:r>
          <a:endParaRPr lang="en-US" sz="2000">
            <a:effectLst/>
          </a:endParaRPr>
        </a:p>
        <a:p xmlns:a="http://schemas.openxmlformats.org/drawingml/2006/main">
          <a:endParaRPr lang="en-US" sz="1800">
            <a:latin typeface="Gill Sans MT" panose="020B0502020104020203" pitchFamily="34" charset="0"/>
          </a:endParaRPr>
        </a:p>
        <a:p xmlns:a="http://schemas.openxmlformats.org/drawingml/2006/main">
          <a:r>
            <a:rPr lang="en-US" sz="2400">
              <a:latin typeface="Gill Sans MT" panose="020B0502020104020203" pitchFamily="34" charset="0"/>
            </a:rPr>
            <a:t>Atmospheric</a:t>
          </a:r>
        </a:p>
        <a:p xmlns:a="http://schemas.openxmlformats.org/drawingml/2006/main">
          <a:r>
            <a:rPr lang="en-US" sz="1800">
              <a:latin typeface="Gill Sans MT" panose="020B0502020104020203" pitchFamily="34" charset="0"/>
            </a:rPr>
            <a:t>Average </a:t>
          </a:r>
          <a:r>
            <a:rPr lang="el-GR" sz="1600">
              <a:effectLst/>
              <a:latin typeface="+mn-lt"/>
              <a:ea typeface="+mn-ea"/>
              <a:cs typeface="+mn-cs"/>
            </a:rPr>
            <a:t>δ</a:t>
          </a:r>
          <a:r>
            <a:rPr lang="en-US" sz="1800">
              <a:latin typeface="Gill Sans MT" panose="020B0502020104020203" pitchFamily="34" charset="0"/>
            </a:rPr>
            <a:t>13C </a:t>
          </a:r>
          <a:r>
            <a:rPr lang="en-US" sz="1800" baseline="0">
              <a:latin typeface="Gill Sans MT" panose="020B0502020104020203" pitchFamily="34" charset="0"/>
            </a:rPr>
            <a:t> </a:t>
          </a:r>
        </a:p>
        <a:p xmlns:a="http://schemas.openxmlformats.org/drawingml/2006/main">
          <a:r>
            <a:rPr lang="en-US" sz="1800" baseline="0">
              <a:latin typeface="Gill Sans MT" panose="020B0502020104020203" pitchFamily="34" charset="0"/>
            </a:rPr>
            <a:t>(preindustrial) </a:t>
          </a:r>
        </a:p>
        <a:p xmlns:a="http://schemas.openxmlformats.org/drawingml/2006/main">
          <a:endParaRPr lang="en-US" sz="1800">
            <a:latin typeface="Gill Sans MT" panose="020B0502020104020203" pitchFamily="34" charset="0"/>
          </a:endParaRPr>
        </a:p>
        <a:p xmlns:a="http://schemas.openxmlformats.org/drawingml/2006/main">
          <a:endParaRPr lang="en-US" sz="1800">
            <a:latin typeface="Gill Sans MT" panose="020B0502020104020203" pitchFamily="34" charset="0"/>
          </a:endParaRPr>
        </a:p>
      </cdr:txBody>
    </cdr:sp>
  </cdr:relSizeAnchor>
  <cdr:relSizeAnchor xmlns:cdr="http://schemas.openxmlformats.org/drawingml/2006/chartDrawing">
    <cdr:from>
      <cdr:x>0.74937</cdr:x>
      <cdr:y>0.92583</cdr:y>
    </cdr:from>
    <cdr:to>
      <cdr:x>0.9227</cdr:x>
      <cdr:y>0.97895</cdr:y>
    </cdr:to>
    <cdr:sp macro="" textlink="">
      <cdr:nvSpPr>
        <cdr:cNvPr id="10" name="TextBox 9"/>
        <cdr:cNvSpPr txBox="1"/>
      </cdr:nvSpPr>
      <cdr:spPr>
        <a:xfrm xmlns:a="http://schemas.openxmlformats.org/drawingml/2006/main">
          <a:off x="10706554" y="9036052"/>
          <a:ext cx="2476500" cy="51843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>
              <a:effectLst/>
              <a:latin typeface="+mn-lt"/>
              <a:ea typeface="+mn-ea"/>
              <a:cs typeface="+mn-cs"/>
            </a:rPr>
            <a:t>From O'Leary 1980</a:t>
          </a:r>
          <a:endParaRPr lang="en-US" sz="2000">
            <a:effectLst/>
          </a:endParaRPr>
        </a:p>
        <a:p xmlns:a="http://schemas.openxmlformats.org/drawingml/2006/main">
          <a:endParaRPr lang="en-US" sz="2000"/>
        </a:p>
      </cdr:txBody>
    </cdr:sp>
  </cdr:relSizeAnchor>
  <cdr:relSizeAnchor xmlns:cdr="http://schemas.openxmlformats.org/drawingml/2006/chartDrawing">
    <cdr:from>
      <cdr:x>0.80578</cdr:x>
      <cdr:y>0.59239</cdr:y>
    </cdr:from>
    <cdr:to>
      <cdr:x>0.92825</cdr:x>
      <cdr:y>0.76424</cdr:y>
    </cdr:to>
    <cdr:sp macro="" textlink="">
      <cdr:nvSpPr>
        <cdr:cNvPr id="12" name="TextBox 1"/>
        <cdr:cNvSpPr txBox="1"/>
      </cdr:nvSpPr>
      <cdr:spPr>
        <a:xfrm xmlns:a="http://schemas.openxmlformats.org/drawingml/2006/main">
          <a:off x="11512550" y="5781676"/>
          <a:ext cx="1749879" cy="1677308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tx2">
              <a:lumMod val="60000"/>
              <a:lumOff val="40000"/>
            </a:schemeClr>
          </a:solidFill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effectLst/>
              <a:latin typeface="+mn-lt"/>
              <a:ea typeface="+mn-ea"/>
              <a:cs typeface="+mn-cs"/>
            </a:rPr>
            <a:t>-28.1 </a:t>
          </a:r>
          <a:r>
            <a:rPr lang="en-US" sz="2000" b="1">
              <a:effectLst/>
              <a:latin typeface="Cambria Math"/>
              <a:ea typeface="Cambria Math"/>
              <a:cs typeface="Times New Roman"/>
            </a:rPr>
            <a:t>±</a:t>
          </a:r>
          <a:r>
            <a:rPr lang="en-US" sz="2000" b="1">
              <a:effectLst/>
              <a:latin typeface="+mn-lt"/>
              <a:ea typeface="+mn-ea"/>
              <a:cs typeface="+mn-cs"/>
            </a:rPr>
            <a:t> 2.5 </a:t>
          </a:r>
          <a:endParaRPr lang="en-US" sz="2000">
            <a:effectLst/>
          </a:endParaRPr>
        </a:p>
        <a:p xmlns:a="http://schemas.openxmlformats.org/drawingml/2006/main">
          <a:endParaRPr lang="en-US" sz="1800">
            <a:latin typeface="Gill Sans MT" panose="020B0502020104020203" pitchFamily="34" charset="0"/>
          </a:endParaRPr>
        </a:p>
        <a:p xmlns:a="http://schemas.openxmlformats.org/drawingml/2006/main">
          <a:r>
            <a:rPr lang="en-US" sz="2400">
              <a:latin typeface="Gill Sans MT" panose="020B0502020104020203" pitchFamily="34" charset="0"/>
            </a:rPr>
            <a:t>C3 Plants</a:t>
          </a:r>
        </a:p>
        <a:p xmlns:a="http://schemas.openxmlformats.org/drawingml/2006/main">
          <a:r>
            <a:rPr lang="en-US" sz="1800">
              <a:latin typeface="Gill Sans MT" panose="020B0502020104020203" pitchFamily="34" charset="0"/>
            </a:rPr>
            <a:t>Average </a:t>
          </a:r>
          <a:r>
            <a:rPr lang="el-GR" sz="1600">
              <a:effectLst/>
              <a:latin typeface="+mn-lt"/>
              <a:ea typeface="+mn-ea"/>
              <a:cs typeface="+mn-cs"/>
            </a:rPr>
            <a:t>δ</a:t>
          </a:r>
          <a:r>
            <a:rPr lang="en-US" sz="1800">
              <a:latin typeface="Gill Sans MT" panose="020B0502020104020203" pitchFamily="34" charset="0"/>
            </a:rPr>
            <a:t>13C </a:t>
          </a:r>
          <a:r>
            <a:rPr lang="en-US" sz="1800" baseline="0">
              <a:latin typeface="Gill Sans MT" panose="020B0502020104020203" pitchFamily="34" charset="0"/>
            </a:rPr>
            <a:t> </a:t>
          </a:r>
        </a:p>
        <a:p xmlns:a="http://schemas.openxmlformats.org/drawingml/2006/main">
          <a:endParaRPr lang="en-US" sz="1800" baseline="0">
            <a:latin typeface="Gill Sans MT" panose="020B0502020104020203" pitchFamily="34" charset="0"/>
          </a:endParaRPr>
        </a:p>
      </cdr:txBody>
    </cdr:sp>
  </cdr:relSizeAnchor>
  <cdr:relSizeAnchor xmlns:cdr="http://schemas.openxmlformats.org/drawingml/2006/chartDrawing">
    <cdr:from>
      <cdr:x>0.35185</cdr:x>
      <cdr:y>0.16981</cdr:y>
    </cdr:from>
    <cdr:to>
      <cdr:x>0.42328</cdr:x>
      <cdr:y>0.90647</cdr:y>
    </cdr:to>
    <cdr:sp macro="" textlink="">
      <cdr:nvSpPr>
        <cdr:cNvPr id="14" name="Rectangle 2"/>
        <cdr:cNvSpPr/>
      </cdr:nvSpPr>
      <cdr:spPr>
        <a:xfrm xmlns:a="http://schemas.openxmlformats.org/drawingml/2006/main">
          <a:off x="5027083" y="1657350"/>
          <a:ext cx="1020536" cy="7189788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2">
            <a:lumMod val="60000"/>
            <a:lumOff val="40000"/>
            <a:alpha val="26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  <cdr:relSizeAnchor xmlns:cdr="http://schemas.openxmlformats.org/drawingml/2006/chartDrawing">
    <cdr:from>
      <cdr:x>0.22972</cdr:x>
      <cdr:y>0.17274</cdr:y>
    </cdr:from>
    <cdr:to>
      <cdr:x>0.24471</cdr:x>
      <cdr:y>0.9094</cdr:y>
    </cdr:to>
    <cdr:sp macro="" textlink="">
      <cdr:nvSpPr>
        <cdr:cNvPr id="15" name="Rectangle 4"/>
        <cdr:cNvSpPr/>
      </cdr:nvSpPr>
      <cdr:spPr>
        <a:xfrm xmlns:a="http://schemas.openxmlformats.org/drawingml/2006/main">
          <a:off x="3282093" y="1685925"/>
          <a:ext cx="214187" cy="7189788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3">
            <a:lumMod val="75000"/>
            <a:alpha val="26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  <cdr:relSizeAnchor xmlns:cdr="http://schemas.openxmlformats.org/drawingml/2006/chartDrawing">
    <cdr:from>
      <cdr:x>0.46937</cdr:x>
      <cdr:y>0.76424</cdr:y>
    </cdr:from>
    <cdr:to>
      <cdr:x>0.53337</cdr:x>
      <cdr:y>0.85793</cdr:y>
    </cdr:to>
    <cdr:sp macro="" textlink="">
      <cdr:nvSpPr>
        <cdr:cNvPr id="16" name="TextBox 5"/>
        <cdr:cNvSpPr txBox="1"/>
      </cdr:nvSpPr>
      <cdr:spPr>
        <a:xfrm xmlns:a="http://schemas.openxmlformats.org/drawingml/2006/main">
          <a:off x="6706054" y="7458984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0.43714</cdr:x>
      <cdr:y>0.61948</cdr:y>
    </cdr:from>
    <cdr:to>
      <cdr:x>0.55714</cdr:x>
      <cdr:y>0.79027</cdr:y>
    </cdr:to>
    <cdr:sp macro="" textlink="">
      <cdr:nvSpPr>
        <cdr:cNvPr id="17" name="TextBox 6"/>
        <cdr:cNvSpPr txBox="1"/>
      </cdr:nvSpPr>
      <cdr:spPr>
        <a:xfrm xmlns:a="http://schemas.openxmlformats.org/drawingml/2006/main">
          <a:off x="6245678" y="6046108"/>
          <a:ext cx="1714501" cy="1666875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accent2">
              <a:lumMod val="75000"/>
            </a:schemeClr>
          </a:solidFill>
        </a:ln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effectLst/>
              <a:latin typeface="+mn-lt"/>
              <a:ea typeface="+mn-ea"/>
              <a:cs typeface="+mn-cs"/>
            </a:rPr>
            <a:t>-13.0 </a:t>
          </a:r>
          <a:r>
            <a:rPr lang="en-US" sz="2000" b="1">
              <a:effectLst/>
              <a:latin typeface="Cambria Math"/>
              <a:ea typeface="Cambria Math"/>
              <a:cs typeface="Times New Roman"/>
            </a:rPr>
            <a:t>±</a:t>
          </a:r>
          <a:r>
            <a:rPr lang="en-US" sz="2000" b="1">
              <a:effectLst/>
              <a:latin typeface="+mn-lt"/>
              <a:ea typeface="+mn-ea"/>
              <a:cs typeface="+mn-cs"/>
            </a:rPr>
            <a:t> 1.5 </a:t>
          </a:r>
          <a:endParaRPr lang="en-US" sz="2000">
            <a:effectLst/>
          </a:endParaRPr>
        </a:p>
        <a:p xmlns:a="http://schemas.openxmlformats.org/drawingml/2006/main">
          <a:endParaRPr lang="en-US" sz="1800">
            <a:latin typeface="Gill Sans MT" panose="020B0502020104020203" pitchFamily="34" charset="0"/>
          </a:endParaRPr>
        </a:p>
        <a:p xmlns:a="http://schemas.openxmlformats.org/drawingml/2006/main">
          <a:r>
            <a:rPr lang="en-US" sz="2400">
              <a:latin typeface="Gill Sans MT" panose="020B0502020104020203" pitchFamily="34" charset="0"/>
            </a:rPr>
            <a:t>C4 Plants</a:t>
          </a:r>
        </a:p>
        <a:p xmlns:a="http://schemas.openxmlformats.org/drawingml/2006/main">
          <a:r>
            <a:rPr lang="en-US" sz="1800">
              <a:latin typeface="Gill Sans MT" panose="020B0502020104020203" pitchFamily="34" charset="0"/>
            </a:rPr>
            <a:t>Average </a:t>
          </a:r>
          <a:r>
            <a:rPr lang="el-GR" sz="1800">
              <a:latin typeface="Times New Roman"/>
              <a:cs typeface="Times New Roman"/>
            </a:rPr>
            <a:t>δ</a:t>
          </a:r>
          <a:r>
            <a:rPr lang="en-US" sz="1800">
              <a:latin typeface="Gill Sans MT" panose="020B0502020104020203" pitchFamily="34" charset="0"/>
            </a:rPr>
            <a:t>13C </a:t>
          </a:r>
          <a:r>
            <a:rPr lang="en-US" sz="1800" baseline="0">
              <a:latin typeface="Gill Sans MT" panose="020B0502020104020203" pitchFamily="34" charset="0"/>
            </a:rPr>
            <a:t> </a:t>
          </a:r>
        </a:p>
        <a:p xmlns:a="http://schemas.openxmlformats.org/drawingml/2006/main">
          <a:endParaRPr lang="en-US" sz="1800" baseline="0">
            <a:latin typeface="Gill Sans MT" panose="020B0502020104020203" pitchFamily="34" charset="0"/>
          </a:endParaRPr>
        </a:p>
      </cdr:txBody>
    </cdr:sp>
  </cdr:relSizeAnchor>
  <cdr:relSizeAnchor xmlns:cdr="http://schemas.openxmlformats.org/drawingml/2006/chartDrawing">
    <cdr:from>
      <cdr:x>0.09911</cdr:x>
      <cdr:y>0.63793</cdr:y>
    </cdr:from>
    <cdr:to>
      <cdr:x>0.22603</cdr:x>
      <cdr:y>0.80328</cdr:y>
    </cdr:to>
    <cdr:sp macro="" textlink="">
      <cdr:nvSpPr>
        <cdr:cNvPr id="18" name="TextBox 1"/>
        <cdr:cNvSpPr txBox="1"/>
      </cdr:nvSpPr>
      <cdr:spPr>
        <a:xfrm xmlns:a="http://schemas.openxmlformats.org/drawingml/2006/main">
          <a:off x="1416050" y="6226175"/>
          <a:ext cx="1813379" cy="1613809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accent3">
              <a:lumMod val="75000"/>
            </a:schemeClr>
          </a:solidFill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effectLst/>
              <a:latin typeface="+mn-lt"/>
              <a:ea typeface="+mn-ea"/>
              <a:cs typeface="+mn-cs"/>
            </a:rPr>
            <a:t>- 6.5 to</a:t>
          </a:r>
          <a:r>
            <a:rPr lang="en-US" sz="2000" b="1" baseline="0">
              <a:effectLst/>
              <a:latin typeface="+mn-lt"/>
              <a:ea typeface="+mn-ea"/>
              <a:cs typeface="+mn-cs"/>
            </a:rPr>
            <a:t> -7.0</a:t>
          </a:r>
          <a:r>
            <a:rPr lang="en-US" sz="2000" b="1">
              <a:effectLst/>
              <a:latin typeface="+mn-lt"/>
              <a:ea typeface="+mn-ea"/>
              <a:cs typeface="+mn-cs"/>
            </a:rPr>
            <a:t> </a:t>
          </a:r>
          <a:endParaRPr lang="en-US" sz="2000">
            <a:effectLst/>
          </a:endParaRPr>
        </a:p>
        <a:p xmlns:a="http://schemas.openxmlformats.org/drawingml/2006/main">
          <a:endParaRPr lang="en-US" sz="1800">
            <a:latin typeface="Gill Sans MT" panose="020B0502020104020203" pitchFamily="34" charset="0"/>
          </a:endParaRPr>
        </a:p>
        <a:p xmlns:a="http://schemas.openxmlformats.org/drawingml/2006/main">
          <a:r>
            <a:rPr lang="en-US" sz="2400">
              <a:latin typeface="Gill Sans MT" panose="020B0502020104020203" pitchFamily="34" charset="0"/>
            </a:rPr>
            <a:t>Atmospheric</a:t>
          </a:r>
        </a:p>
        <a:p xmlns:a="http://schemas.openxmlformats.org/drawingml/2006/main">
          <a:r>
            <a:rPr lang="en-US" sz="1800">
              <a:latin typeface="Gill Sans MT" panose="020B0502020104020203" pitchFamily="34" charset="0"/>
            </a:rPr>
            <a:t>Average </a:t>
          </a:r>
          <a:r>
            <a:rPr lang="el-GR" sz="1600">
              <a:effectLst/>
              <a:latin typeface="+mn-lt"/>
              <a:ea typeface="+mn-ea"/>
              <a:cs typeface="+mn-cs"/>
            </a:rPr>
            <a:t>δ</a:t>
          </a:r>
          <a:r>
            <a:rPr lang="en-US" sz="1800">
              <a:latin typeface="Gill Sans MT" panose="020B0502020104020203" pitchFamily="34" charset="0"/>
            </a:rPr>
            <a:t>13C </a:t>
          </a:r>
          <a:r>
            <a:rPr lang="en-US" sz="1800" baseline="0">
              <a:latin typeface="Gill Sans MT" panose="020B0502020104020203" pitchFamily="34" charset="0"/>
            </a:rPr>
            <a:t> </a:t>
          </a:r>
        </a:p>
        <a:p xmlns:a="http://schemas.openxmlformats.org/drawingml/2006/main">
          <a:r>
            <a:rPr lang="en-US" sz="1800" baseline="0">
              <a:latin typeface="Gill Sans MT" panose="020B0502020104020203" pitchFamily="34" charset="0"/>
            </a:rPr>
            <a:t>(preindustrial) </a:t>
          </a:r>
        </a:p>
        <a:p xmlns:a="http://schemas.openxmlformats.org/drawingml/2006/main">
          <a:endParaRPr lang="en-US" sz="1800">
            <a:latin typeface="Gill Sans MT" panose="020B0502020104020203" pitchFamily="34" charset="0"/>
          </a:endParaRPr>
        </a:p>
        <a:p xmlns:a="http://schemas.openxmlformats.org/drawingml/2006/main">
          <a:endParaRPr lang="en-US" sz="1800">
            <a:latin typeface="Gill Sans MT" panose="020B0502020104020203" pitchFamily="34" charset="0"/>
          </a:endParaRPr>
        </a:p>
      </cdr:txBody>
    </cdr:sp>
  </cdr:relSizeAnchor>
  <cdr:relSizeAnchor xmlns:cdr="http://schemas.openxmlformats.org/drawingml/2006/chartDrawing">
    <cdr:from>
      <cdr:x>0.74937</cdr:x>
      <cdr:y>0.92583</cdr:y>
    </cdr:from>
    <cdr:to>
      <cdr:x>0.9227</cdr:x>
      <cdr:y>0.97895</cdr:y>
    </cdr:to>
    <cdr:sp macro="" textlink="">
      <cdr:nvSpPr>
        <cdr:cNvPr id="19" name="TextBox 9"/>
        <cdr:cNvSpPr txBox="1"/>
      </cdr:nvSpPr>
      <cdr:spPr>
        <a:xfrm xmlns:a="http://schemas.openxmlformats.org/drawingml/2006/main">
          <a:off x="10706554" y="9036052"/>
          <a:ext cx="2476500" cy="51843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>
              <a:effectLst/>
              <a:latin typeface="+mn-lt"/>
              <a:ea typeface="+mn-ea"/>
              <a:cs typeface="+mn-cs"/>
            </a:rPr>
            <a:t>From O'Leary 1980</a:t>
          </a:r>
          <a:endParaRPr lang="en-US" sz="2000">
            <a:effectLst/>
          </a:endParaRPr>
        </a:p>
        <a:p xmlns:a="http://schemas.openxmlformats.org/drawingml/2006/main">
          <a:endParaRPr lang="en-US" sz="2000"/>
        </a:p>
      </cdr:txBody>
    </cdr:sp>
  </cdr:relSizeAnchor>
  <cdr:relSizeAnchor xmlns:cdr="http://schemas.openxmlformats.org/drawingml/2006/chartDrawing">
    <cdr:from>
      <cdr:x>0.80578</cdr:x>
      <cdr:y>0.59239</cdr:y>
    </cdr:from>
    <cdr:to>
      <cdr:x>0.92825</cdr:x>
      <cdr:y>0.76424</cdr:y>
    </cdr:to>
    <cdr:sp macro="" textlink="">
      <cdr:nvSpPr>
        <cdr:cNvPr id="20" name="TextBox 1"/>
        <cdr:cNvSpPr txBox="1"/>
      </cdr:nvSpPr>
      <cdr:spPr>
        <a:xfrm xmlns:a="http://schemas.openxmlformats.org/drawingml/2006/main">
          <a:off x="11512550" y="5781676"/>
          <a:ext cx="1749879" cy="1677308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tx2">
              <a:lumMod val="60000"/>
              <a:lumOff val="40000"/>
            </a:schemeClr>
          </a:solidFill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effectLst/>
              <a:latin typeface="+mn-lt"/>
              <a:ea typeface="+mn-ea"/>
              <a:cs typeface="+mn-cs"/>
            </a:rPr>
            <a:t>-28.1 </a:t>
          </a:r>
          <a:r>
            <a:rPr lang="en-US" sz="2000" b="1">
              <a:effectLst/>
              <a:latin typeface="Cambria Math"/>
              <a:ea typeface="Cambria Math"/>
              <a:cs typeface="Times New Roman"/>
            </a:rPr>
            <a:t>±</a:t>
          </a:r>
          <a:r>
            <a:rPr lang="en-US" sz="2000" b="1">
              <a:effectLst/>
              <a:latin typeface="+mn-lt"/>
              <a:ea typeface="+mn-ea"/>
              <a:cs typeface="+mn-cs"/>
            </a:rPr>
            <a:t> 2.5 </a:t>
          </a:r>
          <a:endParaRPr lang="en-US" sz="2000">
            <a:effectLst/>
          </a:endParaRPr>
        </a:p>
        <a:p xmlns:a="http://schemas.openxmlformats.org/drawingml/2006/main">
          <a:endParaRPr lang="en-US" sz="1800">
            <a:latin typeface="Gill Sans MT" panose="020B0502020104020203" pitchFamily="34" charset="0"/>
          </a:endParaRPr>
        </a:p>
        <a:p xmlns:a="http://schemas.openxmlformats.org/drawingml/2006/main">
          <a:r>
            <a:rPr lang="en-US" sz="2400">
              <a:latin typeface="Gill Sans MT" panose="020B0502020104020203" pitchFamily="34" charset="0"/>
            </a:rPr>
            <a:t>C3 Plants</a:t>
          </a:r>
        </a:p>
        <a:p xmlns:a="http://schemas.openxmlformats.org/drawingml/2006/main">
          <a:r>
            <a:rPr lang="en-US" sz="1800">
              <a:latin typeface="Gill Sans MT" panose="020B0502020104020203" pitchFamily="34" charset="0"/>
            </a:rPr>
            <a:t>Average </a:t>
          </a:r>
          <a:r>
            <a:rPr lang="el-GR" sz="1600">
              <a:effectLst/>
              <a:latin typeface="+mn-lt"/>
              <a:ea typeface="+mn-ea"/>
              <a:cs typeface="+mn-cs"/>
            </a:rPr>
            <a:t>δ</a:t>
          </a:r>
          <a:r>
            <a:rPr lang="en-US" sz="1800">
              <a:latin typeface="Gill Sans MT" panose="020B0502020104020203" pitchFamily="34" charset="0"/>
            </a:rPr>
            <a:t>13C </a:t>
          </a:r>
          <a:r>
            <a:rPr lang="en-US" sz="1800" baseline="0">
              <a:latin typeface="Gill Sans MT" panose="020B0502020104020203" pitchFamily="34" charset="0"/>
            </a:rPr>
            <a:t> </a:t>
          </a:r>
        </a:p>
        <a:p xmlns:a="http://schemas.openxmlformats.org/drawingml/2006/main">
          <a:endParaRPr lang="en-US" sz="1800" baseline="0">
            <a:latin typeface="Gill Sans MT" panose="020B0502020104020203" pitchFamily="34" charset="0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0.80219</cdr:x>
      <cdr:y>0.19294</cdr:y>
    </cdr:from>
    <cdr:to>
      <cdr:x>0.80334</cdr:x>
      <cdr:y>0.90037</cdr:y>
    </cdr:to>
    <cdr:cxnSp macro="">
      <cdr:nvCxnSpPr>
        <cdr:cNvPr id="3" name="Straight Connector 2"/>
        <cdr:cNvCxnSpPr/>
      </cdr:nvCxnSpPr>
      <cdr:spPr>
        <a:xfrm xmlns:a="http://schemas.openxmlformats.org/drawingml/2006/main">
          <a:off x="7381875" y="1016000"/>
          <a:ext cx="10584" cy="3725333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0.81024</cdr:x>
      <cdr:y>0.62102</cdr:y>
    </cdr:from>
    <cdr:to>
      <cdr:x>0.93445</cdr:x>
      <cdr:y>0.79466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7455959" y="3270251"/>
          <a:ext cx="11430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200">
              <a:solidFill>
                <a:srgbClr val="C00000"/>
              </a:solidFill>
              <a:latin typeface="Gill Sans MT" panose="020B0502020104020203" pitchFamily="34" charset="0"/>
            </a:rPr>
            <a:t>Average "Blank"</a:t>
          </a:r>
        </a:p>
        <a:p xmlns:a="http://schemas.openxmlformats.org/drawingml/2006/main">
          <a:pPr algn="ctr"/>
          <a:r>
            <a:rPr lang="en-US" sz="1200">
              <a:solidFill>
                <a:srgbClr val="C00000"/>
              </a:solidFill>
              <a:latin typeface="Gill Sans MT" panose="020B0502020104020203" pitchFamily="34" charset="0"/>
            </a:rPr>
            <a:t>Carbon</a:t>
          </a:r>
          <a:r>
            <a:rPr lang="en-US" sz="1200" baseline="0">
              <a:solidFill>
                <a:srgbClr val="C00000"/>
              </a:solidFill>
              <a:latin typeface="Gill Sans MT" panose="020B0502020104020203" pitchFamily="34" charset="0"/>
            </a:rPr>
            <a:t> Content</a:t>
          </a:r>
          <a:endParaRPr lang="en-US" sz="1200">
            <a:solidFill>
              <a:srgbClr val="C00000"/>
            </a:solidFill>
            <a:latin typeface="Gill Sans MT" panose="020B0502020104020203" pitchFamily="34" charset="0"/>
          </a:endParaRP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603096</xdr:colOff>
      <xdr:row>20</xdr:row>
      <xdr:rowOff>57791</xdr:rowOff>
    </xdr:from>
    <xdr:to>
      <xdr:col>21</xdr:col>
      <xdr:colOff>98651</xdr:colOff>
      <xdr:row>35</xdr:row>
      <xdr:rowOff>66334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353784</xdr:colOff>
      <xdr:row>77</xdr:row>
      <xdr:rowOff>142193</xdr:rowOff>
    </xdr:from>
    <xdr:to>
      <xdr:col>32</xdr:col>
      <xdr:colOff>581781</xdr:colOff>
      <xdr:row>100</xdr:row>
      <xdr:rowOff>108856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258536</xdr:colOff>
      <xdr:row>14</xdr:row>
      <xdr:rowOff>0</xdr:rowOff>
    </xdr:from>
    <xdr:to>
      <xdr:col>19</xdr:col>
      <xdr:colOff>612320</xdr:colOff>
      <xdr:row>25</xdr:row>
      <xdr:rowOff>149679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299355</xdr:colOff>
      <xdr:row>110</xdr:row>
      <xdr:rowOff>80431</xdr:rowOff>
    </xdr:from>
    <xdr:to>
      <xdr:col>24</xdr:col>
      <xdr:colOff>217713</xdr:colOff>
      <xdr:row>132</xdr:row>
      <xdr:rowOff>136070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571499</xdr:colOff>
      <xdr:row>24</xdr:row>
      <xdr:rowOff>176211</xdr:rowOff>
    </xdr:from>
    <xdr:to>
      <xdr:col>17</xdr:col>
      <xdr:colOff>428624</xdr:colOff>
      <xdr:row>42</xdr:row>
      <xdr:rowOff>47624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503463</xdr:colOff>
      <xdr:row>18</xdr:row>
      <xdr:rowOff>137583</xdr:rowOff>
    </xdr:from>
    <xdr:to>
      <xdr:col>11</xdr:col>
      <xdr:colOff>137584</xdr:colOff>
      <xdr:row>24</xdr:row>
      <xdr:rowOff>101297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148167</xdr:colOff>
      <xdr:row>12</xdr:row>
      <xdr:rowOff>10584</xdr:rowOff>
    </xdr:from>
    <xdr:to>
      <xdr:col>22</xdr:col>
      <xdr:colOff>539750</xdr:colOff>
      <xdr:row>28</xdr:row>
      <xdr:rowOff>21166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51"/>
  <sheetViews>
    <sheetView topLeftCell="H1" zoomScale="70" zoomScaleNormal="70" workbookViewId="0">
      <selection activeCell="AB2" sqref="AB2"/>
    </sheetView>
  </sheetViews>
  <sheetFormatPr defaultRowHeight="15" x14ac:dyDescent="0.25"/>
  <cols>
    <col min="1" max="1" width="6.140625" style="18" customWidth="1"/>
    <col min="2" max="2" width="13.28515625" style="18" customWidth="1"/>
    <col min="3" max="6" width="9.140625" style="18"/>
    <col min="7" max="8" width="9.140625" style="4"/>
    <col min="9" max="9" width="9.140625" style="8"/>
    <col min="10" max="10" width="8" style="8" customWidth="1"/>
    <col min="11" max="20" width="9.140625" style="18"/>
    <col min="21" max="21" width="9.140625" style="4"/>
    <col min="22" max="22" width="14.42578125" style="4" customWidth="1"/>
    <col min="23" max="23" width="9.140625" style="8"/>
    <col min="24" max="24" width="8.5703125" style="8" customWidth="1"/>
    <col min="25" max="25" width="21.7109375" style="4" customWidth="1"/>
    <col min="26" max="26" width="17.140625" style="18" customWidth="1"/>
    <col min="27" max="27" width="9.140625" style="18"/>
    <col min="28" max="28" width="25.85546875" style="4" customWidth="1"/>
    <col min="29" max="29" width="14.7109375" style="18" customWidth="1"/>
    <col min="30" max="30" width="19" style="18" customWidth="1"/>
    <col min="31" max="16384" width="9.140625" style="18"/>
  </cols>
  <sheetData>
    <row r="1" spans="2:30" x14ac:dyDescent="0.25">
      <c r="Z1" s="1" t="s">
        <v>75</v>
      </c>
      <c r="AA1" s="1">
        <v>-27.691957142857145</v>
      </c>
    </row>
    <row r="2" spans="2:30" x14ac:dyDescent="0.25">
      <c r="Z2" s="1" t="s">
        <v>76</v>
      </c>
      <c r="AA2" s="1">
        <v>12.705785714285714</v>
      </c>
    </row>
    <row r="3" spans="2:30" x14ac:dyDescent="0.25">
      <c r="B3" s="18" t="s">
        <v>1</v>
      </c>
      <c r="F3" s="18" t="s">
        <v>112</v>
      </c>
      <c r="G3" s="4" t="s">
        <v>73</v>
      </c>
      <c r="H3" s="4" t="s">
        <v>73</v>
      </c>
      <c r="M3" s="18" t="s">
        <v>2</v>
      </c>
      <c r="U3" s="4" t="s">
        <v>3</v>
      </c>
      <c r="AC3" s="18" t="s">
        <v>78</v>
      </c>
    </row>
    <row r="4" spans="2:30" x14ac:dyDescent="0.25">
      <c r="B4" s="18" t="s">
        <v>4</v>
      </c>
      <c r="C4" s="18" t="s">
        <v>5</v>
      </c>
      <c r="D4" s="18" t="s">
        <v>113</v>
      </c>
      <c r="E4" s="18" t="s">
        <v>158</v>
      </c>
      <c r="G4" s="4" t="s">
        <v>74</v>
      </c>
      <c r="H4" s="4" t="s">
        <v>0</v>
      </c>
      <c r="I4" s="8" t="s">
        <v>6</v>
      </c>
      <c r="J4" s="8" t="s">
        <v>7</v>
      </c>
      <c r="K4" s="18" t="s">
        <v>8</v>
      </c>
      <c r="M4" s="18" t="s">
        <v>9</v>
      </c>
      <c r="N4" s="18" t="s">
        <v>10</v>
      </c>
      <c r="O4" s="18" t="s">
        <v>11</v>
      </c>
      <c r="P4" s="18" t="s">
        <v>12</v>
      </c>
      <c r="Q4" s="18" t="s">
        <v>13</v>
      </c>
      <c r="R4" s="18" t="s">
        <v>14</v>
      </c>
      <c r="S4" s="18" t="s">
        <v>15</v>
      </c>
      <c r="U4" s="4" t="s">
        <v>16</v>
      </c>
      <c r="V4" s="4" t="s">
        <v>17</v>
      </c>
      <c r="W4" s="8" t="s">
        <v>18</v>
      </c>
      <c r="X4" s="8" t="s">
        <v>19</v>
      </c>
      <c r="Y4" s="4" t="s">
        <v>20</v>
      </c>
      <c r="Z4" s="18" t="s">
        <v>21</v>
      </c>
      <c r="AA4" s="18" t="s">
        <v>22</v>
      </c>
      <c r="AB4" s="4" t="s">
        <v>77</v>
      </c>
      <c r="AC4" s="18" t="s">
        <v>79</v>
      </c>
      <c r="AD4" s="18" t="s">
        <v>122</v>
      </c>
    </row>
    <row r="5" spans="2:30" x14ac:dyDescent="0.25">
      <c r="B5" s="2">
        <v>20160406</v>
      </c>
      <c r="C5" s="18" t="s">
        <v>34</v>
      </c>
      <c r="D5" s="10" t="str">
        <f t="shared" ref="D5" si="0">RIGHT(C5,1)</f>
        <v>1</v>
      </c>
      <c r="E5" s="10" t="s">
        <v>159</v>
      </c>
      <c r="F5" s="10" t="s">
        <v>114</v>
      </c>
      <c r="G5" s="4">
        <f t="shared" ref="G5" si="1">VALUE(LEFT(C5,3))</f>
        <v>210</v>
      </c>
      <c r="H5" s="4">
        <f t="shared" ref="H5" si="2">G5/100</f>
        <v>2.1</v>
      </c>
      <c r="I5" s="8">
        <v>73448</v>
      </c>
      <c r="J5" s="8">
        <v>3.7669999999999999</v>
      </c>
      <c r="M5" s="18">
        <v>2.895</v>
      </c>
      <c r="N5" s="18">
        <v>5.0783000000000002E-2</v>
      </c>
      <c r="O5" s="18">
        <v>0.58050000000000002</v>
      </c>
      <c r="P5" s="18">
        <v>1.6711</v>
      </c>
      <c r="Q5" s="18">
        <v>2.3555000000000001</v>
      </c>
      <c r="R5" s="18">
        <v>0.94535999999999998</v>
      </c>
      <c r="S5" s="18">
        <v>0.17693999999999999</v>
      </c>
      <c r="U5" s="4">
        <v>211.75800000000001</v>
      </c>
      <c r="V5" s="4">
        <v>0.51222000000000001</v>
      </c>
      <c r="W5" s="8">
        <v>4.3766999999999996</v>
      </c>
      <c r="X5" s="8">
        <v>5.9288999999999996</v>
      </c>
      <c r="Y5" s="4">
        <v>-27.532699999999998</v>
      </c>
      <c r="Z5" s="18">
        <v>1.7885999999999999E-2</v>
      </c>
      <c r="AA5" s="18">
        <v>7.6160000000000005E-2</v>
      </c>
      <c r="AB5" s="4">
        <f>((Y5*U5)-($AA$1*$AA$2)) / (U5-$AA$2)</f>
        <v>-27.522534390248442</v>
      </c>
      <c r="AC5" s="18">
        <f t="shared" ref="AC5" si="3">AB5-Y5</f>
        <v>1.0165609751556559E-2</v>
      </c>
      <c r="AD5" s="18">
        <v>0.77312025369063087</v>
      </c>
    </row>
    <row r="6" spans="2:30" x14ac:dyDescent="0.25">
      <c r="B6" s="6">
        <v>20160407</v>
      </c>
      <c r="C6" s="18" t="s">
        <v>94</v>
      </c>
      <c r="D6" s="10" t="str">
        <f t="shared" ref="D6:D68" si="4">RIGHT(C6,1)</f>
        <v>1</v>
      </c>
      <c r="E6" s="10" t="s">
        <v>159</v>
      </c>
      <c r="F6" s="10" t="s">
        <v>114</v>
      </c>
      <c r="G6" s="4">
        <f t="shared" ref="G6:G68" si="5">VALUE(LEFT(C6,3))</f>
        <v>355</v>
      </c>
      <c r="H6" s="4">
        <f t="shared" ref="H6:H68" si="6">G6/100</f>
        <v>3.55</v>
      </c>
      <c r="I6" s="8">
        <v>73496</v>
      </c>
      <c r="J6" s="8">
        <v>6.1749999999999998</v>
      </c>
      <c r="M6" s="18">
        <v>2.3069999999999999</v>
      </c>
      <c r="N6" s="18">
        <v>5.4424E-3</v>
      </c>
      <c r="O6" s="18">
        <v>-4.2173000000000002E-2</v>
      </c>
      <c r="P6" s="18">
        <v>2.7473999999999998</v>
      </c>
      <c r="Q6" s="18">
        <v>-4.8597999999999999</v>
      </c>
      <c r="R6" s="18">
        <v>1.3775999999999999</v>
      </c>
      <c r="S6" s="18">
        <v>0.22384999999999999</v>
      </c>
      <c r="U6" s="4">
        <v>30.48</v>
      </c>
      <c r="V6" s="4">
        <v>2.1954000000000001E-2</v>
      </c>
      <c r="W6" s="8">
        <v>1.9202999999999999</v>
      </c>
      <c r="X6" s="8">
        <v>14.536899999999999</v>
      </c>
      <c r="Y6" s="4">
        <v>-25.470099999999999</v>
      </c>
      <c r="Z6" s="18">
        <v>-8.5040000000000004E-2</v>
      </c>
      <c r="AA6" s="18">
        <v>0.37947999999999998</v>
      </c>
      <c r="AB6" s="4">
        <f t="shared" ref="AB6:AB68" si="7">((Y6*U6)-($AA$1*$AA$2)) / (U6-$AA$2)</f>
        <v>-23.881819342914202</v>
      </c>
      <c r="AC6" s="18">
        <f t="shared" ref="AC6:AC68" si="8">AB6-Y6</f>
        <v>1.5882806570857966</v>
      </c>
      <c r="AD6" s="18">
        <v>0.51824027246056548</v>
      </c>
    </row>
    <row r="7" spans="2:30" x14ac:dyDescent="0.25">
      <c r="B7" s="3">
        <v>20160407</v>
      </c>
      <c r="C7" s="18" t="s">
        <v>48</v>
      </c>
      <c r="D7" s="10" t="str">
        <f t="shared" si="4"/>
        <v>1</v>
      </c>
      <c r="E7" s="10" t="s">
        <v>159</v>
      </c>
      <c r="F7" s="10" t="s">
        <v>114</v>
      </c>
      <c r="G7" s="4">
        <f t="shared" si="5"/>
        <v>400</v>
      </c>
      <c r="H7" s="4">
        <f t="shared" si="6"/>
        <v>4</v>
      </c>
      <c r="I7" s="8">
        <v>73516</v>
      </c>
      <c r="J7" s="8">
        <v>7.157</v>
      </c>
      <c r="M7" s="18">
        <v>2.0249999999999999</v>
      </c>
      <c r="N7" s="18">
        <v>7.2897999999999999E-3</v>
      </c>
      <c r="O7" s="18">
        <v>-2.5045999999999999</v>
      </c>
      <c r="P7" s="18">
        <v>2.25</v>
      </c>
      <c r="Q7" s="18">
        <v>-1.7473000000000001</v>
      </c>
      <c r="R7" s="18">
        <v>1.1240000000000001</v>
      </c>
      <c r="S7" s="18">
        <v>0.44236999999999999</v>
      </c>
      <c r="U7" s="4">
        <v>32.213000000000001</v>
      </c>
      <c r="V7" s="4">
        <v>2.5736999999999999E-2</v>
      </c>
      <c r="W7" s="8">
        <v>-8.9486000000000008</v>
      </c>
      <c r="X7" s="8">
        <v>10.6692</v>
      </c>
      <c r="Y7" s="4">
        <v>-27.853400000000001</v>
      </c>
      <c r="Z7" s="18">
        <v>2.8630000000000001E-3</v>
      </c>
      <c r="AA7" s="4">
        <v>0.30913000000000002</v>
      </c>
      <c r="AB7" s="4">
        <f t="shared" si="7"/>
        <v>-27.958553832726462</v>
      </c>
      <c r="AC7" s="18">
        <f t="shared" si="8"/>
        <v>-0.10515383272646162</v>
      </c>
      <c r="AD7" s="18">
        <v>0</v>
      </c>
    </row>
    <row r="8" spans="2:30" x14ac:dyDescent="0.25">
      <c r="B8" s="2">
        <v>20160406</v>
      </c>
      <c r="C8" s="18" t="s">
        <v>23</v>
      </c>
      <c r="D8" s="10" t="str">
        <f t="shared" si="4"/>
        <v>1</v>
      </c>
      <c r="E8" s="10"/>
      <c r="F8" s="10"/>
      <c r="G8" s="4">
        <f t="shared" si="5"/>
        <v>100</v>
      </c>
      <c r="H8" s="4">
        <f t="shared" si="6"/>
        <v>1</v>
      </c>
      <c r="I8" s="8">
        <v>73412</v>
      </c>
      <c r="J8" s="8">
        <v>2.06</v>
      </c>
      <c r="M8" s="18">
        <v>6.9420000000000002</v>
      </c>
      <c r="N8" s="18">
        <v>0.14305000000000001</v>
      </c>
      <c r="O8" s="18">
        <v>0.58050000000000002</v>
      </c>
      <c r="P8" s="18">
        <v>1.6711</v>
      </c>
      <c r="Q8" s="18">
        <v>14.105700000000001</v>
      </c>
      <c r="R8" s="18">
        <v>0.94535999999999998</v>
      </c>
      <c r="S8" s="18">
        <v>0.17693999999999999</v>
      </c>
      <c r="U8" s="4">
        <v>531.69500000000005</v>
      </c>
      <c r="V8" s="4">
        <v>2.0072000000000001</v>
      </c>
      <c r="W8" s="8">
        <v>4.3766999999999996</v>
      </c>
      <c r="X8" s="8">
        <v>5.9288999999999996</v>
      </c>
      <c r="Y8" s="4">
        <v>-25.3354</v>
      </c>
      <c r="Z8" s="18">
        <v>1.7885999999999999E-2</v>
      </c>
      <c r="AA8" s="18">
        <v>7.6160000000000005E-2</v>
      </c>
      <c r="AB8" s="4">
        <f t="shared" si="7"/>
        <v>-25.277707259464304</v>
      </c>
      <c r="AC8" s="18">
        <f t="shared" si="8"/>
        <v>5.7692740535696174E-2</v>
      </c>
      <c r="AD8" s="18">
        <v>0</v>
      </c>
    </row>
    <row r="9" spans="2:30" x14ac:dyDescent="0.25">
      <c r="B9" s="2">
        <v>20160406</v>
      </c>
      <c r="C9" s="18" t="s">
        <v>54</v>
      </c>
      <c r="D9" s="10" t="str">
        <f t="shared" si="4"/>
        <v>1</v>
      </c>
      <c r="E9" s="10"/>
      <c r="F9" s="10"/>
      <c r="G9" s="4">
        <f t="shared" si="5"/>
        <v>105</v>
      </c>
      <c r="H9" s="4">
        <f t="shared" si="6"/>
        <v>1.05</v>
      </c>
      <c r="I9" s="8">
        <v>73414</v>
      </c>
      <c r="J9" s="8">
        <v>2.1720000000000002</v>
      </c>
      <c r="M9" s="18">
        <v>8.8390000000000004</v>
      </c>
      <c r="N9" s="18">
        <v>0.15798999999999999</v>
      </c>
      <c r="O9" s="18">
        <v>0.58050000000000002</v>
      </c>
      <c r="P9" s="18">
        <v>1.6711</v>
      </c>
      <c r="Q9" s="18">
        <v>15.6251</v>
      </c>
      <c r="R9" s="18">
        <v>0.94535999999999998</v>
      </c>
      <c r="S9" s="18">
        <v>0.17693999999999999</v>
      </c>
      <c r="U9" s="4">
        <v>852.82100000000003</v>
      </c>
      <c r="V9" s="4">
        <v>2.9226999999999999</v>
      </c>
      <c r="W9" s="8">
        <v>4.3766999999999996</v>
      </c>
      <c r="X9" s="8">
        <v>5.9288999999999996</v>
      </c>
      <c r="Y9" s="4">
        <v>-25.120100000000001</v>
      </c>
      <c r="Z9" s="18">
        <v>1.7885999999999999E-2</v>
      </c>
      <c r="AA9" s="18">
        <v>7.6160000000000005E-2</v>
      </c>
      <c r="AB9" s="4">
        <f t="shared" si="7"/>
        <v>-25.081203590091889</v>
      </c>
      <c r="AC9" s="18">
        <f t="shared" si="8"/>
        <v>3.8896409908112162E-2</v>
      </c>
      <c r="AD9" s="18">
        <v>0</v>
      </c>
    </row>
    <row r="10" spans="2:30" x14ac:dyDescent="0.25">
      <c r="B10" s="2">
        <v>20160406</v>
      </c>
      <c r="C10" s="18" t="s">
        <v>24</v>
      </c>
      <c r="D10" s="10" t="str">
        <f t="shared" si="4"/>
        <v>1</v>
      </c>
      <c r="E10" s="10"/>
      <c r="F10" s="10"/>
      <c r="G10" s="4">
        <f t="shared" si="5"/>
        <v>110</v>
      </c>
      <c r="H10" s="4">
        <f t="shared" si="6"/>
        <v>1.1000000000000001</v>
      </c>
      <c r="I10" s="8">
        <v>73416</v>
      </c>
      <c r="J10" s="8">
        <v>2.1669999999999998</v>
      </c>
      <c r="M10" s="18">
        <v>6.3940000000000001</v>
      </c>
      <c r="N10" s="18">
        <v>0.12953000000000001</v>
      </c>
      <c r="O10" s="18">
        <v>0.58050000000000002</v>
      </c>
      <c r="P10" s="18">
        <v>1.6711</v>
      </c>
      <c r="Q10" s="18">
        <v>12.5616</v>
      </c>
      <c r="R10" s="18">
        <v>0.94535999999999998</v>
      </c>
      <c r="S10" s="18">
        <v>0.17693999999999999</v>
      </c>
      <c r="U10" s="4">
        <v>575.81299999999999</v>
      </c>
      <c r="V10" s="4">
        <v>2.0484</v>
      </c>
      <c r="W10" s="8">
        <v>4.3766999999999996</v>
      </c>
      <c r="X10" s="8">
        <v>5.9288999999999996</v>
      </c>
      <c r="Y10" s="4">
        <v>-25.089300000000001</v>
      </c>
      <c r="Z10" s="18">
        <v>1.7885999999999999E-2</v>
      </c>
      <c r="AA10" s="18">
        <v>7.6160000000000005E-2</v>
      </c>
      <c r="AB10" s="4">
        <f t="shared" si="7"/>
        <v>-25.03057440901846</v>
      </c>
      <c r="AC10" s="18">
        <f t="shared" si="8"/>
        <v>5.8725590981541842E-2</v>
      </c>
      <c r="AD10" s="18">
        <v>0</v>
      </c>
    </row>
    <row r="11" spans="2:30" x14ac:dyDescent="0.25">
      <c r="B11" s="2">
        <v>20160406</v>
      </c>
      <c r="C11" s="18" t="s">
        <v>56</v>
      </c>
      <c r="D11" s="10" t="str">
        <f t="shared" si="4"/>
        <v>1</v>
      </c>
      <c r="E11" s="10"/>
      <c r="F11" s="10"/>
      <c r="G11" s="4">
        <f t="shared" si="5"/>
        <v>115</v>
      </c>
      <c r="H11" s="4">
        <f t="shared" si="6"/>
        <v>1.1499999999999999</v>
      </c>
      <c r="I11" s="8">
        <v>73417</v>
      </c>
      <c r="J11" s="8">
        <v>2.052</v>
      </c>
      <c r="M11" s="18">
        <v>6.9649999999999999</v>
      </c>
      <c r="N11" s="18">
        <v>0.1439</v>
      </c>
      <c r="O11" s="18">
        <v>0.58050000000000002</v>
      </c>
      <c r="P11" s="18">
        <v>1.6711</v>
      </c>
      <c r="Q11" s="18">
        <v>14.6532</v>
      </c>
      <c r="R11" s="18">
        <v>0.94535999999999998</v>
      </c>
      <c r="S11" s="18">
        <v>0.17693999999999999</v>
      </c>
      <c r="U11" s="4">
        <v>561.34299999999996</v>
      </c>
      <c r="V11" s="4">
        <v>2.1145999999999998</v>
      </c>
      <c r="W11" s="8">
        <v>4.3766999999999996</v>
      </c>
      <c r="X11" s="8">
        <v>5.9288999999999996</v>
      </c>
      <c r="Y11" s="4">
        <v>-24.849599999999999</v>
      </c>
      <c r="Z11" s="18">
        <v>1.7885999999999999E-2</v>
      </c>
      <c r="AA11" s="18">
        <v>7.6160000000000005E-2</v>
      </c>
      <c r="AB11" s="4">
        <f t="shared" si="7"/>
        <v>-24.783774387299577</v>
      </c>
      <c r="AC11" s="18">
        <f t="shared" si="8"/>
        <v>6.5825612700422198E-2</v>
      </c>
      <c r="AD11" s="18">
        <v>0</v>
      </c>
    </row>
    <row r="12" spans="2:30" x14ac:dyDescent="0.25">
      <c r="B12" s="2">
        <v>20160406</v>
      </c>
      <c r="C12" s="18" t="s">
        <v>25</v>
      </c>
      <c r="D12" s="10" t="str">
        <f t="shared" si="4"/>
        <v>1</v>
      </c>
      <c r="E12" s="10"/>
      <c r="F12" s="10" t="s">
        <v>114</v>
      </c>
      <c r="G12" s="4">
        <f t="shared" si="5"/>
        <v>120</v>
      </c>
      <c r="H12" s="4">
        <f t="shared" si="6"/>
        <v>1.2</v>
      </c>
      <c r="I12" s="8">
        <v>73418</v>
      </c>
      <c r="J12" s="8">
        <v>2.4580000000000002</v>
      </c>
      <c r="M12" s="18">
        <v>6.6859999999999999</v>
      </c>
      <c r="N12" s="18">
        <v>0.11723</v>
      </c>
      <c r="O12" s="18">
        <v>0.58050000000000002</v>
      </c>
      <c r="P12" s="18">
        <v>1.6711</v>
      </c>
      <c r="Q12" s="18">
        <v>14.065200000000001</v>
      </c>
      <c r="R12" s="18">
        <v>0.94535999999999998</v>
      </c>
      <c r="S12" s="18">
        <v>0.17693999999999999</v>
      </c>
      <c r="U12" s="4">
        <v>491.51799999999997</v>
      </c>
      <c r="V12" s="4">
        <v>1.5694999999999999</v>
      </c>
      <c r="W12" s="8">
        <v>4.3766999999999996</v>
      </c>
      <c r="X12" s="8">
        <v>5.9288999999999996</v>
      </c>
      <c r="Y12" s="4">
        <v>-25.184799999999999</v>
      </c>
      <c r="Z12" s="18">
        <v>1.7885999999999999E-2</v>
      </c>
      <c r="AA12" s="18">
        <v>7.6160000000000005E-2</v>
      </c>
      <c r="AB12" s="4">
        <f t="shared" si="7"/>
        <v>-25.118269948220291</v>
      </c>
      <c r="AC12" s="18">
        <f t="shared" si="8"/>
        <v>6.6530051779707833E-2</v>
      </c>
      <c r="AD12" s="18">
        <v>0</v>
      </c>
    </row>
    <row r="13" spans="2:30" x14ac:dyDescent="0.25">
      <c r="B13" s="2">
        <v>20160406</v>
      </c>
      <c r="C13" s="18" t="s">
        <v>58</v>
      </c>
      <c r="D13" s="10" t="str">
        <f t="shared" si="4"/>
        <v>1</v>
      </c>
      <c r="E13" s="10"/>
      <c r="F13" s="10"/>
      <c r="G13" s="4">
        <f t="shared" si="5"/>
        <v>125</v>
      </c>
      <c r="H13" s="4">
        <f t="shared" si="6"/>
        <v>1.25</v>
      </c>
      <c r="I13" s="8">
        <v>73423</v>
      </c>
      <c r="J13" s="8">
        <v>2.2789999999999999</v>
      </c>
      <c r="M13" s="18">
        <v>5.8780000000000001</v>
      </c>
      <c r="N13" s="18">
        <v>0.11738</v>
      </c>
      <c r="O13" s="18">
        <v>0.58050000000000002</v>
      </c>
      <c r="P13" s="18">
        <v>1.6711</v>
      </c>
      <c r="Q13" s="18">
        <v>12.588100000000001</v>
      </c>
      <c r="R13" s="18">
        <v>0.94535999999999998</v>
      </c>
      <c r="S13" s="18">
        <v>0.17693999999999999</v>
      </c>
      <c r="U13" s="4">
        <v>348.94499999999999</v>
      </c>
      <c r="V13" s="4">
        <v>1.2616000000000001</v>
      </c>
      <c r="W13" s="8">
        <v>4.3766999999999996</v>
      </c>
      <c r="X13" s="8">
        <v>5.9288999999999996</v>
      </c>
      <c r="Y13" s="4">
        <v>-24.75</v>
      </c>
      <c r="Z13" s="18">
        <v>1.7885999999999999E-2</v>
      </c>
      <c r="AA13" s="18">
        <v>7.6160000000000005E-2</v>
      </c>
      <c r="AB13" s="4">
        <f t="shared" si="7"/>
        <v>-24.638829513484431</v>
      </c>
      <c r="AC13" s="18">
        <f>AB13-Y13</f>
        <v>0.11117048651556871</v>
      </c>
      <c r="AD13" s="18">
        <v>0</v>
      </c>
    </row>
    <row r="14" spans="2:30" x14ac:dyDescent="0.25">
      <c r="B14" s="2">
        <v>20160406</v>
      </c>
      <c r="C14" s="18" t="s">
        <v>26</v>
      </c>
      <c r="D14" s="10" t="str">
        <f t="shared" si="4"/>
        <v>1</v>
      </c>
      <c r="E14" s="10"/>
      <c r="F14" s="10"/>
      <c r="G14" s="4">
        <f t="shared" si="5"/>
        <v>130</v>
      </c>
      <c r="H14" s="4">
        <f t="shared" si="6"/>
        <v>1.3</v>
      </c>
      <c r="I14" s="8">
        <v>73424</v>
      </c>
      <c r="J14" s="8">
        <v>2.6309999999999998</v>
      </c>
      <c r="M14" s="18">
        <v>6.9710000000000001</v>
      </c>
      <c r="N14" s="18">
        <v>0.11229</v>
      </c>
      <c r="O14" s="18">
        <v>0.58050000000000002</v>
      </c>
      <c r="P14" s="18">
        <v>1.6711</v>
      </c>
      <c r="Q14" s="18">
        <v>15.9156</v>
      </c>
      <c r="R14" s="18">
        <v>0.94535999999999998</v>
      </c>
      <c r="S14" s="18">
        <v>0.17693999999999999</v>
      </c>
      <c r="U14" s="4">
        <v>389.42399999999998</v>
      </c>
      <c r="V14" s="4">
        <v>1.1988000000000001</v>
      </c>
      <c r="W14" s="8">
        <v>4.3766999999999996</v>
      </c>
      <c r="X14" s="8">
        <v>5.9288999999999996</v>
      </c>
      <c r="Y14" s="4">
        <v>-24.632200000000001</v>
      </c>
      <c r="Z14" s="18">
        <v>1.7885999999999999E-2</v>
      </c>
      <c r="AA14" s="18">
        <v>7.6160000000000005E-2</v>
      </c>
      <c r="AB14" s="4">
        <f t="shared" si="7"/>
        <v>-24.529001861124208</v>
      </c>
      <c r="AC14" s="18">
        <f t="shared" si="8"/>
        <v>0.10319813887579343</v>
      </c>
      <c r="AD14" s="18">
        <v>0</v>
      </c>
    </row>
    <row r="15" spans="2:30" x14ac:dyDescent="0.25">
      <c r="B15" s="2">
        <v>20160406</v>
      </c>
      <c r="C15" s="18" t="s">
        <v>59</v>
      </c>
      <c r="D15" s="10" t="str">
        <f t="shared" si="4"/>
        <v>1</v>
      </c>
      <c r="E15" s="10"/>
      <c r="F15" s="10"/>
      <c r="G15" s="4">
        <f t="shared" si="5"/>
        <v>135</v>
      </c>
      <c r="H15" s="4">
        <f t="shared" si="6"/>
        <v>1.35</v>
      </c>
      <c r="I15" s="8">
        <v>73425</v>
      </c>
      <c r="J15" s="8">
        <v>2.5630000000000002</v>
      </c>
      <c r="M15" s="18">
        <v>8.9600000000000009</v>
      </c>
      <c r="N15" s="18">
        <v>0.13508999999999999</v>
      </c>
      <c r="O15" s="18">
        <v>0.58050000000000002</v>
      </c>
      <c r="P15" s="18">
        <v>1.6711</v>
      </c>
      <c r="Q15" s="18">
        <v>17.6568</v>
      </c>
      <c r="R15" s="18">
        <v>0.94535999999999998</v>
      </c>
      <c r="S15" s="18">
        <v>0.17693999999999999</v>
      </c>
      <c r="U15" s="4">
        <v>530.47799999999995</v>
      </c>
      <c r="V15" s="4">
        <v>1.61</v>
      </c>
      <c r="W15" s="8">
        <v>4.3766999999999996</v>
      </c>
      <c r="X15" s="8">
        <v>5.9288999999999996</v>
      </c>
      <c r="Y15" s="4">
        <v>-24.488</v>
      </c>
      <c r="Z15" s="18">
        <v>1.7885999999999999E-2</v>
      </c>
      <c r="AA15" s="18">
        <v>7.6160000000000005E-2</v>
      </c>
      <c r="AB15" s="4">
        <f t="shared" si="7"/>
        <v>-24.409377023000246</v>
      </c>
      <c r="AC15" s="18">
        <f t="shared" si="8"/>
        <v>7.8622976999753291E-2</v>
      </c>
      <c r="AD15" s="18">
        <v>0</v>
      </c>
    </row>
    <row r="16" spans="2:30" x14ac:dyDescent="0.25">
      <c r="B16" s="2">
        <v>20160406</v>
      </c>
      <c r="C16" s="18" t="s">
        <v>27</v>
      </c>
      <c r="D16" s="10" t="str">
        <f t="shared" si="4"/>
        <v>1</v>
      </c>
      <c r="E16" s="10"/>
      <c r="F16" s="10"/>
      <c r="G16" s="4">
        <f t="shared" si="5"/>
        <v>140</v>
      </c>
      <c r="H16" s="4">
        <f t="shared" si="6"/>
        <v>1.4</v>
      </c>
      <c r="I16" s="8">
        <v>73426</v>
      </c>
      <c r="J16" s="8">
        <v>2.2629000000000001</v>
      </c>
      <c r="M16" s="18">
        <v>6.3540000000000001</v>
      </c>
      <c r="N16" s="18">
        <v>0.12359000000000001</v>
      </c>
      <c r="O16" s="18">
        <v>0.58050000000000002</v>
      </c>
      <c r="P16" s="18">
        <v>1.6711</v>
      </c>
      <c r="Q16" s="18">
        <v>14.654999999999999</v>
      </c>
      <c r="R16" s="18">
        <v>0.94535999999999998</v>
      </c>
      <c r="S16" s="18">
        <v>0.17693999999999999</v>
      </c>
      <c r="U16" s="4">
        <v>330.68700000000001</v>
      </c>
      <c r="V16" s="4">
        <v>1.2149000000000001</v>
      </c>
      <c r="W16" s="8">
        <v>4.3766999999999996</v>
      </c>
      <c r="X16" s="8">
        <v>5.9288999999999996</v>
      </c>
      <c r="Y16" s="4">
        <v>-24.410599999999999</v>
      </c>
      <c r="Z16" s="18">
        <v>1.7885999999999999E-2</v>
      </c>
      <c r="AA16" s="18">
        <v>7.6160000000000005E-2</v>
      </c>
      <c r="AB16" s="4">
        <f t="shared" si="7"/>
        <v>-24.279484642123158</v>
      </c>
      <c r="AC16" s="18">
        <f t="shared" si="8"/>
        <v>0.13111535787684048</v>
      </c>
      <c r="AD16" s="18">
        <v>0</v>
      </c>
    </row>
    <row r="17" spans="2:30" x14ac:dyDescent="0.25">
      <c r="B17" s="2">
        <v>20160406</v>
      </c>
      <c r="C17" s="18" t="s">
        <v>60</v>
      </c>
      <c r="D17" s="10" t="str">
        <f t="shared" si="4"/>
        <v>1</v>
      </c>
      <c r="E17" s="10"/>
      <c r="F17" s="10" t="s">
        <v>114</v>
      </c>
      <c r="G17" s="4">
        <f t="shared" si="5"/>
        <v>145</v>
      </c>
      <c r="H17" s="4">
        <f t="shared" si="6"/>
        <v>1.45</v>
      </c>
      <c r="I17" s="8">
        <v>73427</v>
      </c>
      <c r="J17" s="8">
        <v>2.7549999999999999</v>
      </c>
      <c r="M17" s="18">
        <v>9.4580000000000002</v>
      </c>
      <c r="N17" s="18">
        <v>0.1303</v>
      </c>
      <c r="O17" s="18">
        <v>0.58050000000000002</v>
      </c>
      <c r="P17" s="18">
        <v>1.6711</v>
      </c>
      <c r="Q17" s="18">
        <v>17.894400000000001</v>
      </c>
      <c r="R17" s="18">
        <v>0.94535999999999998</v>
      </c>
      <c r="S17" s="18">
        <v>0.17693999999999999</v>
      </c>
      <c r="U17" s="4">
        <v>493.34399999999999</v>
      </c>
      <c r="V17" s="4">
        <v>1.4049</v>
      </c>
      <c r="W17" s="8">
        <v>4.3766999999999996</v>
      </c>
      <c r="X17" s="8">
        <v>5.9288999999999996</v>
      </c>
      <c r="Y17" s="4">
        <v>-24.187899999999999</v>
      </c>
      <c r="Z17" s="18">
        <v>1.7885999999999999E-2</v>
      </c>
      <c r="AA17" s="18">
        <v>7.6160000000000005E-2</v>
      </c>
      <c r="AB17" s="4">
        <f t="shared" si="7"/>
        <v>-24.095269414531632</v>
      </c>
      <c r="AC17" s="18">
        <f t="shared" si="8"/>
        <v>9.2630585468366888E-2</v>
      </c>
      <c r="AD17" s="18">
        <v>0.18758623498422133</v>
      </c>
    </row>
    <row r="18" spans="2:30" x14ac:dyDescent="0.25">
      <c r="B18" s="2">
        <v>20160406</v>
      </c>
      <c r="C18" s="18" t="s">
        <v>28</v>
      </c>
      <c r="D18" s="10" t="str">
        <f t="shared" si="4"/>
        <v>1</v>
      </c>
      <c r="E18" s="10"/>
      <c r="F18" s="10"/>
      <c r="G18" s="4">
        <f t="shared" si="5"/>
        <v>150</v>
      </c>
      <c r="H18" s="4">
        <f t="shared" si="6"/>
        <v>1.5</v>
      </c>
      <c r="I18" s="8">
        <v>73428</v>
      </c>
      <c r="J18" s="8">
        <v>2.8719999999999999</v>
      </c>
      <c r="M18" s="18">
        <v>6.8810000000000002</v>
      </c>
      <c r="N18" s="18">
        <v>0.10206</v>
      </c>
      <c r="O18" s="18">
        <v>0.58050000000000002</v>
      </c>
      <c r="P18" s="18">
        <v>1.6711</v>
      </c>
      <c r="Q18" s="18">
        <v>15.684900000000001</v>
      </c>
      <c r="R18" s="18">
        <v>0.94535999999999998</v>
      </c>
      <c r="S18" s="18">
        <v>0.17693999999999999</v>
      </c>
      <c r="U18" s="4">
        <v>349.86500000000001</v>
      </c>
      <c r="V18" s="4">
        <v>1.0033000000000001</v>
      </c>
      <c r="W18" s="8">
        <v>4.3766999999999996</v>
      </c>
      <c r="X18" s="8">
        <v>5.9288999999999996</v>
      </c>
      <c r="Y18" s="4">
        <v>-24.415900000000001</v>
      </c>
      <c r="Z18" s="18">
        <v>1.7885999999999999E-2</v>
      </c>
      <c r="AA18" s="18">
        <v>7.6160000000000005E-2</v>
      </c>
      <c r="AB18" s="4">
        <f t="shared" si="7"/>
        <v>-24.2924423625361</v>
      </c>
      <c r="AC18" s="18">
        <f t="shared" si="8"/>
        <v>0.12345763746390048</v>
      </c>
      <c r="AD18" s="18">
        <v>0</v>
      </c>
    </row>
    <row r="19" spans="2:30" x14ac:dyDescent="0.25">
      <c r="B19" s="2">
        <v>20160406</v>
      </c>
      <c r="C19" s="18" t="s">
        <v>61</v>
      </c>
      <c r="D19" s="10" t="str">
        <f t="shared" si="4"/>
        <v>1</v>
      </c>
      <c r="E19" s="10"/>
      <c r="F19" s="10"/>
      <c r="G19" s="4">
        <f t="shared" si="5"/>
        <v>155</v>
      </c>
      <c r="H19" s="4">
        <f t="shared" si="6"/>
        <v>1.55</v>
      </c>
      <c r="I19" s="8">
        <v>73432</v>
      </c>
      <c r="J19" s="8">
        <v>2.911</v>
      </c>
      <c r="M19" s="18">
        <v>8.2560000000000002</v>
      </c>
      <c r="N19" s="18">
        <v>0.11276</v>
      </c>
      <c r="O19" s="18">
        <v>0.58050000000000002</v>
      </c>
      <c r="P19" s="18">
        <v>1.6711</v>
      </c>
      <c r="Q19" s="18">
        <v>18.1145</v>
      </c>
      <c r="R19" s="18">
        <v>0.94535999999999998</v>
      </c>
      <c r="S19" s="18">
        <v>0.17693999999999999</v>
      </c>
      <c r="U19" s="4">
        <v>455.12900000000002</v>
      </c>
      <c r="V19" s="4">
        <v>1.2391000000000001</v>
      </c>
      <c r="W19" s="8">
        <v>4.3766999999999996</v>
      </c>
      <c r="X19" s="8">
        <v>5.9288999999999996</v>
      </c>
      <c r="Y19" s="4">
        <v>-24.333200000000001</v>
      </c>
      <c r="Z19" s="18">
        <v>1.7885999999999999E-2</v>
      </c>
      <c r="AA19" s="18">
        <v>7.6160000000000005E-2</v>
      </c>
      <c r="AB19" s="4">
        <f t="shared" si="7"/>
        <v>-24.236741118220099</v>
      </c>
      <c r="AC19" s="18">
        <f t="shared" si="8"/>
        <v>9.6458881779902583E-2</v>
      </c>
      <c r="AD19" s="18">
        <v>0</v>
      </c>
    </row>
    <row r="20" spans="2:30" x14ac:dyDescent="0.25">
      <c r="B20" s="2">
        <v>20160406</v>
      </c>
      <c r="C20" s="18" t="s">
        <v>29</v>
      </c>
      <c r="D20" s="10" t="str">
        <f t="shared" si="4"/>
        <v>1</v>
      </c>
      <c r="E20" s="10"/>
      <c r="F20" s="10"/>
      <c r="G20" s="4">
        <f t="shared" si="5"/>
        <v>160</v>
      </c>
      <c r="H20" s="4">
        <f t="shared" si="6"/>
        <v>1.6</v>
      </c>
      <c r="I20" s="8">
        <v>73433</v>
      </c>
      <c r="J20" s="8">
        <v>3.2469999999999999</v>
      </c>
      <c r="M20" s="18">
        <v>4.9950000000000001</v>
      </c>
      <c r="N20" s="18">
        <v>7.5438000000000005E-2</v>
      </c>
      <c r="O20" s="18">
        <v>0.58050000000000002</v>
      </c>
      <c r="P20" s="18">
        <v>1.6711</v>
      </c>
      <c r="Q20" s="18">
        <v>12.3363</v>
      </c>
      <c r="R20" s="18">
        <v>0.94535999999999998</v>
      </c>
      <c r="S20" s="18">
        <v>0.17693999999999999</v>
      </c>
      <c r="U20" s="4">
        <v>241.011</v>
      </c>
      <c r="V20" s="4">
        <v>0.65634999999999999</v>
      </c>
      <c r="W20" s="8">
        <v>4.3766999999999996</v>
      </c>
      <c r="X20" s="8">
        <v>5.9288999999999996</v>
      </c>
      <c r="Y20" s="4">
        <v>-24.857099999999999</v>
      </c>
      <c r="Z20" s="18">
        <v>1.7885999999999999E-2</v>
      </c>
      <c r="AA20" s="18">
        <v>7.6160000000000005E-2</v>
      </c>
      <c r="AB20" s="4">
        <f t="shared" si="7"/>
        <v>-24.699332743126583</v>
      </c>
      <c r="AC20" s="18">
        <f t="shared" si="8"/>
        <v>0.15776725687341653</v>
      </c>
      <c r="AD20" s="18">
        <v>0</v>
      </c>
    </row>
    <row r="21" spans="2:30" x14ac:dyDescent="0.25">
      <c r="B21" s="2">
        <v>20160406</v>
      </c>
      <c r="C21" s="18" t="s">
        <v>62</v>
      </c>
      <c r="D21" s="10" t="str">
        <f t="shared" si="4"/>
        <v>1</v>
      </c>
      <c r="E21" s="10"/>
      <c r="F21" s="10"/>
      <c r="G21" s="4">
        <f t="shared" si="5"/>
        <v>165</v>
      </c>
      <c r="H21" s="4">
        <f t="shared" si="6"/>
        <v>1.65</v>
      </c>
      <c r="I21" s="8">
        <v>73434</v>
      </c>
      <c r="J21" s="8">
        <v>3.1080000000000001</v>
      </c>
      <c r="M21" s="18">
        <v>4.0650000000000004</v>
      </c>
      <c r="N21" s="18">
        <v>7.1167999999999995E-2</v>
      </c>
      <c r="O21" s="18">
        <v>0.58050000000000002</v>
      </c>
      <c r="P21" s="18">
        <v>1.6711</v>
      </c>
      <c r="Q21" s="18">
        <v>9.6690000000000005</v>
      </c>
      <c r="R21" s="18">
        <v>0.94535999999999998</v>
      </c>
      <c r="S21" s="18">
        <v>0.17693999999999999</v>
      </c>
      <c r="U21" s="4">
        <v>233.10599999999999</v>
      </c>
      <c r="V21" s="4">
        <v>0.66817000000000004</v>
      </c>
      <c r="W21" s="8">
        <v>4.3766999999999996</v>
      </c>
      <c r="X21" s="8">
        <v>5.9288999999999996</v>
      </c>
      <c r="Y21" s="4">
        <v>-25.514600000000002</v>
      </c>
      <c r="Z21" s="18">
        <v>1.7885999999999999E-2</v>
      </c>
      <c r="AA21" s="18">
        <v>7.6160000000000005E-2</v>
      </c>
      <c r="AB21" s="4">
        <f t="shared" si="7"/>
        <v>-25.38907819245426</v>
      </c>
      <c r="AC21" s="18">
        <f t="shared" si="8"/>
        <v>0.12552180754574138</v>
      </c>
      <c r="AD21" s="18">
        <v>0</v>
      </c>
    </row>
    <row r="22" spans="2:30" x14ac:dyDescent="0.25">
      <c r="B22" s="2">
        <v>20160406</v>
      </c>
      <c r="C22" s="18" t="s">
        <v>30</v>
      </c>
      <c r="D22" s="10" t="str">
        <f t="shared" si="4"/>
        <v>1</v>
      </c>
      <c r="E22" s="10"/>
      <c r="F22" s="10"/>
      <c r="G22" s="4">
        <f t="shared" si="5"/>
        <v>170</v>
      </c>
      <c r="H22" s="4">
        <f t="shared" si="6"/>
        <v>1.7</v>
      </c>
      <c r="I22" s="8">
        <v>73435</v>
      </c>
      <c r="J22" s="8">
        <v>3.4769999999999999</v>
      </c>
      <c r="M22" s="18">
        <v>3.4870000000000001</v>
      </c>
      <c r="N22" s="18">
        <v>5.9367999999999997E-2</v>
      </c>
      <c r="O22" s="18">
        <v>0.58050000000000002</v>
      </c>
      <c r="P22" s="18">
        <v>1.6711</v>
      </c>
      <c r="Q22" s="18">
        <v>4.8079999999999998</v>
      </c>
      <c r="R22" s="18">
        <v>0.94535999999999998</v>
      </c>
      <c r="S22" s="18">
        <v>0.17693999999999999</v>
      </c>
      <c r="U22" s="4">
        <v>183.33</v>
      </c>
      <c r="V22" s="4">
        <v>0.49858999999999998</v>
      </c>
      <c r="W22" s="8">
        <v>4.3766999999999996</v>
      </c>
      <c r="X22" s="8">
        <v>5.9288999999999996</v>
      </c>
      <c r="Y22" s="4">
        <v>-25.3141</v>
      </c>
      <c r="Z22" s="18">
        <v>1.7885999999999999E-2</v>
      </c>
      <c r="AA22" s="18">
        <v>7.6160000000000005E-2</v>
      </c>
      <c r="AB22" s="4">
        <f t="shared" si="7"/>
        <v>-25.137029333665769</v>
      </c>
      <c r="AC22" s="18">
        <f t="shared" si="8"/>
        <v>0.17707066633423096</v>
      </c>
      <c r="AD22" s="18">
        <v>0</v>
      </c>
    </row>
    <row r="23" spans="2:30" x14ac:dyDescent="0.25">
      <c r="B23" s="2">
        <v>20160406</v>
      </c>
      <c r="C23" s="18" t="s">
        <v>63</v>
      </c>
      <c r="D23" s="10" t="str">
        <f t="shared" si="4"/>
        <v>1</v>
      </c>
      <c r="E23" s="10"/>
      <c r="F23" s="10"/>
      <c r="G23" s="4">
        <f t="shared" si="5"/>
        <v>175</v>
      </c>
      <c r="H23" s="4">
        <f t="shared" si="6"/>
        <v>1.75</v>
      </c>
      <c r="I23" s="8">
        <v>73436</v>
      </c>
      <c r="J23" s="8">
        <v>3.4329999999999998</v>
      </c>
      <c r="M23" s="18">
        <v>3.9260000000000002</v>
      </c>
      <c r="N23" s="18">
        <v>6.3395999999999994E-2</v>
      </c>
      <c r="O23" s="18">
        <v>0.58050000000000002</v>
      </c>
      <c r="P23" s="18">
        <v>1.6711</v>
      </c>
      <c r="Q23" s="18">
        <v>7.9172000000000002</v>
      </c>
      <c r="R23" s="18">
        <v>0.94535999999999998</v>
      </c>
      <c r="S23" s="18">
        <v>0.17693999999999999</v>
      </c>
      <c r="U23" s="4">
        <v>240.762</v>
      </c>
      <c r="V23" s="4">
        <v>0.62029000000000001</v>
      </c>
      <c r="W23" s="8">
        <v>4.3766999999999996</v>
      </c>
      <c r="X23" s="8">
        <v>5.9288999999999996</v>
      </c>
      <c r="Y23" s="4">
        <v>-25.461600000000001</v>
      </c>
      <c r="Z23" s="18">
        <v>1.7885999999999999E-2</v>
      </c>
      <c r="AA23" s="18">
        <v>7.6160000000000005E-2</v>
      </c>
      <c r="AB23" s="4">
        <f t="shared" si="7"/>
        <v>-25.337339233801515</v>
      </c>
      <c r="AC23" s="18">
        <f t="shared" si="8"/>
        <v>0.12426076619848558</v>
      </c>
      <c r="AD23" s="18">
        <v>0</v>
      </c>
    </row>
    <row r="24" spans="2:30" x14ac:dyDescent="0.25">
      <c r="B24" s="2">
        <v>20160406</v>
      </c>
      <c r="C24" s="18" t="s">
        <v>31</v>
      </c>
      <c r="D24" s="10" t="str">
        <f t="shared" si="4"/>
        <v>1</v>
      </c>
      <c r="E24" s="10"/>
      <c r="F24" s="10" t="s">
        <v>114</v>
      </c>
      <c r="G24" s="4">
        <f t="shared" si="5"/>
        <v>180</v>
      </c>
      <c r="H24" s="4">
        <f t="shared" si="6"/>
        <v>1.8</v>
      </c>
      <c r="I24" s="8">
        <v>73437</v>
      </c>
      <c r="J24" s="8">
        <v>3.2509999999999999</v>
      </c>
      <c r="M24" s="18">
        <v>3.3580000000000001</v>
      </c>
      <c r="N24" s="18">
        <v>6.2482000000000003E-2</v>
      </c>
      <c r="O24" s="18">
        <v>0.58050000000000002</v>
      </c>
      <c r="P24" s="18">
        <v>1.6711</v>
      </c>
      <c r="Q24" s="18">
        <v>5.8028000000000004</v>
      </c>
      <c r="R24" s="18">
        <v>0.94535999999999998</v>
      </c>
      <c r="S24" s="18">
        <v>0.17693999999999999</v>
      </c>
      <c r="U24" s="4">
        <v>195.828</v>
      </c>
      <c r="V24" s="4">
        <v>0.55974000000000002</v>
      </c>
      <c r="W24" s="8">
        <v>4.3766999999999996</v>
      </c>
      <c r="X24" s="8">
        <v>5.9288999999999996</v>
      </c>
      <c r="Y24" s="4">
        <v>-25.878299999999999</v>
      </c>
      <c r="Z24" s="18">
        <v>1.7885999999999999E-2</v>
      </c>
      <c r="AA24" s="18">
        <v>7.6160000000000005E-2</v>
      </c>
      <c r="AB24" s="4">
        <f t="shared" si="7"/>
        <v>-25.752460876078242</v>
      </c>
      <c r="AC24" s="18">
        <f t="shared" si="8"/>
        <v>0.12583912392175733</v>
      </c>
      <c r="AD24" s="18">
        <v>0.15954788205008014</v>
      </c>
    </row>
    <row r="25" spans="2:30" x14ac:dyDescent="0.25">
      <c r="B25" s="2">
        <v>20160406</v>
      </c>
      <c r="C25" s="18" t="s">
        <v>66</v>
      </c>
      <c r="D25" s="10" t="str">
        <f t="shared" si="4"/>
        <v>1</v>
      </c>
      <c r="E25" s="10"/>
      <c r="F25" s="10"/>
      <c r="G25" s="4">
        <f t="shared" si="5"/>
        <v>185</v>
      </c>
      <c r="H25" s="4">
        <f t="shared" si="6"/>
        <v>1.85</v>
      </c>
      <c r="I25" s="8">
        <v>73442</v>
      </c>
      <c r="J25" s="8">
        <v>3.649</v>
      </c>
      <c r="M25" s="18">
        <v>3.0649999999999999</v>
      </c>
      <c r="N25" s="18">
        <v>5.3615999999999997E-2</v>
      </c>
      <c r="O25" s="18">
        <v>0.58050000000000002</v>
      </c>
      <c r="P25" s="18">
        <v>1.6711</v>
      </c>
      <c r="Q25" s="18">
        <v>3.1425000000000001</v>
      </c>
      <c r="R25" s="18">
        <v>0.94535999999999998</v>
      </c>
      <c r="S25" s="18">
        <v>0.17693999999999999</v>
      </c>
      <c r="U25" s="4">
        <v>162.69</v>
      </c>
      <c r="V25" s="4">
        <v>0.43609999999999999</v>
      </c>
      <c r="W25" s="8">
        <v>4.3766999999999996</v>
      </c>
      <c r="X25" s="8">
        <v>5.9288999999999996</v>
      </c>
      <c r="Y25" s="4">
        <v>-25.894200000000001</v>
      </c>
      <c r="Z25" s="18">
        <v>1.7885999999999999E-2</v>
      </c>
      <c r="AA25" s="18">
        <v>7.6160000000000005E-2</v>
      </c>
      <c r="AB25" s="4">
        <f t="shared" si="7"/>
        <v>-25.741904525891265</v>
      </c>
      <c r="AC25" s="18">
        <f t="shared" si="8"/>
        <v>0.15229547410873678</v>
      </c>
      <c r="AD25" s="18">
        <v>0</v>
      </c>
    </row>
    <row r="26" spans="2:30" x14ac:dyDescent="0.25">
      <c r="B26" s="2">
        <v>20160406</v>
      </c>
      <c r="C26" s="18" t="s">
        <v>32</v>
      </c>
      <c r="D26" s="10" t="str">
        <f t="shared" si="4"/>
        <v>1</v>
      </c>
      <c r="E26" s="10"/>
      <c r="F26" s="10"/>
      <c r="G26" s="4">
        <f t="shared" si="5"/>
        <v>190</v>
      </c>
      <c r="H26" s="4">
        <f t="shared" si="6"/>
        <v>1.9</v>
      </c>
      <c r="I26" s="8">
        <v>73443</v>
      </c>
      <c r="J26" s="8">
        <v>3.7069999999999999</v>
      </c>
      <c r="M26" s="18">
        <v>3.8860000000000001</v>
      </c>
      <c r="N26" s="18">
        <v>5.8435000000000001E-2</v>
      </c>
      <c r="O26" s="18">
        <v>0.58050000000000002</v>
      </c>
      <c r="P26" s="18">
        <v>1.6711</v>
      </c>
      <c r="Q26" s="18">
        <v>5.6689999999999996</v>
      </c>
      <c r="R26" s="18">
        <v>0.94535999999999998</v>
      </c>
      <c r="S26" s="18">
        <v>0.17693999999999999</v>
      </c>
      <c r="U26" s="4">
        <v>250.83099999999999</v>
      </c>
      <c r="V26" s="4">
        <v>0.59316000000000002</v>
      </c>
      <c r="W26" s="8">
        <v>4.3766999999999996</v>
      </c>
      <c r="X26" s="8">
        <v>5.9288999999999996</v>
      </c>
      <c r="Y26" s="4">
        <v>-25.698</v>
      </c>
      <c r="Z26" s="18">
        <v>1.7885999999999999E-2</v>
      </c>
      <c r="AA26" s="18">
        <v>7.6160000000000005E-2</v>
      </c>
      <c r="AB26" s="4">
        <f t="shared" si="7"/>
        <v>-25.591607267686427</v>
      </c>
      <c r="AC26" s="18">
        <f t="shared" si="8"/>
        <v>0.10639273231357294</v>
      </c>
      <c r="AD26" s="18">
        <v>0</v>
      </c>
    </row>
    <row r="27" spans="2:30" x14ac:dyDescent="0.25">
      <c r="B27" s="2">
        <v>20160406</v>
      </c>
      <c r="C27" s="18" t="s">
        <v>67</v>
      </c>
      <c r="D27" s="10" t="str">
        <f t="shared" si="4"/>
        <v>1</v>
      </c>
      <c r="E27" s="10"/>
      <c r="F27" s="10"/>
      <c r="G27" s="4">
        <f t="shared" si="5"/>
        <v>195</v>
      </c>
      <c r="H27" s="4">
        <f t="shared" si="6"/>
        <v>1.95</v>
      </c>
      <c r="I27" s="8">
        <v>73444</v>
      </c>
      <c r="J27" s="8">
        <v>3.476</v>
      </c>
      <c r="M27" s="18">
        <v>2.4849999999999999</v>
      </c>
      <c r="N27" s="18">
        <v>5.2020999999999998E-2</v>
      </c>
      <c r="O27" s="18">
        <v>0.58050000000000002</v>
      </c>
      <c r="P27" s="18">
        <v>1.6711</v>
      </c>
      <c r="Q27" s="18">
        <v>2.4534E-2</v>
      </c>
      <c r="R27" s="18">
        <v>0.94535999999999998</v>
      </c>
      <c r="S27" s="18">
        <v>0.17693999999999999</v>
      </c>
      <c r="U27" s="4">
        <v>119.453</v>
      </c>
      <c r="V27" s="4">
        <v>0.37207000000000001</v>
      </c>
      <c r="W27" s="8">
        <v>4.3766999999999996</v>
      </c>
      <c r="X27" s="8">
        <v>5.9288999999999996</v>
      </c>
      <c r="Y27" s="4">
        <v>-25.96</v>
      </c>
      <c r="Z27" s="18">
        <v>1.7885999999999999E-2</v>
      </c>
      <c r="AA27" s="18">
        <v>7.6160000000000005E-2</v>
      </c>
      <c r="AB27" s="4">
        <f t="shared" si="7"/>
        <v>-25.753850579888955</v>
      </c>
      <c r="AC27" s="18">
        <f t="shared" si="8"/>
        <v>0.20614942011104631</v>
      </c>
      <c r="AD27" s="18">
        <v>0</v>
      </c>
    </row>
    <row r="28" spans="2:30" x14ac:dyDescent="0.25">
      <c r="B28" s="2">
        <v>20160406</v>
      </c>
      <c r="C28" s="18" t="s">
        <v>33</v>
      </c>
      <c r="D28" s="10" t="str">
        <f t="shared" si="4"/>
        <v>1</v>
      </c>
      <c r="E28" s="10"/>
      <c r="F28" s="10"/>
      <c r="G28" s="4">
        <f t="shared" si="5"/>
        <v>200</v>
      </c>
      <c r="H28" s="4">
        <f t="shared" si="6"/>
        <v>2</v>
      </c>
      <c r="I28" s="8">
        <v>73445</v>
      </c>
      <c r="J28" s="8">
        <v>3.5449999999999999</v>
      </c>
      <c r="M28" s="18">
        <v>3.899</v>
      </c>
      <c r="N28" s="18">
        <v>6.1199000000000003E-2</v>
      </c>
      <c r="O28" s="18">
        <v>0.58050000000000002</v>
      </c>
      <c r="P28" s="18">
        <v>1.6711</v>
      </c>
      <c r="Q28" s="18">
        <v>6.5087999999999999</v>
      </c>
      <c r="R28" s="18">
        <v>0.94535999999999998</v>
      </c>
      <c r="S28" s="18">
        <v>0.17693999999999999</v>
      </c>
      <c r="U28" s="4">
        <v>290.77499999999998</v>
      </c>
      <c r="V28" s="4">
        <v>0.69793000000000005</v>
      </c>
      <c r="W28" s="8">
        <v>4.3766999999999996</v>
      </c>
      <c r="X28" s="8">
        <v>5.9288999999999996</v>
      </c>
      <c r="Y28" s="4">
        <v>-25.496500000000001</v>
      </c>
      <c r="Z28" s="18">
        <v>1.7885999999999999E-2</v>
      </c>
      <c r="AA28" s="18">
        <v>7.6160000000000005E-2</v>
      </c>
      <c r="AB28" s="4">
        <f t="shared" si="7"/>
        <v>-25.396183220691309</v>
      </c>
      <c r="AC28" s="18">
        <f t="shared" si="8"/>
        <v>0.10031677930869165</v>
      </c>
      <c r="AD28" s="18">
        <v>0</v>
      </c>
    </row>
    <row r="29" spans="2:30" x14ac:dyDescent="0.25">
      <c r="B29" s="2">
        <v>20160406</v>
      </c>
      <c r="C29" s="18" t="s">
        <v>68</v>
      </c>
      <c r="D29" s="10" t="str">
        <f t="shared" si="4"/>
        <v>1</v>
      </c>
      <c r="E29" s="10"/>
      <c r="F29" s="10"/>
      <c r="G29" s="4">
        <f t="shared" si="5"/>
        <v>205</v>
      </c>
      <c r="H29" s="4">
        <f t="shared" si="6"/>
        <v>2.0499999999999998</v>
      </c>
      <c r="I29" s="8">
        <v>73447</v>
      </c>
      <c r="J29" s="8">
        <v>3.98</v>
      </c>
      <c r="M29" s="18">
        <v>2.6459999999999999</v>
      </c>
      <c r="N29" s="18">
        <v>4.6467000000000001E-2</v>
      </c>
      <c r="O29" s="18">
        <v>0.58050000000000002</v>
      </c>
      <c r="P29" s="18">
        <v>1.6711</v>
      </c>
      <c r="Q29" s="18">
        <v>0.95235999999999998</v>
      </c>
      <c r="R29" s="18">
        <v>0.94535999999999998</v>
      </c>
      <c r="S29" s="18">
        <v>0.17693999999999999</v>
      </c>
      <c r="U29" s="4">
        <v>141.44999999999999</v>
      </c>
      <c r="V29" s="4">
        <v>0.36304999999999998</v>
      </c>
      <c r="W29" s="8">
        <v>4.3766999999999996</v>
      </c>
      <c r="X29" s="8">
        <v>5.9288999999999996</v>
      </c>
      <c r="Y29" s="4">
        <v>-25.790299999999998</v>
      </c>
      <c r="Z29" s="18">
        <v>1.7885999999999999E-2</v>
      </c>
      <c r="AA29" s="18">
        <v>7.6160000000000005E-2</v>
      </c>
      <c r="AB29" s="4">
        <f t="shared" si="7"/>
        <v>-25.602625172876799</v>
      </c>
      <c r="AC29" s="18">
        <f t="shared" si="8"/>
        <v>0.18767482712319961</v>
      </c>
      <c r="AD29" s="18">
        <v>0</v>
      </c>
    </row>
    <row r="30" spans="2:30" x14ac:dyDescent="0.25">
      <c r="B30" s="2">
        <v>20160406</v>
      </c>
      <c r="C30" s="18" t="s">
        <v>69</v>
      </c>
      <c r="D30" s="10" t="str">
        <f t="shared" si="4"/>
        <v>1</v>
      </c>
      <c r="E30" s="10"/>
      <c r="F30" s="10"/>
      <c r="G30" s="4">
        <f t="shared" si="5"/>
        <v>215</v>
      </c>
      <c r="H30" s="4">
        <f t="shared" si="6"/>
        <v>2.15</v>
      </c>
      <c r="I30" s="8">
        <v>73449</v>
      </c>
      <c r="J30" s="8">
        <v>3.9849999999999999</v>
      </c>
      <c r="M30" s="18">
        <v>4.4630000000000001</v>
      </c>
      <c r="N30" s="18">
        <v>5.8056999999999997E-2</v>
      </c>
      <c r="O30" s="18">
        <v>0.58050000000000002</v>
      </c>
      <c r="P30" s="18">
        <v>1.6711</v>
      </c>
      <c r="Q30" s="18">
        <v>8.2535000000000007</v>
      </c>
      <c r="R30" s="18">
        <v>0.94535999999999998</v>
      </c>
      <c r="S30" s="18">
        <v>0.17693999999999999</v>
      </c>
      <c r="U30" s="4">
        <v>282.24700000000001</v>
      </c>
      <c r="V30" s="4">
        <v>0.60611999999999999</v>
      </c>
      <c r="W30" s="8">
        <v>4.3766999999999996</v>
      </c>
      <c r="X30" s="8">
        <v>5.9288999999999996</v>
      </c>
      <c r="Y30" s="4">
        <v>-25.230399999999999</v>
      </c>
      <c r="Z30" s="18">
        <v>1.7885999999999999E-2</v>
      </c>
      <c r="AA30" s="18">
        <v>7.6160000000000005E-2</v>
      </c>
      <c r="AB30" s="4">
        <f t="shared" si="7"/>
        <v>-25.114365731684135</v>
      </c>
      <c r="AC30" s="18">
        <f t="shared" si="8"/>
        <v>0.11603426831586461</v>
      </c>
      <c r="AD30" s="18">
        <v>0</v>
      </c>
    </row>
    <row r="31" spans="2:30" x14ac:dyDescent="0.25">
      <c r="B31" s="2">
        <v>20160406</v>
      </c>
      <c r="C31" s="18" t="s">
        <v>35</v>
      </c>
      <c r="D31" s="10" t="str">
        <f t="shared" si="4"/>
        <v>1</v>
      </c>
      <c r="E31" s="10"/>
      <c r="F31" s="10"/>
      <c r="G31" s="4">
        <f t="shared" si="5"/>
        <v>220</v>
      </c>
      <c r="H31" s="4">
        <f t="shared" si="6"/>
        <v>2.2000000000000002</v>
      </c>
      <c r="I31" s="8">
        <v>73450</v>
      </c>
      <c r="J31" s="8">
        <v>4.2850000000000001</v>
      </c>
      <c r="M31" s="18">
        <v>2.976</v>
      </c>
      <c r="N31" s="18">
        <v>4.5127E-2</v>
      </c>
      <c r="O31" s="18">
        <v>0.58050000000000002</v>
      </c>
      <c r="P31" s="18">
        <v>1.6711</v>
      </c>
      <c r="Q31" s="18">
        <v>3.0739000000000001</v>
      </c>
      <c r="R31" s="18">
        <v>0.94535999999999998</v>
      </c>
      <c r="S31" s="18">
        <v>0.17693999999999999</v>
      </c>
      <c r="U31" s="4">
        <v>134.57599999999999</v>
      </c>
      <c r="V31" s="4">
        <v>0.32615</v>
      </c>
      <c r="W31" s="8">
        <v>4.3766999999999996</v>
      </c>
      <c r="X31" s="8">
        <v>5.9288999999999996</v>
      </c>
      <c r="Y31" s="4">
        <v>-25.4849</v>
      </c>
      <c r="Z31" s="18">
        <v>1.7885999999999999E-2</v>
      </c>
      <c r="AA31" s="18">
        <v>7.6160000000000005E-2</v>
      </c>
      <c r="AB31" s="4">
        <f t="shared" si="7"/>
        <v>-25.254799517444159</v>
      </c>
      <c r="AC31" s="18">
        <f t="shared" si="8"/>
        <v>0.23010048255584081</v>
      </c>
      <c r="AD31" s="18">
        <v>0</v>
      </c>
    </row>
    <row r="32" spans="2:30" x14ac:dyDescent="0.25">
      <c r="B32" s="2">
        <v>20160406</v>
      </c>
      <c r="C32" s="18" t="s">
        <v>70</v>
      </c>
      <c r="D32" s="10" t="str">
        <f t="shared" si="4"/>
        <v>1</v>
      </c>
      <c r="E32" s="10"/>
      <c r="F32" s="10"/>
      <c r="G32" s="4">
        <f t="shared" si="5"/>
        <v>225</v>
      </c>
      <c r="H32" s="4">
        <f t="shared" si="6"/>
        <v>2.25</v>
      </c>
      <c r="I32" s="8">
        <v>73451</v>
      </c>
      <c r="J32" s="8">
        <v>4.26</v>
      </c>
      <c r="M32" s="18">
        <v>2.7050000000000001</v>
      </c>
      <c r="N32" s="18">
        <v>4.3767E-2</v>
      </c>
      <c r="O32" s="18">
        <v>0.58050000000000002</v>
      </c>
      <c r="P32" s="18">
        <v>1.6711</v>
      </c>
      <c r="Q32" s="18">
        <v>-0.36808000000000002</v>
      </c>
      <c r="R32" s="18">
        <v>0.94535999999999998</v>
      </c>
      <c r="S32" s="18">
        <v>0.17693999999999999</v>
      </c>
      <c r="U32" s="4">
        <v>127.452</v>
      </c>
      <c r="V32" s="4">
        <v>0.31652999999999998</v>
      </c>
      <c r="W32" s="8">
        <v>4.3766999999999996</v>
      </c>
      <c r="X32" s="8">
        <v>5.9288999999999996</v>
      </c>
      <c r="Y32" s="4">
        <v>-25.477499999999999</v>
      </c>
      <c r="Z32" s="18">
        <v>1.7885999999999999E-2</v>
      </c>
      <c r="AA32" s="18">
        <v>7.6160000000000005E-2</v>
      </c>
      <c r="AB32" s="4">
        <f t="shared" si="7"/>
        <v>-25.23229436854837</v>
      </c>
      <c r="AC32" s="18">
        <f t="shared" si="8"/>
        <v>0.2452056314516291</v>
      </c>
      <c r="AD32" s="18">
        <v>0</v>
      </c>
    </row>
    <row r="33" spans="2:30" x14ac:dyDescent="0.25">
      <c r="B33" s="2">
        <v>20160406</v>
      </c>
      <c r="C33" s="18" t="s">
        <v>36</v>
      </c>
      <c r="D33" s="10" t="str">
        <f t="shared" si="4"/>
        <v>1</v>
      </c>
      <c r="E33" s="10"/>
      <c r="F33" s="10"/>
      <c r="G33" s="4">
        <f t="shared" si="5"/>
        <v>230</v>
      </c>
      <c r="H33" s="4">
        <f t="shared" si="6"/>
        <v>2.2999999999999998</v>
      </c>
      <c r="I33" s="8">
        <v>73452</v>
      </c>
      <c r="J33" s="8">
        <v>4.4720000000000004</v>
      </c>
      <c r="M33" s="18">
        <v>3.319</v>
      </c>
      <c r="N33" s="18">
        <v>4.5199999999999997E-2</v>
      </c>
      <c r="O33" s="18">
        <v>0.58050000000000002</v>
      </c>
      <c r="P33" s="18">
        <v>1.6711</v>
      </c>
      <c r="Q33" s="18">
        <v>7.2095000000000002</v>
      </c>
      <c r="R33" s="18">
        <v>0.94535999999999998</v>
      </c>
      <c r="S33" s="18">
        <v>0.17693999999999999</v>
      </c>
      <c r="U33" s="4">
        <v>173.18100000000001</v>
      </c>
      <c r="V33" s="4">
        <v>0.37201000000000001</v>
      </c>
      <c r="W33" s="8">
        <v>4.3766999999999996</v>
      </c>
      <c r="X33" s="8">
        <v>5.9288999999999996</v>
      </c>
      <c r="Y33" s="4">
        <v>-25.410599999999999</v>
      </c>
      <c r="Z33" s="18">
        <v>1.7885999999999999E-2</v>
      </c>
      <c r="AA33" s="18">
        <v>7.6160000000000005E-2</v>
      </c>
      <c r="AB33" s="4">
        <f t="shared" si="7"/>
        <v>-25.229971264753132</v>
      </c>
      <c r="AC33" s="18">
        <f t="shared" si="8"/>
        <v>0.18062873524686651</v>
      </c>
      <c r="AD33" s="18">
        <v>0</v>
      </c>
    </row>
    <row r="34" spans="2:30" x14ac:dyDescent="0.25">
      <c r="B34" s="2">
        <v>20160406</v>
      </c>
      <c r="C34" s="18" t="s">
        <v>55</v>
      </c>
      <c r="D34" s="10" t="str">
        <f t="shared" si="4"/>
        <v>1</v>
      </c>
      <c r="E34" s="10"/>
      <c r="F34" s="10"/>
      <c r="G34" s="4">
        <f t="shared" si="5"/>
        <v>255</v>
      </c>
      <c r="H34" s="4">
        <f t="shared" si="6"/>
        <v>2.5499999999999998</v>
      </c>
      <c r="I34" s="8">
        <v>73415</v>
      </c>
      <c r="J34" s="8">
        <v>4.5380000000000003</v>
      </c>
      <c r="M34" s="18">
        <v>3.3780000000000001</v>
      </c>
      <c r="N34" s="18">
        <v>4.4873999999999997E-2</v>
      </c>
      <c r="O34" s="18">
        <v>0.58050000000000002</v>
      </c>
      <c r="P34" s="18">
        <v>1.6711</v>
      </c>
      <c r="Q34" s="18">
        <v>6.1707000000000001</v>
      </c>
      <c r="R34" s="18">
        <v>0.94535999999999998</v>
      </c>
      <c r="S34" s="18">
        <v>0.17693999999999999</v>
      </c>
      <c r="U34" s="4">
        <v>187.79499999999999</v>
      </c>
      <c r="V34" s="4">
        <v>0.38879999999999998</v>
      </c>
      <c r="W34" s="8">
        <v>4.3766999999999996</v>
      </c>
      <c r="X34" s="8">
        <v>5.9288999999999996</v>
      </c>
      <c r="Y34" s="4">
        <v>-25.085100000000001</v>
      </c>
      <c r="Z34" s="18">
        <v>1.7885999999999999E-2</v>
      </c>
      <c r="AA34" s="18">
        <v>7.6160000000000005E-2</v>
      </c>
      <c r="AB34" s="4">
        <f t="shared" si="7"/>
        <v>-24.895926906842771</v>
      </c>
      <c r="AC34" s="18">
        <f t="shared" si="8"/>
        <v>0.18917309315722974</v>
      </c>
      <c r="AD34" s="18">
        <v>0</v>
      </c>
    </row>
    <row r="35" spans="2:30" x14ac:dyDescent="0.25">
      <c r="B35" s="2">
        <v>20160406</v>
      </c>
      <c r="C35" s="18" t="s">
        <v>53</v>
      </c>
      <c r="D35" s="10" t="str">
        <f t="shared" si="4"/>
        <v>1</v>
      </c>
      <c r="E35" s="10"/>
      <c r="F35" s="10"/>
      <c r="G35" s="4">
        <f t="shared" si="5"/>
        <v>265</v>
      </c>
      <c r="H35" s="4">
        <f t="shared" si="6"/>
        <v>2.65</v>
      </c>
      <c r="I35" s="8">
        <v>73413</v>
      </c>
      <c r="J35" s="8">
        <v>4.806</v>
      </c>
      <c r="M35" s="18">
        <v>2.5750000000000002</v>
      </c>
      <c r="N35" s="18">
        <v>3.8102999999999998E-2</v>
      </c>
      <c r="O35" s="18">
        <v>0.58050000000000002</v>
      </c>
      <c r="P35" s="18">
        <v>1.6711</v>
      </c>
      <c r="Q35" s="18">
        <v>2.6126</v>
      </c>
      <c r="R35" s="18">
        <v>0.94535999999999998</v>
      </c>
      <c r="S35" s="18">
        <v>0.17693999999999999</v>
      </c>
      <c r="U35" s="4">
        <v>118.093</v>
      </c>
      <c r="V35" s="4">
        <v>0.26715</v>
      </c>
      <c r="W35" s="8">
        <v>4.3766999999999996</v>
      </c>
      <c r="X35" s="8">
        <v>5.9288999999999996</v>
      </c>
      <c r="Y35" s="4">
        <v>-25.413799999999998</v>
      </c>
      <c r="Z35" s="18">
        <v>1.7885999999999999E-2</v>
      </c>
      <c r="AA35" s="18">
        <v>7.6160000000000005E-2</v>
      </c>
      <c r="AB35" s="4">
        <f t="shared" si="7"/>
        <v>-25.139138821442437</v>
      </c>
      <c r="AC35" s="18">
        <f t="shared" si="8"/>
        <v>0.27466117855756167</v>
      </c>
      <c r="AD35" s="18">
        <v>0</v>
      </c>
    </row>
    <row r="36" spans="2:30" x14ac:dyDescent="0.25">
      <c r="B36" s="3">
        <v>20160407</v>
      </c>
      <c r="C36" s="18" t="s">
        <v>103</v>
      </c>
      <c r="D36" s="10" t="str">
        <f t="shared" si="4"/>
        <v>2</v>
      </c>
      <c r="E36" s="10"/>
      <c r="F36" s="10" t="s">
        <v>114</v>
      </c>
      <c r="G36" s="4">
        <f t="shared" si="5"/>
        <v>145</v>
      </c>
      <c r="H36" s="4">
        <f t="shared" si="6"/>
        <v>1.45</v>
      </c>
      <c r="I36" s="8">
        <v>73530</v>
      </c>
      <c r="J36" s="8">
        <v>2.6920000000000002</v>
      </c>
      <c r="M36" s="18">
        <v>8.5370000000000008</v>
      </c>
      <c r="N36" s="18">
        <v>8.5407999999999998E-2</v>
      </c>
      <c r="O36" s="18">
        <v>-2.5045999999999999</v>
      </c>
      <c r="P36" s="18">
        <v>2.25</v>
      </c>
      <c r="Q36" s="18">
        <v>20.299399999999999</v>
      </c>
      <c r="R36" s="18">
        <v>1.1240000000000001</v>
      </c>
      <c r="S36" s="18">
        <v>0.44236999999999999</v>
      </c>
      <c r="U36" s="4">
        <v>473.75</v>
      </c>
      <c r="V36" s="4">
        <v>1.302</v>
      </c>
      <c r="W36" s="8">
        <v>-8.9486000000000008</v>
      </c>
      <c r="X36" s="8">
        <v>10.6692</v>
      </c>
      <c r="Y36" s="4">
        <v>-23.750499999999999</v>
      </c>
      <c r="Z36" s="18">
        <v>2.8630000000000001E-3</v>
      </c>
      <c r="AA36" s="4">
        <v>0.30913000000000002</v>
      </c>
      <c r="AB36" s="4">
        <f t="shared" si="7"/>
        <v>-23.641878509246077</v>
      </c>
      <c r="AC36" s="18">
        <f t="shared" si="8"/>
        <v>0.10862149075392225</v>
      </c>
      <c r="AD36" s="18">
        <v>0.18758623498422133</v>
      </c>
    </row>
    <row r="37" spans="2:30" x14ac:dyDescent="0.25">
      <c r="B37" s="3">
        <v>20160407</v>
      </c>
      <c r="C37" s="18" t="s">
        <v>104</v>
      </c>
      <c r="D37" s="10" t="str">
        <f t="shared" si="4"/>
        <v>3</v>
      </c>
      <c r="E37" s="10"/>
      <c r="F37" s="10" t="s">
        <v>114</v>
      </c>
      <c r="G37" s="4">
        <f t="shared" si="5"/>
        <v>145</v>
      </c>
      <c r="H37" s="4">
        <f t="shared" si="6"/>
        <v>1.45</v>
      </c>
      <c r="I37" s="8">
        <v>73531</v>
      </c>
      <c r="J37" s="8">
        <v>2.8730000000000002</v>
      </c>
      <c r="M37" s="18">
        <v>7.226</v>
      </c>
      <c r="N37" s="18">
        <v>6.7571999999999993E-2</v>
      </c>
      <c r="O37" s="18">
        <v>-2.5045999999999999</v>
      </c>
      <c r="P37" s="18">
        <v>2.25</v>
      </c>
      <c r="Q37" s="18">
        <v>19.190899999999999</v>
      </c>
      <c r="R37" s="18">
        <v>1.1240000000000001</v>
      </c>
      <c r="S37" s="18">
        <v>0.44236999999999999</v>
      </c>
      <c r="U37" s="4">
        <v>410.738</v>
      </c>
      <c r="V37" s="4">
        <v>1.0549999999999999</v>
      </c>
      <c r="W37" s="8">
        <v>-8.9486000000000008</v>
      </c>
      <c r="X37" s="8">
        <v>10.6692</v>
      </c>
      <c r="Y37" s="4">
        <v>-23.847300000000001</v>
      </c>
      <c r="Z37" s="18">
        <v>2.8630000000000001E-3</v>
      </c>
      <c r="AA37" s="4">
        <v>0.30913000000000002</v>
      </c>
      <c r="AB37" s="4">
        <f t="shared" si="7"/>
        <v>-23.724572773286194</v>
      </c>
      <c r="AC37" s="18">
        <f t="shared" si="8"/>
        <v>0.1227272267138062</v>
      </c>
      <c r="AD37" s="18">
        <v>0.18758623498422133</v>
      </c>
    </row>
    <row r="38" spans="2:30" x14ac:dyDescent="0.25">
      <c r="B38" s="3">
        <v>20160407</v>
      </c>
      <c r="C38" s="18" t="s">
        <v>107</v>
      </c>
      <c r="D38" s="10" t="str">
        <f t="shared" si="4"/>
        <v>2</v>
      </c>
      <c r="E38" s="10"/>
      <c r="F38" s="10" t="s">
        <v>114</v>
      </c>
      <c r="G38" s="4">
        <f t="shared" si="5"/>
        <v>180</v>
      </c>
      <c r="H38" s="4">
        <f t="shared" si="6"/>
        <v>1.8</v>
      </c>
      <c r="I38" s="8">
        <v>73538</v>
      </c>
      <c r="J38" s="8">
        <v>3.6080000000000001</v>
      </c>
      <c r="M38" s="18">
        <v>4.3019999999999996</v>
      </c>
      <c r="N38" s="18">
        <v>3.1685999999999999E-2</v>
      </c>
      <c r="O38" s="18">
        <v>-2.5045999999999999</v>
      </c>
      <c r="P38" s="18">
        <v>2.25</v>
      </c>
      <c r="Q38" s="18">
        <v>8.1188000000000002</v>
      </c>
      <c r="R38" s="18">
        <v>1.1240000000000001</v>
      </c>
      <c r="S38" s="18">
        <v>0.44236999999999999</v>
      </c>
      <c r="U38" s="4">
        <v>279.05500000000001</v>
      </c>
      <c r="V38" s="4">
        <v>0.56560999999999995</v>
      </c>
      <c r="W38" s="8">
        <v>-8.9486000000000008</v>
      </c>
      <c r="X38" s="8">
        <v>10.6692</v>
      </c>
      <c r="Y38" s="4">
        <v>-25.5061</v>
      </c>
      <c r="Z38" s="18">
        <v>2.8630000000000001E-3</v>
      </c>
      <c r="AA38" s="4">
        <v>0.30913000000000002</v>
      </c>
      <c r="AB38" s="4">
        <f t="shared" si="7"/>
        <v>-25.401826996853867</v>
      </c>
      <c r="AC38" s="18">
        <f t="shared" si="8"/>
        <v>0.10427300314613319</v>
      </c>
      <c r="AD38" s="18">
        <v>0.15954788205008014</v>
      </c>
    </row>
    <row r="39" spans="2:30" x14ac:dyDescent="0.25">
      <c r="B39" s="3">
        <v>20160407</v>
      </c>
      <c r="C39" s="18" t="s">
        <v>109</v>
      </c>
      <c r="D39" s="10" t="str">
        <f t="shared" si="4"/>
        <v>3</v>
      </c>
      <c r="E39" s="10"/>
      <c r="F39" s="10" t="s">
        <v>114</v>
      </c>
      <c r="G39" s="4">
        <f t="shared" si="5"/>
        <v>180</v>
      </c>
      <c r="H39" s="4">
        <f t="shared" si="6"/>
        <v>1.8</v>
      </c>
      <c r="I39" s="8">
        <v>73540</v>
      </c>
      <c r="J39" s="8">
        <v>3.4249999999999998</v>
      </c>
      <c r="M39" s="18">
        <v>3.7949999999999999</v>
      </c>
      <c r="N39" s="18">
        <v>2.9339E-2</v>
      </c>
      <c r="O39" s="18">
        <v>-2.5045999999999999</v>
      </c>
      <c r="P39" s="18">
        <v>2.25</v>
      </c>
      <c r="Q39" s="18">
        <v>6.3167999999999997</v>
      </c>
      <c r="R39" s="18">
        <v>1.1240000000000001</v>
      </c>
      <c r="S39" s="18">
        <v>0.44236999999999999</v>
      </c>
      <c r="U39" s="4">
        <v>207.44</v>
      </c>
      <c r="V39" s="4">
        <v>0.43857000000000002</v>
      </c>
      <c r="W39" s="8">
        <v>-8.9486000000000008</v>
      </c>
      <c r="X39" s="8">
        <v>10.6692</v>
      </c>
      <c r="Y39" s="4">
        <v>-25.795400000000001</v>
      </c>
      <c r="Z39" s="18">
        <v>2.8630000000000001E-3</v>
      </c>
      <c r="AA39" s="4">
        <v>0.30913000000000002</v>
      </c>
      <c r="AB39" s="4">
        <f t="shared" si="7"/>
        <v>-25.671655701955462</v>
      </c>
      <c r="AC39" s="18">
        <f t="shared" si="8"/>
        <v>0.12374429804453868</v>
      </c>
      <c r="AD39" s="18">
        <v>0.15954788205008014</v>
      </c>
    </row>
    <row r="40" spans="2:30" x14ac:dyDescent="0.25">
      <c r="B40" s="3">
        <v>20160407</v>
      </c>
      <c r="C40" s="18" t="s">
        <v>108</v>
      </c>
      <c r="D40" s="10" t="str">
        <f t="shared" si="4"/>
        <v>2</v>
      </c>
      <c r="E40" s="10"/>
      <c r="F40" s="10" t="s">
        <v>114</v>
      </c>
      <c r="G40" s="4">
        <f t="shared" si="5"/>
        <v>210</v>
      </c>
      <c r="H40" s="4">
        <f t="shared" si="6"/>
        <v>2.1</v>
      </c>
      <c r="I40" s="8">
        <v>73539</v>
      </c>
      <c r="J40" s="8">
        <v>4.0439999999999996</v>
      </c>
      <c r="M40" s="18">
        <v>2.956</v>
      </c>
      <c r="N40" s="18">
        <v>1.9185000000000001E-2</v>
      </c>
      <c r="O40" s="18">
        <v>-2.5045999999999999</v>
      </c>
      <c r="P40" s="18">
        <v>2.25</v>
      </c>
      <c r="Q40" s="18">
        <v>5.0701000000000001</v>
      </c>
      <c r="R40" s="18">
        <v>1.1240000000000001</v>
      </c>
      <c r="S40" s="18">
        <v>0.44236999999999999</v>
      </c>
      <c r="U40" s="4">
        <v>145.28100000000001</v>
      </c>
      <c r="V40" s="4">
        <v>0.25583</v>
      </c>
      <c r="W40" s="8">
        <v>-8.9486000000000008</v>
      </c>
      <c r="X40" s="8">
        <v>10.6692</v>
      </c>
      <c r="Y40" s="4">
        <v>-25.869</v>
      </c>
      <c r="Z40" s="18">
        <v>2.8630000000000001E-3</v>
      </c>
      <c r="AA40" s="4">
        <v>0.30913000000000002</v>
      </c>
      <c r="AB40" s="4">
        <f t="shared" si="7"/>
        <v>-25.694290851323444</v>
      </c>
      <c r="AC40" s="18">
        <f t="shared" si="8"/>
        <v>0.17470914867655551</v>
      </c>
      <c r="AD40" s="18">
        <v>2.4200000000000443E-2</v>
      </c>
    </row>
    <row r="41" spans="2:30" x14ac:dyDescent="0.25">
      <c r="B41" s="3">
        <v>20160407</v>
      </c>
      <c r="C41" s="18" t="s">
        <v>110</v>
      </c>
      <c r="D41" s="10" t="str">
        <f t="shared" si="4"/>
        <v>3</v>
      </c>
      <c r="E41" s="10"/>
      <c r="F41" s="10" t="s">
        <v>114</v>
      </c>
      <c r="G41" s="4">
        <f t="shared" si="5"/>
        <v>210</v>
      </c>
      <c r="H41" s="4">
        <f t="shared" si="6"/>
        <v>2.1</v>
      </c>
      <c r="I41" s="8">
        <v>73541</v>
      </c>
      <c r="J41" s="8">
        <v>3.8570000000000002</v>
      </c>
      <c r="M41" s="18">
        <v>2.512</v>
      </c>
      <c r="N41" s="18">
        <v>1.6972999999999999E-2</v>
      </c>
      <c r="O41" s="18">
        <v>-2.5045999999999999</v>
      </c>
      <c r="P41" s="18">
        <v>2.25</v>
      </c>
      <c r="Q41" s="18">
        <v>0.6079</v>
      </c>
      <c r="R41" s="18">
        <v>1.1240000000000001</v>
      </c>
      <c r="S41" s="18">
        <v>0.44236999999999999</v>
      </c>
      <c r="U41" s="4">
        <v>129.80099999999999</v>
      </c>
      <c r="V41" s="4">
        <v>0.23805000000000001</v>
      </c>
      <c r="W41" s="8">
        <v>-8.9486000000000008</v>
      </c>
      <c r="X41" s="8">
        <v>10.6692</v>
      </c>
      <c r="Y41" s="4">
        <v>-25.917400000000001</v>
      </c>
      <c r="Z41" s="18">
        <v>2.8630000000000001E-3</v>
      </c>
      <c r="AA41" s="4">
        <v>0.30913000000000002</v>
      </c>
      <c r="AB41" s="4">
        <f t="shared" si="7"/>
        <v>-25.724846077686124</v>
      </c>
      <c r="AC41" s="18">
        <f t="shared" si="8"/>
        <v>0.19255392231387702</v>
      </c>
      <c r="AD41" s="18">
        <v>2.4200000000000443E-2</v>
      </c>
    </row>
    <row r="42" spans="2:30" x14ac:dyDescent="0.25">
      <c r="B42" s="6">
        <v>20160407</v>
      </c>
      <c r="C42" s="18" t="s">
        <v>80</v>
      </c>
      <c r="D42" s="10" t="str">
        <f t="shared" si="4"/>
        <v>1</v>
      </c>
      <c r="E42" s="10"/>
      <c r="F42" s="10"/>
      <c r="G42" s="4">
        <f t="shared" si="5"/>
        <v>235</v>
      </c>
      <c r="H42" s="4">
        <f t="shared" si="6"/>
        <v>2.35</v>
      </c>
      <c r="I42" s="8">
        <v>73468</v>
      </c>
      <c r="J42" s="8">
        <v>4.0650000000000004</v>
      </c>
      <c r="M42" s="18">
        <v>3.2149999999999999</v>
      </c>
      <c r="N42" s="18">
        <v>1.4695E-2</v>
      </c>
      <c r="O42" s="18">
        <v>-4.2173000000000002E-2</v>
      </c>
      <c r="P42" s="18">
        <v>2.7473999999999998</v>
      </c>
      <c r="Q42" s="18">
        <v>3.0152999999999999</v>
      </c>
      <c r="R42" s="18">
        <v>1.3775999999999999</v>
      </c>
      <c r="S42" s="18">
        <v>0.22384999999999999</v>
      </c>
      <c r="U42" s="4">
        <v>133.00899999999999</v>
      </c>
      <c r="V42" s="4">
        <v>0.22561999999999999</v>
      </c>
      <c r="W42" s="8">
        <v>1.9202999999999999</v>
      </c>
      <c r="X42" s="8">
        <v>14.536899999999999</v>
      </c>
      <c r="Y42" s="4">
        <v>-25.361699999999999</v>
      </c>
      <c r="Z42" s="18">
        <v>-8.5040000000000004E-2</v>
      </c>
      <c r="AA42" s="18">
        <v>0.37947999999999998</v>
      </c>
      <c r="AB42" s="4">
        <f t="shared" si="7"/>
        <v>-25.115590632996639</v>
      </c>
      <c r="AC42" s="18">
        <f t="shared" si="8"/>
        <v>0.24610936700335984</v>
      </c>
      <c r="AD42" s="18">
        <v>0</v>
      </c>
    </row>
    <row r="43" spans="2:30" x14ac:dyDescent="0.25">
      <c r="B43" s="6">
        <v>20160407</v>
      </c>
      <c r="C43" s="18" t="s">
        <v>37</v>
      </c>
      <c r="D43" s="10" t="str">
        <f t="shared" si="4"/>
        <v>1</v>
      </c>
      <c r="E43" s="10"/>
      <c r="F43" s="10"/>
      <c r="G43" s="4">
        <f t="shared" si="5"/>
        <v>240</v>
      </c>
      <c r="H43" s="4">
        <f t="shared" si="6"/>
        <v>2.4</v>
      </c>
      <c r="I43" s="8">
        <v>73465</v>
      </c>
      <c r="J43" s="8">
        <v>4.3259999999999996</v>
      </c>
      <c r="M43" s="18">
        <v>2.774</v>
      </c>
      <c r="N43" s="18">
        <v>1.0874999999999999E-2</v>
      </c>
      <c r="O43" s="18">
        <v>-4.2173000000000002E-2</v>
      </c>
      <c r="P43" s="18">
        <v>2.7473999999999998</v>
      </c>
      <c r="Q43" s="18">
        <v>1.9392</v>
      </c>
      <c r="R43" s="18">
        <v>1.3775999999999999</v>
      </c>
      <c r="S43" s="18">
        <v>0.22384999999999999</v>
      </c>
      <c r="U43" s="4">
        <v>75.265000000000001</v>
      </c>
      <c r="V43" s="4">
        <v>0.11025</v>
      </c>
      <c r="W43" s="8">
        <v>1.9202999999999999</v>
      </c>
      <c r="X43" s="8">
        <v>14.536899999999999</v>
      </c>
      <c r="Y43" s="4">
        <v>-25.918800000000001</v>
      </c>
      <c r="Z43" s="18">
        <v>-8.5040000000000004E-2</v>
      </c>
      <c r="AA43" s="18">
        <v>0.37947999999999998</v>
      </c>
      <c r="AB43" s="4">
        <f t="shared" si="7"/>
        <v>-25.558671520892126</v>
      </c>
      <c r="AC43" s="18">
        <f t="shared" si="8"/>
        <v>0.36012847910787471</v>
      </c>
      <c r="AD43" s="18">
        <v>0</v>
      </c>
    </row>
    <row r="44" spans="2:30" x14ac:dyDescent="0.25">
      <c r="B44" s="6">
        <v>20160407</v>
      </c>
      <c r="C44" s="18" t="s">
        <v>81</v>
      </c>
      <c r="D44" s="10" t="str">
        <f t="shared" si="4"/>
        <v>1</v>
      </c>
      <c r="E44" s="10"/>
      <c r="F44" s="10"/>
      <c r="G44" s="4">
        <f t="shared" si="5"/>
        <v>245</v>
      </c>
      <c r="H44" s="4">
        <f t="shared" si="6"/>
        <v>2.4500000000000002</v>
      </c>
      <c r="I44" s="8">
        <v>73469</v>
      </c>
      <c r="J44" s="8">
        <v>4.4710000000000001</v>
      </c>
      <c r="M44" s="18">
        <v>3.1160000000000001</v>
      </c>
      <c r="N44" s="18">
        <v>1.2723E-2</v>
      </c>
      <c r="O44" s="18">
        <v>-4.2173000000000002E-2</v>
      </c>
      <c r="P44" s="18">
        <v>2.7473999999999998</v>
      </c>
      <c r="Q44" s="18">
        <v>3.4824000000000002</v>
      </c>
      <c r="R44" s="18">
        <v>1.3775999999999999</v>
      </c>
      <c r="S44" s="18">
        <v>0.22384999999999999</v>
      </c>
      <c r="U44" s="4">
        <v>112.71599999999999</v>
      </c>
      <c r="V44" s="4">
        <v>0.17052999999999999</v>
      </c>
      <c r="W44" s="8">
        <v>1.9202999999999999</v>
      </c>
      <c r="X44" s="8">
        <v>14.536899999999999</v>
      </c>
      <c r="Y44" s="4">
        <v>-25.43</v>
      </c>
      <c r="Z44" s="18">
        <v>-8.5040000000000004E-2</v>
      </c>
      <c r="AA44" s="18">
        <v>0.37947999999999998</v>
      </c>
      <c r="AB44" s="4">
        <f t="shared" si="7"/>
        <v>-25.14262992528008</v>
      </c>
      <c r="AC44" s="18">
        <f t="shared" si="8"/>
        <v>0.28737007471992015</v>
      </c>
      <c r="AD44" s="18">
        <v>0</v>
      </c>
    </row>
    <row r="45" spans="2:30" x14ac:dyDescent="0.25">
      <c r="B45" s="6">
        <v>20160407</v>
      </c>
      <c r="C45" s="18" t="s">
        <v>38</v>
      </c>
      <c r="D45" s="10" t="str">
        <f t="shared" si="4"/>
        <v>1</v>
      </c>
      <c r="E45" s="10"/>
      <c r="F45" s="10" t="s">
        <v>114</v>
      </c>
      <c r="G45" s="4">
        <f t="shared" si="5"/>
        <v>250</v>
      </c>
      <c r="H45" s="4">
        <f t="shared" si="6"/>
        <v>2.5</v>
      </c>
      <c r="I45" s="8">
        <v>73466</v>
      </c>
      <c r="J45" s="8">
        <v>4.5220000000000002</v>
      </c>
      <c r="M45" s="18">
        <v>3.1920000000000002</v>
      </c>
      <c r="N45" s="18">
        <v>1.3063E-2</v>
      </c>
      <c r="O45" s="18">
        <v>-4.2173000000000002E-2</v>
      </c>
      <c r="P45" s="18">
        <v>2.7473999999999998</v>
      </c>
      <c r="Q45" s="18">
        <v>7.2316000000000003</v>
      </c>
      <c r="R45" s="18">
        <v>1.3775999999999999</v>
      </c>
      <c r="S45" s="18">
        <v>0.22384999999999999</v>
      </c>
      <c r="U45" s="4">
        <v>112.74</v>
      </c>
      <c r="V45" s="4">
        <v>0.16864999999999999</v>
      </c>
      <c r="W45" s="8">
        <v>1.9202999999999999</v>
      </c>
      <c r="X45" s="8">
        <v>14.536899999999999</v>
      </c>
      <c r="Y45" s="4">
        <v>-25.577400000000001</v>
      </c>
      <c r="Z45" s="18">
        <v>-8.5040000000000004E-2</v>
      </c>
      <c r="AA45" s="18">
        <v>0.37947999999999998</v>
      </c>
      <c r="AB45" s="4">
        <f t="shared" si="7"/>
        <v>-25.308820793079672</v>
      </c>
      <c r="AC45" s="18">
        <f t="shared" si="8"/>
        <v>0.26857920692032877</v>
      </c>
      <c r="AD45" s="18">
        <v>0</v>
      </c>
    </row>
    <row r="46" spans="2:30" x14ac:dyDescent="0.25">
      <c r="B46" s="6">
        <v>20160407</v>
      </c>
      <c r="C46" s="18" t="s">
        <v>39</v>
      </c>
      <c r="D46" s="10" t="str">
        <f t="shared" si="4"/>
        <v>1</v>
      </c>
      <c r="E46" s="10"/>
      <c r="F46" s="10"/>
      <c r="G46" s="4">
        <f t="shared" si="5"/>
        <v>260</v>
      </c>
      <c r="H46" s="4">
        <f t="shared" si="6"/>
        <v>2.6</v>
      </c>
      <c r="I46" s="8">
        <v>73467</v>
      </c>
      <c r="J46" s="8">
        <v>4.3639999999999999</v>
      </c>
      <c r="M46" s="18">
        <v>3.52</v>
      </c>
      <c r="N46" s="18">
        <v>1.5699000000000001E-2</v>
      </c>
      <c r="O46" s="18">
        <v>-4.2173000000000002E-2</v>
      </c>
      <c r="P46" s="18">
        <v>2.7473999999999998</v>
      </c>
      <c r="Q46" s="18">
        <v>6.3426999999999998</v>
      </c>
      <c r="R46" s="18">
        <v>1.3775999999999999</v>
      </c>
      <c r="S46" s="18">
        <v>0.22384999999999999</v>
      </c>
      <c r="U46" s="4">
        <v>162.54</v>
      </c>
      <c r="V46" s="4">
        <v>0.26173999999999997</v>
      </c>
      <c r="W46" s="8">
        <v>1.9202999999999999</v>
      </c>
      <c r="X46" s="8">
        <v>14.536899999999999</v>
      </c>
      <c r="Y46" s="4">
        <v>-25.2121</v>
      </c>
      <c r="Z46" s="18">
        <v>-8.5040000000000004E-2</v>
      </c>
      <c r="AA46" s="18">
        <v>0.37947999999999998</v>
      </c>
      <c r="AB46" s="4">
        <f t="shared" si="7"/>
        <v>-25.001810690516244</v>
      </c>
      <c r="AC46" s="18">
        <f t="shared" si="8"/>
        <v>0.21028930948375546</v>
      </c>
      <c r="AD46" s="18">
        <v>0</v>
      </c>
    </row>
    <row r="47" spans="2:30" x14ac:dyDescent="0.25">
      <c r="B47" s="6">
        <v>20160407</v>
      </c>
      <c r="C47" s="18" t="s">
        <v>40</v>
      </c>
      <c r="D47" s="10" t="str">
        <f t="shared" si="4"/>
        <v>1</v>
      </c>
      <c r="E47" s="10"/>
      <c r="F47" s="10" t="s">
        <v>114</v>
      </c>
      <c r="G47" s="4">
        <f t="shared" si="5"/>
        <v>270</v>
      </c>
      <c r="H47" s="4">
        <f t="shared" si="6"/>
        <v>2.7</v>
      </c>
      <c r="I47" s="8">
        <v>73470</v>
      </c>
      <c r="J47" s="8">
        <v>4.8949999999999996</v>
      </c>
      <c r="M47" s="18">
        <v>3.0489999999999999</v>
      </c>
      <c r="N47" s="18">
        <v>1.1227000000000001E-2</v>
      </c>
      <c r="O47" s="18">
        <v>-4.2173000000000002E-2</v>
      </c>
      <c r="P47" s="18">
        <v>2.7473999999999998</v>
      </c>
      <c r="Q47" s="18">
        <v>2.6688000000000001</v>
      </c>
      <c r="R47" s="18">
        <v>1.3775999999999999</v>
      </c>
      <c r="S47" s="18">
        <v>0.22384999999999999</v>
      </c>
      <c r="U47" s="4">
        <v>115.465</v>
      </c>
      <c r="V47" s="4">
        <v>0.16003999999999999</v>
      </c>
      <c r="W47" s="8">
        <v>1.9202999999999999</v>
      </c>
      <c r="X47" s="8">
        <v>14.536899999999999</v>
      </c>
      <c r="Y47" s="4">
        <v>-25.367100000000001</v>
      </c>
      <c r="Z47" s="18">
        <v>-8.5040000000000004E-2</v>
      </c>
      <c r="AA47" s="18">
        <v>0.37947999999999998</v>
      </c>
      <c r="AB47" s="4">
        <f t="shared" si="7"/>
        <v>-25.079640263383698</v>
      </c>
      <c r="AC47" s="18">
        <f t="shared" si="8"/>
        <v>0.28745973661630231</v>
      </c>
      <c r="AD47" s="18">
        <v>0.21063874815005465</v>
      </c>
    </row>
    <row r="48" spans="2:30" x14ac:dyDescent="0.25">
      <c r="B48" s="3">
        <v>20160407</v>
      </c>
      <c r="C48" s="18" t="s">
        <v>106</v>
      </c>
      <c r="D48" s="10" t="str">
        <f t="shared" si="4"/>
        <v>2</v>
      </c>
      <c r="E48" s="10"/>
      <c r="F48" s="10" t="s">
        <v>114</v>
      </c>
      <c r="G48" s="4">
        <f t="shared" si="5"/>
        <v>270</v>
      </c>
      <c r="H48" s="4">
        <f t="shared" si="6"/>
        <v>2.7</v>
      </c>
      <c r="I48" s="8">
        <v>73536</v>
      </c>
      <c r="J48" s="8">
        <v>4.8620000000000001</v>
      </c>
      <c r="M48" s="18">
        <v>2.4870000000000001</v>
      </c>
      <c r="N48" s="18">
        <v>1.3324000000000001E-2</v>
      </c>
      <c r="O48" s="18">
        <v>-2.5045999999999999</v>
      </c>
      <c r="P48" s="18">
        <v>2.25</v>
      </c>
      <c r="Q48" s="18">
        <v>0.28044999999999998</v>
      </c>
      <c r="R48" s="18">
        <v>1.1240000000000001</v>
      </c>
      <c r="S48" s="18">
        <v>0.44236999999999999</v>
      </c>
      <c r="U48" s="4">
        <v>87.8</v>
      </c>
      <c r="V48" s="4">
        <v>0.12386999999999999</v>
      </c>
      <c r="W48" s="8">
        <v>-8.9486000000000008</v>
      </c>
      <c r="X48" s="8">
        <v>10.6692</v>
      </c>
      <c r="Y48" s="4">
        <v>-25.8108</v>
      </c>
      <c r="Z48" s="18">
        <v>2.8630000000000001E-3</v>
      </c>
      <c r="AA48" s="4">
        <v>0.30913000000000002</v>
      </c>
      <c r="AB48" s="4">
        <f t="shared" si="7"/>
        <v>-25.492512102864524</v>
      </c>
      <c r="AC48" s="18">
        <f t="shared" si="8"/>
        <v>0.31828789713547678</v>
      </c>
      <c r="AD48" s="18">
        <v>0.21063874815005465</v>
      </c>
    </row>
    <row r="49" spans="2:30" x14ac:dyDescent="0.25">
      <c r="B49" s="3">
        <v>20160407</v>
      </c>
      <c r="C49" s="18" t="s">
        <v>111</v>
      </c>
      <c r="D49" s="10" t="str">
        <f t="shared" si="4"/>
        <v>3</v>
      </c>
      <c r="E49" s="10"/>
      <c r="F49" s="10" t="s">
        <v>114</v>
      </c>
      <c r="G49" s="4">
        <f t="shared" si="5"/>
        <v>270</v>
      </c>
      <c r="H49" s="4">
        <f t="shared" si="6"/>
        <v>2.7</v>
      </c>
      <c r="I49" s="8">
        <v>73546</v>
      </c>
      <c r="J49" s="8">
        <v>4.8620000000000001</v>
      </c>
      <c r="M49" s="18">
        <v>2.5590000000000002</v>
      </c>
      <c r="N49" s="18">
        <v>1.3729E-2</v>
      </c>
      <c r="O49" s="18">
        <v>-2.5045999999999999</v>
      </c>
      <c r="P49" s="18">
        <v>2.25</v>
      </c>
      <c r="Q49" s="18">
        <v>0.37401000000000001</v>
      </c>
      <c r="R49" s="18">
        <v>1.1240000000000001</v>
      </c>
      <c r="S49" s="18">
        <v>0.44236999999999999</v>
      </c>
      <c r="U49" s="4">
        <v>112.568</v>
      </c>
      <c r="V49" s="4">
        <v>0.16219</v>
      </c>
      <c r="W49" s="8">
        <v>-8.9486000000000008</v>
      </c>
      <c r="X49" s="8">
        <v>10.6692</v>
      </c>
      <c r="Y49" s="4">
        <v>-25.360900000000001</v>
      </c>
      <c r="Z49" s="18">
        <v>2.8630000000000001E-3</v>
      </c>
      <c r="AA49" s="4">
        <v>0.30913000000000002</v>
      </c>
      <c r="AB49" s="4">
        <f t="shared" si="7"/>
        <v>-25.064312218958424</v>
      </c>
      <c r="AC49" s="18">
        <f t="shared" si="8"/>
        <v>0.2965877810415769</v>
      </c>
      <c r="AD49" s="18">
        <v>0.21063874815005465</v>
      </c>
    </row>
    <row r="50" spans="2:30" x14ac:dyDescent="0.25">
      <c r="B50" s="6">
        <v>20160407</v>
      </c>
      <c r="C50" s="18" t="s">
        <v>82</v>
      </c>
      <c r="D50" s="10" t="str">
        <f t="shared" si="4"/>
        <v>1</v>
      </c>
      <c r="E50" s="10"/>
      <c r="F50" s="10"/>
      <c r="G50" s="4">
        <f t="shared" si="5"/>
        <v>275</v>
      </c>
      <c r="H50" s="4">
        <f t="shared" si="6"/>
        <v>2.75</v>
      </c>
      <c r="I50" s="8">
        <v>73474</v>
      </c>
      <c r="J50" s="8">
        <v>4.9569999999999999</v>
      </c>
      <c r="M50" s="18">
        <v>2.964</v>
      </c>
      <c r="N50" s="18">
        <v>1.0593E-2</v>
      </c>
      <c r="O50" s="18">
        <v>-4.2173000000000002E-2</v>
      </c>
      <c r="P50" s="18">
        <v>2.7473999999999998</v>
      </c>
      <c r="Q50" s="18">
        <v>1.2031000000000001</v>
      </c>
      <c r="R50" s="18">
        <v>1.3775999999999999</v>
      </c>
      <c r="S50" s="18">
        <v>0.22384999999999999</v>
      </c>
      <c r="U50" s="4">
        <v>114.964</v>
      </c>
      <c r="V50" s="4">
        <v>0.15726999999999999</v>
      </c>
      <c r="W50" s="8">
        <v>1.9202999999999999</v>
      </c>
      <c r="X50" s="8">
        <v>14.536899999999999</v>
      </c>
      <c r="Y50" s="4">
        <v>-25.368200000000002</v>
      </c>
      <c r="Z50" s="18">
        <v>-8.5040000000000004E-2</v>
      </c>
      <c r="AA50" s="18">
        <v>0.37947999999999998</v>
      </c>
      <c r="AB50" s="4">
        <f t="shared" si="7"/>
        <v>-25.079468571278891</v>
      </c>
      <c r="AC50" s="18">
        <f t="shared" si="8"/>
        <v>0.28873142872111046</v>
      </c>
      <c r="AD50" s="18">
        <v>0</v>
      </c>
    </row>
    <row r="51" spans="2:30" x14ac:dyDescent="0.25">
      <c r="B51" s="6">
        <v>20160407</v>
      </c>
      <c r="C51" s="18" t="s">
        <v>41</v>
      </c>
      <c r="D51" s="10" t="str">
        <f t="shared" si="4"/>
        <v>1</v>
      </c>
      <c r="E51" s="10"/>
      <c r="F51" s="10"/>
      <c r="G51" s="4">
        <f t="shared" si="5"/>
        <v>280</v>
      </c>
      <c r="H51" s="4">
        <f t="shared" si="6"/>
        <v>2.8</v>
      </c>
      <c r="I51" s="8">
        <v>73475</v>
      </c>
      <c r="J51" s="8">
        <v>5.0359999999999996</v>
      </c>
      <c r="M51" s="18">
        <v>2.9750000000000001</v>
      </c>
      <c r="N51" s="18">
        <v>1.0489999999999999E-2</v>
      </c>
      <c r="O51" s="18">
        <v>-4.2173000000000002E-2</v>
      </c>
      <c r="P51" s="18">
        <v>2.7473999999999998</v>
      </c>
      <c r="Q51" s="18">
        <v>2.3523999999999998</v>
      </c>
      <c r="R51" s="18">
        <v>1.3775999999999999</v>
      </c>
      <c r="S51" s="18">
        <v>0.22384999999999999</v>
      </c>
      <c r="U51" s="4">
        <v>115.48399999999999</v>
      </c>
      <c r="V51" s="4">
        <v>0.15559000000000001</v>
      </c>
      <c r="W51" s="8">
        <v>1.9202999999999999</v>
      </c>
      <c r="X51" s="8">
        <v>14.536899999999999</v>
      </c>
      <c r="Y51" s="4">
        <v>-25.334599999999998</v>
      </c>
      <c r="Z51" s="18">
        <v>-8.5040000000000004E-2</v>
      </c>
      <c r="AA51" s="18">
        <v>0.37947999999999998</v>
      </c>
      <c r="AB51" s="4">
        <f t="shared" si="7"/>
        <v>-25.043175645944579</v>
      </c>
      <c r="AC51" s="18">
        <f t="shared" si="8"/>
        <v>0.29142435405541889</v>
      </c>
      <c r="AD51" s="18">
        <v>0</v>
      </c>
    </row>
    <row r="52" spans="2:30" x14ac:dyDescent="0.25">
      <c r="B52" s="6">
        <v>20160407</v>
      </c>
      <c r="C52" s="18" t="s">
        <v>83</v>
      </c>
      <c r="D52" s="10" t="str">
        <f t="shared" si="4"/>
        <v>1</v>
      </c>
      <c r="E52" s="10"/>
      <c r="F52" s="10"/>
      <c r="G52" s="4">
        <f t="shared" si="5"/>
        <v>285</v>
      </c>
      <c r="H52" s="4">
        <f t="shared" si="6"/>
        <v>2.85</v>
      </c>
      <c r="I52" s="8">
        <v>73476</v>
      </c>
      <c r="J52" s="8">
        <v>5.0949999999999998</v>
      </c>
      <c r="M52" s="18">
        <v>2.7879999999999998</v>
      </c>
      <c r="N52" s="18">
        <v>9.3126000000000007E-3</v>
      </c>
      <c r="O52" s="18">
        <v>-4.2173000000000002E-2</v>
      </c>
      <c r="P52" s="18">
        <v>2.7473999999999998</v>
      </c>
      <c r="Q52" s="18">
        <v>-0.22811000000000001</v>
      </c>
      <c r="R52" s="18">
        <v>1.3775999999999999</v>
      </c>
      <c r="S52" s="18">
        <v>0.22384999999999999</v>
      </c>
      <c r="U52" s="4">
        <v>85.691999999999993</v>
      </c>
      <c r="V52" s="4">
        <v>0.10921</v>
      </c>
      <c r="W52" s="8">
        <v>1.9202999999999999</v>
      </c>
      <c r="X52" s="8">
        <v>14.536899999999999</v>
      </c>
      <c r="Y52" s="4">
        <v>-25.545999999999999</v>
      </c>
      <c r="Z52" s="18">
        <v>-8.5040000000000004E-2</v>
      </c>
      <c r="AA52" s="18">
        <v>0.37947999999999998</v>
      </c>
      <c r="AB52" s="4">
        <f t="shared" si="7"/>
        <v>-25.17242162117839</v>
      </c>
      <c r="AC52" s="18">
        <f t="shared" si="8"/>
        <v>0.37357837882160894</v>
      </c>
      <c r="AD52" s="18">
        <v>0</v>
      </c>
    </row>
    <row r="53" spans="2:30" x14ac:dyDescent="0.25">
      <c r="B53" s="6">
        <v>20160407</v>
      </c>
      <c r="C53" s="18" t="s">
        <v>84</v>
      </c>
      <c r="D53" s="10" t="str">
        <f t="shared" si="4"/>
        <v>1</v>
      </c>
      <c r="E53" s="10"/>
      <c r="F53" s="10"/>
      <c r="G53" s="4">
        <f t="shared" si="5"/>
        <v>290</v>
      </c>
      <c r="H53" s="4">
        <f t="shared" si="6"/>
        <v>2.9</v>
      </c>
      <c r="I53" s="8">
        <v>73477</v>
      </c>
      <c r="J53" s="8">
        <v>5.1120000000000001</v>
      </c>
      <c r="M53" s="18">
        <v>3.0430000000000001</v>
      </c>
      <c r="N53" s="18">
        <v>1.0717000000000001E-2</v>
      </c>
      <c r="O53" s="18">
        <v>-4.2173000000000002E-2</v>
      </c>
      <c r="P53" s="18">
        <v>2.7473999999999998</v>
      </c>
      <c r="Q53" s="18">
        <v>3.4521999999999999</v>
      </c>
      <c r="R53" s="18">
        <v>1.3775999999999999</v>
      </c>
      <c r="S53" s="18">
        <v>0.22384999999999999</v>
      </c>
      <c r="U53" s="4">
        <v>127.506</v>
      </c>
      <c r="V53" s="4">
        <v>0.17119999999999999</v>
      </c>
      <c r="W53" s="8">
        <v>1.9202999999999999</v>
      </c>
      <c r="X53" s="8">
        <v>14.536899999999999</v>
      </c>
      <c r="Y53" s="4">
        <v>-25.253299999999999</v>
      </c>
      <c r="Z53" s="18">
        <v>-8.5040000000000004E-2</v>
      </c>
      <c r="AA53" s="18">
        <v>0.37947999999999998</v>
      </c>
      <c r="AB53" s="4">
        <f t="shared" si="7"/>
        <v>-24.983395842760014</v>
      </c>
      <c r="AC53" s="18">
        <f t="shared" si="8"/>
        <v>0.26990415723998495</v>
      </c>
      <c r="AD53" s="18">
        <v>0</v>
      </c>
    </row>
    <row r="54" spans="2:30" x14ac:dyDescent="0.25">
      <c r="B54" s="6">
        <v>20160407</v>
      </c>
      <c r="C54" s="18" t="s">
        <v>85</v>
      </c>
      <c r="D54" s="10" t="str">
        <f t="shared" si="4"/>
        <v>1</v>
      </c>
      <c r="E54" s="10"/>
      <c r="F54" s="10"/>
      <c r="G54" s="4">
        <f t="shared" si="5"/>
        <v>295</v>
      </c>
      <c r="H54" s="4">
        <f t="shared" si="6"/>
        <v>2.95</v>
      </c>
      <c r="I54" s="8">
        <v>73478</v>
      </c>
      <c r="J54" s="8">
        <v>5.2930000000000001</v>
      </c>
      <c r="M54" s="18">
        <v>2.9649999999999999</v>
      </c>
      <c r="N54" s="18">
        <v>9.9264999999999996E-3</v>
      </c>
      <c r="O54" s="18">
        <v>-4.2173000000000002E-2</v>
      </c>
      <c r="P54" s="18">
        <v>2.7473999999999998</v>
      </c>
      <c r="Q54" s="18">
        <v>2.0339</v>
      </c>
      <c r="R54" s="18">
        <v>1.3775999999999999</v>
      </c>
      <c r="S54" s="18">
        <v>0.22384999999999999</v>
      </c>
      <c r="U54" s="4">
        <v>122.1</v>
      </c>
      <c r="V54" s="4">
        <v>0.15756000000000001</v>
      </c>
      <c r="W54" s="8">
        <v>1.9202999999999999</v>
      </c>
      <c r="X54" s="8">
        <v>14.536899999999999</v>
      </c>
      <c r="Y54" s="4">
        <v>-25.040900000000001</v>
      </c>
      <c r="Z54" s="18">
        <v>-8.5040000000000004E-2</v>
      </c>
      <c r="AA54" s="18">
        <v>0.37947999999999998</v>
      </c>
      <c r="AB54" s="4">
        <f t="shared" si="7"/>
        <v>-24.732988249882258</v>
      </c>
      <c r="AC54" s="18">
        <f t="shared" si="8"/>
        <v>0.30791175011774286</v>
      </c>
      <c r="AD54" s="18">
        <v>0</v>
      </c>
    </row>
    <row r="55" spans="2:30" x14ac:dyDescent="0.25">
      <c r="B55" s="6">
        <v>20160407</v>
      </c>
      <c r="C55" s="18" t="s">
        <v>42</v>
      </c>
      <c r="D55" s="10" t="str">
        <f t="shared" si="4"/>
        <v>1</v>
      </c>
      <c r="E55" s="10"/>
      <c r="F55" s="18" t="s">
        <v>114</v>
      </c>
      <c r="G55" s="4">
        <f t="shared" si="5"/>
        <v>300</v>
      </c>
      <c r="H55" s="4">
        <f t="shared" si="6"/>
        <v>3</v>
      </c>
      <c r="I55" s="8">
        <v>73479</v>
      </c>
      <c r="J55" s="8">
        <v>5.2569999999999997</v>
      </c>
      <c r="M55" s="18">
        <v>2.8140000000000001</v>
      </c>
      <c r="N55" s="18">
        <v>9.1678999999999997E-3</v>
      </c>
      <c r="O55" s="18">
        <v>-4.2173000000000002E-2</v>
      </c>
      <c r="P55" s="18">
        <v>2.7473999999999998</v>
      </c>
      <c r="Q55" s="18">
        <v>-0.30990000000000001</v>
      </c>
      <c r="R55" s="18">
        <v>1.3775999999999999</v>
      </c>
      <c r="S55" s="18">
        <v>0.22384999999999999</v>
      </c>
      <c r="U55" s="4">
        <v>102.255</v>
      </c>
      <c r="V55" s="4">
        <v>0.12986</v>
      </c>
      <c r="W55" s="8">
        <v>1.9202999999999999</v>
      </c>
      <c r="X55" s="8">
        <v>14.536899999999999</v>
      </c>
      <c r="Y55" s="4">
        <v>-25.379000000000001</v>
      </c>
      <c r="Z55" s="18">
        <v>-8.5040000000000004E-2</v>
      </c>
      <c r="AA55" s="18">
        <v>0.37947999999999998</v>
      </c>
      <c r="AB55" s="4">
        <f t="shared" si="7"/>
        <v>-25.050823610537723</v>
      </c>
      <c r="AC55" s="18">
        <f t="shared" si="8"/>
        <v>0.32817638946227845</v>
      </c>
      <c r="AD55" s="18">
        <v>0</v>
      </c>
    </row>
    <row r="56" spans="2:30" x14ac:dyDescent="0.25">
      <c r="B56" s="6">
        <v>20160407</v>
      </c>
      <c r="C56" s="18" t="s">
        <v>86</v>
      </c>
      <c r="D56" s="10" t="str">
        <f t="shared" si="4"/>
        <v>1</v>
      </c>
      <c r="E56" s="10"/>
      <c r="F56" s="18" t="s">
        <v>114</v>
      </c>
      <c r="G56" s="4">
        <f t="shared" si="5"/>
        <v>305</v>
      </c>
      <c r="H56" s="4">
        <f t="shared" si="6"/>
        <v>3.05</v>
      </c>
      <c r="I56" s="8">
        <v>73480</v>
      </c>
      <c r="J56" s="8">
        <v>5.5609999999999999</v>
      </c>
      <c r="M56" s="18">
        <v>3.1709999999999998</v>
      </c>
      <c r="N56" s="18">
        <v>1.0514000000000001E-2</v>
      </c>
      <c r="O56" s="18">
        <v>-4.2173000000000002E-2</v>
      </c>
      <c r="P56" s="18">
        <v>2.7473999999999998</v>
      </c>
      <c r="Q56" s="18">
        <v>2.7591999999999999</v>
      </c>
      <c r="R56" s="18">
        <v>1.3775999999999999</v>
      </c>
      <c r="S56" s="18">
        <v>0.22384999999999999</v>
      </c>
      <c r="U56" s="4">
        <v>120.09399999999999</v>
      </c>
      <c r="V56" s="4">
        <v>0.14721999999999999</v>
      </c>
      <c r="W56" s="8">
        <v>1.9202999999999999</v>
      </c>
      <c r="X56" s="8">
        <v>14.536899999999999</v>
      </c>
      <c r="Y56" s="4">
        <v>-25.408300000000001</v>
      </c>
      <c r="Z56" s="18">
        <v>-8.5040000000000004E-2</v>
      </c>
      <c r="AA56" s="18">
        <v>0.37947999999999998</v>
      </c>
      <c r="AB56" s="4">
        <f t="shared" si="7"/>
        <v>-25.138105933593025</v>
      </c>
      <c r="AC56" s="18">
        <f t="shared" si="8"/>
        <v>0.27019406640697596</v>
      </c>
      <c r="AD56" s="18">
        <v>0</v>
      </c>
    </row>
    <row r="57" spans="2:30" x14ac:dyDescent="0.25">
      <c r="B57" s="6">
        <v>20160407</v>
      </c>
      <c r="C57" s="18" t="s">
        <v>87</v>
      </c>
      <c r="D57" s="10" t="str">
        <f t="shared" si="4"/>
        <v>1</v>
      </c>
      <c r="E57" s="10"/>
      <c r="F57" s="18" t="s">
        <v>114</v>
      </c>
      <c r="G57" s="4">
        <f t="shared" si="5"/>
        <v>310</v>
      </c>
      <c r="H57" s="4">
        <f t="shared" si="6"/>
        <v>3.1</v>
      </c>
      <c r="I57" s="8">
        <v>73484</v>
      </c>
      <c r="J57" s="8">
        <v>5.9029999999999996</v>
      </c>
      <c r="M57" s="18">
        <v>2.601</v>
      </c>
      <c r="N57" s="18">
        <v>7.1263000000000003E-3</v>
      </c>
      <c r="O57" s="18">
        <v>-4.2173000000000002E-2</v>
      </c>
      <c r="P57" s="18">
        <v>2.7473999999999998</v>
      </c>
      <c r="Q57" s="18">
        <v>-1.5281</v>
      </c>
      <c r="R57" s="18">
        <v>1.3775999999999999</v>
      </c>
      <c r="S57" s="18">
        <v>0.22384999999999999</v>
      </c>
      <c r="U57" s="4">
        <v>71.441999999999993</v>
      </c>
      <c r="V57" s="4">
        <v>7.5861999999999999E-2</v>
      </c>
      <c r="W57" s="8">
        <v>1.9202999999999999</v>
      </c>
      <c r="X57" s="8">
        <v>14.536899999999999</v>
      </c>
      <c r="Y57" s="4">
        <v>-25.6327</v>
      </c>
      <c r="Z57" s="18">
        <v>-8.5040000000000004E-2</v>
      </c>
      <c r="AA57" s="18">
        <v>0.37947999999999998</v>
      </c>
      <c r="AB57" s="4">
        <f t="shared" si="7"/>
        <v>-25.187242622367833</v>
      </c>
      <c r="AC57" s="18">
        <f t="shared" si="8"/>
        <v>0.44545737763216664</v>
      </c>
      <c r="AD57" s="18">
        <v>0</v>
      </c>
    </row>
    <row r="58" spans="2:30" x14ac:dyDescent="0.25">
      <c r="B58" s="6">
        <v>20160407</v>
      </c>
      <c r="C58" s="18" t="s">
        <v>88</v>
      </c>
      <c r="D58" s="10" t="str">
        <f t="shared" si="4"/>
        <v>1</v>
      </c>
      <c r="E58" s="10"/>
      <c r="F58" s="18" t="s">
        <v>114</v>
      </c>
      <c r="G58" s="4">
        <f t="shared" si="5"/>
        <v>315</v>
      </c>
      <c r="H58" s="4">
        <f t="shared" si="6"/>
        <v>3.15</v>
      </c>
      <c r="I58" s="8">
        <v>73485</v>
      </c>
      <c r="J58" s="8">
        <v>5.7690000000000001</v>
      </c>
      <c r="M58" s="18">
        <v>2.649</v>
      </c>
      <c r="N58" s="18">
        <v>7.5312E-3</v>
      </c>
      <c r="O58" s="18">
        <v>-4.2173000000000002E-2</v>
      </c>
      <c r="P58" s="18">
        <v>2.7473999999999998</v>
      </c>
      <c r="Q58" s="18">
        <v>-0.66717000000000004</v>
      </c>
      <c r="R58" s="18">
        <v>1.3775999999999999</v>
      </c>
      <c r="S58" s="18">
        <v>0.22384999999999999</v>
      </c>
      <c r="U58" s="4">
        <v>66.150999999999996</v>
      </c>
      <c r="V58" s="4">
        <v>7.0633000000000001E-2</v>
      </c>
      <c r="W58" s="8">
        <v>1.9202999999999999</v>
      </c>
      <c r="X58" s="8">
        <v>14.536899999999999</v>
      </c>
      <c r="Y58" s="4">
        <v>-25.7563</v>
      </c>
      <c r="Z58" s="18">
        <v>-8.5040000000000004E-2</v>
      </c>
      <c r="AA58" s="18">
        <v>0.37947999999999998</v>
      </c>
      <c r="AB58" s="4">
        <f t="shared" si="7"/>
        <v>-25.296126994761565</v>
      </c>
      <c r="AC58" s="18">
        <f t="shared" si="8"/>
        <v>0.46017300523843474</v>
      </c>
      <c r="AD58" s="18">
        <v>0</v>
      </c>
    </row>
    <row r="59" spans="2:30" x14ac:dyDescent="0.25">
      <c r="B59" s="6">
        <v>20160407</v>
      </c>
      <c r="C59" s="18" t="s">
        <v>43</v>
      </c>
      <c r="D59" s="10" t="str">
        <f t="shared" si="4"/>
        <v>1</v>
      </c>
      <c r="E59" s="10"/>
      <c r="F59" s="18" t="s">
        <v>114</v>
      </c>
      <c r="G59" s="4">
        <f t="shared" si="5"/>
        <v>320</v>
      </c>
      <c r="H59" s="4">
        <f t="shared" si="6"/>
        <v>3.2</v>
      </c>
      <c r="I59" s="8">
        <v>73486</v>
      </c>
      <c r="J59" s="8">
        <v>5.9029999999999996</v>
      </c>
      <c r="M59" s="18">
        <v>2.4260000000000002</v>
      </c>
      <c r="N59" s="18">
        <v>6.2731999999999996E-3</v>
      </c>
      <c r="O59" s="18">
        <v>-4.2173000000000002E-2</v>
      </c>
      <c r="P59" s="18">
        <v>2.7473999999999998</v>
      </c>
      <c r="Q59" s="18">
        <v>-3.1164000000000001</v>
      </c>
      <c r="R59" s="18">
        <v>1.3775999999999999</v>
      </c>
      <c r="S59" s="18">
        <v>0.22384999999999999</v>
      </c>
      <c r="U59" s="4">
        <v>46.448</v>
      </c>
      <c r="V59" s="4">
        <v>4.3586E-2</v>
      </c>
      <c r="W59" s="8">
        <v>1.9202999999999999</v>
      </c>
      <c r="X59" s="8">
        <v>14.536899999999999</v>
      </c>
      <c r="Y59" s="4">
        <v>-26.160599999999999</v>
      </c>
      <c r="Z59" s="18">
        <v>-8.5040000000000004E-2</v>
      </c>
      <c r="AA59" s="18">
        <v>0.37947999999999998</v>
      </c>
      <c r="AB59" s="4">
        <f t="shared" si="7"/>
        <v>-25.583960436738696</v>
      </c>
      <c r="AC59" s="18">
        <f t="shared" si="8"/>
        <v>0.57663956326130261</v>
      </c>
      <c r="AD59" s="18">
        <v>0</v>
      </c>
    </row>
    <row r="60" spans="2:30" x14ac:dyDescent="0.25">
      <c r="B60" s="6">
        <v>20160407</v>
      </c>
      <c r="C60" s="18" t="s">
        <v>89</v>
      </c>
      <c r="D60" s="10" t="str">
        <f t="shared" si="4"/>
        <v>1</v>
      </c>
      <c r="E60" s="10"/>
      <c r="F60" s="18" t="s">
        <v>114</v>
      </c>
      <c r="G60" s="4">
        <f t="shared" si="5"/>
        <v>325</v>
      </c>
      <c r="H60" s="4">
        <f t="shared" si="6"/>
        <v>3.25</v>
      </c>
      <c r="I60" s="8">
        <v>73487</v>
      </c>
      <c r="J60" s="8">
        <v>5.9009999999999998</v>
      </c>
      <c r="M60" s="18">
        <v>2.4470000000000001</v>
      </c>
      <c r="N60" s="18">
        <v>6.3777E-3</v>
      </c>
      <c r="O60" s="18">
        <v>-4.2173000000000002E-2</v>
      </c>
      <c r="P60" s="18">
        <v>2.7473999999999998</v>
      </c>
      <c r="Q60" s="18">
        <v>1.0417000000000001</v>
      </c>
      <c r="R60" s="18">
        <v>1.3775999999999999</v>
      </c>
      <c r="S60" s="18">
        <v>0.22384999999999999</v>
      </c>
      <c r="U60" s="4">
        <v>43.965000000000003</v>
      </c>
      <c r="V60" s="4">
        <v>4.0392999999999998E-2</v>
      </c>
      <c r="W60" s="8">
        <v>1.9202999999999999</v>
      </c>
      <c r="X60" s="8">
        <v>14.536899999999999</v>
      </c>
      <c r="Y60" s="4">
        <v>-25.841899999999999</v>
      </c>
      <c r="Z60" s="18">
        <v>-8.5040000000000004E-2</v>
      </c>
      <c r="AA60" s="18">
        <v>0.37947999999999998</v>
      </c>
      <c r="AB60" s="4">
        <f t="shared" si="7"/>
        <v>-25.089915980137125</v>
      </c>
      <c r="AC60" s="18">
        <f t="shared" si="8"/>
        <v>0.75198401986287422</v>
      </c>
      <c r="AD60" s="18">
        <v>0</v>
      </c>
    </row>
    <row r="61" spans="2:30" x14ac:dyDescent="0.25">
      <c r="B61" s="6">
        <v>20160407</v>
      </c>
      <c r="C61" s="18" t="s">
        <v>90</v>
      </c>
      <c r="D61" s="10" t="str">
        <f t="shared" si="4"/>
        <v>1</v>
      </c>
      <c r="E61" s="10"/>
      <c r="F61" s="18" t="s">
        <v>114</v>
      </c>
      <c r="G61" s="4">
        <f t="shared" si="5"/>
        <v>330</v>
      </c>
      <c r="H61" s="4">
        <f t="shared" si="6"/>
        <v>3.3</v>
      </c>
      <c r="I61" s="8">
        <v>73488</v>
      </c>
      <c r="J61" s="8">
        <v>6.1180000000000003</v>
      </c>
      <c r="M61" s="18">
        <v>2.3290000000000002</v>
      </c>
      <c r="N61" s="18">
        <v>5.5964999999999999E-3</v>
      </c>
      <c r="O61" s="18">
        <v>-4.2173000000000002E-2</v>
      </c>
      <c r="P61" s="18">
        <v>2.7473999999999998</v>
      </c>
      <c r="Q61" s="18">
        <v>-2.2706</v>
      </c>
      <c r="R61" s="18">
        <v>1.3775999999999999</v>
      </c>
      <c r="S61" s="18">
        <v>0.22384999999999999</v>
      </c>
      <c r="U61" s="4">
        <v>51.121000000000002</v>
      </c>
      <c r="V61" s="4">
        <v>4.7876000000000002E-2</v>
      </c>
      <c r="W61" s="8">
        <v>1.9202999999999999</v>
      </c>
      <c r="X61" s="8">
        <v>14.536899999999999</v>
      </c>
      <c r="Y61" s="4">
        <v>-25.8993</v>
      </c>
      <c r="Z61" s="18">
        <v>-8.5040000000000004E-2</v>
      </c>
      <c r="AA61" s="18">
        <v>0.37947999999999998</v>
      </c>
      <c r="AB61" s="4">
        <f t="shared" si="7"/>
        <v>-25.306380815769479</v>
      </c>
      <c r="AC61" s="18">
        <f t="shared" si="8"/>
        <v>0.59291918423052081</v>
      </c>
      <c r="AD61" s="18">
        <v>0</v>
      </c>
    </row>
    <row r="62" spans="2:30" x14ac:dyDescent="0.25">
      <c r="B62" s="6">
        <v>20160407</v>
      </c>
      <c r="C62" s="18" t="s">
        <v>91</v>
      </c>
      <c r="D62" s="10" t="str">
        <f t="shared" si="4"/>
        <v>1</v>
      </c>
      <c r="E62" s="10"/>
      <c r="F62" s="18" t="s">
        <v>114</v>
      </c>
      <c r="G62" s="4">
        <f t="shared" si="5"/>
        <v>335</v>
      </c>
      <c r="H62" s="4">
        <f t="shared" si="6"/>
        <v>3.35</v>
      </c>
      <c r="I62" s="8">
        <v>73489</v>
      </c>
      <c r="J62" s="8">
        <v>5.9420000000000002</v>
      </c>
      <c r="M62" s="18">
        <v>2.5179999999999998</v>
      </c>
      <c r="N62" s="18">
        <v>6.6775999999999997E-3</v>
      </c>
      <c r="O62" s="18">
        <v>-4.2173000000000002E-2</v>
      </c>
      <c r="P62" s="18">
        <v>2.7473999999999998</v>
      </c>
      <c r="Q62" s="18">
        <v>-3.6522999999999999</v>
      </c>
      <c r="R62" s="18">
        <v>1.3775999999999999</v>
      </c>
      <c r="S62" s="18">
        <v>0.22384999999999999</v>
      </c>
      <c r="U62" s="4">
        <v>47.783000000000001</v>
      </c>
      <c r="V62" s="4">
        <v>4.5012000000000003E-2</v>
      </c>
      <c r="W62" s="8">
        <v>1.9202999999999999</v>
      </c>
      <c r="X62" s="8">
        <v>14.536899999999999</v>
      </c>
      <c r="Y62" s="4">
        <v>-26.092300000000002</v>
      </c>
      <c r="Z62" s="18">
        <v>-8.5040000000000004E-2</v>
      </c>
      <c r="AA62" s="18">
        <v>0.37947999999999998</v>
      </c>
      <c r="AB62" s="4">
        <f t="shared" si="7"/>
        <v>-25.512866846958911</v>
      </c>
      <c r="AC62" s="18">
        <f t="shared" si="8"/>
        <v>0.57943315304109078</v>
      </c>
      <c r="AD62" s="18">
        <v>0</v>
      </c>
    </row>
    <row r="63" spans="2:30" x14ac:dyDescent="0.25">
      <c r="B63" s="6">
        <v>20160407</v>
      </c>
      <c r="C63" s="18" t="s">
        <v>44</v>
      </c>
      <c r="D63" s="10" t="str">
        <f t="shared" si="4"/>
        <v>1</v>
      </c>
      <c r="E63" s="10"/>
      <c r="F63" s="18" t="s">
        <v>114</v>
      </c>
      <c r="G63" s="4">
        <f t="shared" si="5"/>
        <v>340</v>
      </c>
      <c r="H63" s="4">
        <f t="shared" si="6"/>
        <v>3.4</v>
      </c>
      <c r="I63" s="8">
        <v>73490</v>
      </c>
      <c r="J63" s="8">
        <v>6.0339999999999998</v>
      </c>
      <c r="M63" s="18">
        <v>2.4510000000000001</v>
      </c>
      <c r="N63" s="18">
        <v>6.2562E-3</v>
      </c>
      <c r="O63" s="18">
        <v>-4.2173000000000002E-2</v>
      </c>
      <c r="P63" s="18">
        <v>2.7473999999999998</v>
      </c>
      <c r="Q63" s="18">
        <v>-5.2535999999999996</v>
      </c>
      <c r="R63" s="18">
        <v>1.3775999999999999</v>
      </c>
      <c r="S63" s="18">
        <v>0.22384999999999999</v>
      </c>
      <c r="U63" s="4">
        <v>39.582000000000001</v>
      </c>
      <c r="V63" s="4">
        <v>3.3965000000000002E-2</v>
      </c>
      <c r="W63" s="8">
        <v>1.9202999999999999</v>
      </c>
      <c r="X63" s="8">
        <v>14.536899999999999</v>
      </c>
      <c r="Y63" s="4">
        <v>-25.901499999999999</v>
      </c>
      <c r="Z63" s="18">
        <v>-8.5040000000000004E-2</v>
      </c>
      <c r="AA63" s="18">
        <v>0.37947999999999998</v>
      </c>
      <c r="AB63" s="4">
        <f t="shared" si="7"/>
        <v>-25.055057694327239</v>
      </c>
      <c r="AC63" s="18">
        <f t="shared" si="8"/>
        <v>0.84644230567275969</v>
      </c>
      <c r="AD63" s="18">
        <v>0</v>
      </c>
    </row>
    <row r="64" spans="2:30" x14ac:dyDescent="0.25">
      <c r="B64" s="6">
        <v>20160407</v>
      </c>
      <c r="C64" s="18" t="s">
        <v>92</v>
      </c>
      <c r="D64" s="10" t="str">
        <f t="shared" si="4"/>
        <v>1</v>
      </c>
      <c r="E64" s="10"/>
      <c r="F64" s="18" t="s">
        <v>114</v>
      </c>
      <c r="G64" s="4">
        <f t="shared" si="5"/>
        <v>345</v>
      </c>
      <c r="H64" s="4">
        <f t="shared" si="6"/>
        <v>3.45</v>
      </c>
      <c r="I64" s="8">
        <v>73491</v>
      </c>
      <c r="J64" s="8">
        <v>6.1429999999999998</v>
      </c>
      <c r="M64" s="18">
        <v>2.3159999999999998</v>
      </c>
      <c r="N64" s="18">
        <v>5.5129000000000003E-3</v>
      </c>
      <c r="O64" s="18">
        <v>-4.2173000000000002E-2</v>
      </c>
      <c r="P64" s="18">
        <v>2.7473999999999998</v>
      </c>
      <c r="Q64" s="18">
        <v>-4.8338999999999999</v>
      </c>
      <c r="R64" s="18">
        <v>1.3775999999999999</v>
      </c>
      <c r="S64" s="18">
        <v>0.22384999999999999</v>
      </c>
      <c r="U64" s="4">
        <v>37.668999999999997</v>
      </c>
      <c r="V64" s="4">
        <v>3.0988999999999999E-2</v>
      </c>
      <c r="W64" s="8">
        <v>1.9202999999999999</v>
      </c>
      <c r="X64" s="8">
        <v>14.536899999999999</v>
      </c>
      <c r="Y64" s="4">
        <v>-26.245100000000001</v>
      </c>
      <c r="Z64" s="18">
        <v>-8.5040000000000004E-2</v>
      </c>
      <c r="AA64" s="18">
        <v>0.37947999999999998</v>
      </c>
      <c r="AB64" s="4">
        <f t="shared" si="7"/>
        <v>-25.508678135174407</v>
      </c>
      <c r="AC64" s="18">
        <f t="shared" si="8"/>
        <v>0.73642186482559424</v>
      </c>
      <c r="AD64" s="18">
        <v>0</v>
      </c>
    </row>
    <row r="65" spans="2:30" x14ac:dyDescent="0.25">
      <c r="B65" s="6">
        <v>20160407</v>
      </c>
      <c r="C65" s="18" t="s">
        <v>93</v>
      </c>
      <c r="D65" s="10" t="str">
        <f t="shared" si="4"/>
        <v>1</v>
      </c>
      <c r="E65" s="10"/>
      <c r="F65" s="18" t="s">
        <v>114</v>
      </c>
      <c r="G65" s="4">
        <f t="shared" si="5"/>
        <v>350</v>
      </c>
      <c r="H65" s="4">
        <f t="shared" si="6"/>
        <v>3.5</v>
      </c>
      <c r="I65" s="8">
        <v>73495</v>
      </c>
      <c r="J65" s="8">
        <v>6.056</v>
      </c>
      <c r="M65" s="18">
        <v>2.282</v>
      </c>
      <c r="N65" s="18">
        <v>5.4305000000000004E-3</v>
      </c>
      <c r="O65" s="18">
        <v>-4.2173000000000002E-2</v>
      </c>
      <c r="P65" s="18">
        <v>2.7473999999999998</v>
      </c>
      <c r="Q65" s="18">
        <v>-3.4759000000000002</v>
      </c>
      <c r="R65" s="18">
        <v>1.3775999999999999</v>
      </c>
      <c r="S65" s="18">
        <v>0.22384999999999999</v>
      </c>
      <c r="U65" s="4">
        <v>44.692</v>
      </c>
      <c r="V65" s="4">
        <v>4.0273999999999997E-2</v>
      </c>
      <c r="W65" s="8">
        <v>1.9202999999999999</v>
      </c>
      <c r="X65" s="8">
        <v>14.536899999999999</v>
      </c>
      <c r="Y65" s="4">
        <v>-26.1508</v>
      </c>
      <c r="Z65" s="18">
        <v>-8.5040000000000004E-2</v>
      </c>
      <c r="AA65" s="18">
        <v>0.37947999999999998</v>
      </c>
      <c r="AB65" s="4">
        <f t="shared" si="7"/>
        <v>-25.538610878953278</v>
      </c>
      <c r="AC65" s="18">
        <f t="shared" si="8"/>
        <v>0.61218912104672185</v>
      </c>
      <c r="AD65" s="18">
        <v>0</v>
      </c>
    </row>
    <row r="66" spans="2:30" x14ac:dyDescent="0.25">
      <c r="B66" s="3">
        <v>20160407</v>
      </c>
      <c r="C66" s="18" t="s">
        <v>105</v>
      </c>
      <c r="D66" s="10" t="str">
        <f t="shared" si="4"/>
        <v>2</v>
      </c>
      <c r="E66" s="10"/>
      <c r="F66" s="10" t="s">
        <v>114</v>
      </c>
      <c r="G66" s="4">
        <f t="shared" si="5"/>
        <v>355</v>
      </c>
      <c r="H66" s="4">
        <f t="shared" si="6"/>
        <v>3.55</v>
      </c>
      <c r="I66" s="8">
        <v>73532</v>
      </c>
      <c r="J66" s="8">
        <v>6.3869999999999996</v>
      </c>
      <c r="M66" s="18">
        <v>1.9890000000000001</v>
      </c>
      <c r="N66" s="18">
        <v>8.0148000000000007E-3</v>
      </c>
      <c r="O66" s="18">
        <v>-2.5045999999999999</v>
      </c>
      <c r="P66" s="18">
        <v>2.25</v>
      </c>
      <c r="Q66" s="18">
        <v>-5.2576000000000001</v>
      </c>
      <c r="R66" s="18">
        <v>1.1240000000000001</v>
      </c>
      <c r="S66" s="18">
        <v>0.44236999999999999</v>
      </c>
      <c r="U66" s="4">
        <v>28.977</v>
      </c>
      <c r="V66" s="4">
        <v>2.5028999999999999E-2</v>
      </c>
      <c r="W66" s="8">
        <v>-8.9486000000000008</v>
      </c>
      <c r="X66" s="8">
        <v>10.6692</v>
      </c>
      <c r="Y66" s="4">
        <v>-26.4421</v>
      </c>
      <c r="Z66" s="18">
        <v>2.8630000000000001E-3</v>
      </c>
      <c r="AA66" s="4">
        <v>0.30913000000000002</v>
      </c>
      <c r="AB66" s="4">
        <f t="shared" si="7"/>
        <v>-25.466117706868086</v>
      </c>
      <c r="AC66" s="18">
        <f t="shared" si="8"/>
        <v>0.97598229313191354</v>
      </c>
      <c r="AD66" s="18">
        <v>0.11054999999999815</v>
      </c>
    </row>
    <row r="67" spans="2:30" x14ac:dyDescent="0.25">
      <c r="B67" s="3">
        <v>20160407</v>
      </c>
      <c r="C67" s="18" t="s">
        <v>105</v>
      </c>
      <c r="D67" s="10" t="str">
        <f t="shared" si="4"/>
        <v>2</v>
      </c>
      <c r="E67" s="10"/>
      <c r="F67" s="10" t="s">
        <v>114</v>
      </c>
      <c r="G67" s="4">
        <f t="shared" si="5"/>
        <v>355</v>
      </c>
      <c r="H67" s="4">
        <f t="shared" si="6"/>
        <v>3.55</v>
      </c>
      <c r="I67" s="8">
        <v>73537</v>
      </c>
      <c r="J67" s="8">
        <v>6.4889999999999999</v>
      </c>
      <c r="M67" s="18">
        <v>2.0720000000000001</v>
      </c>
      <c r="N67" s="18">
        <v>8.2378999999999994E-3</v>
      </c>
      <c r="O67" s="18">
        <v>-2.5045999999999999</v>
      </c>
      <c r="P67" s="18">
        <v>2.25</v>
      </c>
      <c r="Q67" s="18">
        <v>-3.0956999999999999</v>
      </c>
      <c r="R67" s="18">
        <v>1.1240000000000001</v>
      </c>
      <c r="S67" s="18">
        <v>0.44236999999999999</v>
      </c>
      <c r="U67" s="4">
        <v>29.158999999999999</v>
      </c>
      <c r="V67" s="4">
        <v>2.4847000000000001E-2</v>
      </c>
      <c r="W67" s="8">
        <v>-8.9486000000000008</v>
      </c>
      <c r="X67" s="8">
        <v>10.6692</v>
      </c>
      <c r="Y67" s="4">
        <v>-26.6632</v>
      </c>
      <c r="Z67" s="18">
        <v>2.8630000000000001E-3</v>
      </c>
      <c r="AA67" s="4">
        <v>0.30913000000000002</v>
      </c>
      <c r="AB67" s="4">
        <f t="shared" si="7"/>
        <v>-25.868755365523146</v>
      </c>
      <c r="AC67" s="18">
        <f t="shared" si="8"/>
        <v>0.79444463447685365</v>
      </c>
      <c r="AD67" s="18">
        <v>0.11054999999999815</v>
      </c>
    </row>
    <row r="68" spans="2:30" x14ac:dyDescent="0.25">
      <c r="B68" s="6">
        <v>20160407</v>
      </c>
      <c r="C68" s="18" t="s">
        <v>45</v>
      </c>
      <c r="D68" s="10" t="str">
        <f t="shared" si="4"/>
        <v>1</v>
      </c>
      <c r="E68" s="10"/>
      <c r="F68" s="10"/>
      <c r="G68" s="4">
        <f t="shared" si="5"/>
        <v>360</v>
      </c>
      <c r="H68" s="4">
        <f t="shared" si="6"/>
        <v>3.6</v>
      </c>
      <c r="I68" s="8">
        <v>73498</v>
      </c>
      <c r="J68" s="8">
        <v>6.6369999999999996</v>
      </c>
      <c r="M68" s="18">
        <v>2.27</v>
      </c>
      <c r="N68" s="18">
        <v>4.9030999999999996E-3</v>
      </c>
      <c r="O68" s="18">
        <v>-4.2173000000000002E-2</v>
      </c>
      <c r="P68" s="18">
        <v>2.7473999999999998</v>
      </c>
      <c r="Q68" s="18">
        <v>-1.9261999999999999</v>
      </c>
      <c r="R68" s="18">
        <v>1.3775999999999999</v>
      </c>
      <c r="S68" s="18">
        <v>0.22384999999999999</v>
      </c>
      <c r="U68" s="4">
        <v>34.869</v>
      </c>
      <c r="V68" s="4">
        <v>2.5465999999999999E-2</v>
      </c>
      <c r="W68" s="8">
        <v>1.9202999999999999</v>
      </c>
      <c r="X68" s="8">
        <v>14.536899999999999</v>
      </c>
      <c r="Y68" s="4">
        <v>-25.9405</v>
      </c>
      <c r="Z68" s="18">
        <v>-8.5040000000000004E-2</v>
      </c>
      <c r="AA68" s="18">
        <v>0.37947999999999998</v>
      </c>
      <c r="AB68" s="4">
        <f t="shared" si="7"/>
        <v>-24.936420047605999</v>
      </c>
      <c r="AC68" s="18">
        <f t="shared" si="8"/>
        <v>1.0040799523940009</v>
      </c>
      <c r="AD68" s="18">
        <v>0</v>
      </c>
    </row>
    <row r="69" spans="2:30" x14ac:dyDescent="0.25">
      <c r="B69" s="6">
        <v>20160407</v>
      </c>
      <c r="C69" s="18" t="s">
        <v>95</v>
      </c>
      <c r="D69" s="10" t="str">
        <f t="shared" ref="D69:D79" si="9">RIGHT(C69,1)</f>
        <v>1</v>
      </c>
      <c r="E69" s="10"/>
      <c r="F69" s="10"/>
      <c r="G69" s="4">
        <f t="shared" ref="G69:G79" si="10">VALUE(LEFT(C69,3))</f>
        <v>365</v>
      </c>
      <c r="H69" s="4">
        <f t="shared" ref="H69:H79" si="11">G69/100</f>
        <v>3.65</v>
      </c>
      <c r="I69" s="8">
        <v>73499</v>
      </c>
      <c r="J69" s="8">
        <v>6.5570000000000004</v>
      </c>
      <c r="M69" s="18">
        <v>2.3380000000000001</v>
      </c>
      <c r="N69" s="18">
        <v>5.2613E-3</v>
      </c>
      <c r="O69" s="18">
        <v>-4.2173000000000002E-2</v>
      </c>
      <c r="P69" s="18">
        <v>2.7473999999999998</v>
      </c>
      <c r="Q69" s="18">
        <v>-4.7972999999999999</v>
      </c>
      <c r="R69" s="18">
        <v>1.3775999999999999</v>
      </c>
      <c r="S69" s="18">
        <v>0.22384999999999999</v>
      </c>
      <c r="U69" s="4">
        <v>31.838999999999999</v>
      </c>
      <c r="V69" s="4">
        <v>2.2255E-2</v>
      </c>
      <c r="W69" s="8">
        <v>1.9202999999999999</v>
      </c>
      <c r="X69" s="8">
        <v>14.536899999999999</v>
      </c>
      <c r="Y69" s="4">
        <v>-26.5291</v>
      </c>
      <c r="Z69" s="18">
        <v>-8.5040000000000004E-2</v>
      </c>
      <c r="AA69" s="18">
        <v>0.37947999999999998</v>
      </c>
      <c r="AB69" s="4">
        <f t="shared" ref="AB69:AB79" si="12">((Y69*U69)-($AA$1*$AA$2)) / (U69-$AA$2)</f>
        <v>-25.756881937063181</v>
      </c>
      <c r="AC69" s="18">
        <f t="shared" ref="AC69:AC79" si="13">AB69-Y69</f>
        <v>0.77221806293681894</v>
      </c>
      <c r="AD69" s="18">
        <v>0</v>
      </c>
    </row>
    <row r="70" spans="2:30" x14ac:dyDescent="0.25">
      <c r="B70" s="6">
        <v>20160407</v>
      </c>
      <c r="C70" s="18" t="s">
        <v>96</v>
      </c>
      <c r="D70" s="10" t="str">
        <f t="shared" si="9"/>
        <v>1</v>
      </c>
      <c r="E70" s="10"/>
      <c r="F70" s="10"/>
      <c r="G70" s="4">
        <f t="shared" si="10"/>
        <v>370</v>
      </c>
      <c r="H70" s="4">
        <f t="shared" si="11"/>
        <v>3.7</v>
      </c>
      <c r="I70" s="8">
        <v>73500</v>
      </c>
      <c r="J70" s="8">
        <v>6.66</v>
      </c>
      <c r="M70" s="18">
        <v>2.097</v>
      </c>
      <c r="N70" s="18">
        <v>4.1387000000000004E-3</v>
      </c>
      <c r="O70" s="18">
        <v>-4.2173000000000002E-2</v>
      </c>
      <c r="P70" s="18">
        <v>2.7473999999999998</v>
      </c>
      <c r="Q70" s="18">
        <v>-5.8197000000000001</v>
      </c>
      <c r="R70" s="18">
        <v>1.3775999999999999</v>
      </c>
      <c r="S70" s="18">
        <v>0.22384999999999999</v>
      </c>
      <c r="U70" s="4">
        <v>29.606999999999999</v>
      </c>
      <c r="V70" s="4">
        <v>1.9356000000000002E-2</v>
      </c>
      <c r="W70" s="8">
        <v>1.9202999999999999</v>
      </c>
      <c r="X70" s="8">
        <v>14.536899999999999</v>
      </c>
      <c r="Y70" s="4">
        <v>-26.511800000000001</v>
      </c>
      <c r="Z70" s="18">
        <v>-8.5040000000000004E-2</v>
      </c>
      <c r="AA70" s="18">
        <v>0.37947999999999998</v>
      </c>
      <c r="AB70" s="4">
        <f t="shared" si="12"/>
        <v>-25.624596068209083</v>
      </c>
      <c r="AC70" s="18">
        <f t="shared" si="13"/>
        <v>0.88720393179091772</v>
      </c>
      <c r="AD70" s="18">
        <v>0</v>
      </c>
    </row>
    <row r="71" spans="2:30" x14ac:dyDescent="0.25">
      <c r="B71" s="3">
        <v>20160407</v>
      </c>
      <c r="C71" s="18" t="s">
        <v>98</v>
      </c>
      <c r="D71" s="10" t="str">
        <f t="shared" si="9"/>
        <v>1</v>
      </c>
      <c r="E71" s="10"/>
      <c r="F71" s="10"/>
      <c r="G71" s="4">
        <f t="shared" si="10"/>
        <v>375</v>
      </c>
      <c r="H71" s="4">
        <f t="shared" si="11"/>
        <v>3.75</v>
      </c>
      <c r="I71" s="8">
        <v>73517</v>
      </c>
      <c r="J71" s="8">
        <v>6.3120000000000003</v>
      </c>
      <c r="M71" s="18">
        <v>2.0699999999999998</v>
      </c>
      <c r="N71" s="18">
        <v>8.4603000000000005E-3</v>
      </c>
      <c r="O71" s="18">
        <v>-2.5045999999999999</v>
      </c>
      <c r="P71" s="18">
        <v>2.25</v>
      </c>
      <c r="Q71" s="18">
        <v>-5.0888</v>
      </c>
      <c r="R71" s="18">
        <v>1.1240000000000001</v>
      </c>
      <c r="S71" s="18">
        <v>0.44236999999999999</v>
      </c>
      <c r="U71" s="4">
        <v>40.46</v>
      </c>
      <c r="V71" s="4">
        <v>3.9009000000000002E-2</v>
      </c>
      <c r="W71" s="8">
        <v>-8.9486000000000008</v>
      </c>
      <c r="X71" s="8">
        <v>10.6692</v>
      </c>
      <c r="Y71" s="4">
        <v>-26.5411</v>
      </c>
      <c r="Z71" s="18">
        <v>2.8630000000000001E-3</v>
      </c>
      <c r="AA71" s="4">
        <v>0.30913000000000002</v>
      </c>
      <c r="AB71" s="4">
        <f t="shared" si="12"/>
        <v>-26.014241480628243</v>
      </c>
      <c r="AC71" s="18">
        <f t="shared" si="13"/>
        <v>0.52685851937175698</v>
      </c>
      <c r="AD71" s="18">
        <v>0</v>
      </c>
    </row>
    <row r="72" spans="2:30" x14ac:dyDescent="0.25">
      <c r="B72" s="3">
        <v>20160407</v>
      </c>
      <c r="C72" s="18" t="s">
        <v>46</v>
      </c>
      <c r="D72" s="10" t="str">
        <f t="shared" si="9"/>
        <v>1</v>
      </c>
      <c r="E72" s="10"/>
      <c r="F72" s="10"/>
      <c r="G72" s="4">
        <f t="shared" si="10"/>
        <v>380</v>
      </c>
      <c r="H72" s="4">
        <f t="shared" si="11"/>
        <v>3.8</v>
      </c>
      <c r="I72" s="8">
        <v>73519</v>
      </c>
      <c r="J72" s="8">
        <v>6.4480000000000004</v>
      </c>
      <c r="M72" s="18">
        <v>2.0990000000000002</v>
      </c>
      <c r="N72" s="18">
        <v>8.4045999999999999E-3</v>
      </c>
      <c r="O72" s="18">
        <v>-2.5045999999999999</v>
      </c>
      <c r="P72" s="18">
        <v>2.25</v>
      </c>
      <c r="Q72" s="18">
        <v>-3.7852000000000001</v>
      </c>
      <c r="R72" s="18">
        <v>1.1240000000000001</v>
      </c>
      <c r="S72" s="18">
        <v>0.44236999999999999</v>
      </c>
      <c r="U72" s="4">
        <v>27.363</v>
      </c>
      <c r="V72" s="4">
        <v>2.291E-2</v>
      </c>
      <c r="W72" s="8">
        <v>-8.9486000000000008</v>
      </c>
      <c r="X72" s="8">
        <v>10.6692</v>
      </c>
      <c r="Y72" s="4">
        <v>-26.455300000000001</v>
      </c>
      <c r="Z72" s="18">
        <v>2.8630000000000001E-3</v>
      </c>
      <c r="AA72" s="4">
        <v>0.30913000000000002</v>
      </c>
      <c r="AB72" s="4">
        <f>((Y72*U72)-($AA$1*$AA$2)) / (U72-$AA$2)</f>
        <v>-25.383288610052727</v>
      </c>
      <c r="AC72" s="18">
        <f t="shared" si="13"/>
        <v>1.0720113899472743</v>
      </c>
      <c r="AD72" s="18">
        <v>0</v>
      </c>
    </row>
    <row r="73" spans="2:30" x14ac:dyDescent="0.25">
      <c r="B73" s="3">
        <v>20160407</v>
      </c>
      <c r="C73" s="18" t="s">
        <v>99</v>
      </c>
      <c r="D73" s="10" t="str">
        <f t="shared" si="9"/>
        <v>1</v>
      </c>
      <c r="E73" s="10"/>
      <c r="F73" s="10"/>
      <c r="G73" s="4">
        <f t="shared" si="10"/>
        <v>385</v>
      </c>
      <c r="H73" s="4">
        <f t="shared" si="11"/>
        <v>3.85</v>
      </c>
      <c r="I73" s="8">
        <v>73520</v>
      </c>
      <c r="J73" s="8">
        <v>6.7759999999999998</v>
      </c>
      <c r="M73" s="18">
        <v>1.9630000000000001</v>
      </c>
      <c r="N73" s="18">
        <v>7.4498999999999998E-3</v>
      </c>
      <c r="O73" s="18">
        <v>-2.5045999999999999</v>
      </c>
      <c r="P73" s="18">
        <v>2.25</v>
      </c>
      <c r="Q73" s="18">
        <v>-7.3910999999999998</v>
      </c>
      <c r="R73" s="18">
        <v>1.1240000000000001</v>
      </c>
      <c r="S73" s="18">
        <v>0.44236999999999999</v>
      </c>
      <c r="U73" s="4">
        <v>27.94</v>
      </c>
      <c r="V73" s="4">
        <v>2.2440999999999999E-2</v>
      </c>
      <c r="W73" s="8">
        <v>-8.9486000000000008</v>
      </c>
      <c r="X73" s="8">
        <v>10.6692</v>
      </c>
      <c r="Y73" s="4">
        <v>-26.306799999999999</v>
      </c>
      <c r="Z73" s="18">
        <v>2.8630000000000001E-3</v>
      </c>
      <c r="AA73" s="4">
        <v>0.30913000000000002</v>
      </c>
      <c r="AB73" s="4">
        <f t="shared" si="12"/>
        <v>-25.151537936090413</v>
      </c>
      <c r="AC73" s="18">
        <f t="shared" si="13"/>
        <v>1.1552620639095856</v>
      </c>
      <c r="AD73" s="18">
        <v>0</v>
      </c>
    </row>
    <row r="74" spans="2:30" x14ac:dyDescent="0.25">
      <c r="B74" s="3">
        <v>20160407</v>
      </c>
      <c r="C74" s="18" t="s">
        <v>47</v>
      </c>
      <c r="D74" s="10" t="str">
        <f t="shared" si="9"/>
        <v>1</v>
      </c>
      <c r="E74" s="10"/>
      <c r="F74" s="10"/>
      <c r="G74" s="4">
        <f t="shared" si="10"/>
        <v>390</v>
      </c>
      <c r="H74" s="4">
        <f t="shared" si="11"/>
        <v>3.9</v>
      </c>
      <c r="I74" s="8">
        <v>73521</v>
      </c>
      <c r="J74" s="8">
        <v>6.859</v>
      </c>
      <c r="M74" s="18">
        <v>1.9259999999999999</v>
      </c>
      <c r="N74" s="18">
        <v>7.2125999999999996E-3</v>
      </c>
      <c r="O74" s="18">
        <v>-2.5045999999999999</v>
      </c>
      <c r="P74" s="18">
        <v>2.25</v>
      </c>
      <c r="Q74" s="18">
        <v>-4.9099000000000004</v>
      </c>
      <c r="R74" s="18">
        <v>1.1240000000000001</v>
      </c>
      <c r="S74" s="18">
        <v>0.44236999999999999</v>
      </c>
      <c r="U74" s="4">
        <v>30.895</v>
      </c>
      <c r="V74" s="4">
        <v>2.5409999999999999E-2</v>
      </c>
      <c r="W74" s="8">
        <v>-8.9486000000000008</v>
      </c>
      <c r="X74" s="8">
        <v>10.6692</v>
      </c>
      <c r="Y74" s="4">
        <v>-26.43</v>
      </c>
      <c r="Z74" s="18">
        <v>2.8630000000000001E-3</v>
      </c>
      <c r="AA74" s="4">
        <v>0.30913000000000002</v>
      </c>
      <c r="AB74" s="4">
        <f t="shared" si="12"/>
        <v>-25.548479952685572</v>
      </c>
      <c r="AC74" s="18">
        <f t="shared" si="13"/>
        <v>0.88152004731442801</v>
      </c>
      <c r="AD74" s="18">
        <v>0</v>
      </c>
    </row>
    <row r="75" spans="2:30" x14ac:dyDescent="0.25">
      <c r="B75" s="3">
        <v>20160407</v>
      </c>
      <c r="C75" s="18" t="s">
        <v>100</v>
      </c>
      <c r="D75" s="10" t="str">
        <f t="shared" si="9"/>
        <v>1</v>
      </c>
      <c r="E75" s="10"/>
      <c r="F75" s="10"/>
      <c r="G75" s="4">
        <f t="shared" si="10"/>
        <v>395</v>
      </c>
      <c r="H75" s="4">
        <f t="shared" si="11"/>
        <v>3.95</v>
      </c>
      <c r="I75" s="8">
        <v>73522</v>
      </c>
      <c r="J75" s="8">
        <v>6.9379999999999997</v>
      </c>
      <c r="M75" s="18">
        <v>2.085</v>
      </c>
      <c r="N75" s="18">
        <v>7.7559999999999999E-3</v>
      </c>
      <c r="O75" s="18">
        <v>-2.5045999999999999</v>
      </c>
      <c r="P75" s="18">
        <v>2.25</v>
      </c>
      <c r="Q75" s="18">
        <v>-6.4393000000000002</v>
      </c>
      <c r="R75" s="18">
        <v>1.1240000000000001</v>
      </c>
      <c r="S75" s="18">
        <v>0.44236999999999999</v>
      </c>
      <c r="U75" s="4">
        <v>29.786999999999999</v>
      </c>
      <c r="V75" s="4">
        <v>2.392E-2</v>
      </c>
      <c r="W75" s="8">
        <v>-8.9486000000000008</v>
      </c>
      <c r="X75" s="8">
        <v>10.6692</v>
      </c>
      <c r="Y75" s="4">
        <v>-26.911799999999999</v>
      </c>
      <c r="Z75" s="18">
        <v>2.8630000000000001E-3</v>
      </c>
      <c r="AA75" s="4">
        <v>0.30913000000000002</v>
      </c>
      <c r="AB75" s="4">
        <f t="shared" si="12"/>
        <v>-26.331483559095531</v>
      </c>
      <c r="AC75" s="18">
        <f t="shared" si="13"/>
        <v>0.58031644090446832</v>
      </c>
      <c r="AD75" s="18">
        <v>0</v>
      </c>
    </row>
    <row r="76" spans="2:30" x14ac:dyDescent="0.25">
      <c r="B76" s="3">
        <v>20160407</v>
      </c>
      <c r="C76" s="18" t="s">
        <v>101</v>
      </c>
      <c r="D76" s="10" t="str">
        <f t="shared" si="9"/>
        <v>1</v>
      </c>
      <c r="E76" s="10"/>
      <c r="F76" s="10"/>
      <c r="G76" s="4">
        <f t="shared" si="10"/>
        <v>405</v>
      </c>
      <c r="H76" s="4">
        <f t="shared" si="11"/>
        <v>4.05</v>
      </c>
      <c r="I76" s="8">
        <v>73527</v>
      </c>
      <c r="J76" s="8">
        <v>7.0970000000000004</v>
      </c>
      <c r="M76" s="18">
        <v>2.081</v>
      </c>
      <c r="N76" s="18">
        <v>7.5668000000000003E-3</v>
      </c>
      <c r="O76" s="18">
        <v>-2.5045999999999999</v>
      </c>
      <c r="P76" s="18">
        <v>2.25</v>
      </c>
      <c r="Q76" s="18">
        <v>-5.0685000000000002</v>
      </c>
      <c r="R76" s="18">
        <v>1.1240000000000001</v>
      </c>
      <c r="S76" s="18">
        <v>0.44236999999999999</v>
      </c>
      <c r="U76" s="4">
        <v>33.622</v>
      </c>
      <c r="V76" s="4">
        <v>2.7448E-2</v>
      </c>
      <c r="W76" s="8">
        <v>-8.9486000000000008</v>
      </c>
      <c r="X76" s="8">
        <v>10.6692</v>
      </c>
      <c r="Y76" s="4">
        <v>-26.400300000000001</v>
      </c>
      <c r="Z76" s="18">
        <v>2.8630000000000001E-3</v>
      </c>
      <c r="AA76" s="4">
        <v>0.30913000000000002</v>
      </c>
      <c r="AB76" s="4">
        <f t="shared" si="12"/>
        <v>-25.615668582034541</v>
      </c>
      <c r="AC76" s="18">
        <f t="shared" si="13"/>
        <v>0.78463141796546054</v>
      </c>
      <c r="AD76" s="18">
        <v>0</v>
      </c>
    </row>
    <row r="77" spans="2:30" x14ac:dyDescent="0.25">
      <c r="B77" s="3">
        <v>20160407</v>
      </c>
      <c r="C77" s="18" t="s">
        <v>49</v>
      </c>
      <c r="D77" s="10" t="str">
        <f t="shared" si="9"/>
        <v>1</v>
      </c>
      <c r="E77" s="10"/>
      <c r="F77" s="10"/>
      <c r="G77" s="4">
        <f t="shared" si="10"/>
        <v>410</v>
      </c>
      <c r="H77" s="4">
        <f t="shared" si="11"/>
        <v>4.0999999999999996</v>
      </c>
      <c r="I77" s="8">
        <v>73528</v>
      </c>
      <c r="J77" s="8">
        <v>7.3949999999999996</v>
      </c>
      <c r="M77" s="18">
        <v>1.982</v>
      </c>
      <c r="N77" s="18">
        <v>6.8964999999999999E-3</v>
      </c>
      <c r="O77" s="18">
        <v>-2.5045999999999999</v>
      </c>
      <c r="P77" s="18">
        <v>2.25</v>
      </c>
      <c r="Q77" s="18">
        <v>-2.7743000000000002</v>
      </c>
      <c r="R77" s="18">
        <v>1.1240000000000001</v>
      </c>
      <c r="S77" s="18">
        <v>0.44236999999999999</v>
      </c>
      <c r="U77" s="4">
        <v>29.062999999999999</v>
      </c>
      <c r="V77" s="4">
        <v>2.1704999999999999E-2</v>
      </c>
      <c r="W77" s="8">
        <v>-8.9486000000000008</v>
      </c>
      <c r="X77" s="8">
        <v>10.6692</v>
      </c>
      <c r="Y77" s="4">
        <v>-26.351900000000001</v>
      </c>
      <c r="Z77" s="18">
        <v>2.8630000000000001E-3</v>
      </c>
      <c r="AA77" s="4">
        <v>0.30913000000000002</v>
      </c>
      <c r="AB77" s="4">
        <f t="shared" si="12"/>
        <v>-25.310984437934458</v>
      </c>
      <c r="AC77" s="18">
        <f t="shared" si="13"/>
        <v>1.0409155620655426</v>
      </c>
      <c r="AD77" s="18">
        <v>0</v>
      </c>
    </row>
    <row r="78" spans="2:30" x14ac:dyDescent="0.25">
      <c r="B78" s="3">
        <v>20160407</v>
      </c>
      <c r="C78" s="18" t="s">
        <v>102</v>
      </c>
      <c r="D78" s="10" t="str">
        <f t="shared" si="9"/>
        <v>1</v>
      </c>
      <c r="E78" s="10"/>
      <c r="F78" s="10"/>
      <c r="G78" s="4">
        <f t="shared" si="10"/>
        <v>415</v>
      </c>
      <c r="H78" s="4">
        <f t="shared" si="11"/>
        <v>4.1500000000000004</v>
      </c>
      <c r="I78" s="8">
        <v>73529</v>
      </c>
      <c r="J78" s="8">
        <v>7.7220000000000004</v>
      </c>
      <c r="M78" s="18">
        <v>1.972</v>
      </c>
      <c r="N78" s="18">
        <v>6.5690999999999996E-3</v>
      </c>
      <c r="O78" s="18">
        <v>-2.5045999999999999</v>
      </c>
      <c r="P78" s="18">
        <v>2.25</v>
      </c>
      <c r="Q78" s="18">
        <v>-3.9296000000000002</v>
      </c>
      <c r="R78" s="18">
        <v>1.1240000000000001</v>
      </c>
      <c r="S78" s="18">
        <v>0.44236999999999999</v>
      </c>
      <c r="U78" s="4">
        <v>36.764000000000003</v>
      </c>
      <c r="V78" s="4">
        <v>2.8287E-2</v>
      </c>
      <c r="W78" s="8">
        <v>-8.9486000000000008</v>
      </c>
      <c r="X78" s="8">
        <v>10.6692</v>
      </c>
      <c r="Y78" s="4">
        <v>-26.2287</v>
      </c>
      <c r="Z78" s="18">
        <v>2.8630000000000001E-3</v>
      </c>
      <c r="AA78" s="4">
        <v>0.30913000000000002</v>
      </c>
      <c r="AB78" s="4">
        <f t="shared" si="12"/>
        <v>-25.455914809825657</v>
      </c>
      <c r="AC78" s="18">
        <f t="shared" si="13"/>
        <v>0.77278519017434277</v>
      </c>
      <c r="AD78" s="18">
        <v>0</v>
      </c>
    </row>
    <row r="79" spans="2:30" x14ac:dyDescent="0.25">
      <c r="B79" s="3">
        <v>20160407</v>
      </c>
      <c r="C79" s="18" t="s">
        <v>50</v>
      </c>
      <c r="D79" s="10" t="str">
        <f t="shared" si="9"/>
        <v>1</v>
      </c>
      <c r="E79" s="10"/>
      <c r="F79" s="10"/>
      <c r="G79" s="4">
        <f t="shared" si="10"/>
        <v>420</v>
      </c>
      <c r="H79" s="4">
        <f t="shared" si="11"/>
        <v>4.2</v>
      </c>
      <c r="I79" s="8">
        <v>73518</v>
      </c>
      <c r="J79" s="8">
        <v>7.4480000000000004</v>
      </c>
      <c r="M79" s="18">
        <v>1.9690000000000001</v>
      </c>
      <c r="N79" s="18">
        <v>6.7997999999999999E-3</v>
      </c>
      <c r="O79" s="18">
        <v>-2.5045999999999999</v>
      </c>
      <c r="P79" s="18">
        <v>2.25</v>
      </c>
      <c r="Q79" s="18">
        <v>-3.0468999999999999</v>
      </c>
      <c r="R79" s="18">
        <v>1.1240000000000001</v>
      </c>
      <c r="S79" s="18">
        <v>0.44236999999999999</v>
      </c>
      <c r="U79" s="4">
        <v>29.184000000000001</v>
      </c>
      <c r="V79" s="4">
        <v>2.1673000000000001E-2</v>
      </c>
      <c r="W79" s="8">
        <v>-8.9486000000000008</v>
      </c>
      <c r="X79" s="8">
        <v>10.6692</v>
      </c>
      <c r="Y79" s="4">
        <v>-26.492699999999999</v>
      </c>
      <c r="Z79" s="18">
        <v>2.8630000000000001E-3</v>
      </c>
      <c r="AA79" s="4">
        <v>0.30913000000000002</v>
      </c>
      <c r="AB79" s="4">
        <f t="shared" si="12"/>
        <v>-25.567993960300083</v>
      </c>
      <c r="AC79" s="18">
        <f t="shared" si="13"/>
        <v>0.92470603969991672</v>
      </c>
      <c r="AD79" s="18">
        <v>0</v>
      </c>
    </row>
    <row r="80" spans="2:30" x14ac:dyDescent="0.25">
      <c r="B80" s="14"/>
      <c r="I80" s="18"/>
      <c r="J80" s="18"/>
      <c r="W80" s="18"/>
      <c r="X80" s="18"/>
    </row>
    <row r="81" spans="2:24" x14ac:dyDescent="0.25">
      <c r="B81" s="14"/>
      <c r="I81" s="18"/>
      <c r="J81" s="18"/>
      <c r="W81" s="18"/>
      <c r="X81" s="18"/>
    </row>
    <row r="82" spans="2:24" x14ac:dyDescent="0.25">
      <c r="B82" s="14"/>
      <c r="I82" s="18"/>
      <c r="J82" s="18"/>
      <c r="W82" s="18"/>
      <c r="X82" s="18"/>
    </row>
    <row r="83" spans="2:24" x14ac:dyDescent="0.25">
      <c r="B83" s="14"/>
      <c r="I83" s="18"/>
      <c r="J83" s="18"/>
      <c r="W83" s="18"/>
      <c r="X83" s="18"/>
    </row>
    <row r="84" spans="2:24" x14ac:dyDescent="0.25">
      <c r="B84" s="14"/>
      <c r="I84" s="18"/>
      <c r="J84" s="18"/>
      <c r="W84" s="18"/>
      <c r="X84" s="18"/>
    </row>
    <row r="85" spans="2:24" x14ac:dyDescent="0.25">
      <c r="B85" s="14"/>
      <c r="I85" s="18"/>
      <c r="J85" s="18"/>
      <c r="W85" s="18"/>
      <c r="X85" s="18"/>
    </row>
    <row r="86" spans="2:24" x14ac:dyDescent="0.25">
      <c r="B86" s="14"/>
      <c r="I86" s="18"/>
      <c r="J86" s="18"/>
      <c r="W86" s="18"/>
      <c r="X86" s="18"/>
    </row>
    <row r="87" spans="2:24" x14ac:dyDescent="0.25">
      <c r="B87" s="14"/>
      <c r="I87" s="18"/>
      <c r="J87" s="18"/>
      <c r="W87" s="18"/>
      <c r="X87" s="18"/>
    </row>
    <row r="88" spans="2:24" x14ac:dyDescent="0.25">
      <c r="B88" s="14"/>
      <c r="I88" s="18"/>
      <c r="J88" s="18"/>
      <c r="W88" s="18"/>
      <c r="X88" s="18"/>
    </row>
    <row r="89" spans="2:24" x14ac:dyDescent="0.25">
      <c r="B89" s="14"/>
      <c r="I89" s="18"/>
      <c r="J89" s="18"/>
      <c r="W89" s="18"/>
      <c r="X89" s="18"/>
    </row>
    <row r="90" spans="2:24" x14ac:dyDescent="0.25">
      <c r="B90" s="14"/>
      <c r="I90" s="18"/>
      <c r="J90" s="18"/>
      <c r="W90" s="18"/>
      <c r="X90" s="18"/>
    </row>
    <row r="91" spans="2:24" x14ac:dyDescent="0.25">
      <c r="B91" s="14"/>
      <c r="I91" s="18"/>
      <c r="J91" s="18"/>
      <c r="W91" s="18"/>
      <c r="X91" s="18"/>
    </row>
    <row r="92" spans="2:24" x14ac:dyDescent="0.25">
      <c r="B92" s="14"/>
      <c r="I92" s="18"/>
      <c r="J92" s="18"/>
      <c r="W92" s="18"/>
      <c r="X92" s="18"/>
    </row>
    <row r="93" spans="2:24" x14ac:dyDescent="0.25">
      <c r="B93" s="14"/>
      <c r="I93" s="18"/>
      <c r="J93" s="18"/>
      <c r="W93" s="18"/>
      <c r="X93" s="18"/>
    </row>
    <row r="94" spans="2:24" x14ac:dyDescent="0.25">
      <c r="B94" s="14"/>
      <c r="I94" s="18"/>
      <c r="J94" s="18"/>
      <c r="W94" s="18"/>
      <c r="X94" s="18"/>
    </row>
    <row r="95" spans="2:24" x14ac:dyDescent="0.25">
      <c r="B95" s="14"/>
      <c r="I95" s="18"/>
      <c r="J95" s="18"/>
      <c r="W95" s="18"/>
      <c r="X95" s="18"/>
    </row>
    <row r="96" spans="2:24" x14ac:dyDescent="0.25">
      <c r="B96" s="14"/>
      <c r="I96" s="18"/>
      <c r="J96" s="18"/>
      <c r="W96" s="18"/>
      <c r="X96" s="18"/>
    </row>
    <row r="97" spans="2:24" x14ac:dyDescent="0.25">
      <c r="B97" s="14"/>
      <c r="I97" s="18"/>
      <c r="J97" s="18"/>
      <c r="W97" s="18"/>
      <c r="X97" s="18"/>
    </row>
    <row r="98" spans="2:24" x14ac:dyDescent="0.25">
      <c r="B98" s="14"/>
      <c r="I98" s="18"/>
      <c r="J98" s="18"/>
      <c r="W98" s="18"/>
      <c r="X98" s="18"/>
    </row>
    <row r="99" spans="2:24" x14ac:dyDescent="0.25">
      <c r="B99" s="14"/>
      <c r="I99" s="18"/>
      <c r="J99" s="18"/>
      <c r="W99" s="18"/>
      <c r="X99" s="18"/>
    </row>
    <row r="100" spans="2:24" x14ac:dyDescent="0.25">
      <c r="B100" s="14"/>
      <c r="I100" s="18"/>
      <c r="J100" s="18"/>
      <c r="W100" s="18"/>
      <c r="X100" s="18"/>
    </row>
    <row r="101" spans="2:24" x14ac:dyDescent="0.25">
      <c r="B101" s="14"/>
      <c r="I101" s="18"/>
      <c r="J101" s="18"/>
      <c r="W101" s="18"/>
      <c r="X101" s="18"/>
    </row>
    <row r="102" spans="2:24" x14ac:dyDescent="0.25">
      <c r="B102" s="14"/>
      <c r="I102" s="18"/>
      <c r="J102" s="18"/>
      <c r="W102" s="18"/>
      <c r="X102" s="18"/>
    </row>
    <row r="103" spans="2:24" x14ac:dyDescent="0.25">
      <c r="B103" s="14"/>
      <c r="I103" s="18"/>
      <c r="J103" s="18"/>
      <c r="W103" s="18"/>
      <c r="X103" s="18"/>
    </row>
    <row r="104" spans="2:24" x14ac:dyDescent="0.25">
      <c r="B104" s="14"/>
      <c r="I104" s="18"/>
      <c r="J104" s="18"/>
      <c r="W104" s="18"/>
      <c r="X104" s="18"/>
    </row>
    <row r="105" spans="2:24" x14ac:dyDescent="0.25">
      <c r="B105" s="14"/>
      <c r="I105" s="18"/>
      <c r="J105" s="18"/>
      <c r="W105" s="18"/>
      <c r="X105" s="18"/>
    </row>
    <row r="106" spans="2:24" x14ac:dyDescent="0.25">
      <c r="B106" s="14"/>
      <c r="I106" s="18"/>
      <c r="J106" s="18"/>
      <c r="W106" s="18"/>
      <c r="X106" s="18"/>
    </row>
    <row r="107" spans="2:24" x14ac:dyDescent="0.25">
      <c r="B107" s="14"/>
      <c r="I107" s="18"/>
      <c r="J107" s="18"/>
      <c r="W107" s="18"/>
      <c r="X107" s="18"/>
    </row>
    <row r="108" spans="2:24" x14ac:dyDescent="0.25">
      <c r="B108" s="14"/>
      <c r="D108" s="10"/>
      <c r="E108" s="10"/>
      <c r="F108" s="10"/>
    </row>
    <row r="109" spans="2:24" x14ac:dyDescent="0.25">
      <c r="B109" s="14"/>
      <c r="D109" s="10"/>
      <c r="E109" s="10"/>
      <c r="F109" s="10"/>
    </row>
    <row r="110" spans="2:24" x14ac:dyDescent="0.25">
      <c r="B110" s="14"/>
      <c r="D110" s="10"/>
      <c r="E110" s="10"/>
      <c r="F110" s="10"/>
    </row>
    <row r="111" spans="2:24" x14ac:dyDescent="0.25">
      <c r="B111" s="22"/>
      <c r="D111" s="10"/>
      <c r="E111" s="10"/>
      <c r="F111" s="10"/>
    </row>
    <row r="112" spans="2:24" x14ac:dyDescent="0.25">
      <c r="B112" s="22"/>
      <c r="D112" s="10"/>
      <c r="E112" s="10"/>
      <c r="F112" s="10"/>
    </row>
    <row r="113" spans="2:27" x14ac:dyDescent="0.25">
      <c r="B113" s="22"/>
      <c r="D113" s="10"/>
      <c r="E113" s="10"/>
      <c r="F113" s="10"/>
    </row>
    <row r="114" spans="2:27" x14ac:dyDescent="0.25">
      <c r="B114" s="14"/>
      <c r="D114" s="10"/>
      <c r="E114" s="10"/>
      <c r="F114" s="10"/>
      <c r="AA114" s="4"/>
    </row>
    <row r="115" spans="2:27" x14ac:dyDescent="0.25">
      <c r="B115" s="14"/>
      <c r="D115" s="10"/>
      <c r="E115" s="10"/>
      <c r="F115" s="10"/>
      <c r="AA115" s="4"/>
    </row>
    <row r="116" spans="2:27" x14ac:dyDescent="0.25">
      <c r="B116" s="14"/>
      <c r="D116" s="10"/>
      <c r="E116" s="10"/>
      <c r="F116" s="10"/>
      <c r="AA116" s="4"/>
    </row>
    <row r="117" spans="2:27" x14ac:dyDescent="0.25">
      <c r="B117" s="14"/>
      <c r="D117" s="10"/>
      <c r="E117" s="10"/>
      <c r="F117" s="10"/>
    </row>
    <row r="118" spans="2:27" x14ac:dyDescent="0.25">
      <c r="B118" s="22"/>
      <c r="D118" s="10"/>
      <c r="E118" s="10"/>
      <c r="F118" s="10"/>
    </row>
    <row r="119" spans="2:27" x14ac:dyDescent="0.25">
      <c r="B119" s="14"/>
      <c r="D119" s="10"/>
      <c r="E119" s="10"/>
      <c r="F119" s="10"/>
      <c r="AA119" s="4"/>
    </row>
    <row r="120" spans="2:27" x14ac:dyDescent="0.25">
      <c r="B120" s="14"/>
      <c r="D120" s="10"/>
      <c r="E120" s="10"/>
      <c r="F120" s="10"/>
    </row>
    <row r="121" spans="2:27" x14ac:dyDescent="0.25">
      <c r="B121" s="22"/>
      <c r="D121" s="10"/>
      <c r="E121" s="10"/>
      <c r="F121" s="10"/>
    </row>
    <row r="122" spans="2:27" x14ac:dyDescent="0.25">
      <c r="B122" s="14"/>
      <c r="D122" s="10"/>
      <c r="E122" s="10"/>
      <c r="F122" s="10"/>
      <c r="AA122" s="4"/>
    </row>
    <row r="123" spans="2:27" x14ac:dyDescent="0.25">
      <c r="B123" s="14"/>
      <c r="D123" s="10"/>
      <c r="E123" s="10"/>
      <c r="F123" s="10"/>
    </row>
    <row r="124" spans="2:27" x14ac:dyDescent="0.25">
      <c r="B124" s="14"/>
      <c r="D124" s="10"/>
      <c r="E124" s="10"/>
      <c r="F124" s="10"/>
    </row>
    <row r="125" spans="2:27" x14ac:dyDescent="0.25">
      <c r="B125" s="22"/>
      <c r="D125" s="10"/>
      <c r="E125" s="10"/>
      <c r="F125" s="10"/>
    </row>
    <row r="126" spans="2:27" x14ac:dyDescent="0.25">
      <c r="B126" s="22"/>
      <c r="D126" s="10"/>
      <c r="E126" s="10"/>
      <c r="F126" s="10"/>
    </row>
    <row r="127" spans="2:27" x14ac:dyDescent="0.25">
      <c r="B127" s="14"/>
      <c r="D127" s="10"/>
      <c r="E127" s="10"/>
      <c r="F127" s="10"/>
      <c r="AA127" s="4"/>
    </row>
    <row r="128" spans="2:27" x14ac:dyDescent="0.25">
      <c r="B128" s="14"/>
      <c r="D128" s="10"/>
      <c r="E128" s="10"/>
      <c r="F128" s="10"/>
      <c r="AA128" s="4"/>
    </row>
    <row r="129" spans="2:27" x14ac:dyDescent="0.25">
      <c r="B129" s="14"/>
      <c r="D129" s="10"/>
      <c r="E129" s="10"/>
      <c r="F129" s="10"/>
      <c r="AA129" s="4"/>
    </row>
    <row r="130" spans="2:27" x14ac:dyDescent="0.25">
      <c r="B130" s="14"/>
      <c r="D130" s="10"/>
      <c r="E130" s="10"/>
      <c r="F130" s="10"/>
      <c r="AA130" s="4"/>
    </row>
    <row r="131" spans="2:27" x14ac:dyDescent="0.25">
      <c r="B131" s="14"/>
      <c r="D131" s="10"/>
      <c r="E131" s="10"/>
      <c r="F131" s="10"/>
      <c r="AA131" s="4"/>
    </row>
    <row r="132" spans="2:27" x14ac:dyDescent="0.25">
      <c r="B132" s="14"/>
      <c r="D132" s="10"/>
      <c r="E132" s="10"/>
      <c r="F132" s="10"/>
      <c r="AA132" s="4"/>
    </row>
    <row r="133" spans="2:27" x14ac:dyDescent="0.25">
      <c r="B133" s="14"/>
      <c r="D133" s="10"/>
      <c r="E133" s="10"/>
      <c r="F133" s="10"/>
      <c r="AA133" s="4"/>
    </row>
    <row r="134" spans="2:27" x14ac:dyDescent="0.25">
      <c r="B134" s="14"/>
      <c r="D134" s="10"/>
      <c r="E134" s="10"/>
      <c r="F134" s="10"/>
      <c r="AA134" s="4"/>
    </row>
    <row r="135" spans="2:27" x14ac:dyDescent="0.25">
      <c r="B135" s="14"/>
      <c r="I135" s="18"/>
      <c r="J135" s="18"/>
      <c r="W135" s="18"/>
      <c r="X135" s="18"/>
    </row>
    <row r="136" spans="2:27" x14ac:dyDescent="0.25">
      <c r="B136" s="14"/>
      <c r="I136" s="18"/>
      <c r="J136" s="18"/>
      <c r="W136" s="18"/>
      <c r="X136" s="18"/>
    </row>
    <row r="137" spans="2:27" x14ac:dyDescent="0.25">
      <c r="B137" s="22"/>
      <c r="D137" s="10"/>
      <c r="E137" s="10"/>
      <c r="F137" s="10"/>
    </row>
    <row r="138" spans="2:27" x14ac:dyDescent="0.25">
      <c r="B138" s="14"/>
      <c r="D138" s="10"/>
      <c r="E138" s="10"/>
      <c r="F138" s="10"/>
      <c r="AA138" s="4"/>
    </row>
    <row r="139" spans="2:27" x14ac:dyDescent="0.25">
      <c r="B139" s="14"/>
      <c r="D139" s="10"/>
      <c r="E139" s="10"/>
      <c r="F139" s="10"/>
    </row>
    <row r="140" spans="2:27" x14ac:dyDescent="0.25">
      <c r="B140" s="14"/>
      <c r="I140" s="18"/>
      <c r="J140" s="18"/>
      <c r="W140" s="18"/>
      <c r="X140" s="18"/>
    </row>
    <row r="141" spans="2:27" x14ac:dyDescent="0.25">
      <c r="B141" s="14"/>
      <c r="I141" s="18"/>
      <c r="J141" s="18"/>
      <c r="W141" s="18"/>
      <c r="X141" s="18"/>
    </row>
    <row r="142" spans="2:27" x14ac:dyDescent="0.25">
      <c r="B142" s="13"/>
      <c r="I142" s="18"/>
      <c r="J142" s="18"/>
      <c r="W142" s="18"/>
      <c r="X142" s="18"/>
    </row>
    <row r="143" spans="2:27" x14ac:dyDescent="0.25">
      <c r="B143" s="13"/>
      <c r="I143" s="18"/>
      <c r="J143" s="18"/>
      <c r="W143" s="18"/>
      <c r="X143" s="18"/>
    </row>
    <row r="144" spans="2:27" x14ac:dyDescent="0.25">
      <c r="B144" s="13"/>
      <c r="I144" s="18"/>
      <c r="J144" s="18"/>
      <c r="W144" s="18"/>
      <c r="X144" s="18"/>
    </row>
    <row r="145" spans="2:24" x14ac:dyDescent="0.25">
      <c r="B145" s="13"/>
      <c r="I145" s="18"/>
      <c r="J145" s="18"/>
      <c r="W145" s="18"/>
      <c r="X145" s="18"/>
    </row>
    <row r="151" spans="2:24" x14ac:dyDescent="0.25">
      <c r="V151" s="4">
        <f>SUM(V117:V122)/6</f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32"/>
  <sheetViews>
    <sheetView zoomScale="80" zoomScaleNormal="80" workbookViewId="0">
      <selection activeCell="S35" sqref="S35"/>
    </sheetView>
  </sheetViews>
  <sheetFormatPr defaultRowHeight="15" x14ac:dyDescent="0.25"/>
  <sheetData>
    <row r="2" spans="2:29" s="7" customFormat="1" x14ac:dyDescent="0.25">
      <c r="B2" s="7" t="s">
        <v>1</v>
      </c>
      <c r="E2" s="7" t="s">
        <v>112</v>
      </c>
      <c r="F2" s="4" t="s">
        <v>73</v>
      </c>
      <c r="G2" s="4" t="s">
        <v>73</v>
      </c>
      <c r="H2" s="8"/>
      <c r="I2" s="8"/>
      <c r="L2" s="7" t="s">
        <v>2</v>
      </c>
      <c r="T2" s="4" t="s">
        <v>3</v>
      </c>
      <c r="U2" s="4"/>
      <c r="V2" s="8"/>
      <c r="W2" s="8"/>
      <c r="X2" s="4"/>
      <c r="AA2" s="4"/>
      <c r="AB2" s="7" t="s">
        <v>78</v>
      </c>
    </row>
    <row r="3" spans="2:29" s="7" customFormat="1" x14ac:dyDescent="0.25">
      <c r="B3" s="7" t="s">
        <v>4</v>
      </c>
      <c r="C3" s="7" t="s">
        <v>5</v>
      </c>
      <c r="D3" s="7" t="s">
        <v>113</v>
      </c>
      <c r="F3" s="4" t="s">
        <v>74</v>
      </c>
      <c r="G3" s="4" t="s">
        <v>0</v>
      </c>
      <c r="H3" s="8" t="s">
        <v>6</v>
      </c>
      <c r="I3" s="8" t="s">
        <v>7</v>
      </c>
      <c r="J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T3" s="4" t="s">
        <v>16</v>
      </c>
      <c r="U3" s="4" t="s">
        <v>17</v>
      </c>
      <c r="V3" s="8" t="s">
        <v>18</v>
      </c>
      <c r="W3" s="8" t="s">
        <v>19</v>
      </c>
      <c r="X3" s="4" t="s">
        <v>20</v>
      </c>
      <c r="Y3" s="7" t="s">
        <v>21</v>
      </c>
      <c r="Z3" s="7" t="s">
        <v>22</v>
      </c>
      <c r="AA3" s="4" t="s">
        <v>77</v>
      </c>
      <c r="AB3" s="7" t="s">
        <v>79</v>
      </c>
      <c r="AC3" s="7" t="s">
        <v>122</v>
      </c>
    </row>
    <row r="4" spans="2:29" s="7" customFormat="1" x14ac:dyDescent="0.25">
      <c r="B4" s="9">
        <v>20160404</v>
      </c>
      <c r="C4" s="7" t="s">
        <v>23</v>
      </c>
      <c r="D4" s="10" t="str">
        <f>RIGHT(C4,1)</f>
        <v>1</v>
      </c>
      <c r="E4" s="10"/>
      <c r="F4" s="4">
        <f t="shared" ref="F4:F32" si="0">VALUE(LEFT(C4,3))</f>
        <v>100</v>
      </c>
      <c r="G4" s="4">
        <f t="shared" ref="G4:G31" si="1">F4/100</f>
        <v>1</v>
      </c>
      <c r="H4" s="8">
        <v>73359</v>
      </c>
      <c r="I4" s="8">
        <v>6.6000000000000003E-2</v>
      </c>
      <c r="L4" s="7">
        <v>2.1030000000000002</v>
      </c>
      <c r="M4" s="7">
        <v>0.91195999999999999</v>
      </c>
      <c r="N4" s="7">
        <v>-1.7536</v>
      </c>
      <c r="O4" s="7">
        <v>1.64</v>
      </c>
      <c r="P4" s="7">
        <v>17.2622</v>
      </c>
      <c r="Q4" s="7">
        <v>-0.42836999999999997</v>
      </c>
      <c r="R4" s="7">
        <v>0.69289000000000001</v>
      </c>
      <c r="T4" s="4">
        <v>36.707999999999998</v>
      </c>
      <c r="U4" s="4">
        <v>4.8064</v>
      </c>
      <c r="V4" s="8">
        <v>-4.649</v>
      </c>
      <c r="W4" s="8">
        <v>7.4819000000000004</v>
      </c>
      <c r="X4" s="4">
        <v>-26.210799999999999</v>
      </c>
      <c r="Y4" s="7">
        <v>-0.12003</v>
      </c>
      <c r="Z4" s="7">
        <v>0.21682999999999999</v>
      </c>
      <c r="AA4" s="4">
        <f t="shared" ref="AA4:AA32" si="2">((X4*T4)-($Z$1*$Z$2)) / (T4-$Z$2)</f>
        <v>-26.210799999999999</v>
      </c>
      <c r="AB4" s="7">
        <f t="shared" ref="AB4:AB32" si="3">AA4-X4</f>
        <v>0</v>
      </c>
    </row>
    <row r="5" spans="2:29" s="7" customFormat="1" x14ac:dyDescent="0.25">
      <c r="B5" s="9">
        <v>20160404</v>
      </c>
      <c r="C5" s="7" t="s">
        <v>24</v>
      </c>
      <c r="D5" s="10" t="str">
        <f t="shared" ref="D5:D31" si="4">RIGHT(C5,1)</f>
        <v>1</v>
      </c>
      <c r="E5" s="10"/>
      <c r="F5" s="4">
        <f t="shared" si="0"/>
        <v>110</v>
      </c>
      <c r="G5" s="4">
        <f t="shared" si="1"/>
        <v>1.1000000000000001</v>
      </c>
      <c r="H5" s="8">
        <v>73361</v>
      </c>
      <c r="I5" s="8">
        <v>3.4000000000000002E-2</v>
      </c>
      <c r="L5" s="7">
        <v>1.966</v>
      </c>
      <c r="M5" s="7">
        <v>1.6603000000000001</v>
      </c>
      <c r="N5" s="7">
        <v>-1.7536</v>
      </c>
      <c r="O5" s="7">
        <v>1.64</v>
      </c>
      <c r="P5" s="7">
        <v>11.024100000000001</v>
      </c>
      <c r="Q5" s="7">
        <v>-0.42836999999999997</v>
      </c>
      <c r="R5" s="7">
        <v>0.69289000000000001</v>
      </c>
      <c r="T5" s="4">
        <v>26.515999999999998</v>
      </c>
      <c r="U5" s="4">
        <v>7.1989999999999998</v>
      </c>
      <c r="V5" s="8">
        <v>-4.649</v>
      </c>
      <c r="W5" s="8">
        <v>7.4819000000000004</v>
      </c>
      <c r="X5" s="4">
        <v>-26.834399999999999</v>
      </c>
      <c r="Y5" s="7">
        <v>-0.12003</v>
      </c>
      <c r="Z5" s="7">
        <v>0.21682999999999999</v>
      </c>
      <c r="AA5" s="4">
        <f t="shared" si="2"/>
        <v>-26.834399999999999</v>
      </c>
      <c r="AB5" s="7">
        <f t="shared" si="3"/>
        <v>0</v>
      </c>
    </row>
    <row r="6" spans="2:29" s="7" customFormat="1" x14ac:dyDescent="0.25">
      <c r="B6" s="9">
        <v>20160404</v>
      </c>
      <c r="C6" s="7" t="s">
        <v>25</v>
      </c>
      <c r="D6" s="10" t="str">
        <f t="shared" si="4"/>
        <v>1</v>
      </c>
      <c r="E6" s="10"/>
      <c r="F6" s="4">
        <f t="shared" si="0"/>
        <v>120</v>
      </c>
      <c r="G6" s="4">
        <f t="shared" si="1"/>
        <v>1.2</v>
      </c>
      <c r="H6" s="8">
        <v>73363</v>
      </c>
      <c r="I6" s="8">
        <v>8.6999999999999994E-2</v>
      </c>
      <c r="L6" s="7">
        <v>2.2440000000000002</v>
      </c>
      <c r="M6" s="7">
        <v>0.73607</v>
      </c>
      <c r="N6" s="7">
        <v>-1.7536</v>
      </c>
      <c r="O6" s="7">
        <v>1.64</v>
      </c>
      <c r="P6" s="7">
        <v>21.3751</v>
      </c>
      <c r="Q6" s="7">
        <v>-0.42836999999999997</v>
      </c>
      <c r="R6" s="7">
        <v>0.69289000000000001</v>
      </c>
      <c r="T6" s="4">
        <v>52.988999999999997</v>
      </c>
      <c r="U6" s="4">
        <v>4.9767000000000001</v>
      </c>
      <c r="V6" s="8">
        <v>-4.649</v>
      </c>
      <c r="W6" s="8">
        <v>7.4819000000000004</v>
      </c>
      <c r="X6" s="4">
        <v>-25.739899999999999</v>
      </c>
      <c r="Y6" s="7">
        <v>-0.12003</v>
      </c>
      <c r="Z6" s="7">
        <v>0.21682999999999999</v>
      </c>
      <c r="AA6" s="4">
        <f t="shared" si="2"/>
        <v>-25.739900000000002</v>
      </c>
      <c r="AB6" s="7">
        <f t="shared" si="3"/>
        <v>0</v>
      </c>
    </row>
    <row r="7" spans="2:29" s="7" customFormat="1" x14ac:dyDescent="0.25">
      <c r="B7" s="9">
        <v>20160404</v>
      </c>
      <c r="C7" s="7" t="s">
        <v>26</v>
      </c>
      <c r="D7" s="10" t="str">
        <f t="shared" si="4"/>
        <v>1</v>
      </c>
      <c r="E7" s="10"/>
      <c r="F7" s="4">
        <f t="shared" si="0"/>
        <v>130</v>
      </c>
      <c r="G7" s="4">
        <f t="shared" si="1"/>
        <v>1.3</v>
      </c>
      <c r="H7" s="8">
        <v>73364</v>
      </c>
      <c r="I7" s="8">
        <v>6.9000000000000006E-2</v>
      </c>
      <c r="L7" s="7">
        <v>2.09</v>
      </c>
      <c r="M7" s="7">
        <v>0.86717</v>
      </c>
      <c r="N7" s="7">
        <v>-1.7536</v>
      </c>
      <c r="O7" s="7">
        <v>1.64</v>
      </c>
      <c r="P7" s="7">
        <v>28.5167</v>
      </c>
      <c r="Q7" s="7">
        <v>-0.42836999999999997</v>
      </c>
      <c r="R7" s="7">
        <v>0.69289000000000001</v>
      </c>
      <c r="T7" s="4">
        <v>32.470999999999997</v>
      </c>
      <c r="U7" s="4">
        <v>4.1608999999999998</v>
      </c>
      <c r="V7" s="8">
        <v>-4.649</v>
      </c>
      <c r="W7" s="8">
        <v>7.4819000000000004</v>
      </c>
      <c r="X7" s="4">
        <v>-26.246300000000002</v>
      </c>
      <c r="Y7" s="7">
        <v>-0.12003</v>
      </c>
      <c r="Z7" s="7">
        <v>0.21682999999999999</v>
      </c>
      <c r="AA7" s="4">
        <f t="shared" si="2"/>
        <v>-26.246300000000002</v>
      </c>
      <c r="AB7" s="7">
        <f t="shared" si="3"/>
        <v>0</v>
      </c>
    </row>
    <row r="8" spans="2:29" s="7" customFormat="1" x14ac:dyDescent="0.25">
      <c r="B8" s="9">
        <v>20160404</v>
      </c>
      <c r="C8" s="7" t="s">
        <v>27</v>
      </c>
      <c r="D8" s="10" t="str">
        <f t="shared" si="4"/>
        <v>1</v>
      </c>
      <c r="E8" s="10"/>
      <c r="F8" s="4">
        <f t="shared" si="0"/>
        <v>140</v>
      </c>
      <c r="G8" s="4">
        <f t="shared" si="1"/>
        <v>1.4</v>
      </c>
      <c r="H8" s="8">
        <v>73365</v>
      </c>
      <c r="I8" s="8">
        <v>0.08</v>
      </c>
      <c r="L8" s="7">
        <v>1.847</v>
      </c>
      <c r="M8" s="7">
        <v>0.66501999999999994</v>
      </c>
      <c r="N8" s="7">
        <v>-1.7536</v>
      </c>
      <c r="O8" s="7">
        <v>1.64</v>
      </c>
      <c r="P8" s="7">
        <v>-809.96209999999996</v>
      </c>
      <c r="Q8" s="7">
        <v>-0.42836999999999997</v>
      </c>
      <c r="R8" s="7">
        <v>0.69289000000000001</v>
      </c>
      <c r="T8" s="4">
        <v>20.22</v>
      </c>
      <c r="U8" s="4">
        <v>2.5001000000000002</v>
      </c>
      <c r="V8" s="8">
        <v>-4.649</v>
      </c>
      <c r="W8" s="8">
        <v>7.4819000000000004</v>
      </c>
      <c r="X8" s="4">
        <v>-27.049399999999999</v>
      </c>
      <c r="Y8" s="7">
        <v>-0.12003</v>
      </c>
      <c r="Z8" s="7">
        <v>0.21682999999999999</v>
      </c>
      <c r="AA8" s="4">
        <f t="shared" si="2"/>
        <v>-27.049399999999999</v>
      </c>
      <c r="AB8" s="7">
        <f t="shared" si="3"/>
        <v>0</v>
      </c>
    </row>
    <row r="9" spans="2:29" s="7" customFormat="1" x14ac:dyDescent="0.25">
      <c r="B9" s="9">
        <v>20160404</v>
      </c>
      <c r="C9" s="7" t="s">
        <v>28</v>
      </c>
      <c r="D9" s="10" t="str">
        <f t="shared" si="4"/>
        <v>1</v>
      </c>
      <c r="E9" s="10"/>
      <c r="F9" s="4">
        <f t="shared" si="0"/>
        <v>150</v>
      </c>
      <c r="G9" s="4">
        <f t="shared" si="1"/>
        <v>1.5</v>
      </c>
      <c r="H9" s="8">
        <v>73366</v>
      </c>
      <c r="I9" s="8">
        <v>4.2000000000000003E-2</v>
      </c>
      <c r="L9" s="7">
        <v>1.873</v>
      </c>
      <c r="M9" s="7">
        <v>1.2836000000000001</v>
      </c>
      <c r="N9" s="7">
        <v>-1.7536</v>
      </c>
      <c r="O9" s="7">
        <v>1.64</v>
      </c>
      <c r="P9" s="7">
        <v>179.9966</v>
      </c>
      <c r="Q9" s="7">
        <v>-0.42836999999999997</v>
      </c>
      <c r="R9" s="7">
        <v>0.69289000000000001</v>
      </c>
      <c r="T9" s="4">
        <v>20.29</v>
      </c>
      <c r="U9" s="4">
        <v>4.7739000000000003</v>
      </c>
      <c r="V9" s="8">
        <v>-4.649</v>
      </c>
      <c r="W9" s="8">
        <v>7.4819000000000004</v>
      </c>
      <c r="X9" s="4">
        <v>-26.816099999999999</v>
      </c>
      <c r="Y9" s="7">
        <v>-0.12003</v>
      </c>
      <c r="Z9" s="7">
        <v>0.21682999999999999</v>
      </c>
      <c r="AA9" s="4">
        <f t="shared" si="2"/>
        <v>-26.816099999999999</v>
      </c>
      <c r="AB9" s="7">
        <f t="shared" si="3"/>
        <v>0</v>
      </c>
    </row>
    <row r="10" spans="2:29" s="7" customFormat="1" x14ac:dyDescent="0.25">
      <c r="B10" s="9">
        <v>20160404</v>
      </c>
      <c r="C10" s="7" t="s">
        <v>29</v>
      </c>
      <c r="D10" s="10" t="str">
        <f t="shared" si="4"/>
        <v>1</v>
      </c>
      <c r="E10" s="10"/>
      <c r="F10" s="4">
        <f t="shared" si="0"/>
        <v>160</v>
      </c>
      <c r="G10" s="4">
        <f t="shared" si="1"/>
        <v>1.6</v>
      </c>
      <c r="H10" s="8">
        <v>73370</v>
      </c>
      <c r="I10" s="8">
        <v>5.7000000000000002E-2</v>
      </c>
      <c r="L10" s="7">
        <v>1.8109999999999999</v>
      </c>
      <c r="M10" s="7">
        <v>0.91612000000000005</v>
      </c>
      <c r="N10" s="7">
        <v>-1.7536</v>
      </c>
      <c r="O10" s="7">
        <v>1.64</v>
      </c>
      <c r="P10" s="7">
        <v>-106.8026</v>
      </c>
      <c r="Q10" s="7">
        <v>-0.42836999999999997</v>
      </c>
      <c r="R10" s="7">
        <v>0.69289000000000001</v>
      </c>
      <c r="T10" s="4">
        <v>16.238</v>
      </c>
      <c r="U10" s="4">
        <v>3.0122</v>
      </c>
      <c r="V10" s="8">
        <v>-4.649</v>
      </c>
      <c r="W10" s="8">
        <v>7.4819000000000004</v>
      </c>
      <c r="X10" s="4">
        <v>-27.4268</v>
      </c>
      <c r="Y10" s="7">
        <v>-0.12003</v>
      </c>
      <c r="Z10" s="7">
        <v>0.21682999999999999</v>
      </c>
      <c r="AA10" s="4">
        <f t="shared" si="2"/>
        <v>-27.4268</v>
      </c>
      <c r="AB10" s="7">
        <f t="shared" si="3"/>
        <v>0</v>
      </c>
    </row>
    <row r="11" spans="2:29" s="7" customFormat="1" x14ac:dyDescent="0.25">
      <c r="B11" s="9">
        <v>20160404</v>
      </c>
      <c r="C11" s="7" t="s">
        <v>30</v>
      </c>
      <c r="D11" s="10" t="str">
        <f t="shared" si="4"/>
        <v>1</v>
      </c>
      <c r="E11" s="10"/>
      <c r="F11" s="4">
        <f t="shared" si="0"/>
        <v>170</v>
      </c>
      <c r="G11" s="4">
        <f t="shared" si="1"/>
        <v>1.7</v>
      </c>
      <c r="H11" s="8">
        <v>73371</v>
      </c>
      <c r="I11" s="8">
        <v>6.6000000000000003E-2</v>
      </c>
      <c r="L11" s="7">
        <v>1.841</v>
      </c>
      <c r="M11" s="7">
        <v>0.80359999999999998</v>
      </c>
      <c r="N11" s="7">
        <v>-1.7536</v>
      </c>
      <c r="O11" s="7">
        <v>1.64</v>
      </c>
      <c r="P11" s="7">
        <v>-288.32</v>
      </c>
      <c r="Q11" s="7">
        <v>-0.42836999999999997</v>
      </c>
      <c r="R11" s="7">
        <v>0.69289000000000001</v>
      </c>
      <c r="T11" s="4">
        <v>18.443000000000001</v>
      </c>
      <c r="U11" s="4">
        <v>2.839</v>
      </c>
      <c r="V11" s="8">
        <v>-4.649</v>
      </c>
      <c r="W11" s="8">
        <v>7.4819000000000004</v>
      </c>
      <c r="X11" s="4">
        <v>-27.7364</v>
      </c>
      <c r="Y11" s="7">
        <v>-0.12003</v>
      </c>
      <c r="Z11" s="7">
        <v>0.21682999999999999</v>
      </c>
      <c r="AA11" s="4">
        <f t="shared" si="2"/>
        <v>-27.7364</v>
      </c>
      <c r="AB11" s="7">
        <f t="shared" si="3"/>
        <v>0</v>
      </c>
    </row>
    <row r="12" spans="2:29" s="7" customFormat="1" x14ac:dyDescent="0.25">
      <c r="B12" s="9">
        <v>20160404</v>
      </c>
      <c r="C12" s="7" t="s">
        <v>31</v>
      </c>
      <c r="D12" s="10" t="str">
        <f t="shared" si="4"/>
        <v>1</v>
      </c>
      <c r="E12" s="10"/>
      <c r="F12" s="4">
        <f t="shared" si="0"/>
        <v>180</v>
      </c>
      <c r="G12" s="4">
        <f t="shared" si="1"/>
        <v>1.8</v>
      </c>
      <c r="H12" s="8">
        <v>73372</v>
      </c>
      <c r="I12" s="8">
        <v>0.1</v>
      </c>
      <c r="L12" s="7">
        <v>1.8149999999999999</v>
      </c>
      <c r="M12" s="7">
        <v>0.52327999999999997</v>
      </c>
      <c r="N12" s="7">
        <v>-1.7536</v>
      </c>
      <c r="O12" s="7">
        <v>1.64</v>
      </c>
      <c r="P12" s="7">
        <v>-125.0731</v>
      </c>
      <c r="Q12" s="7">
        <v>-0.42836999999999997</v>
      </c>
      <c r="R12" s="7">
        <v>0.69289000000000001</v>
      </c>
      <c r="T12" s="4">
        <v>18.600999999999999</v>
      </c>
      <c r="U12" s="4">
        <v>1.8849</v>
      </c>
      <c r="V12" s="8">
        <v>-4.649</v>
      </c>
      <c r="W12" s="8">
        <v>7.4819000000000004</v>
      </c>
      <c r="X12" s="4">
        <v>-27.761199999999999</v>
      </c>
      <c r="Y12" s="7">
        <v>-0.12003</v>
      </c>
      <c r="Z12" s="7">
        <v>0.21682999999999999</v>
      </c>
      <c r="AA12" s="4">
        <f t="shared" si="2"/>
        <v>-27.761199999999999</v>
      </c>
      <c r="AB12" s="7">
        <f t="shared" si="3"/>
        <v>0</v>
      </c>
    </row>
    <row r="13" spans="2:29" s="7" customFormat="1" x14ac:dyDescent="0.25">
      <c r="B13" s="9">
        <v>20160404</v>
      </c>
      <c r="C13" s="7" t="s">
        <v>32</v>
      </c>
      <c r="D13" s="10" t="str">
        <f t="shared" si="4"/>
        <v>1</v>
      </c>
      <c r="E13" s="10"/>
      <c r="F13" s="4">
        <f t="shared" si="0"/>
        <v>190</v>
      </c>
      <c r="G13" s="4">
        <f t="shared" si="1"/>
        <v>1.9</v>
      </c>
      <c r="H13" s="8">
        <v>73373</v>
      </c>
      <c r="I13" s="8">
        <v>6.8000000000000005E-2</v>
      </c>
      <c r="L13" s="7">
        <v>1.796</v>
      </c>
      <c r="M13" s="7">
        <v>0.76190000000000002</v>
      </c>
      <c r="N13" s="7">
        <v>-1.7536</v>
      </c>
      <c r="O13" s="7">
        <v>1.64</v>
      </c>
      <c r="P13" s="7">
        <v>-30.9254</v>
      </c>
      <c r="Q13" s="7">
        <v>-0.42836999999999997</v>
      </c>
      <c r="R13" s="7">
        <v>0.69289000000000001</v>
      </c>
      <c r="T13" s="4">
        <v>16.437000000000001</v>
      </c>
      <c r="U13" s="4">
        <v>2.5457000000000001</v>
      </c>
      <c r="V13" s="8">
        <v>-4.649</v>
      </c>
      <c r="W13" s="8">
        <v>7.4819000000000004</v>
      </c>
      <c r="X13" s="4">
        <v>-27.832100000000001</v>
      </c>
      <c r="Y13" s="7">
        <v>-0.12003</v>
      </c>
      <c r="Z13" s="7">
        <v>0.21682999999999999</v>
      </c>
      <c r="AA13" s="4">
        <f t="shared" si="2"/>
        <v>-27.832100000000001</v>
      </c>
      <c r="AB13" s="7">
        <f t="shared" si="3"/>
        <v>0</v>
      </c>
    </row>
    <row r="14" spans="2:29" s="7" customFormat="1" x14ac:dyDescent="0.25">
      <c r="B14" s="9">
        <v>20160404</v>
      </c>
      <c r="C14" s="7" t="s">
        <v>33</v>
      </c>
      <c r="D14" s="10" t="str">
        <f t="shared" si="4"/>
        <v>1</v>
      </c>
      <c r="E14" s="10"/>
      <c r="F14" s="4">
        <f t="shared" si="0"/>
        <v>200</v>
      </c>
      <c r="G14" s="4">
        <f t="shared" si="1"/>
        <v>2</v>
      </c>
      <c r="H14" s="8">
        <v>73374</v>
      </c>
      <c r="I14" s="8">
        <v>8.3000000000000004E-2</v>
      </c>
      <c r="L14" s="7">
        <v>1.7809999999999999</v>
      </c>
      <c r="M14" s="7">
        <v>0.61928000000000005</v>
      </c>
      <c r="N14" s="7">
        <v>-1.7536</v>
      </c>
      <c r="O14" s="7">
        <v>1.64</v>
      </c>
      <c r="P14" s="7">
        <v>-14.260400000000001</v>
      </c>
      <c r="Q14" s="7">
        <v>-0.42836999999999997</v>
      </c>
      <c r="R14" s="7">
        <v>0.69289000000000001</v>
      </c>
      <c r="T14" s="4">
        <v>20.341000000000001</v>
      </c>
      <c r="U14" s="4">
        <v>2.4201000000000001</v>
      </c>
      <c r="V14" s="8">
        <v>-4.649</v>
      </c>
      <c r="W14" s="8">
        <v>7.4819000000000004</v>
      </c>
      <c r="X14" s="4">
        <v>-26.816099999999999</v>
      </c>
      <c r="Y14" s="7">
        <v>-0.12003</v>
      </c>
      <c r="Z14" s="7">
        <v>0.21682999999999999</v>
      </c>
      <c r="AA14" s="4">
        <f t="shared" si="2"/>
        <v>-26.816099999999999</v>
      </c>
      <c r="AB14" s="7">
        <f t="shared" si="3"/>
        <v>0</v>
      </c>
    </row>
    <row r="15" spans="2:29" s="7" customFormat="1" x14ac:dyDescent="0.25">
      <c r="B15" s="9">
        <v>20160404</v>
      </c>
      <c r="C15" s="7" t="s">
        <v>34</v>
      </c>
      <c r="D15" s="10" t="str">
        <f t="shared" si="4"/>
        <v>1</v>
      </c>
      <c r="E15" s="10"/>
      <c r="F15" s="4">
        <f t="shared" si="0"/>
        <v>210</v>
      </c>
      <c r="G15" s="4">
        <f t="shared" si="1"/>
        <v>2.1</v>
      </c>
      <c r="H15" s="8">
        <v>73375</v>
      </c>
      <c r="I15" s="8">
        <v>0.10199999999999999</v>
      </c>
      <c r="L15" s="7">
        <v>1.8069999999999999</v>
      </c>
      <c r="M15" s="7">
        <v>0.51088</v>
      </c>
      <c r="N15" s="7">
        <v>-1.7536</v>
      </c>
      <c r="O15" s="7">
        <v>1.64</v>
      </c>
      <c r="P15" s="7">
        <v>-64.106700000000004</v>
      </c>
      <c r="Q15" s="7">
        <v>-0.42836999999999997</v>
      </c>
      <c r="R15" s="7">
        <v>0.69289000000000001</v>
      </c>
      <c r="T15" s="4">
        <v>14.271000000000001</v>
      </c>
      <c r="U15" s="4">
        <v>1.5462</v>
      </c>
      <c r="V15" s="8">
        <v>-4.649</v>
      </c>
      <c r="W15" s="8">
        <v>7.4819000000000004</v>
      </c>
      <c r="X15" s="4">
        <v>-27.460100000000001</v>
      </c>
      <c r="Y15" s="7">
        <v>-0.12003</v>
      </c>
      <c r="Z15" s="7">
        <v>0.21682999999999999</v>
      </c>
      <c r="AA15" s="4">
        <f t="shared" si="2"/>
        <v>-27.460100000000001</v>
      </c>
      <c r="AB15" s="7">
        <f t="shared" si="3"/>
        <v>0</v>
      </c>
    </row>
    <row r="16" spans="2:29" s="7" customFormat="1" x14ac:dyDescent="0.25">
      <c r="B16" s="9">
        <v>20160404</v>
      </c>
      <c r="C16" s="7" t="s">
        <v>35</v>
      </c>
      <c r="D16" s="10" t="str">
        <f t="shared" si="4"/>
        <v>1</v>
      </c>
      <c r="E16" s="10"/>
      <c r="F16" s="4">
        <f t="shared" si="0"/>
        <v>220</v>
      </c>
      <c r="G16" s="4">
        <f t="shared" si="1"/>
        <v>2.2000000000000002</v>
      </c>
      <c r="H16" s="8">
        <v>73376</v>
      </c>
      <c r="I16" s="8">
        <v>3.5999999999999997E-2</v>
      </c>
      <c r="L16" s="7">
        <v>1.8680000000000001</v>
      </c>
      <c r="M16" s="7">
        <v>1.4937</v>
      </c>
      <c r="N16" s="7">
        <v>-1.7536</v>
      </c>
      <c r="O16" s="7">
        <v>1.64</v>
      </c>
      <c r="P16" s="7">
        <v>266.69940000000003</v>
      </c>
      <c r="Q16" s="7">
        <v>-0.42836999999999997</v>
      </c>
      <c r="R16" s="7">
        <v>0.69289000000000001</v>
      </c>
      <c r="T16" s="4">
        <v>16.254000000000001</v>
      </c>
      <c r="U16" s="4">
        <v>4.7725</v>
      </c>
      <c r="V16" s="8">
        <v>-4.649</v>
      </c>
      <c r="W16" s="8">
        <v>7.4819000000000004</v>
      </c>
      <c r="X16" s="4">
        <v>-27.2118</v>
      </c>
      <c r="Y16" s="7">
        <v>-0.12003</v>
      </c>
      <c r="Z16" s="7">
        <v>0.21682999999999999</v>
      </c>
      <c r="AA16" s="4">
        <f t="shared" si="2"/>
        <v>-27.2118</v>
      </c>
      <c r="AB16" s="7">
        <f t="shared" si="3"/>
        <v>0</v>
      </c>
    </row>
    <row r="17" spans="2:28" s="7" customFormat="1" x14ac:dyDescent="0.25">
      <c r="B17" s="9">
        <v>20160404</v>
      </c>
      <c r="C17" s="7" t="s">
        <v>36</v>
      </c>
      <c r="D17" s="10" t="str">
        <f t="shared" si="4"/>
        <v>1</v>
      </c>
      <c r="E17" s="10"/>
      <c r="F17" s="4">
        <f t="shared" si="0"/>
        <v>230</v>
      </c>
      <c r="G17" s="4">
        <f t="shared" si="1"/>
        <v>2.2999999999999998</v>
      </c>
      <c r="H17" s="8">
        <v>73380</v>
      </c>
      <c r="I17" s="8">
        <v>7.3999999999999996E-2</v>
      </c>
      <c r="L17" s="7">
        <v>1.8180000000000001</v>
      </c>
      <c r="M17" s="7">
        <v>0.70823999999999998</v>
      </c>
      <c r="N17" s="7">
        <v>-1.7536</v>
      </c>
      <c r="O17" s="7">
        <v>1.64</v>
      </c>
      <c r="P17" s="7">
        <v>-96.195400000000006</v>
      </c>
      <c r="Q17" s="7">
        <v>-0.42836999999999997</v>
      </c>
      <c r="R17" s="7">
        <v>0.69289000000000001</v>
      </c>
      <c r="T17" s="4">
        <v>16.73</v>
      </c>
      <c r="U17" s="4">
        <v>2.3675000000000002</v>
      </c>
      <c r="V17" s="8">
        <v>-4.649</v>
      </c>
      <c r="W17" s="8">
        <v>7.4819000000000004</v>
      </c>
      <c r="X17" s="4">
        <v>-26.907499999999999</v>
      </c>
      <c r="Y17" s="7">
        <v>-0.12003</v>
      </c>
      <c r="Z17" s="7">
        <v>0.21682999999999999</v>
      </c>
      <c r="AA17" s="4">
        <f t="shared" si="2"/>
        <v>-26.907499999999999</v>
      </c>
      <c r="AB17" s="7">
        <f t="shared" si="3"/>
        <v>0</v>
      </c>
    </row>
    <row r="18" spans="2:28" s="7" customFormat="1" x14ac:dyDescent="0.25">
      <c r="B18" s="9">
        <v>20160404</v>
      </c>
      <c r="C18" s="7" t="s">
        <v>37</v>
      </c>
      <c r="D18" s="10" t="str">
        <f t="shared" si="4"/>
        <v>1</v>
      </c>
      <c r="E18" s="10"/>
      <c r="F18" s="4">
        <f t="shared" si="0"/>
        <v>240</v>
      </c>
      <c r="G18" s="4">
        <f t="shared" si="1"/>
        <v>2.4</v>
      </c>
      <c r="H18" s="8">
        <v>73381</v>
      </c>
      <c r="I18" s="8">
        <v>0.11700000000000001</v>
      </c>
      <c r="L18" s="7">
        <v>1.833</v>
      </c>
      <c r="M18" s="7">
        <v>0.45145000000000002</v>
      </c>
      <c r="N18" s="7">
        <v>-1.7536</v>
      </c>
      <c r="O18" s="7">
        <v>1.64</v>
      </c>
      <c r="P18" s="7">
        <v>-290.19029999999998</v>
      </c>
      <c r="Q18" s="7">
        <v>-0.42836999999999997</v>
      </c>
      <c r="R18" s="7">
        <v>0.69289000000000001</v>
      </c>
      <c r="T18" s="4">
        <v>18.306000000000001</v>
      </c>
      <c r="U18" s="4">
        <v>1.5931</v>
      </c>
      <c r="V18" s="8">
        <v>-4.649</v>
      </c>
      <c r="W18" s="8">
        <v>7.4819000000000004</v>
      </c>
      <c r="X18" s="4">
        <v>-28.643799999999999</v>
      </c>
      <c r="Y18" s="7">
        <v>-0.12003</v>
      </c>
      <c r="Z18" s="7">
        <v>0.21682999999999999</v>
      </c>
      <c r="AA18" s="4">
        <f t="shared" si="2"/>
        <v>-28.643799999999999</v>
      </c>
      <c r="AB18" s="7">
        <f t="shared" si="3"/>
        <v>0</v>
      </c>
    </row>
    <row r="19" spans="2:28" s="7" customFormat="1" x14ac:dyDescent="0.25">
      <c r="B19" s="9">
        <v>20160404</v>
      </c>
      <c r="C19" s="7" t="s">
        <v>38</v>
      </c>
      <c r="D19" s="10" t="str">
        <f t="shared" si="4"/>
        <v>1</v>
      </c>
      <c r="E19" s="10"/>
      <c r="F19" s="4">
        <f t="shared" si="0"/>
        <v>250</v>
      </c>
      <c r="G19" s="4">
        <f t="shared" si="1"/>
        <v>2.5</v>
      </c>
      <c r="H19" s="8">
        <v>73382</v>
      </c>
      <c r="I19" s="8">
        <v>9.1999999999999998E-2</v>
      </c>
      <c r="L19" s="7">
        <v>1.867</v>
      </c>
      <c r="M19" s="7">
        <v>0.58421000000000001</v>
      </c>
      <c r="N19" s="7">
        <v>-1.7536</v>
      </c>
      <c r="O19" s="7">
        <v>1.64</v>
      </c>
      <c r="P19" s="7">
        <v>210.61320000000001</v>
      </c>
      <c r="Q19" s="7">
        <v>-0.42836999999999997</v>
      </c>
      <c r="R19" s="7">
        <v>0.69289000000000001</v>
      </c>
      <c r="T19" s="4">
        <v>15.339</v>
      </c>
      <c r="U19" s="4">
        <v>1.7968</v>
      </c>
      <c r="V19" s="8">
        <v>-4.649</v>
      </c>
      <c r="W19" s="8">
        <v>7.4819000000000004</v>
      </c>
      <c r="X19" s="4">
        <v>-27.260100000000001</v>
      </c>
      <c r="Y19" s="7">
        <v>-0.12003</v>
      </c>
      <c r="Z19" s="7">
        <v>0.21682999999999999</v>
      </c>
      <c r="AA19" s="4">
        <f t="shared" si="2"/>
        <v>-27.260100000000001</v>
      </c>
      <c r="AB19" s="7">
        <f t="shared" si="3"/>
        <v>0</v>
      </c>
    </row>
    <row r="20" spans="2:28" s="7" customFormat="1" x14ac:dyDescent="0.25">
      <c r="B20" s="9">
        <v>20160404</v>
      </c>
      <c r="C20" s="7" t="s">
        <v>39</v>
      </c>
      <c r="D20" s="10" t="str">
        <f t="shared" si="4"/>
        <v>1</v>
      </c>
      <c r="E20" s="10"/>
      <c r="F20" s="4">
        <f t="shared" si="0"/>
        <v>260</v>
      </c>
      <c r="G20" s="4">
        <f t="shared" si="1"/>
        <v>2.6</v>
      </c>
      <c r="H20" s="8">
        <v>73383</v>
      </c>
      <c r="I20" s="8">
        <v>5.6000000000000001E-2</v>
      </c>
      <c r="L20" s="7">
        <v>1.7829999999999999</v>
      </c>
      <c r="M20" s="7">
        <v>0.91883000000000004</v>
      </c>
      <c r="N20" s="7">
        <v>-1.7536</v>
      </c>
      <c r="O20" s="7">
        <v>1.64</v>
      </c>
      <c r="P20" s="7">
        <v>-47.006700000000002</v>
      </c>
      <c r="Q20" s="7">
        <v>-0.42836999999999997</v>
      </c>
      <c r="R20" s="7">
        <v>0.69289000000000001</v>
      </c>
      <c r="T20" s="4">
        <v>14.398</v>
      </c>
      <c r="U20" s="4">
        <v>2.8323999999999998</v>
      </c>
      <c r="V20" s="8">
        <v>-4.649</v>
      </c>
      <c r="W20" s="8">
        <v>7.4819000000000004</v>
      </c>
      <c r="X20" s="4">
        <v>-27.4526</v>
      </c>
      <c r="Y20" s="7">
        <v>-0.12003</v>
      </c>
      <c r="Z20" s="7">
        <v>0.21682999999999999</v>
      </c>
      <c r="AA20" s="4">
        <f t="shared" si="2"/>
        <v>-27.452599999999997</v>
      </c>
      <c r="AB20" s="7">
        <f t="shared" si="3"/>
        <v>0</v>
      </c>
    </row>
    <row r="21" spans="2:28" s="7" customFormat="1" x14ac:dyDescent="0.25">
      <c r="B21" s="9">
        <v>20160404</v>
      </c>
      <c r="C21" s="7" t="s">
        <v>40</v>
      </c>
      <c r="D21" s="10" t="str">
        <f t="shared" si="4"/>
        <v>1</v>
      </c>
      <c r="E21" s="10"/>
      <c r="F21" s="4">
        <f t="shared" si="0"/>
        <v>270</v>
      </c>
      <c r="G21" s="4">
        <f t="shared" si="1"/>
        <v>2.7</v>
      </c>
      <c r="H21" s="8">
        <v>73384</v>
      </c>
      <c r="I21" s="8">
        <v>7.4999999999999997E-2</v>
      </c>
      <c r="L21" s="7">
        <v>1.8540000000000001</v>
      </c>
      <c r="M21" s="7">
        <v>0.71189999999999998</v>
      </c>
      <c r="N21" s="7">
        <v>-1.7536</v>
      </c>
      <c r="O21" s="7">
        <v>1.64</v>
      </c>
      <c r="P21" s="7">
        <v>2858.4119999999998</v>
      </c>
      <c r="Q21" s="7">
        <v>-0.42836999999999997</v>
      </c>
      <c r="R21" s="7">
        <v>0.69289000000000001</v>
      </c>
      <c r="T21" s="4">
        <v>15.459</v>
      </c>
      <c r="U21" s="4">
        <v>2.2153999999999998</v>
      </c>
      <c r="V21" s="8">
        <v>-4.649</v>
      </c>
      <c r="W21" s="8">
        <v>7.4819000000000004</v>
      </c>
      <c r="X21" s="4">
        <v>-27.370899999999999</v>
      </c>
      <c r="Y21" s="7">
        <v>-0.12003</v>
      </c>
      <c r="Z21" s="7">
        <v>0.21682999999999999</v>
      </c>
      <c r="AA21" s="4">
        <f t="shared" si="2"/>
        <v>-27.370899999999999</v>
      </c>
      <c r="AB21" s="7">
        <f t="shared" si="3"/>
        <v>0</v>
      </c>
    </row>
    <row r="22" spans="2:28" s="7" customFormat="1" x14ac:dyDescent="0.25">
      <c r="B22" s="9">
        <v>20160404</v>
      </c>
      <c r="C22" s="7" t="s">
        <v>41</v>
      </c>
      <c r="D22" s="10" t="str">
        <f t="shared" si="4"/>
        <v>1</v>
      </c>
      <c r="E22" s="10"/>
      <c r="F22" s="4">
        <f t="shared" si="0"/>
        <v>280</v>
      </c>
      <c r="G22" s="4">
        <f t="shared" si="1"/>
        <v>2.8</v>
      </c>
      <c r="H22" s="8">
        <v>73385</v>
      </c>
      <c r="I22" s="8">
        <v>9.6000000000000002E-2</v>
      </c>
      <c r="L22" s="7">
        <v>1.8560000000000001</v>
      </c>
      <c r="M22" s="7">
        <v>0.55674000000000001</v>
      </c>
      <c r="N22" s="7">
        <v>-1.7536</v>
      </c>
      <c r="O22" s="7">
        <v>1.64</v>
      </c>
      <c r="P22" s="7">
        <v>965.47919999999999</v>
      </c>
      <c r="Q22" s="7">
        <v>-0.42836999999999997</v>
      </c>
      <c r="R22" s="7">
        <v>0.69289000000000001</v>
      </c>
      <c r="T22" s="4">
        <v>14.294</v>
      </c>
      <c r="U22" s="4">
        <v>1.6445000000000001</v>
      </c>
      <c r="V22" s="8">
        <v>-4.649</v>
      </c>
      <c r="W22" s="8">
        <v>7.4819000000000004</v>
      </c>
      <c r="X22" s="4">
        <v>-27.3505</v>
      </c>
      <c r="Y22" s="7">
        <v>-0.12003</v>
      </c>
      <c r="Z22" s="7">
        <v>0.21682999999999999</v>
      </c>
      <c r="AA22" s="4">
        <f t="shared" si="2"/>
        <v>-27.3505</v>
      </c>
      <c r="AB22" s="7">
        <f t="shared" si="3"/>
        <v>0</v>
      </c>
    </row>
    <row r="23" spans="2:28" s="7" customFormat="1" x14ac:dyDescent="0.25">
      <c r="B23" s="9">
        <v>20160404</v>
      </c>
      <c r="C23" s="7" t="s">
        <v>42</v>
      </c>
      <c r="D23" s="10" t="str">
        <f t="shared" si="4"/>
        <v>1</v>
      </c>
      <c r="E23" s="10"/>
      <c r="F23" s="4">
        <f t="shared" si="0"/>
        <v>300</v>
      </c>
      <c r="G23" s="4">
        <f t="shared" si="1"/>
        <v>3</v>
      </c>
      <c r="H23" s="8">
        <v>73386</v>
      </c>
      <c r="I23" s="8">
        <v>6.4000000000000001E-2</v>
      </c>
      <c r="L23" s="7">
        <v>1.869</v>
      </c>
      <c r="M23" s="7">
        <v>0.84065999999999996</v>
      </c>
      <c r="N23" s="7">
        <v>-1.7536</v>
      </c>
      <c r="O23" s="7">
        <v>1.64</v>
      </c>
      <c r="P23" s="7">
        <v>128.0249</v>
      </c>
      <c r="Q23" s="7">
        <v>-0.42836999999999997</v>
      </c>
      <c r="R23" s="7">
        <v>0.69289000000000001</v>
      </c>
      <c r="T23" s="4">
        <v>13.476000000000001</v>
      </c>
      <c r="U23" s="4">
        <v>2.3759000000000001</v>
      </c>
      <c r="V23" s="8">
        <v>-4.649</v>
      </c>
      <c r="W23" s="8">
        <v>7.4819000000000004</v>
      </c>
      <c r="X23" s="4">
        <v>-27.770800000000001</v>
      </c>
      <c r="Y23" s="7">
        <v>-0.12003</v>
      </c>
      <c r="Z23" s="7">
        <v>0.21682999999999999</v>
      </c>
      <c r="AA23" s="4">
        <f t="shared" si="2"/>
        <v>-27.770800000000001</v>
      </c>
      <c r="AB23" s="7">
        <f t="shared" si="3"/>
        <v>0</v>
      </c>
    </row>
    <row r="24" spans="2:28" s="7" customFormat="1" x14ac:dyDescent="0.25">
      <c r="B24" s="9">
        <v>20160404</v>
      </c>
      <c r="C24" s="7" t="s">
        <v>43</v>
      </c>
      <c r="D24" s="10" t="str">
        <f t="shared" si="4"/>
        <v>1</v>
      </c>
      <c r="E24" s="10"/>
      <c r="F24" s="4">
        <f t="shared" si="0"/>
        <v>320</v>
      </c>
      <c r="G24" s="4">
        <f t="shared" si="1"/>
        <v>3.2</v>
      </c>
      <c r="H24" s="8">
        <v>73387</v>
      </c>
      <c r="I24" s="8">
        <v>7.3999999999999996E-2</v>
      </c>
      <c r="L24" s="7">
        <v>1.796</v>
      </c>
      <c r="M24" s="7">
        <v>0.70013000000000003</v>
      </c>
      <c r="N24" s="7">
        <v>-1.7536</v>
      </c>
      <c r="O24" s="7">
        <v>1.64</v>
      </c>
      <c r="P24" s="7">
        <v>-66.337599999999995</v>
      </c>
      <c r="Q24" s="7">
        <v>-0.42836999999999997</v>
      </c>
      <c r="R24" s="7">
        <v>0.69289000000000001</v>
      </c>
      <c r="T24" s="4">
        <v>12.978999999999999</v>
      </c>
      <c r="U24" s="4">
        <v>2.0070999999999999</v>
      </c>
      <c r="V24" s="8">
        <v>-4.649</v>
      </c>
      <c r="W24" s="8">
        <v>7.4819000000000004</v>
      </c>
      <c r="X24" s="4">
        <v>-27.6203</v>
      </c>
      <c r="Y24" s="7">
        <v>-0.12003</v>
      </c>
      <c r="Z24" s="7">
        <v>0.21682999999999999</v>
      </c>
      <c r="AA24" s="4">
        <f t="shared" si="2"/>
        <v>-27.6203</v>
      </c>
      <c r="AB24" s="7">
        <f t="shared" si="3"/>
        <v>0</v>
      </c>
    </row>
    <row r="25" spans="2:28" s="7" customFormat="1" x14ac:dyDescent="0.25">
      <c r="B25" s="9">
        <v>20160404</v>
      </c>
      <c r="C25" s="7" t="s">
        <v>44</v>
      </c>
      <c r="D25" s="10" t="str">
        <f t="shared" si="4"/>
        <v>1</v>
      </c>
      <c r="E25" s="10"/>
      <c r="F25" s="4">
        <f t="shared" si="0"/>
        <v>340</v>
      </c>
      <c r="G25" s="4">
        <f t="shared" si="1"/>
        <v>3.4</v>
      </c>
      <c r="H25" s="8">
        <v>73391</v>
      </c>
      <c r="I25" s="8">
        <v>0.14899999999999999</v>
      </c>
      <c r="L25" s="7">
        <v>1.8560000000000001</v>
      </c>
      <c r="M25" s="7">
        <v>0.35870999999999997</v>
      </c>
      <c r="N25" s="7">
        <v>-1.7536</v>
      </c>
      <c r="O25" s="7">
        <v>1.64</v>
      </c>
      <c r="P25" s="7">
        <v>1380.4022</v>
      </c>
      <c r="Q25" s="7">
        <v>-0.42836999999999997</v>
      </c>
      <c r="R25" s="7">
        <v>0.69289000000000001</v>
      </c>
      <c r="T25" s="4">
        <v>14.778</v>
      </c>
      <c r="U25" s="4">
        <v>1.0827</v>
      </c>
      <c r="V25" s="8">
        <v>-4.649</v>
      </c>
      <c r="W25" s="8">
        <v>7.4819000000000004</v>
      </c>
      <c r="X25" s="4">
        <v>-27.546099999999999</v>
      </c>
      <c r="Y25" s="7">
        <v>-0.12003</v>
      </c>
      <c r="Z25" s="7">
        <v>0.21682999999999999</v>
      </c>
      <c r="AA25" s="4">
        <f t="shared" si="2"/>
        <v>-27.546099999999999</v>
      </c>
      <c r="AB25" s="7">
        <f t="shared" si="3"/>
        <v>0</v>
      </c>
    </row>
    <row r="26" spans="2:28" s="7" customFormat="1" x14ac:dyDescent="0.25">
      <c r="B26" s="9">
        <v>20160404</v>
      </c>
      <c r="C26" s="7" t="s">
        <v>45</v>
      </c>
      <c r="D26" s="10" t="str">
        <f t="shared" si="4"/>
        <v>1</v>
      </c>
      <c r="E26" s="10"/>
      <c r="F26" s="4">
        <f t="shared" si="0"/>
        <v>360</v>
      </c>
      <c r="G26" s="4">
        <f t="shared" si="1"/>
        <v>3.6</v>
      </c>
      <c r="H26" s="8">
        <v>73393</v>
      </c>
      <c r="I26" s="8">
        <v>0.06</v>
      </c>
      <c r="L26" s="7">
        <v>1.86</v>
      </c>
      <c r="M26" s="7">
        <v>0.89261000000000001</v>
      </c>
      <c r="N26" s="7">
        <v>-1.7536</v>
      </c>
      <c r="O26" s="7">
        <v>1.64</v>
      </c>
      <c r="P26" s="7">
        <v>807.95</v>
      </c>
      <c r="Q26" s="7">
        <v>-0.42836999999999997</v>
      </c>
      <c r="R26" s="7">
        <v>0.69289000000000001</v>
      </c>
      <c r="T26" s="4">
        <v>14.647</v>
      </c>
      <c r="U26" s="4">
        <v>2.6730999999999998</v>
      </c>
      <c r="V26" s="8">
        <v>-4.649</v>
      </c>
      <c r="W26" s="8">
        <v>7.4819000000000004</v>
      </c>
      <c r="X26" s="4">
        <v>-27.8536</v>
      </c>
      <c r="Y26" s="7">
        <v>-0.12003</v>
      </c>
      <c r="Z26" s="7">
        <v>0.21682999999999999</v>
      </c>
      <c r="AA26" s="4">
        <f t="shared" si="2"/>
        <v>-27.8536</v>
      </c>
      <c r="AB26" s="7">
        <f t="shared" si="3"/>
        <v>0</v>
      </c>
    </row>
    <row r="27" spans="2:28" s="7" customFormat="1" x14ac:dyDescent="0.25">
      <c r="B27" s="9">
        <v>20160404</v>
      </c>
      <c r="C27" s="7" t="s">
        <v>46</v>
      </c>
      <c r="D27" s="10" t="str">
        <f t="shared" si="4"/>
        <v>1</v>
      </c>
      <c r="E27" s="10"/>
      <c r="F27" s="4">
        <f t="shared" si="0"/>
        <v>380</v>
      </c>
      <c r="G27" s="4">
        <f t="shared" si="1"/>
        <v>3.8</v>
      </c>
      <c r="H27" s="8">
        <v>73395</v>
      </c>
      <c r="I27" s="8">
        <v>9.1999999999999998E-2</v>
      </c>
      <c r="L27" s="7">
        <v>1.887</v>
      </c>
      <c r="M27" s="7">
        <v>0.59014999999999995</v>
      </c>
      <c r="N27" s="7">
        <v>-1.7536</v>
      </c>
      <c r="O27" s="7">
        <v>1.64</v>
      </c>
      <c r="P27" s="7">
        <v>57.310899999999997</v>
      </c>
      <c r="Q27" s="7">
        <v>-0.42836999999999997</v>
      </c>
      <c r="R27" s="7">
        <v>0.69289000000000001</v>
      </c>
      <c r="T27" s="4">
        <v>12.819000000000001</v>
      </c>
      <c r="U27" s="4">
        <v>1.6020000000000001</v>
      </c>
      <c r="V27" s="8">
        <v>-4.649</v>
      </c>
      <c r="W27" s="8">
        <v>7.4819000000000004</v>
      </c>
      <c r="X27" s="4">
        <v>-27.959</v>
      </c>
      <c r="Y27" s="7">
        <v>-0.12003</v>
      </c>
      <c r="Z27" s="7">
        <v>0.21682999999999999</v>
      </c>
      <c r="AA27" s="4">
        <f t="shared" si="2"/>
        <v>-27.959</v>
      </c>
      <c r="AB27" s="7">
        <f t="shared" si="3"/>
        <v>0</v>
      </c>
    </row>
    <row r="28" spans="2:28" s="7" customFormat="1" x14ac:dyDescent="0.25">
      <c r="B28" s="9">
        <v>20160404</v>
      </c>
      <c r="C28" s="7" t="s">
        <v>47</v>
      </c>
      <c r="D28" s="10" t="str">
        <f t="shared" si="4"/>
        <v>1</v>
      </c>
      <c r="E28" s="10"/>
      <c r="F28" s="4">
        <f t="shared" si="0"/>
        <v>390</v>
      </c>
      <c r="G28" s="4">
        <f t="shared" si="1"/>
        <v>3.9</v>
      </c>
      <c r="H28" s="8">
        <v>73396</v>
      </c>
      <c r="I28" s="8">
        <v>8.5999999999999993E-2</v>
      </c>
      <c r="L28" s="7">
        <v>1.9239999999999999</v>
      </c>
      <c r="M28" s="7">
        <v>0.64305999999999996</v>
      </c>
      <c r="N28" s="7">
        <v>-1.7536</v>
      </c>
      <c r="O28" s="7">
        <v>1.64</v>
      </c>
      <c r="P28" s="7">
        <v>61.556399999999996</v>
      </c>
      <c r="Q28" s="7">
        <v>-0.42836999999999997</v>
      </c>
      <c r="R28" s="7">
        <v>0.69289000000000001</v>
      </c>
      <c r="T28" s="4">
        <v>15.69</v>
      </c>
      <c r="U28" s="4">
        <v>1.9511000000000001</v>
      </c>
      <c r="V28" s="8">
        <v>-4.649</v>
      </c>
      <c r="W28" s="8">
        <v>7.4819000000000004</v>
      </c>
      <c r="X28" s="4">
        <v>-28.135300000000001</v>
      </c>
      <c r="Y28" s="7">
        <v>-0.12003</v>
      </c>
      <c r="Z28" s="7">
        <v>0.21682999999999999</v>
      </c>
      <c r="AA28" s="4">
        <f t="shared" si="2"/>
        <v>-28.135300000000001</v>
      </c>
      <c r="AB28" s="7">
        <f t="shared" si="3"/>
        <v>0</v>
      </c>
    </row>
    <row r="29" spans="2:28" s="7" customFormat="1" x14ac:dyDescent="0.25">
      <c r="B29" s="9">
        <v>20160404</v>
      </c>
      <c r="C29" s="7" t="s">
        <v>48</v>
      </c>
      <c r="D29" s="10" t="str">
        <f t="shared" si="4"/>
        <v>1</v>
      </c>
      <c r="E29" s="10"/>
      <c r="F29" s="4">
        <f t="shared" si="0"/>
        <v>400</v>
      </c>
      <c r="G29" s="4">
        <f t="shared" si="1"/>
        <v>4</v>
      </c>
      <c r="H29" s="8">
        <v>73397</v>
      </c>
      <c r="I29" s="8">
        <v>0.123</v>
      </c>
      <c r="L29" s="7">
        <v>1.9530000000000001</v>
      </c>
      <c r="M29" s="7">
        <v>0.45606000000000002</v>
      </c>
      <c r="N29" s="7">
        <v>-1.7536</v>
      </c>
      <c r="O29" s="7">
        <v>1.64</v>
      </c>
      <c r="P29" s="7">
        <v>10.1378</v>
      </c>
      <c r="Q29" s="7">
        <v>-0.42836999999999997</v>
      </c>
      <c r="R29" s="7">
        <v>0.69289000000000001</v>
      </c>
      <c r="T29" s="4">
        <v>14.327</v>
      </c>
      <c r="U29" s="4">
        <v>1.2854000000000001</v>
      </c>
      <c r="V29" s="8">
        <v>-4.649</v>
      </c>
      <c r="W29" s="8">
        <v>7.4819000000000004</v>
      </c>
      <c r="X29" s="4">
        <v>-27.385899999999999</v>
      </c>
      <c r="Y29" s="7">
        <v>-0.12003</v>
      </c>
      <c r="Z29" s="7">
        <v>0.21682999999999999</v>
      </c>
      <c r="AA29" s="4">
        <f t="shared" si="2"/>
        <v>-27.385899999999999</v>
      </c>
      <c r="AB29" s="7">
        <f t="shared" si="3"/>
        <v>0</v>
      </c>
    </row>
    <row r="30" spans="2:28" s="7" customFormat="1" x14ac:dyDescent="0.25">
      <c r="B30" s="9">
        <v>20160404</v>
      </c>
      <c r="C30" s="7" t="s">
        <v>49</v>
      </c>
      <c r="D30" s="10" t="str">
        <f t="shared" si="4"/>
        <v>1</v>
      </c>
      <c r="E30" s="10"/>
      <c r="F30" s="4">
        <f t="shared" si="0"/>
        <v>410</v>
      </c>
      <c r="G30" s="4">
        <f t="shared" si="1"/>
        <v>4.0999999999999996</v>
      </c>
      <c r="H30" s="8">
        <v>73362</v>
      </c>
      <c r="I30" s="8">
        <v>0.182</v>
      </c>
      <c r="L30" s="7">
        <v>1.78</v>
      </c>
      <c r="M30" s="7">
        <v>0.28227000000000002</v>
      </c>
      <c r="N30" s="7">
        <v>-1.7536</v>
      </c>
      <c r="O30" s="7">
        <v>1.64</v>
      </c>
      <c r="P30" s="7">
        <v>-40.2911</v>
      </c>
      <c r="Q30" s="7">
        <v>-0.42836999999999997</v>
      </c>
      <c r="R30" s="7">
        <v>0.69289000000000001</v>
      </c>
      <c r="T30" s="4">
        <v>14.077999999999999</v>
      </c>
      <c r="U30" s="4">
        <v>0.85899999999999999</v>
      </c>
      <c r="V30" s="8">
        <v>-4.649</v>
      </c>
      <c r="W30" s="8">
        <v>7.4819000000000004</v>
      </c>
      <c r="X30" s="4">
        <v>-27.822399999999998</v>
      </c>
      <c r="Y30" s="7">
        <v>-0.12003</v>
      </c>
      <c r="Z30" s="7">
        <v>0.21682999999999999</v>
      </c>
      <c r="AA30" s="4">
        <f t="shared" si="2"/>
        <v>-27.822399999999998</v>
      </c>
      <c r="AB30" s="7">
        <f t="shared" si="3"/>
        <v>0</v>
      </c>
    </row>
    <row r="31" spans="2:28" s="7" customFormat="1" x14ac:dyDescent="0.25">
      <c r="B31" s="9">
        <v>20160404</v>
      </c>
      <c r="C31" s="7" t="s">
        <v>50</v>
      </c>
      <c r="D31" s="10" t="str">
        <f t="shared" si="4"/>
        <v>1</v>
      </c>
      <c r="E31" s="10"/>
      <c r="F31" s="4">
        <f t="shared" si="0"/>
        <v>420</v>
      </c>
      <c r="G31" s="4">
        <f t="shared" si="1"/>
        <v>4.2</v>
      </c>
      <c r="H31" s="8">
        <v>73360</v>
      </c>
      <c r="I31" s="8">
        <v>9.5000000000000001E-2</v>
      </c>
      <c r="L31" s="7">
        <v>1.7869999999999999</v>
      </c>
      <c r="M31" s="7">
        <v>0.54278000000000004</v>
      </c>
      <c r="N31" s="7">
        <v>-1.7536</v>
      </c>
      <c r="O31" s="7">
        <v>1.64</v>
      </c>
      <c r="P31" s="7">
        <v>-71.946299999999994</v>
      </c>
      <c r="Q31" s="7">
        <v>-0.42836999999999997</v>
      </c>
      <c r="R31" s="7">
        <v>0.69289000000000001</v>
      </c>
      <c r="T31" s="4">
        <v>13.536</v>
      </c>
      <c r="U31" s="4">
        <v>1.6051</v>
      </c>
      <c r="V31" s="8">
        <v>-4.649</v>
      </c>
      <c r="W31" s="8">
        <v>7.4819000000000004</v>
      </c>
      <c r="X31" s="4">
        <v>-27.800899999999999</v>
      </c>
      <c r="Y31" s="7">
        <v>-0.12003</v>
      </c>
      <c r="Z31" s="7">
        <v>0.21682999999999999</v>
      </c>
      <c r="AA31" s="4">
        <f t="shared" si="2"/>
        <v>-27.800899999999999</v>
      </c>
      <c r="AB31" s="7">
        <f t="shared" si="3"/>
        <v>0</v>
      </c>
    </row>
    <row r="32" spans="2:28" s="7" customFormat="1" x14ac:dyDescent="0.25">
      <c r="B32" s="9">
        <v>20160404</v>
      </c>
      <c r="C32" s="7" t="s">
        <v>51</v>
      </c>
      <c r="D32" s="10"/>
      <c r="E32" s="10"/>
      <c r="F32" s="4" t="e">
        <f t="shared" si="0"/>
        <v>#VALUE!</v>
      </c>
      <c r="G32" s="4"/>
      <c r="H32" s="8">
        <v>73357</v>
      </c>
      <c r="I32" s="8">
        <v>7.5999999999999998E-2</v>
      </c>
      <c r="L32" s="7">
        <v>3.0110000000000001</v>
      </c>
      <c r="M32" s="7">
        <v>1.1181000000000001</v>
      </c>
      <c r="N32" s="7">
        <v>-1.7536</v>
      </c>
      <c r="O32" s="7">
        <v>1.64</v>
      </c>
      <c r="P32" s="7">
        <v>-2.1991000000000001</v>
      </c>
      <c r="Q32" s="7">
        <v>-0.42836999999999997</v>
      </c>
      <c r="R32" s="7">
        <v>0.69289000000000001</v>
      </c>
      <c r="T32" s="4">
        <v>39.194000000000003</v>
      </c>
      <c r="U32" s="4">
        <v>4.4066000000000001</v>
      </c>
      <c r="V32" s="8">
        <v>-4.649</v>
      </c>
      <c r="W32" s="8">
        <v>7.4819000000000004</v>
      </c>
      <c r="X32" s="4">
        <v>-19.764500000000002</v>
      </c>
      <c r="Y32" s="7">
        <v>-0.12003</v>
      </c>
      <c r="Z32" s="7">
        <v>0.21682999999999999</v>
      </c>
      <c r="AA32" s="4">
        <f t="shared" si="2"/>
        <v>-19.764500000000002</v>
      </c>
      <c r="AB32" s="7">
        <f t="shared" si="3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1"/>
  <sheetViews>
    <sheetView topLeftCell="P1" zoomScale="60" zoomScaleNormal="60" workbookViewId="0">
      <selection activeCell="AG37" sqref="AG37:AG38"/>
    </sheetView>
  </sheetViews>
  <sheetFormatPr defaultRowHeight="15" x14ac:dyDescent="0.25"/>
  <cols>
    <col min="1" max="1" width="6.140625" customWidth="1"/>
    <col min="2" max="2" width="13.28515625" customWidth="1"/>
    <col min="4" max="4" width="9.140625" style="7"/>
    <col min="5" max="5" width="9.140625" style="18"/>
    <col min="6" max="6" width="9.140625" style="7"/>
    <col min="7" max="8" width="9.140625" style="4"/>
    <col min="9" max="9" width="9.140625" style="8"/>
    <col min="10" max="10" width="8" style="8" customWidth="1"/>
    <col min="21" max="21" width="9.140625" style="4"/>
    <col min="22" max="22" width="14.42578125" style="4" customWidth="1"/>
    <col min="23" max="23" width="9.140625" style="8"/>
    <col min="24" max="24" width="8.5703125" style="8" customWidth="1"/>
    <col min="25" max="25" width="21.7109375" style="4" customWidth="1"/>
    <col min="26" max="26" width="17.140625" customWidth="1"/>
    <col min="28" max="28" width="25.85546875" style="4" customWidth="1"/>
  </cols>
  <sheetData>
    <row r="1" spans="2:32" x14ac:dyDescent="0.25">
      <c r="Z1" s="1" t="s">
        <v>75</v>
      </c>
      <c r="AA1" s="1">
        <f>(SUM(Y123:Y136))/14</f>
        <v>-27.691957142857145</v>
      </c>
    </row>
    <row r="2" spans="2:32" x14ac:dyDescent="0.25">
      <c r="Z2" s="1" t="s">
        <v>76</v>
      </c>
      <c r="AA2" s="1">
        <f>(SUM(U123:U136))/14</f>
        <v>12.705785714285714</v>
      </c>
    </row>
    <row r="3" spans="2:32" x14ac:dyDescent="0.25">
      <c r="B3" t="s">
        <v>1</v>
      </c>
      <c r="F3" s="7" t="s">
        <v>112</v>
      </c>
      <c r="G3" s="4" t="s">
        <v>73</v>
      </c>
      <c r="H3" s="4" t="s">
        <v>73</v>
      </c>
      <c r="M3" t="s">
        <v>2</v>
      </c>
      <c r="U3" s="4" t="s">
        <v>3</v>
      </c>
      <c r="AC3" t="s">
        <v>78</v>
      </c>
    </row>
    <row r="4" spans="2:32" x14ac:dyDescent="0.25">
      <c r="B4" t="s">
        <v>4</v>
      </c>
      <c r="C4" t="s">
        <v>5</v>
      </c>
      <c r="D4" s="7" t="s">
        <v>113</v>
      </c>
      <c r="E4" s="18" t="s">
        <v>158</v>
      </c>
      <c r="G4" s="4" t="s">
        <v>74</v>
      </c>
      <c r="H4" s="4" t="s">
        <v>0</v>
      </c>
      <c r="I4" s="8" t="s">
        <v>6</v>
      </c>
      <c r="J4" s="8" t="s">
        <v>7</v>
      </c>
      <c r="K4" t="s">
        <v>8</v>
      </c>
      <c r="M4" t="s">
        <v>9</v>
      </c>
      <c r="N4" t="s">
        <v>10</v>
      </c>
      <c r="O4" t="s">
        <v>11</v>
      </c>
      <c r="P4" t="s">
        <v>12</v>
      </c>
      <c r="Q4" t="s">
        <v>13</v>
      </c>
      <c r="R4" t="s">
        <v>14</v>
      </c>
      <c r="S4" t="s">
        <v>15</v>
      </c>
      <c r="U4" s="4" t="s">
        <v>16</v>
      </c>
      <c r="V4" s="4" t="s">
        <v>17</v>
      </c>
      <c r="W4" s="8" t="s">
        <v>18</v>
      </c>
      <c r="X4" s="8" t="s">
        <v>19</v>
      </c>
      <c r="Y4" s="4" t="s">
        <v>20</v>
      </c>
      <c r="Z4" t="s">
        <v>21</v>
      </c>
      <c r="AA4" t="s">
        <v>22</v>
      </c>
      <c r="AB4" s="4" t="s">
        <v>77</v>
      </c>
      <c r="AC4" t="s">
        <v>79</v>
      </c>
      <c r="AD4" t="s">
        <v>122</v>
      </c>
    </row>
    <row r="5" spans="2:32" x14ac:dyDescent="0.25">
      <c r="B5" s="2">
        <v>20160406</v>
      </c>
      <c r="C5" s="5" t="s">
        <v>34</v>
      </c>
      <c r="D5" s="10" t="str">
        <f t="shared" ref="D5:D36" si="0">RIGHT(C5,1)</f>
        <v>1</v>
      </c>
      <c r="E5" s="10" t="s">
        <v>159</v>
      </c>
      <c r="F5" s="10" t="s">
        <v>114</v>
      </c>
      <c r="G5" s="4">
        <f t="shared" ref="G5:G36" si="1">VALUE(LEFT(C5,3))</f>
        <v>210</v>
      </c>
      <c r="H5" s="4">
        <f t="shared" ref="H5:H36" si="2">G5/100</f>
        <v>2.1</v>
      </c>
      <c r="I5" s="8">
        <v>73448</v>
      </c>
      <c r="J5" s="8">
        <v>3.7669999999999999</v>
      </c>
      <c r="K5" s="5"/>
      <c r="L5" s="5"/>
      <c r="M5" s="5">
        <v>2.895</v>
      </c>
      <c r="N5" s="5">
        <v>5.0783000000000002E-2</v>
      </c>
      <c r="O5" s="5">
        <v>0.58050000000000002</v>
      </c>
      <c r="P5" s="5">
        <v>1.6711</v>
      </c>
      <c r="Q5" s="5">
        <v>2.3555000000000001</v>
      </c>
      <c r="R5" s="5">
        <v>0.94535999999999998</v>
      </c>
      <c r="S5" s="5">
        <v>0.17693999999999999</v>
      </c>
      <c r="T5" s="5"/>
      <c r="U5" s="4">
        <v>211.75800000000001</v>
      </c>
      <c r="V5" s="4">
        <v>0.51222000000000001</v>
      </c>
      <c r="W5" s="8">
        <v>4.3766999999999996</v>
      </c>
      <c r="X5" s="8">
        <v>5.9288999999999996</v>
      </c>
      <c r="Y5" s="4">
        <v>-27.532699999999998</v>
      </c>
      <c r="Z5" s="5">
        <v>1.7885999999999999E-2</v>
      </c>
      <c r="AA5" s="5">
        <v>7.6160000000000005E-2</v>
      </c>
      <c r="AB5" s="4">
        <f>((Y5*U5)-($AA$1*$AA$2)) / (U5-$AA$2)</f>
        <v>-27.522534390248442</v>
      </c>
      <c r="AC5">
        <f t="shared" ref="AC5:AC36" si="3">AB5-Y5</f>
        <v>1.0165609751556559E-2</v>
      </c>
      <c r="AD5">
        <v>0.77312025369063087</v>
      </c>
    </row>
    <row r="6" spans="2:32" x14ac:dyDescent="0.25">
      <c r="B6" s="6">
        <v>20160407</v>
      </c>
      <c r="C6" s="5" t="s">
        <v>94</v>
      </c>
      <c r="D6" s="10" t="str">
        <f t="shared" si="0"/>
        <v>1</v>
      </c>
      <c r="E6" s="10" t="s">
        <v>159</v>
      </c>
      <c r="F6" s="10" t="s">
        <v>114</v>
      </c>
      <c r="G6" s="4">
        <f t="shared" si="1"/>
        <v>355</v>
      </c>
      <c r="H6" s="4">
        <f t="shared" si="2"/>
        <v>3.55</v>
      </c>
      <c r="I6" s="8">
        <v>73496</v>
      </c>
      <c r="J6" s="8">
        <v>6.1749999999999998</v>
      </c>
      <c r="K6" s="5"/>
      <c r="L6" s="5"/>
      <c r="M6" s="5">
        <v>2.3069999999999999</v>
      </c>
      <c r="N6" s="5">
        <v>5.4424E-3</v>
      </c>
      <c r="O6" s="5">
        <v>-4.2173000000000002E-2</v>
      </c>
      <c r="P6" s="5">
        <v>2.7473999999999998</v>
      </c>
      <c r="Q6" s="5">
        <v>-4.8597999999999999</v>
      </c>
      <c r="R6" s="5">
        <v>1.3775999999999999</v>
      </c>
      <c r="S6" s="5">
        <v>0.22384999999999999</v>
      </c>
      <c r="T6" s="5"/>
      <c r="U6" s="4">
        <v>30.48</v>
      </c>
      <c r="V6" s="4">
        <v>2.1954000000000001E-2</v>
      </c>
      <c r="W6" s="8">
        <v>1.9202999999999999</v>
      </c>
      <c r="X6" s="8">
        <v>14.536899999999999</v>
      </c>
      <c r="Y6" s="4">
        <v>-25.470099999999999</v>
      </c>
      <c r="Z6" s="5">
        <v>-8.5040000000000004E-2</v>
      </c>
      <c r="AA6" s="7">
        <v>0.37947999999999998</v>
      </c>
      <c r="AB6" s="4">
        <f t="shared" ref="AB6:AB36" si="4">((Y6*U6)-($AA$1*$AA$2)) / (U6-$AA$2)</f>
        <v>-23.881819342914202</v>
      </c>
      <c r="AC6" s="5">
        <f t="shared" si="3"/>
        <v>1.5882806570857966</v>
      </c>
      <c r="AD6" s="7">
        <v>0.51824027246056548</v>
      </c>
    </row>
    <row r="7" spans="2:32" x14ac:dyDescent="0.25">
      <c r="B7" s="3">
        <v>20160407</v>
      </c>
      <c r="C7" s="5" t="s">
        <v>48</v>
      </c>
      <c r="D7" s="10" t="str">
        <f t="shared" si="0"/>
        <v>1</v>
      </c>
      <c r="E7" s="10" t="s">
        <v>159</v>
      </c>
      <c r="F7" s="10" t="s">
        <v>114</v>
      </c>
      <c r="G7" s="4">
        <f t="shared" si="1"/>
        <v>400</v>
      </c>
      <c r="H7" s="4">
        <f t="shared" si="2"/>
        <v>4</v>
      </c>
      <c r="I7" s="8">
        <v>73516</v>
      </c>
      <c r="J7" s="8">
        <v>7.157</v>
      </c>
      <c r="K7" s="5"/>
      <c r="L7" s="5"/>
      <c r="M7" s="5">
        <v>2.0249999999999999</v>
      </c>
      <c r="N7" s="5">
        <v>7.2897999999999999E-3</v>
      </c>
      <c r="O7" s="5">
        <v>-2.5045999999999999</v>
      </c>
      <c r="P7" s="5">
        <v>2.25</v>
      </c>
      <c r="Q7" s="5">
        <v>-1.7473000000000001</v>
      </c>
      <c r="R7" s="5">
        <v>1.1240000000000001</v>
      </c>
      <c r="S7" s="5">
        <v>0.44236999999999999</v>
      </c>
      <c r="T7" s="5"/>
      <c r="U7" s="4">
        <v>32.213000000000001</v>
      </c>
      <c r="V7" s="4">
        <v>2.5736999999999999E-2</v>
      </c>
      <c r="W7" s="8">
        <v>-8.9486000000000008</v>
      </c>
      <c r="X7" s="8">
        <v>10.6692</v>
      </c>
      <c r="Y7" s="4">
        <v>-27.853400000000001</v>
      </c>
      <c r="Z7" s="5">
        <v>2.8630000000000001E-3</v>
      </c>
      <c r="AA7" s="4">
        <v>0.30913000000000002</v>
      </c>
      <c r="AB7" s="4">
        <f t="shared" si="4"/>
        <v>-27.958553832726462</v>
      </c>
      <c r="AC7" s="5">
        <f t="shared" si="3"/>
        <v>-0.10515383272646162</v>
      </c>
      <c r="AD7" s="7">
        <v>0</v>
      </c>
    </row>
    <row r="8" spans="2:32" x14ac:dyDescent="0.25">
      <c r="B8" s="2">
        <v>20160406</v>
      </c>
      <c r="C8" s="5" t="s">
        <v>23</v>
      </c>
      <c r="D8" s="10" t="str">
        <f t="shared" si="0"/>
        <v>1</v>
      </c>
      <c r="E8" s="10"/>
      <c r="F8" s="10"/>
      <c r="G8" s="4">
        <f t="shared" si="1"/>
        <v>100</v>
      </c>
      <c r="H8" s="4">
        <f t="shared" si="2"/>
        <v>1</v>
      </c>
      <c r="I8" s="8">
        <v>73412</v>
      </c>
      <c r="J8" s="8">
        <v>2.06</v>
      </c>
      <c r="K8" s="5"/>
      <c r="L8" s="5"/>
      <c r="M8" s="5">
        <v>6.9420000000000002</v>
      </c>
      <c r="N8" s="5">
        <v>0.14305000000000001</v>
      </c>
      <c r="O8" s="5">
        <v>0.58050000000000002</v>
      </c>
      <c r="P8" s="5">
        <v>1.6711</v>
      </c>
      <c r="Q8" s="5">
        <v>14.105700000000001</v>
      </c>
      <c r="R8" s="5">
        <v>0.94535999999999998</v>
      </c>
      <c r="S8" s="5">
        <v>0.17693999999999999</v>
      </c>
      <c r="T8" s="5"/>
      <c r="U8" s="4">
        <v>531.69500000000005</v>
      </c>
      <c r="V8" s="4">
        <v>2.0072000000000001</v>
      </c>
      <c r="W8" s="8">
        <v>4.3766999999999996</v>
      </c>
      <c r="X8" s="8">
        <v>5.9288999999999996</v>
      </c>
      <c r="Y8" s="4">
        <v>-25.3354</v>
      </c>
      <c r="Z8" s="5">
        <v>1.7885999999999999E-2</v>
      </c>
      <c r="AA8" s="18">
        <v>7.6160000000000005E-2</v>
      </c>
      <c r="AB8" s="4">
        <f t="shared" si="4"/>
        <v>-25.277707259464304</v>
      </c>
      <c r="AC8" s="5">
        <f t="shared" si="3"/>
        <v>5.7692740535696174E-2</v>
      </c>
      <c r="AD8" s="7">
        <v>0</v>
      </c>
    </row>
    <row r="9" spans="2:32" x14ac:dyDescent="0.25">
      <c r="B9" s="2">
        <v>20160406</v>
      </c>
      <c r="C9" s="5" t="s">
        <v>54</v>
      </c>
      <c r="D9" s="10" t="str">
        <f t="shared" si="0"/>
        <v>1</v>
      </c>
      <c r="E9" s="10"/>
      <c r="F9" s="10"/>
      <c r="G9" s="4">
        <f t="shared" si="1"/>
        <v>105</v>
      </c>
      <c r="H9" s="4">
        <f t="shared" si="2"/>
        <v>1.05</v>
      </c>
      <c r="I9" s="8">
        <v>73414</v>
      </c>
      <c r="J9" s="8">
        <v>2.1720000000000002</v>
      </c>
      <c r="K9" s="5"/>
      <c r="L9" s="5"/>
      <c r="M9" s="5">
        <v>8.8390000000000004</v>
      </c>
      <c r="N9" s="5">
        <v>0.15798999999999999</v>
      </c>
      <c r="O9" s="5">
        <v>0.58050000000000002</v>
      </c>
      <c r="P9" s="5">
        <v>1.6711</v>
      </c>
      <c r="Q9" s="5">
        <v>15.6251</v>
      </c>
      <c r="R9" s="5">
        <v>0.94535999999999998</v>
      </c>
      <c r="S9" s="5">
        <v>0.17693999999999999</v>
      </c>
      <c r="T9" s="5"/>
      <c r="U9" s="4">
        <v>852.82100000000003</v>
      </c>
      <c r="V9" s="4">
        <v>2.9226999999999999</v>
      </c>
      <c r="W9" s="8">
        <v>4.3766999999999996</v>
      </c>
      <c r="X9" s="8">
        <v>5.9288999999999996</v>
      </c>
      <c r="Y9" s="4">
        <v>-25.120100000000001</v>
      </c>
      <c r="Z9" s="5">
        <v>1.7885999999999999E-2</v>
      </c>
      <c r="AA9" s="18">
        <v>7.6160000000000005E-2</v>
      </c>
      <c r="AB9" s="4">
        <f t="shared" si="4"/>
        <v>-25.081203590091889</v>
      </c>
      <c r="AC9" s="5">
        <f t="shared" si="3"/>
        <v>3.8896409908112162E-2</v>
      </c>
      <c r="AD9" s="7">
        <v>0</v>
      </c>
    </row>
    <row r="10" spans="2:32" x14ac:dyDescent="0.25">
      <c r="B10" s="2">
        <v>20160406</v>
      </c>
      <c r="C10" s="5" t="s">
        <v>24</v>
      </c>
      <c r="D10" s="10" t="str">
        <f t="shared" si="0"/>
        <v>1</v>
      </c>
      <c r="E10" s="10"/>
      <c r="F10" s="10"/>
      <c r="G10" s="4">
        <f t="shared" si="1"/>
        <v>110</v>
      </c>
      <c r="H10" s="4">
        <f t="shared" si="2"/>
        <v>1.1000000000000001</v>
      </c>
      <c r="I10" s="8">
        <v>73416</v>
      </c>
      <c r="J10" s="8">
        <v>2.1669999999999998</v>
      </c>
      <c r="K10" s="5"/>
      <c r="L10" s="5"/>
      <c r="M10" s="5">
        <v>6.3940000000000001</v>
      </c>
      <c r="N10" s="5">
        <v>0.12953000000000001</v>
      </c>
      <c r="O10" s="5">
        <v>0.58050000000000002</v>
      </c>
      <c r="P10" s="5">
        <v>1.6711</v>
      </c>
      <c r="Q10" s="5">
        <v>12.5616</v>
      </c>
      <c r="R10" s="5">
        <v>0.94535999999999998</v>
      </c>
      <c r="S10" s="5">
        <v>0.17693999999999999</v>
      </c>
      <c r="T10" s="5"/>
      <c r="U10" s="4">
        <v>575.81299999999999</v>
      </c>
      <c r="V10" s="4">
        <v>2.0484</v>
      </c>
      <c r="W10" s="8">
        <v>4.3766999999999996</v>
      </c>
      <c r="X10" s="8">
        <v>5.9288999999999996</v>
      </c>
      <c r="Y10" s="4">
        <v>-25.089300000000001</v>
      </c>
      <c r="Z10" s="5">
        <v>1.7885999999999999E-2</v>
      </c>
      <c r="AA10" s="18">
        <v>7.6160000000000005E-2</v>
      </c>
      <c r="AB10" s="4">
        <f t="shared" si="4"/>
        <v>-25.03057440901846</v>
      </c>
      <c r="AC10" s="5">
        <f t="shared" si="3"/>
        <v>5.8725590981541842E-2</v>
      </c>
      <c r="AD10" s="7">
        <v>0</v>
      </c>
    </row>
    <row r="11" spans="2:32" x14ac:dyDescent="0.25">
      <c r="B11" s="2">
        <v>20160406</v>
      </c>
      <c r="C11" s="5" t="s">
        <v>56</v>
      </c>
      <c r="D11" s="10" t="str">
        <f t="shared" si="0"/>
        <v>1</v>
      </c>
      <c r="E11" s="10"/>
      <c r="F11" s="10"/>
      <c r="G11" s="4">
        <f t="shared" si="1"/>
        <v>115</v>
      </c>
      <c r="H11" s="4">
        <f t="shared" si="2"/>
        <v>1.1499999999999999</v>
      </c>
      <c r="I11" s="8">
        <v>73417</v>
      </c>
      <c r="J11" s="8">
        <v>2.052</v>
      </c>
      <c r="K11" s="5"/>
      <c r="L11" s="5"/>
      <c r="M11" s="5">
        <v>6.9649999999999999</v>
      </c>
      <c r="N11" s="5">
        <v>0.1439</v>
      </c>
      <c r="O11" s="5">
        <v>0.58050000000000002</v>
      </c>
      <c r="P11" s="5">
        <v>1.6711</v>
      </c>
      <c r="Q11" s="5">
        <v>14.6532</v>
      </c>
      <c r="R11" s="5">
        <v>0.94535999999999998</v>
      </c>
      <c r="S11" s="5">
        <v>0.17693999999999999</v>
      </c>
      <c r="T11" s="5"/>
      <c r="U11" s="4">
        <v>561.34299999999996</v>
      </c>
      <c r="V11" s="4">
        <v>2.1145999999999998</v>
      </c>
      <c r="W11" s="8">
        <v>4.3766999999999996</v>
      </c>
      <c r="X11" s="8">
        <v>5.9288999999999996</v>
      </c>
      <c r="Y11" s="4">
        <v>-24.849599999999999</v>
      </c>
      <c r="Z11" s="5">
        <v>1.7885999999999999E-2</v>
      </c>
      <c r="AA11" s="18">
        <v>7.6160000000000005E-2</v>
      </c>
      <c r="AB11" s="4">
        <f t="shared" si="4"/>
        <v>-24.783774387299577</v>
      </c>
      <c r="AC11" s="5">
        <f t="shared" si="3"/>
        <v>6.5825612700422198E-2</v>
      </c>
      <c r="AD11" s="7">
        <v>0</v>
      </c>
    </row>
    <row r="12" spans="2:32" x14ac:dyDescent="0.25">
      <c r="B12" s="2">
        <v>20160406</v>
      </c>
      <c r="C12" s="5" t="s">
        <v>25</v>
      </c>
      <c r="D12" s="10" t="str">
        <f t="shared" si="0"/>
        <v>1</v>
      </c>
      <c r="E12" s="10"/>
      <c r="F12" s="10" t="s">
        <v>114</v>
      </c>
      <c r="G12" s="4">
        <f t="shared" si="1"/>
        <v>120</v>
      </c>
      <c r="H12" s="4">
        <f t="shared" si="2"/>
        <v>1.2</v>
      </c>
      <c r="I12" s="8">
        <v>73418</v>
      </c>
      <c r="J12" s="8">
        <v>2.4580000000000002</v>
      </c>
      <c r="K12" s="5"/>
      <c r="L12" s="5"/>
      <c r="M12" s="5">
        <v>6.6859999999999999</v>
      </c>
      <c r="N12" s="5">
        <v>0.11723</v>
      </c>
      <c r="O12" s="5">
        <v>0.58050000000000002</v>
      </c>
      <c r="P12" s="5">
        <v>1.6711</v>
      </c>
      <c r="Q12" s="5">
        <v>14.065200000000001</v>
      </c>
      <c r="R12" s="5">
        <v>0.94535999999999998</v>
      </c>
      <c r="S12" s="5">
        <v>0.17693999999999999</v>
      </c>
      <c r="T12" s="5"/>
      <c r="U12" s="4">
        <v>491.51799999999997</v>
      </c>
      <c r="V12" s="4">
        <v>1.5694999999999999</v>
      </c>
      <c r="W12" s="8">
        <v>4.3766999999999996</v>
      </c>
      <c r="X12" s="8">
        <v>5.9288999999999996</v>
      </c>
      <c r="Y12" s="4">
        <v>-25.184799999999999</v>
      </c>
      <c r="Z12" s="5">
        <v>1.7885999999999999E-2</v>
      </c>
      <c r="AA12" s="18">
        <v>7.6160000000000005E-2</v>
      </c>
      <c r="AB12" s="4">
        <f t="shared" si="4"/>
        <v>-25.118269948220291</v>
      </c>
      <c r="AC12" s="5">
        <f t="shared" si="3"/>
        <v>6.6530051779707833E-2</v>
      </c>
      <c r="AD12" s="7">
        <v>0</v>
      </c>
    </row>
    <row r="13" spans="2:32" x14ac:dyDescent="0.25">
      <c r="B13" s="2">
        <v>20160406</v>
      </c>
      <c r="C13" s="5" t="s">
        <v>58</v>
      </c>
      <c r="D13" s="10" t="str">
        <f t="shared" si="0"/>
        <v>1</v>
      </c>
      <c r="E13" s="10"/>
      <c r="F13" s="10"/>
      <c r="G13" s="4">
        <f t="shared" si="1"/>
        <v>125</v>
      </c>
      <c r="H13" s="4">
        <f t="shared" si="2"/>
        <v>1.25</v>
      </c>
      <c r="I13" s="8">
        <v>73423</v>
      </c>
      <c r="J13" s="8">
        <v>2.2789999999999999</v>
      </c>
      <c r="K13" s="5"/>
      <c r="L13" s="5"/>
      <c r="M13" s="5">
        <v>5.8780000000000001</v>
      </c>
      <c r="N13" s="5">
        <v>0.11738</v>
      </c>
      <c r="O13" s="5">
        <v>0.58050000000000002</v>
      </c>
      <c r="P13" s="5">
        <v>1.6711</v>
      </c>
      <c r="Q13" s="5">
        <v>12.588100000000001</v>
      </c>
      <c r="R13" s="5">
        <v>0.94535999999999998</v>
      </c>
      <c r="S13" s="5">
        <v>0.17693999999999999</v>
      </c>
      <c r="T13" s="5"/>
      <c r="U13" s="4">
        <v>348.94499999999999</v>
      </c>
      <c r="V13" s="4">
        <v>1.2616000000000001</v>
      </c>
      <c r="W13" s="8">
        <v>4.3766999999999996</v>
      </c>
      <c r="X13" s="8">
        <v>5.9288999999999996</v>
      </c>
      <c r="Y13" s="4">
        <v>-24.75</v>
      </c>
      <c r="Z13" s="5">
        <v>1.7885999999999999E-2</v>
      </c>
      <c r="AA13" s="18">
        <v>7.6160000000000005E-2</v>
      </c>
      <c r="AB13" s="4">
        <f t="shared" si="4"/>
        <v>-24.638829513484431</v>
      </c>
      <c r="AC13" s="5">
        <f>AB13-Y13</f>
        <v>0.11117048651556871</v>
      </c>
      <c r="AD13" s="7">
        <v>0</v>
      </c>
    </row>
    <row r="14" spans="2:32" x14ac:dyDescent="0.25">
      <c r="B14" s="2">
        <v>20160406</v>
      </c>
      <c r="C14" s="5" t="s">
        <v>26</v>
      </c>
      <c r="D14" s="10" t="str">
        <f t="shared" si="0"/>
        <v>1</v>
      </c>
      <c r="E14" s="10"/>
      <c r="F14" s="10"/>
      <c r="G14" s="4">
        <f t="shared" si="1"/>
        <v>130</v>
      </c>
      <c r="H14" s="4">
        <f t="shared" si="2"/>
        <v>1.3</v>
      </c>
      <c r="I14" s="8">
        <v>73424</v>
      </c>
      <c r="J14" s="8">
        <v>2.6309999999999998</v>
      </c>
      <c r="K14" s="5"/>
      <c r="L14" s="5"/>
      <c r="M14" s="5">
        <v>6.9710000000000001</v>
      </c>
      <c r="N14" s="5">
        <v>0.11229</v>
      </c>
      <c r="O14" s="5">
        <v>0.58050000000000002</v>
      </c>
      <c r="P14" s="5">
        <v>1.6711</v>
      </c>
      <c r="Q14" s="5">
        <v>15.9156</v>
      </c>
      <c r="R14" s="5">
        <v>0.94535999999999998</v>
      </c>
      <c r="S14" s="5">
        <v>0.17693999999999999</v>
      </c>
      <c r="T14" s="5"/>
      <c r="U14" s="4">
        <v>389.42399999999998</v>
      </c>
      <c r="V14" s="4">
        <v>1.1988000000000001</v>
      </c>
      <c r="W14" s="8">
        <v>4.3766999999999996</v>
      </c>
      <c r="X14" s="8">
        <v>5.9288999999999996</v>
      </c>
      <c r="Y14" s="4">
        <v>-24.632200000000001</v>
      </c>
      <c r="Z14" s="5">
        <v>1.7885999999999999E-2</v>
      </c>
      <c r="AA14" s="18">
        <v>7.6160000000000005E-2</v>
      </c>
      <c r="AB14" s="4">
        <f t="shared" si="4"/>
        <v>-24.529001861124208</v>
      </c>
      <c r="AC14" s="5">
        <f t="shared" si="3"/>
        <v>0.10319813887579343</v>
      </c>
      <c r="AD14">
        <v>0</v>
      </c>
      <c r="AF14">
        <f>SUM(AC5:AC79)/74</f>
        <v>0.381387375074563</v>
      </c>
    </row>
    <row r="15" spans="2:32" x14ac:dyDescent="0.25">
      <c r="B15" s="2">
        <v>20160406</v>
      </c>
      <c r="C15" s="5" t="s">
        <v>59</v>
      </c>
      <c r="D15" s="10" t="str">
        <f t="shared" si="0"/>
        <v>1</v>
      </c>
      <c r="E15" s="10"/>
      <c r="F15" s="10"/>
      <c r="G15" s="4">
        <f t="shared" si="1"/>
        <v>135</v>
      </c>
      <c r="H15" s="4">
        <f t="shared" si="2"/>
        <v>1.35</v>
      </c>
      <c r="I15" s="8">
        <v>73425</v>
      </c>
      <c r="J15" s="8">
        <v>2.5630000000000002</v>
      </c>
      <c r="K15" s="5"/>
      <c r="L15" s="5"/>
      <c r="M15" s="5">
        <v>8.9600000000000009</v>
      </c>
      <c r="N15" s="5">
        <v>0.13508999999999999</v>
      </c>
      <c r="O15" s="5">
        <v>0.58050000000000002</v>
      </c>
      <c r="P15" s="5">
        <v>1.6711</v>
      </c>
      <c r="Q15" s="5">
        <v>17.6568</v>
      </c>
      <c r="R15" s="5">
        <v>0.94535999999999998</v>
      </c>
      <c r="S15" s="5">
        <v>0.17693999999999999</v>
      </c>
      <c r="T15" s="5"/>
      <c r="U15" s="4">
        <v>530.47799999999995</v>
      </c>
      <c r="V15" s="4">
        <v>1.61</v>
      </c>
      <c r="W15" s="8">
        <v>4.3766999999999996</v>
      </c>
      <c r="X15" s="8">
        <v>5.9288999999999996</v>
      </c>
      <c r="Y15" s="4">
        <v>-24.488</v>
      </c>
      <c r="Z15" s="5">
        <v>1.7885999999999999E-2</v>
      </c>
      <c r="AA15" s="18">
        <v>7.6160000000000005E-2</v>
      </c>
      <c r="AB15" s="4">
        <f t="shared" si="4"/>
        <v>-24.409377023000246</v>
      </c>
      <c r="AC15" s="5">
        <f t="shared" si="3"/>
        <v>7.8622976999753291E-2</v>
      </c>
      <c r="AD15" s="7">
        <v>0</v>
      </c>
    </row>
    <row r="16" spans="2:32" x14ac:dyDescent="0.25">
      <c r="B16" s="2">
        <v>20160406</v>
      </c>
      <c r="C16" s="5" t="s">
        <v>27</v>
      </c>
      <c r="D16" s="10" t="str">
        <f t="shared" si="0"/>
        <v>1</v>
      </c>
      <c r="E16" s="10"/>
      <c r="F16" s="10"/>
      <c r="G16" s="4">
        <f t="shared" si="1"/>
        <v>140</v>
      </c>
      <c r="H16" s="4">
        <f t="shared" si="2"/>
        <v>1.4</v>
      </c>
      <c r="I16" s="8">
        <v>73426</v>
      </c>
      <c r="J16" s="8">
        <v>2.2629000000000001</v>
      </c>
      <c r="K16" s="5"/>
      <c r="L16" s="5"/>
      <c r="M16" s="5">
        <v>6.3540000000000001</v>
      </c>
      <c r="N16" s="5">
        <v>0.12359000000000001</v>
      </c>
      <c r="O16" s="5">
        <v>0.58050000000000002</v>
      </c>
      <c r="P16" s="5">
        <v>1.6711</v>
      </c>
      <c r="Q16" s="5">
        <v>14.654999999999999</v>
      </c>
      <c r="R16" s="5">
        <v>0.94535999999999998</v>
      </c>
      <c r="S16" s="5">
        <v>0.17693999999999999</v>
      </c>
      <c r="T16" s="5"/>
      <c r="U16" s="4">
        <v>330.68700000000001</v>
      </c>
      <c r="V16" s="4">
        <v>1.2149000000000001</v>
      </c>
      <c r="W16" s="8">
        <v>4.3766999999999996</v>
      </c>
      <c r="X16" s="8">
        <v>5.9288999999999996</v>
      </c>
      <c r="Y16" s="4">
        <v>-24.410599999999999</v>
      </c>
      <c r="Z16" s="5">
        <v>1.7885999999999999E-2</v>
      </c>
      <c r="AA16" s="18">
        <v>7.6160000000000005E-2</v>
      </c>
      <c r="AB16" s="4">
        <f t="shared" si="4"/>
        <v>-24.279484642123158</v>
      </c>
      <c r="AC16" s="5">
        <f t="shared" si="3"/>
        <v>0.13111535787684048</v>
      </c>
      <c r="AD16" s="7">
        <v>0</v>
      </c>
    </row>
    <row r="17" spans="2:30" x14ac:dyDescent="0.25">
      <c r="B17" s="2">
        <v>20160406</v>
      </c>
      <c r="C17" s="5" t="s">
        <v>60</v>
      </c>
      <c r="D17" s="10" t="str">
        <f t="shared" si="0"/>
        <v>1</v>
      </c>
      <c r="E17" s="10"/>
      <c r="F17" s="10" t="s">
        <v>114</v>
      </c>
      <c r="G17" s="4">
        <f t="shared" si="1"/>
        <v>145</v>
      </c>
      <c r="H17" s="4">
        <f t="shared" si="2"/>
        <v>1.45</v>
      </c>
      <c r="I17" s="8">
        <v>73427</v>
      </c>
      <c r="J17" s="8">
        <v>2.7549999999999999</v>
      </c>
      <c r="K17" s="5"/>
      <c r="L17" s="5"/>
      <c r="M17" s="5">
        <v>9.4580000000000002</v>
      </c>
      <c r="N17" s="5">
        <v>0.1303</v>
      </c>
      <c r="O17" s="5">
        <v>0.58050000000000002</v>
      </c>
      <c r="P17" s="5">
        <v>1.6711</v>
      </c>
      <c r="Q17" s="5">
        <v>17.894400000000001</v>
      </c>
      <c r="R17" s="5">
        <v>0.94535999999999998</v>
      </c>
      <c r="S17" s="5">
        <v>0.17693999999999999</v>
      </c>
      <c r="T17" s="5"/>
      <c r="U17" s="4">
        <v>493.34399999999999</v>
      </c>
      <c r="V17" s="4">
        <v>1.4049</v>
      </c>
      <c r="W17" s="8">
        <v>4.3766999999999996</v>
      </c>
      <c r="X17" s="8">
        <v>5.9288999999999996</v>
      </c>
      <c r="Y17" s="4">
        <v>-24.187899999999999</v>
      </c>
      <c r="Z17" s="5">
        <v>1.7885999999999999E-2</v>
      </c>
      <c r="AA17" s="18">
        <v>7.6160000000000005E-2</v>
      </c>
      <c r="AB17" s="4">
        <f t="shared" si="4"/>
        <v>-24.095269414531632</v>
      </c>
      <c r="AC17" s="5">
        <f t="shared" si="3"/>
        <v>9.2630585468366888E-2</v>
      </c>
      <c r="AD17" s="7">
        <v>0.18758623498422133</v>
      </c>
    </row>
    <row r="18" spans="2:30" x14ac:dyDescent="0.25">
      <c r="B18" s="2">
        <v>20160406</v>
      </c>
      <c r="C18" s="5" t="s">
        <v>28</v>
      </c>
      <c r="D18" s="10" t="str">
        <f t="shared" si="0"/>
        <v>1</v>
      </c>
      <c r="E18" s="10"/>
      <c r="F18" s="10"/>
      <c r="G18" s="4">
        <f t="shared" si="1"/>
        <v>150</v>
      </c>
      <c r="H18" s="4">
        <f t="shared" si="2"/>
        <v>1.5</v>
      </c>
      <c r="I18" s="8">
        <v>73428</v>
      </c>
      <c r="J18" s="8">
        <v>2.8719999999999999</v>
      </c>
      <c r="K18" s="5"/>
      <c r="L18" s="5"/>
      <c r="M18" s="5">
        <v>6.8810000000000002</v>
      </c>
      <c r="N18" s="5">
        <v>0.10206</v>
      </c>
      <c r="O18" s="5">
        <v>0.58050000000000002</v>
      </c>
      <c r="P18" s="5">
        <v>1.6711</v>
      </c>
      <c r="Q18" s="5">
        <v>15.684900000000001</v>
      </c>
      <c r="R18" s="5">
        <v>0.94535999999999998</v>
      </c>
      <c r="S18" s="5">
        <v>0.17693999999999999</v>
      </c>
      <c r="T18" s="5"/>
      <c r="U18" s="4">
        <v>349.86500000000001</v>
      </c>
      <c r="V18" s="4">
        <v>1.0033000000000001</v>
      </c>
      <c r="W18" s="8">
        <v>4.3766999999999996</v>
      </c>
      <c r="X18" s="8">
        <v>5.9288999999999996</v>
      </c>
      <c r="Y18" s="4">
        <v>-24.415900000000001</v>
      </c>
      <c r="Z18" s="5">
        <v>1.7885999999999999E-2</v>
      </c>
      <c r="AA18" s="18">
        <v>7.6160000000000005E-2</v>
      </c>
      <c r="AB18" s="4">
        <f t="shared" si="4"/>
        <v>-24.2924423625361</v>
      </c>
      <c r="AC18" s="5">
        <f t="shared" si="3"/>
        <v>0.12345763746390048</v>
      </c>
      <c r="AD18" s="7">
        <v>0</v>
      </c>
    </row>
    <row r="19" spans="2:30" x14ac:dyDescent="0.25">
      <c r="B19" s="2">
        <v>20160406</v>
      </c>
      <c r="C19" s="5" t="s">
        <v>61</v>
      </c>
      <c r="D19" s="10" t="str">
        <f t="shared" si="0"/>
        <v>1</v>
      </c>
      <c r="E19" s="10"/>
      <c r="F19" s="10"/>
      <c r="G19" s="4">
        <f t="shared" si="1"/>
        <v>155</v>
      </c>
      <c r="H19" s="4">
        <f t="shared" si="2"/>
        <v>1.55</v>
      </c>
      <c r="I19" s="8">
        <v>73432</v>
      </c>
      <c r="J19" s="8">
        <v>2.911</v>
      </c>
      <c r="K19" s="5"/>
      <c r="L19" s="5"/>
      <c r="M19" s="5">
        <v>8.2560000000000002</v>
      </c>
      <c r="N19" s="5">
        <v>0.11276</v>
      </c>
      <c r="O19" s="5">
        <v>0.58050000000000002</v>
      </c>
      <c r="P19" s="5">
        <v>1.6711</v>
      </c>
      <c r="Q19" s="5">
        <v>18.1145</v>
      </c>
      <c r="R19" s="5">
        <v>0.94535999999999998</v>
      </c>
      <c r="S19" s="5">
        <v>0.17693999999999999</v>
      </c>
      <c r="T19" s="5"/>
      <c r="U19" s="4">
        <v>455.12900000000002</v>
      </c>
      <c r="V19" s="4">
        <v>1.2391000000000001</v>
      </c>
      <c r="W19" s="8">
        <v>4.3766999999999996</v>
      </c>
      <c r="X19" s="8">
        <v>5.9288999999999996</v>
      </c>
      <c r="Y19" s="4">
        <v>-24.333200000000001</v>
      </c>
      <c r="Z19" s="5">
        <v>1.7885999999999999E-2</v>
      </c>
      <c r="AA19" s="18">
        <v>7.6160000000000005E-2</v>
      </c>
      <c r="AB19" s="4">
        <f t="shared" si="4"/>
        <v>-24.236741118220099</v>
      </c>
      <c r="AC19" s="5">
        <f t="shared" si="3"/>
        <v>9.6458881779902583E-2</v>
      </c>
      <c r="AD19" s="7">
        <v>0</v>
      </c>
    </row>
    <row r="20" spans="2:30" x14ac:dyDescent="0.25">
      <c r="B20" s="2">
        <v>20160406</v>
      </c>
      <c r="C20" s="5" t="s">
        <v>29</v>
      </c>
      <c r="D20" s="10" t="str">
        <f t="shared" si="0"/>
        <v>1</v>
      </c>
      <c r="E20" s="10"/>
      <c r="F20" s="10"/>
      <c r="G20" s="4">
        <f t="shared" si="1"/>
        <v>160</v>
      </c>
      <c r="H20" s="4">
        <f t="shared" si="2"/>
        <v>1.6</v>
      </c>
      <c r="I20" s="8">
        <v>73433</v>
      </c>
      <c r="J20" s="8">
        <v>3.2469999999999999</v>
      </c>
      <c r="K20" s="5"/>
      <c r="L20" s="5"/>
      <c r="M20" s="5">
        <v>4.9950000000000001</v>
      </c>
      <c r="N20" s="5">
        <v>7.5438000000000005E-2</v>
      </c>
      <c r="O20" s="5">
        <v>0.58050000000000002</v>
      </c>
      <c r="P20" s="5">
        <v>1.6711</v>
      </c>
      <c r="Q20" s="5">
        <v>12.3363</v>
      </c>
      <c r="R20" s="5">
        <v>0.94535999999999998</v>
      </c>
      <c r="S20" s="5">
        <v>0.17693999999999999</v>
      </c>
      <c r="T20" s="5"/>
      <c r="U20" s="4">
        <v>241.011</v>
      </c>
      <c r="V20" s="4">
        <v>0.65634999999999999</v>
      </c>
      <c r="W20" s="8">
        <v>4.3766999999999996</v>
      </c>
      <c r="X20" s="8">
        <v>5.9288999999999996</v>
      </c>
      <c r="Y20" s="4">
        <v>-24.857099999999999</v>
      </c>
      <c r="Z20" s="5">
        <v>1.7885999999999999E-2</v>
      </c>
      <c r="AA20" s="18">
        <v>7.6160000000000005E-2</v>
      </c>
      <c r="AB20" s="4">
        <f t="shared" si="4"/>
        <v>-24.699332743126583</v>
      </c>
      <c r="AC20" s="5">
        <f t="shared" si="3"/>
        <v>0.15776725687341653</v>
      </c>
      <c r="AD20" s="7">
        <v>0</v>
      </c>
    </row>
    <row r="21" spans="2:30" x14ac:dyDescent="0.25">
      <c r="B21" s="2">
        <v>20160406</v>
      </c>
      <c r="C21" s="5" t="s">
        <v>62</v>
      </c>
      <c r="D21" s="10" t="str">
        <f t="shared" si="0"/>
        <v>1</v>
      </c>
      <c r="E21" s="10"/>
      <c r="F21" s="10"/>
      <c r="G21" s="4">
        <f t="shared" si="1"/>
        <v>165</v>
      </c>
      <c r="H21" s="4">
        <f t="shared" si="2"/>
        <v>1.65</v>
      </c>
      <c r="I21" s="8">
        <v>73434</v>
      </c>
      <c r="J21" s="8">
        <v>3.1080000000000001</v>
      </c>
      <c r="K21" s="5"/>
      <c r="L21" s="5"/>
      <c r="M21" s="5">
        <v>4.0650000000000004</v>
      </c>
      <c r="N21" s="5">
        <v>7.1167999999999995E-2</v>
      </c>
      <c r="O21" s="5">
        <v>0.58050000000000002</v>
      </c>
      <c r="P21" s="5">
        <v>1.6711</v>
      </c>
      <c r="Q21" s="5">
        <v>9.6690000000000005</v>
      </c>
      <c r="R21" s="5">
        <v>0.94535999999999998</v>
      </c>
      <c r="S21" s="5">
        <v>0.17693999999999999</v>
      </c>
      <c r="T21" s="5"/>
      <c r="U21" s="4">
        <v>233.10599999999999</v>
      </c>
      <c r="V21" s="4">
        <v>0.66817000000000004</v>
      </c>
      <c r="W21" s="8">
        <v>4.3766999999999996</v>
      </c>
      <c r="X21" s="8">
        <v>5.9288999999999996</v>
      </c>
      <c r="Y21" s="4">
        <v>-25.514600000000002</v>
      </c>
      <c r="Z21" s="5">
        <v>1.7885999999999999E-2</v>
      </c>
      <c r="AA21" s="5">
        <v>7.6160000000000005E-2</v>
      </c>
      <c r="AB21" s="4">
        <f t="shared" si="4"/>
        <v>-25.38907819245426</v>
      </c>
      <c r="AC21" s="5">
        <f t="shared" si="3"/>
        <v>0.12552180754574138</v>
      </c>
      <c r="AD21" s="7">
        <v>0</v>
      </c>
    </row>
    <row r="22" spans="2:30" x14ac:dyDescent="0.25">
      <c r="B22" s="2">
        <v>20160406</v>
      </c>
      <c r="C22" s="5" t="s">
        <v>30</v>
      </c>
      <c r="D22" s="10" t="str">
        <f t="shared" si="0"/>
        <v>1</v>
      </c>
      <c r="E22" s="10"/>
      <c r="F22" s="10"/>
      <c r="G22" s="4">
        <f t="shared" si="1"/>
        <v>170</v>
      </c>
      <c r="H22" s="4">
        <f t="shared" si="2"/>
        <v>1.7</v>
      </c>
      <c r="I22" s="8">
        <v>73435</v>
      </c>
      <c r="J22" s="8">
        <v>3.4769999999999999</v>
      </c>
      <c r="K22" s="5"/>
      <c r="L22" s="5"/>
      <c r="M22" s="5">
        <v>3.4870000000000001</v>
      </c>
      <c r="N22" s="5">
        <v>5.9367999999999997E-2</v>
      </c>
      <c r="O22" s="5">
        <v>0.58050000000000002</v>
      </c>
      <c r="P22" s="5">
        <v>1.6711</v>
      </c>
      <c r="Q22" s="5">
        <v>4.8079999999999998</v>
      </c>
      <c r="R22" s="5">
        <v>0.94535999999999998</v>
      </c>
      <c r="S22" s="5">
        <v>0.17693999999999999</v>
      </c>
      <c r="T22" s="5"/>
      <c r="U22" s="4">
        <v>183.33</v>
      </c>
      <c r="V22" s="4">
        <v>0.49858999999999998</v>
      </c>
      <c r="W22" s="8">
        <v>4.3766999999999996</v>
      </c>
      <c r="X22" s="8">
        <v>5.9288999999999996</v>
      </c>
      <c r="Y22" s="4">
        <v>-25.3141</v>
      </c>
      <c r="Z22" s="5">
        <v>1.7885999999999999E-2</v>
      </c>
      <c r="AA22" s="5">
        <v>7.6160000000000005E-2</v>
      </c>
      <c r="AB22" s="4">
        <f t="shared" si="4"/>
        <v>-25.137029333665769</v>
      </c>
      <c r="AC22" s="5">
        <f t="shared" si="3"/>
        <v>0.17707066633423096</v>
      </c>
      <c r="AD22" s="7">
        <v>0</v>
      </c>
    </row>
    <row r="23" spans="2:30" x14ac:dyDescent="0.25">
      <c r="B23" s="2">
        <v>20160406</v>
      </c>
      <c r="C23" s="5" t="s">
        <v>63</v>
      </c>
      <c r="D23" s="10" t="str">
        <f t="shared" si="0"/>
        <v>1</v>
      </c>
      <c r="E23" s="10"/>
      <c r="F23" s="10"/>
      <c r="G23" s="4">
        <f t="shared" si="1"/>
        <v>175</v>
      </c>
      <c r="H23" s="4">
        <f t="shared" si="2"/>
        <v>1.75</v>
      </c>
      <c r="I23" s="8">
        <v>73436</v>
      </c>
      <c r="J23" s="8">
        <v>3.4329999999999998</v>
      </c>
      <c r="K23" s="5"/>
      <c r="L23" s="5"/>
      <c r="M23" s="5">
        <v>3.9260000000000002</v>
      </c>
      <c r="N23" s="5">
        <v>6.3395999999999994E-2</v>
      </c>
      <c r="O23" s="5">
        <v>0.58050000000000002</v>
      </c>
      <c r="P23" s="5">
        <v>1.6711</v>
      </c>
      <c r="Q23" s="5">
        <v>7.9172000000000002</v>
      </c>
      <c r="R23" s="5">
        <v>0.94535999999999998</v>
      </c>
      <c r="S23" s="5">
        <v>0.17693999999999999</v>
      </c>
      <c r="T23" s="5"/>
      <c r="U23" s="4">
        <v>240.762</v>
      </c>
      <c r="V23" s="4">
        <v>0.62029000000000001</v>
      </c>
      <c r="W23" s="8">
        <v>4.3766999999999996</v>
      </c>
      <c r="X23" s="8">
        <v>5.9288999999999996</v>
      </c>
      <c r="Y23" s="4">
        <v>-25.461600000000001</v>
      </c>
      <c r="Z23" s="5">
        <v>1.7885999999999999E-2</v>
      </c>
      <c r="AA23" s="5">
        <v>7.6160000000000005E-2</v>
      </c>
      <c r="AB23" s="4">
        <f t="shared" si="4"/>
        <v>-25.337339233801515</v>
      </c>
      <c r="AC23" s="5">
        <f t="shared" si="3"/>
        <v>0.12426076619848558</v>
      </c>
      <c r="AD23">
        <v>0</v>
      </c>
    </row>
    <row r="24" spans="2:30" x14ac:dyDescent="0.25">
      <c r="B24" s="2">
        <v>20160406</v>
      </c>
      <c r="C24" s="5" t="s">
        <v>31</v>
      </c>
      <c r="D24" s="10" t="str">
        <f t="shared" si="0"/>
        <v>1</v>
      </c>
      <c r="E24" s="10"/>
      <c r="F24" s="10" t="s">
        <v>114</v>
      </c>
      <c r="G24" s="4">
        <f t="shared" si="1"/>
        <v>180</v>
      </c>
      <c r="H24" s="4">
        <f t="shared" si="2"/>
        <v>1.8</v>
      </c>
      <c r="I24" s="8">
        <v>73437</v>
      </c>
      <c r="J24" s="8">
        <v>3.2509999999999999</v>
      </c>
      <c r="K24" s="5"/>
      <c r="L24" s="5"/>
      <c r="M24" s="5">
        <v>3.3580000000000001</v>
      </c>
      <c r="N24" s="5">
        <v>6.2482000000000003E-2</v>
      </c>
      <c r="O24" s="5">
        <v>0.58050000000000002</v>
      </c>
      <c r="P24" s="5">
        <v>1.6711</v>
      </c>
      <c r="Q24" s="5">
        <v>5.8028000000000004</v>
      </c>
      <c r="R24" s="5">
        <v>0.94535999999999998</v>
      </c>
      <c r="S24" s="5">
        <v>0.17693999999999999</v>
      </c>
      <c r="T24" s="5"/>
      <c r="U24" s="4">
        <v>195.828</v>
      </c>
      <c r="V24" s="4">
        <v>0.55974000000000002</v>
      </c>
      <c r="W24" s="8">
        <v>4.3766999999999996</v>
      </c>
      <c r="X24" s="8">
        <v>5.9288999999999996</v>
      </c>
      <c r="Y24" s="4">
        <v>-25.878299999999999</v>
      </c>
      <c r="Z24" s="5">
        <v>1.7885999999999999E-2</v>
      </c>
      <c r="AA24" s="18">
        <v>7.6160000000000005E-2</v>
      </c>
      <c r="AB24" s="4">
        <f t="shared" si="4"/>
        <v>-25.752460876078242</v>
      </c>
      <c r="AC24" s="5">
        <f t="shared" si="3"/>
        <v>0.12583912392175733</v>
      </c>
      <c r="AD24">
        <v>0.15954788205008014</v>
      </c>
    </row>
    <row r="25" spans="2:30" x14ac:dyDescent="0.25">
      <c r="B25" s="2">
        <v>20160406</v>
      </c>
      <c r="C25" s="5" t="s">
        <v>66</v>
      </c>
      <c r="D25" s="10" t="str">
        <f t="shared" si="0"/>
        <v>1</v>
      </c>
      <c r="E25" s="10"/>
      <c r="F25" s="10"/>
      <c r="G25" s="4">
        <f t="shared" si="1"/>
        <v>185</v>
      </c>
      <c r="H25" s="4">
        <f t="shared" si="2"/>
        <v>1.85</v>
      </c>
      <c r="I25" s="8">
        <v>73442</v>
      </c>
      <c r="J25" s="8">
        <v>3.649</v>
      </c>
      <c r="K25" s="5"/>
      <c r="L25" s="5"/>
      <c r="M25" s="5">
        <v>3.0649999999999999</v>
      </c>
      <c r="N25" s="5">
        <v>5.3615999999999997E-2</v>
      </c>
      <c r="O25" s="5">
        <v>0.58050000000000002</v>
      </c>
      <c r="P25" s="5">
        <v>1.6711</v>
      </c>
      <c r="Q25" s="5">
        <v>3.1425000000000001</v>
      </c>
      <c r="R25" s="5">
        <v>0.94535999999999998</v>
      </c>
      <c r="S25" s="5">
        <v>0.17693999999999999</v>
      </c>
      <c r="T25" s="5"/>
      <c r="U25" s="4">
        <v>162.69</v>
      </c>
      <c r="V25" s="4">
        <v>0.43609999999999999</v>
      </c>
      <c r="W25" s="8">
        <v>4.3766999999999996</v>
      </c>
      <c r="X25" s="8">
        <v>5.9288999999999996</v>
      </c>
      <c r="Y25" s="4">
        <v>-25.894200000000001</v>
      </c>
      <c r="Z25" s="5">
        <v>1.7885999999999999E-2</v>
      </c>
      <c r="AA25" s="18">
        <v>7.6160000000000005E-2</v>
      </c>
      <c r="AB25" s="4">
        <f t="shared" si="4"/>
        <v>-25.741904525891265</v>
      </c>
      <c r="AC25" s="5">
        <f t="shared" si="3"/>
        <v>0.15229547410873678</v>
      </c>
      <c r="AD25">
        <v>0</v>
      </c>
    </row>
    <row r="26" spans="2:30" x14ac:dyDescent="0.25">
      <c r="B26" s="2">
        <v>20160406</v>
      </c>
      <c r="C26" s="5" t="s">
        <v>32</v>
      </c>
      <c r="D26" s="10" t="str">
        <f t="shared" si="0"/>
        <v>1</v>
      </c>
      <c r="E26" s="10"/>
      <c r="F26" s="10"/>
      <c r="G26" s="4">
        <f t="shared" si="1"/>
        <v>190</v>
      </c>
      <c r="H26" s="4">
        <f t="shared" si="2"/>
        <v>1.9</v>
      </c>
      <c r="I26" s="8">
        <v>73443</v>
      </c>
      <c r="J26" s="8">
        <v>3.7069999999999999</v>
      </c>
      <c r="K26" s="5"/>
      <c r="L26" s="5"/>
      <c r="M26" s="5">
        <v>3.8860000000000001</v>
      </c>
      <c r="N26" s="5">
        <v>5.8435000000000001E-2</v>
      </c>
      <c r="O26" s="5">
        <v>0.58050000000000002</v>
      </c>
      <c r="P26" s="5">
        <v>1.6711</v>
      </c>
      <c r="Q26" s="5">
        <v>5.6689999999999996</v>
      </c>
      <c r="R26" s="5">
        <v>0.94535999999999998</v>
      </c>
      <c r="S26" s="5">
        <v>0.17693999999999999</v>
      </c>
      <c r="T26" s="5"/>
      <c r="U26" s="4">
        <v>250.83099999999999</v>
      </c>
      <c r="V26" s="4">
        <v>0.59316000000000002</v>
      </c>
      <c r="W26" s="8">
        <v>4.3766999999999996</v>
      </c>
      <c r="X26" s="8">
        <v>5.9288999999999996</v>
      </c>
      <c r="Y26" s="4">
        <v>-25.698</v>
      </c>
      <c r="Z26" s="5">
        <v>1.7885999999999999E-2</v>
      </c>
      <c r="AA26" s="18">
        <v>7.6160000000000005E-2</v>
      </c>
      <c r="AB26" s="4">
        <f t="shared" si="4"/>
        <v>-25.591607267686427</v>
      </c>
      <c r="AC26" s="5">
        <f t="shared" si="3"/>
        <v>0.10639273231357294</v>
      </c>
      <c r="AD26" s="7">
        <v>0</v>
      </c>
    </row>
    <row r="27" spans="2:30" x14ac:dyDescent="0.25">
      <c r="B27" s="2">
        <v>20160406</v>
      </c>
      <c r="C27" s="5" t="s">
        <v>67</v>
      </c>
      <c r="D27" s="10" t="str">
        <f t="shared" si="0"/>
        <v>1</v>
      </c>
      <c r="E27" s="10"/>
      <c r="F27" s="10"/>
      <c r="G27" s="4">
        <f t="shared" si="1"/>
        <v>195</v>
      </c>
      <c r="H27" s="4">
        <f t="shared" si="2"/>
        <v>1.95</v>
      </c>
      <c r="I27" s="8">
        <v>73444</v>
      </c>
      <c r="J27" s="8">
        <v>3.476</v>
      </c>
      <c r="K27" s="5"/>
      <c r="L27" s="5"/>
      <c r="M27" s="5">
        <v>2.4849999999999999</v>
      </c>
      <c r="N27" s="5">
        <v>5.2020999999999998E-2</v>
      </c>
      <c r="O27" s="5">
        <v>0.58050000000000002</v>
      </c>
      <c r="P27" s="5">
        <v>1.6711</v>
      </c>
      <c r="Q27" s="5">
        <v>2.4534E-2</v>
      </c>
      <c r="R27" s="5">
        <v>0.94535999999999998</v>
      </c>
      <c r="S27" s="5">
        <v>0.17693999999999999</v>
      </c>
      <c r="T27" s="5"/>
      <c r="U27" s="4">
        <v>119.453</v>
      </c>
      <c r="V27" s="4">
        <v>0.37207000000000001</v>
      </c>
      <c r="W27" s="8">
        <v>4.3766999999999996</v>
      </c>
      <c r="X27" s="8">
        <v>5.9288999999999996</v>
      </c>
      <c r="Y27" s="4">
        <v>-25.96</v>
      </c>
      <c r="Z27" s="5">
        <v>1.7885999999999999E-2</v>
      </c>
      <c r="AA27" s="18">
        <v>7.6160000000000005E-2</v>
      </c>
      <c r="AB27" s="4">
        <f t="shared" si="4"/>
        <v>-25.753850579888955</v>
      </c>
      <c r="AC27" s="5">
        <f t="shared" si="3"/>
        <v>0.20614942011104631</v>
      </c>
      <c r="AD27" s="7">
        <v>0</v>
      </c>
    </row>
    <row r="28" spans="2:30" x14ac:dyDescent="0.25">
      <c r="B28" s="2">
        <v>20160406</v>
      </c>
      <c r="C28" s="5" t="s">
        <v>33</v>
      </c>
      <c r="D28" s="10" t="str">
        <f t="shared" si="0"/>
        <v>1</v>
      </c>
      <c r="E28" s="10"/>
      <c r="F28" s="10"/>
      <c r="G28" s="4">
        <f t="shared" si="1"/>
        <v>200</v>
      </c>
      <c r="H28" s="4">
        <f t="shared" si="2"/>
        <v>2</v>
      </c>
      <c r="I28" s="8">
        <v>73445</v>
      </c>
      <c r="J28" s="8">
        <v>3.5449999999999999</v>
      </c>
      <c r="K28" s="5"/>
      <c r="L28" s="5"/>
      <c r="M28" s="5">
        <v>3.899</v>
      </c>
      <c r="N28" s="5">
        <v>6.1199000000000003E-2</v>
      </c>
      <c r="O28" s="5">
        <v>0.58050000000000002</v>
      </c>
      <c r="P28" s="5">
        <v>1.6711</v>
      </c>
      <c r="Q28" s="5">
        <v>6.5087999999999999</v>
      </c>
      <c r="R28" s="5">
        <v>0.94535999999999998</v>
      </c>
      <c r="S28" s="5">
        <v>0.17693999999999999</v>
      </c>
      <c r="T28" s="5"/>
      <c r="U28" s="4">
        <v>290.77499999999998</v>
      </c>
      <c r="V28" s="4">
        <v>0.69793000000000005</v>
      </c>
      <c r="W28" s="8">
        <v>4.3766999999999996</v>
      </c>
      <c r="X28" s="8">
        <v>5.9288999999999996</v>
      </c>
      <c r="Y28" s="4">
        <v>-25.496500000000001</v>
      </c>
      <c r="Z28" s="5">
        <v>1.7885999999999999E-2</v>
      </c>
      <c r="AA28" s="5">
        <v>7.6160000000000005E-2</v>
      </c>
      <c r="AB28" s="4">
        <f t="shared" si="4"/>
        <v>-25.396183220691309</v>
      </c>
      <c r="AC28" s="5">
        <f t="shared" si="3"/>
        <v>0.10031677930869165</v>
      </c>
      <c r="AD28" s="7">
        <v>0</v>
      </c>
    </row>
    <row r="29" spans="2:30" x14ac:dyDescent="0.25">
      <c r="B29" s="2">
        <v>20160406</v>
      </c>
      <c r="C29" s="5" t="s">
        <v>68</v>
      </c>
      <c r="D29" s="10" t="str">
        <f t="shared" si="0"/>
        <v>1</v>
      </c>
      <c r="E29" s="10"/>
      <c r="F29" s="10"/>
      <c r="G29" s="4">
        <f t="shared" si="1"/>
        <v>205</v>
      </c>
      <c r="H29" s="4">
        <f t="shared" si="2"/>
        <v>2.0499999999999998</v>
      </c>
      <c r="I29" s="8">
        <v>73447</v>
      </c>
      <c r="J29" s="8">
        <v>3.98</v>
      </c>
      <c r="K29" s="5"/>
      <c r="L29" s="5"/>
      <c r="M29" s="5">
        <v>2.6459999999999999</v>
      </c>
      <c r="N29" s="5">
        <v>4.6467000000000001E-2</v>
      </c>
      <c r="O29" s="5">
        <v>0.58050000000000002</v>
      </c>
      <c r="P29" s="5">
        <v>1.6711</v>
      </c>
      <c r="Q29" s="5">
        <v>0.95235999999999998</v>
      </c>
      <c r="R29" s="5">
        <v>0.94535999999999998</v>
      </c>
      <c r="S29" s="5">
        <v>0.17693999999999999</v>
      </c>
      <c r="T29" s="5"/>
      <c r="U29" s="4">
        <v>141.44999999999999</v>
      </c>
      <c r="V29" s="4">
        <v>0.36304999999999998</v>
      </c>
      <c r="W29" s="8">
        <v>4.3766999999999996</v>
      </c>
      <c r="X29" s="8">
        <v>5.9288999999999996</v>
      </c>
      <c r="Y29" s="4">
        <v>-25.790299999999998</v>
      </c>
      <c r="Z29" s="5">
        <v>1.7885999999999999E-2</v>
      </c>
      <c r="AA29" s="5">
        <v>7.6160000000000005E-2</v>
      </c>
      <c r="AB29" s="4">
        <f t="shared" si="4"/>
        <v>-25.602625172876799</v>
      </c>
      <c r="AC29" s="5">
        <f t="shared" si="3"/>
        <v>0.18767482712319961</v>
      </c>
      <c r="AD29" s="7">
        <v>0</v>
      </c>
    </row>
    <row r="30" spans="2:30" x14ac:dyDescent="0.25">
      <c r="B30" s="2">
        <v>20160406</v>
      </c>
      <c r="C30" s="5" t="s">
        <v>69</v>
      </c>
      <c r="D30" s="10" t="str">
        <f t="shared" si="0"/>
        <v>1</v>
      </c>
      <c r="E30" s="10"/>
      <c r="F30" s="10"/>
      <c r="G30" s="4">
        <f t="shared" si="1"/>
        <v>215</v>
      </c>
      <c r="H30" s="4">
        <f t="shared" si="2"/>
        <v>2.15</v>
      </c>
      <c r="I30" s="8">
        <v>73449</v>
      </c>
      <c r="J30" s="8">
        <v>3.9849999999999999</v>
      </c>
      <c r="K30" s="5"/>
      <c r="L30" s="5"/>
      <c r="M30" s="5">
        <v>4.4630000000000001</v>
      </c>
      <c r="N30" s="5">
        <v>5.8056999999999997E-2</v>
      </c>
      <c r="O30" s="5">
        <v>0.58050000000000002</v>
      </c>
      <c r="P30" s="5">
        <v>1.6711</v>
      </c>
      <c r="Q30" s="5">
        <v>8.2535000000000007</v>
      </c>
      <c r="R30" s="5">
        <v>0.94535999999999998</v>
      </c>
      <c r="S30" s="5">
        <v>0.17693999999999999</v>
      </c>
      <c r="T30" s="5"/>
      <c r="U30" s="4">
        <v>282.24700000000001</v>
      </c>
      <c r="V30" s="4">
        <v>0.60611999999999999</v>
      </c>
      <c r="W30" s="8">
        <v>4.3766999999999996</v>
      </c>
      <c r="X30" s="8">
        <v>5.9288999999999996</v>
      </c>
      <c r="Y30" s="4">
        <v>-25.230399999999999</v>
      </c>
      <c r="Z30" s="5">
        <v>1.7885999999999999E-2</v>
      </c>
      <c r="AA30" s="5">
        <v>7.6160000000000005E-2</v>
      </c>
      <c r="AB30" s="4">
        <f t="shared" si="4"/>
        <v>-25.114365731684135</v>
      </c>
      <c r="AC30" s="5">
        <f t="shared" si="3"/>
        <v>0.11603426831586461</v>
      </c>
      <c r="AD30" s="7">
        <v>0</v>
      </c>
    </row>
    <row r="31" spans="2:30" x14ac:dyDescent="0.25">
      <c r="B31" s="2">
        <v>20160406</v>
      </c>
      <c r="C31" s="5" t="s">
        <v>35</v>
      </c>
      <c r="D31" s="10" t="str">
        <f t="shared" si="0"/>
        <v>1</v>
      </c>
      <c r="E31" s="10"/>
      <c r="F31" s="10"/>
      <c r="G31" s="4">
        <f t="shared" si="1"/>
        <v>220</v>
      </c>
      <c r="H31" s="4">
        <f t="shared" si="2"/>
        <v>2.2000000000000002</v>
      </c>
      <c r="I31" s="8">
        <v>73450</v>
      </c>
      <c r="J31" s="8">
        <v>4.2850000000000001</v>
      </c>
      <c r="K31" s="5"/>
      <c r="L31" s="5"/>
      <c r="M31" s="5">
        <v>2.976</v>
      </c>
      <c r="N31" s="5">
        <v>4.5127E-2</v>
      </c>
      <c r="O31" s="5">
        <v>0.58050000000000002</v>
      </c>
      <c r="P31" s="5">
        <v>1.6711</v>
      </c>
      <c r="Q31" s="5">
        <v>3.0739000000000001</v>
      </c>
      <c r="R31" s="5">
        <v>0.94535999999999998</v>
      </c>
      <c r="S31" s="5">
        <v>0.17693999999999999</v>
      </c>
      <c r="T31" s="5"/>
      <c r="U31" s="4">
        <v>134.57599999999999</v>
      </c>
      <c r="V31" s="4">
        <v>0.32615</v>
      </c>
      <c r="W31" s="8">
        <v>4.3766999999999996</v>
      </c>
      <c r="X31" s="8">
        <v>5.9288999999999996</v>
      </c>
      <c r="Y31" s="4">
        <v>-25.4849</v>
      </c>
      <c r="Z31" s="5">
        <v>1.7885999999999999E-2</v>
      </c>
      <c r="AA31" s="18">
        <v>7.6160000000000005E-2</v>
      </c>
      <c r="AB31" s="4">
        <f t="shared" si="4"/>
        <v>-25.254799517444159</v>
      </c>
      <c r="AC31" s="5">
        <f t="shared" si="3"/>
        <v>0.23010048255584081</v>
      </c>
      <c r="AD31">
        <v>0</v>
      </c>
    </row>
    <row r="32" spans="2:30" x14ac:dyDescent="0.25">
      <c r="B32" s="2">
        <v>20160406</v>
      </c>
      <c r="C32" s="5" t="s">
        <v>70</v>
      </c>
      <c r="D32" s="10" t="str">
        <f t="shared" si="0"/>
        <v>1</v>
      </c>
      <c r="E32" s="10"/>
      <c r="F32" s="10"/>
      <c r="G32" s="4">
        <f t="shared" si="1"/>
        <v>225</v>
      </c>
      <c r="H32" s="4">
        <f t="shared" si="2"/>
        <v>2.25</v>
      </c>
      <c r="I32" s="8">
        <v>73451</v>
      </c>
      <c r="J32" s="8">
        <v>4.26</v>
      </c>
      <c r="K32" s="5"/>
      <c r="L32" s="5"/>
      <c r="M32" s="5">
        <v>2.7050000000000001</v>
      </c>
      <c r="N32" s="5">
        <v>4.3767E-2</v>
      </c>
      <c r="O32" s="5">
        <v>0.58050000000000002</v>
      </c>
      <c r="P32" s="5">
        <v>1.6711</v>
      </c>
      <c r="Q32" s="5">
        <v>-0.36808000000000002</v>
      </c>
      <c r="R32" s="5">
        <v>0.94535999999999998</v>
      </c>
      <c r="S32" s="5">
        <v>0.17693999999999999</v>
      </c>
      <c r="T32" s="5"/>
      <c r="U32" s="4">
        <v>127.452</v>
      </c>
      <c r="V32" s="4">
        <v>0.31652999999999998</v>
      </c>
      <c r="W32" s="8">
        <v>4.3766999999999996</v>
      </c>
      <c r="X32" s="8">
        <v>5.9288999999999996</v>
      </c>
      <c r="Y32" s="4">
        <v>-25.477499999999999</v>
      </c>
      <c r="Z32" s="5">
        <v>1.7885999999999999E-2</v>
      </c>
      <c r="AA32" s="18">
        <v>7.6160000000000005E-2</v>
      </c>
      <c r="AB32" s="4">
        <f t="shared" si="4"/>
        <v>-25.23229436854837</v>
      </c>
      <c r="AC32" s="5">
        <f t="shared" si="3"/>
        <v>0.2452056314516291</v>
      </c>
      <c r="AD32" s="7">
        <v>0</v>
      </c>
    </row>
    <row r="33" spans="1:30" x14ac:dyDescent="0.25">
      <c r="B33" s="2">
        <v>20160406</v>
      </c>
      <c r="C33" s="5" t="s">
        <v>36</v>
      </c>
      <c r="D33" s="10" t="str">
        <f t="shared" si="0"/>
        <v>1</v>
      </c>
      <c r="E33" s="10"/>
      <c r="F33" s="10"/>
      <c r="G33" s="4">
        <f t="shared" si="1"/>
        <v>230</v>
      </c>
      <c r="H33" s="4">
        <f t="shared" si="2"/>
        <v>2.2999999999999998</v>
      </c>
      <c r="I33" s="8">
        <v>73452</v>
      </c>
      <c r="J33" s="8">
        <v>4.4720000000000004</v>
      </c>
      <c r="K33" s="5"/>
      <c r="L33" s="5"/>
      <c r="M33" s="5">
        <v>3.319</v>
      </c>
      <c r="N33" s="5">
        <v>4.5199999999999997E-2</v>
      </c>
      <c r="O33" s="5">
        <v>0.58050000000000002</v>
      </c>
      <c r="P33" s="5">
        <v>1.6711</v>
      </c>
      <c r="Q33" s="5">
        <v>7.2095000000000002</v>
      </c>
      <c r="R33" s="5">
        <v>0.94535999999999998</v>
      </c>
      <c r="S33" s="5">
        <v>0.17693999999999999</v>
      </c>
      <c r="T33" s="5"/>
      <c r="U33" s="4">
        <v>173.18100000000001</v>
      </c>
      <c r="V33" s="4">
        <v>0.37201000000000001</v>
      </c>
      <c r="W33" s="8">
        <v>4.3766999999999996</v>
      </c>
      <c r="X33" s="8">
        <v>5.9288999999999996</v>
      </c>
      <c r="Y33" s="4">
        <v>-25.410599999999999</v>
      </c>
      <c r="Z33" s="5">
        <v>1.7885999999999999E-2</v>
      </c>
      <c r="AA33" s="18">
        <v>7.6160000000000005E-2</v>
      </c>
      <c r="AB33" s="4">
        <f t="shared" si="4"/>
        <v>-25.229971264753132</v>
      </c>
      <c r="AC33" s="5">
        <f t="shared" si="3"/>
        <v>0.18062873524686651</v>
      </c>
      <c r="AD33" s="7">
        <v>0</v>
      </c>
    </row>
    <row r="34" spans="1:30" x14ac:dyDescent="0.25">
      <c r="B34" s="2">
        <v>20160406</v>
      </c>
      <c r="C34" s="5" t="s">
        <v>55</v>
      </c>
      <c r="D34" s="10" t="str">
        <f t="shared" si="0"/>
        <v>1</v>
      </c>
      <c r="E34" s="10"/>
      <c r="F34" s="10"/>
      <c r="G34" s="4">
        <f t="shared" si="1"/>
        <v>255</v>
      </c>
      <c r="H34" s="4">
        <f t="shared" si="2"/>
        <v>2.5499999999999998</v>
      </c>
      <c r="I34" s="8">
        <v>73415</v>
      </c>
      <c r="J34" s="8">
        <v>4.5380000000000003</v>
      </c>
      <c r="K34" s="5"/>
      <c r="L34" s="5"/>
      <c r="M34" s="5">
        <v>3.3780000000000001</v>
      </c>
      <c r="N34" s="5">
        <v>4.4873999999999997E-2</v>
      </c>
      <c r="O34" s="5">
        <v>0.58050000000000002</v>
      </c>
      <c r="P34" s="5">
        <v>1.6711</v>
      </c>
      <c r="Q34" s="5">
        <v>6.1707000000000001</v>
      </c>
      <c r="R34" s="5">
        <v>0.94535999999999998</v>
      </c>
      <c r="S34" s="5">
        <v>0.17693999999999999</v>
      </c>
      <c r="T34" s="5"/>
      <c r="U34" s="4">
        <v>187.79499999999999</v>
      </c>
      <c r="V34" s="4">
        <v>0.38879999999999998</v>
      </c>
      <c r="W34" s="8">
        <v>4.3766999999999996</v>
      </c>
      <c r="X34" s="8">
        <v>5.9288999999999996</v>
      </c>
      <c r="Y34" s="4">
        <v>-25.085100000000001</v>
      </c>
      <c r="Z34" s="5">
        <v>1.7885999999999999E-2</v>
      </c>
      <c r="AA34" s="18">
        <v>7.6160000000000005E-2</v>
      </c>
      <c r="AB34" s="4">
        <f t="shared" si="4"/>
        <v>-24.895926906842771</v>
      </c>
      <c r="AC34">
        <f t="shared" si="3"/>
        <v>0.18917309315722974</v>
      </c>
      <c r="AD34" s="7">
        <v>0</v>
      </c>
    </row>
    <row r="35" spans="1:30" x14ac:dyDescent="0.25">
      <c r="B35" s="2">
        <v>20160406</v>
      </c>
      <c r="C35" s="5" t="s">
        <v>53</v>
      </c>
      <c r="D35" s="10" t="str">
        <f t="shared" si="0"/>
        <v>1</v>
      </c>
      <c r="E35" s="10"/>
      <c r="F35" s="10"/>
      <c r="G35" s="4">
        <f t="shared" si="1"/>
        <v>265</v>
      </c>
      <c r="H35" s="4">
        <f t="shared" si="2"/>
        <v>2.65</v>
      </c>
      <c r="I35" s="8">
        <v>73413</v>
      </c>
      <c r="J35" s="8">
        <v>4.806</v>
      </c>
      <c r="K35" s="5"/>
      <c r="L35" s="5"/>
      <c r="M35" s="5">
        <v>2.5750000000000002</v>
      </c>
      <c r="N35" s="5">
        <v>3.8102999999999998E-2</v>
      </c>
      <c r="O35" s="5">
        <v>0.58050000000000002</v>
      </c>
      <c r="P35" s="5">
        <v>1.6711</v>
      </c>
      <c r="Q35" s="5">
        <v>2.6126</v>
      </c>
      <c r="R35" s="5">
        <v>0.94535999999999998</v>
      </c>
      <c r="S35" s="5">
        <v>0.17693999999999999</v>
      </c>
      <c r="T35" s="5"/>
      <c r="U35" s="4">
        <v>118.093</v>
      </c>
      <c r="V35" s="4">
        <v>0.26715</v>
      </c>
      <c r="W35" s="8">
        <v>4.3766999999999996</v>
      </c>
      <c r="X35" s="8">
        <v>5.9288999999999996</v>
      </c>
      <c r="Y35" s="4">
        <v>-25.413799999999998</v>
      </c>
      <c r="Z35" s="5">
        <v>1.7885999999999999E-2</v>
      </c>
      <c r="AA35" s="18">
        <v>7.6160000000000005E-2</v>
      </c>
      <c r="AB35" s="4">
        <f t="shared" si="4"/>
        <v>-25.139138821442437</v>
      </c>
      <c r="AC35">
        <f t="shared" si="3"/>
        <v>0.27466117855756167</v>
      </c>
      <c r="AD35" s="7">
        <v>0</v>
      </c>
    </row>
    <row r="36" spans="1:30" x14ac:dyDescent="0.25">
      <c r="A36" s="5"/>
      <c r="B36" s="3">
        <v>20160407</v>
      </c>
      <c r="C36" s="5" t="s">
        <v>103</v>
      </c>
      <c r="D36" s="10" t="str">
        <f t="shared" si="0"/>
        <v>2</v>
      </c>
      <c r="E36" s="10"/>
      <c r="F36" s="10" t="s">
        <v>114</v>
      </c>
      <c r="G36" s="4">
        <f t="shared" si="1"/>
        <v>145</v>
      </c>
      <c r="H36" s="4">
        <f t="shared" si="2"/>
        <v>1.45</v>
      </c>
      <c r="I36" s="8">
        <v>73530</v>
      </c>
      <c r="J36" s="8">
        <v>2.6920000000000002</v>
      </c>
      <c r="K36" s="5"/>
      <c r="L36" s="5"/>
      <c r="M36" s="5">
        <v>8.5370000000000008</v>
      </c>
      <c r="N36" s="5">
        <v>8.5407999999999998E-2</v>
      </c>
      <c r="O36" s="5">
        <v>-2.5045999999999999</v>
      </c>
      <c r="P36" s="5">
        <v>2.25</v>
      </c>
      <c r="Q36" s="5">
        <v>20.299399999999999</v>
      </c>
      <c r="R36" s="5">
        <v>1.1240000000000001</v>
      </c>
      <c r="S36" s="5">
        <v>0.44236999999999999</v>
      </c>
      <c r="T36" s="5"/>
      <c r="U36" s="4">
        <v>473.75</v>
      </c>
      <c r="V36" s="4">
        <v>1.302</v>
      </c>
      <c r="W36" s="8">
        <v>-8.9486000000000008</v>
      </c>
      <c r="X36" s="8">
        <v>10.6692</v>
      </c>
      <c r="Y36" s="4">
        <v>-23.750499999999999</v>
      </c>
      <c r="Z36" s="5">
        <v>2.8630000000000001E-3</v>
      </c>
      <c r="AA36" s="4">
        <v>0.30913000000000002</v>
      </c>
      <c r="AB36" s="4">
        <f t="shared" si="4"/>
        <v>-23.641878509246077</v>
      </c>
      <c r="AC36">
        <f t="shared" si="3"/>
        <v>0.10862149075392225</v>
      </c>
      <c r="AD36" s="7">
        <v>0.18758623498422133</v>
      </c>
    </row>
    <row r="37" spans="1:30" x14ac:dyDescent="0.25">
      <c r="A37" s="5"/>
      <c r="B37" s="3">
        <v>20160407</v>
      </c>
      <c r="C37" s="5" t="s">
        <v>104</v>
      </c>
      <c r="D37" s="10" t="str">
        <f t="shared" ref="D37:D68" si="5">RIGHT(C37,1)</f>
        <v>3</v>
      </c>
      <c r="E37" s="10"/>
      <c r="F37" s="10" t="s">
        <v>114</v>
      </c>
      <c r="G37" s="4">
        <f t="shared" ref="G37:G68" si="6">VALUE(LEFT(C37,3))</f>
        <v>145</v>
      </c>
      <c r="H37" s="4">
        <f t="shared" ref="H37:H68" si="7">G37/100</f>
        <v>1.45</v>
      </c>
      <c r="I37" s="8">
        <v>73531</v>
      </c>
      <c r="J37" s="8">
        <v>2.8730000000000002</v>
      </c>
      <c r="K37" s="5"/>
      <c r="L37" s="5"/>
      <c r="M37" s="5">
        <v>7.226</v>
      </c>
      <c r="N37" s="5">
        <v>6.7571999999999993E-2</v>
      </c>
      <c r="O37" s="5">
        <v>-2.5045999999999999</v>
      </c>
      <c r="P37" s="5">
        <v>2.25</v>
      </c>
      <c r="Q37" s="5">
        <v>19.190899999999999</v>
      </c>
      <c r="R37" s="5">
        <v>1.1240000000000001</v>
      </c>
      <c r="S37" s="5">
        <v>0.44236999999999999</v>
      </c>
      <c r="T37" s="5"/>
      <c r="U37" s="4">
        <v>410.738</v>
      </c>
      <c r="V37" s="4">
        <v>1.0549999999999999</v>
      </c>
      <c r="W37" s="8">
        <v>-8.9486000000000008</v>
      </c>
      <c r="X37" s="8">
        <v>10.6692</v>
      </c>
      <c r="Y37" s="4">
        <v>-23.847300000000001</v>
      </c>
      <c r="Z37" s="5">
        <v>2.8630000000000001E-3</v>
      </c>
      <c r="AA37" s="4">
        <v>0.30913000000000002</v>
      </c>
      <c r="AB37" s="4">
        <f t="shared" ref="AB37:AB68" si="8">((Y37*U37)-($AA$1*$AA$2)) / (U37-$AA$2)</f>
        <v>-23.724572773286194</v>
      </c>
      <c r="AC37">
        <f t="shared" ref="AC37:AC68" si="9">AB37-Y37</f>
        <v>0.1227272267138062</v>
      </c>
      <c r="AD37" s="7">
        <v>0.18758623498422133</v>
      </c>
    </row>
    <row r="38" spans="1:30" x14ac:dyDescent="0.25">
      <c r="A38" s="5"/>
      <c r="B38" s="3">
        <v>20160407</v>
      </c>
      <c r="C38" s="5" t="s">
        <v>107</v>
      </c>
      <c r="D38" s="10" t="str">
        <f t="shared" si="5"/>
        <v>2</v>
      </c>
      <c r="E38" s="10"/>
      <c r="F38" s="10" t="s">
        <v>114</v>
      </c>
      <c r="G38" s="4">
        <f t="shared" si="6"/>
        <v>180</v>
      </c>
      <c r="H38" s="4">
        <f t="shared" si="7"/>
        <v>1.8</v>
      </c>
      <c r="I38" s="8">
        <v>73538</v>
      </c>
      <c r="J38" s="8">
        <v>3.6080000000000001</v>
      </c>
      <c r="K38" s="5"/>
      <c r="L38" s="5"/>
      <c r="M38" s="5">
        <v>4.3019999999999996</v>
      </c>
      <c r="N38" s="5">
        <v>3.1685999999999999E-2</v>
      </c>
      <c r="O38" s="5">
        <v>-2.5045999999999999</v>
      </c>
      <c r="P38" s="5">
        <v>2.25</v>
      </c>
      <c r="Q38" s="5">
        <v>8.1188000000000002</v>
      </c>
      <c r="R38" s="5">
        <v>1.1240000000000001</v>
      </c>
      <c r="S38" s="5">
        <v>0.44236999999999999</v>
      </c>
      <c r="T38" s="5"/>
      <c r="U38" s="4">
        <v>279.05500000000001</v>
      </c>
      <c r="V38" s="4">
        <v>0.56560999999999995</v>
      </c>
      <c r="W38" s="8">
        <v>-8.9486000000000008</v>
      </c>
      <c r="X38" s="8">
        <v>10.6692</v>
      </c>
      <c r="Y38" s="4">
        <v>-25.5061</v>
      </c>
      <c r="Z38" s="5">
        <v>2.8630000000000001E-3</v>
      </c>
      <c r="AA38" s="4">
        <v>0.30913000000000002</v>
      </c>
      <c r="AB38" s="4">
        <f t="shared" si="8"/>
        <v>-25.401826996853867</v>
      </c>
      <c r="AC38">
        <f t="shared" si="9"/>
        <v>0.10427300314613319</v>
      </c>
      <c r="AD38" s="7">
        <v>0.15954788205008014</v>
      </c>
    </row>
    <row r="39" spans="1:30" x14ac:dyDescent="0.25">
      <c r="A39" s="5"/>
      <c r="B39" s="3">
        <v>20160407</v>
      </c>
      <c r="C39" s="5" t="s">
        <v>109</v>
      </c>
      <c r="D39" s="10" t="str">
        <f t="shared" si="5"/>
        <v>3</v>
      </c>
      <c r="E39" s="10"/>
      <c r="F39" s="10" t="s">
        <v>114</v>
      </c>
      <c r="G39" s="4">
        <f t="shared" si="6"/>
        <v>180</v>
      </c>
      <c r="H39" s="4">
        <f t="shared" si="7"/>
        <v>1.8</v>
      </c>
      <c r="I39" s="8">
        <v>73540</v>
      </c>
      <c r="J39" s="8">
        <v>3.4249999999999998</v>
      </c>
      <c r="K39" s="5"/>
      <c r="L39" s="5"/>
      <c r="M39" s="5">
        <v>3.7949999999999999</v>
      </c>
      <c r="N39" s="5">
        <v>2.9339E-2</v>
      </c>
      <c r="O39" s="5">
        <v>-2.5045999999999999</v>
      </c>
      <c r="P39" s="5">
        <v>2.25</v>
      </c>
      <c r="Q39" s="5">
        <v>6.3167999999999997</v>
      </c>
      <c r="R39" s="5">
        <v>1.1240000000000001</v>
      </c>
      <c r="S39" s="5">
        <v>0.44236999999999999</v>
      </c>
      <c r="T39" s="5"/>
      <c r="U39" s="4">
        <v>207.44</v>
      </c>
      <c r="V39" s="4">
        <v>0.43857000000000002</v>
      </c>
      <c r="W39" s="8">
        <v>-8.9486000000000008</v>
      </c>
      <c r="X39" s="8">
        <v>10.6692</v>
      </c>
      <c r="Y39" s="4">
        <v>-25.795400000000001</v>
      </c>
      <c r="Z39" s="5">
        <v>2.8630000000000001E-3</v>
      </c>
      <c r="AA39" s="4">
        <v>0.30913000000000002</v>
      </c>
      <c r="AB39" s="4">
        <f t="shared" si="8"/>
        <v>-25.671655701955462</v>
      </c>
      <c r="AC39">
        <f t="shared" si="9"/>
        <v>0.12374429804453868</v>
      </c>
      <c r="AD39" s="7">
        <v>0.15954788205008014</v>
      </c>
    </row>
    <row r="40" spans="1:30" x14ac:dyDescent="0.25">
      <c r="A40" s="5"/>
      <c r="B40" s="3">
        <v>20160407</v>
      </c>
      <c r="C40" s="5" t="s">
        <v>108</v>
      </c>
      <c r="D40" s="10" t="str">
        <f t="shared" si="5"/>
        <v>2</v>
      </c>
      <c r="E40" s="10"/>
      <c r="F40" s="10" t="s">
        <v>114</v>
      </c>
      <c r="G40" s="4">
        <f t="shared" si="6"/>
        <v>210</v>
      </c>
      <c r="H40" s="4">
        <f t="shared" si="7"/>
        <v>2.1</v>
      </c>
      <c r="I40" s="8">
        <v>73539</v>
      </c>
      <c r="J40" s="8">
        <v>4.0439999999999996</v>
      </c>
      <c r="K40" s="5"/>
      <c r="L40" s="5"/>
      <c r="M40" s="5">
        <v>2.956</v>
      </c>
      <c r="N40" s="5">
        <v>1.9185000000000001E-2</v>
      </c>
      <c r="O40" s="5">
        <v>-2.5045999999999999</v>
      </c>
      <c r="P40" s="5">
        <v>2.25</v>
      </c>
      <c r="Q40" s="5">
        <v>5.0701000000000001</v>
      </c>
      <c r="R40" s="5">
        <v>1.1240000000000001</v>
      </c>
      <c r="S40" s="5">
        <v>0.44236999999999999</v>
      </c>
      <c r="T40" s="5"/>
      <c r="U40" s="4">
        <v>145.28100000000001</v>
      </c>
      <c r="V40" s="4">
        <v>0.25583</v>
      </c>
      <c r="W40" s="8">
        <v>-8.9486000000000008</v>
      </c>
      <c r="X40" s="8">
        <v>10.6692</v>
      </c>
      <c r="Y40" s="4">
        <v>-25.869</v>
      </c>
      <c r="Z40" s="5">
        <v>2.8630000000000001E-3</v>
      </c>
      <c r="AA40" s="4">
        <v>0.30913000000000002</v>
      </c>
      <c r="AB40" s="4">
        <f t="shared" si="8"/>
        <v>-25.694290851323444</v>
      </c>
      <c r="AC40">
        <f t="shared" si="9"/>
        <v>0.17470914867655551</v>
      </c>
      <c r="AD40" s="7">
        <v>2.4200000000000443E-2</v>
      </c>
    </row>
    <row r="41" spans="1:30" x14ac:dyDescent="0.25">
      <c r="A41" s="5"/>
      <c r="B41" s="3">
        <v>20160407</v>
      </c>
      <c r="C41" s="5" t="s">
        <v>110</v>
      </c>
      <c r="D41" s="10" t="str">
        <f t="shared" si="5"/>
        <v>3</v>
      </c>
      <c r="E41" s="10"/>
      <c r="F41" s="10" t="s">
        <v>114</v>
      </c>
      <c r="G41" s="4">
        <f t="shared" si="6"/>
        <v>210</v>
      </c>
      <c r="H41" s="4">
        <f t="shared" si="7"/>
        <v>2.1</v>
      </c>
      <c r="I41" s="8">
        <v>73541</v>
      </c>
      <c r="J41" s="8">
        <v>3.8570000000000002</v>
      </c>
      <c r="K41" s="5"/>
      <c r="L41" s="5"/>
      <c r="M41" s="5">
        <v>2.512</v>
      </c>
      <c r="N41" s="5">
        <v>1.6972999999999999E-2</v>
      </c>
      <c r="O41" s="5">
        <v>-2.5045999999999999</v>
      </c>
      <c r="P41" s="5">
        <v>2.25</v>
      </c>
      <c r="Q41" s="5">
        <v>0.6079</v>
      </c>
      <c r="R41" s="5">
        <v>1.1240000000000001</v>
      </c>
      <c r="S41" s="5">
        <v>0.44236999999999999</v>
      </c>
      <c r="T41" s="5"/>
      <c r="U41" s="4">
        <v>129.80099999999999</v>
      </c>
      <c r="V41" s="4">
        <v>0.23805000000000001</v>
      </c>
      <c r="W41" s="8">
        <v>-8.9486000000000008</v>
      </c>
      <c r="X41" s="8">
        <v>10.6692</v>
      </c>
      <c r="Y41" s="4">
        <v>-25.917400000000001</v>
      </c>
      <c r="Z41" s="5">
        <v>2.8630000000000001E-3</v>
      </c>
      <c r="AA41" s="4">
        <v>0.30913000000000002</v>
      </c>
      <c r="AB41" s="4">
        <f t="shared" si="8"/>
        <v>-25.724846077686124</v>
      </c>
      <c r="AC41">
        <f t="shared" si="9"/>
        <v>0.19255392231387702</v>
      </c>
      <c r="AD41" s="7">
        <v>2.4200000000000443E-2</v>
      </c>
    </row>
    <row r="42" spans="1:30" x14ac:dyDescent="0.25">
      <c r="B42" s="6">
        <v>20160407</v>
      </c>
      <c r="C42" s="7" t="s">
        <v>80</v>
      </c>
      <c r="D42" s="10" t="str">
        <f t="shared" si="5"/>
        <v>1</v>
      </c>
      <c r="E42" s="10"/>
      <c r="F42" s="10"/>
      <c r="G42" s="4">
        <f t="shared" si="6"/>
        <v>235</v>
      </c>
      <c r="H42" s="4">
        <f t="shared" si="7"/>
        <v>2.35</v>
      </c>
      <c r="I42" s="8">
        <v>73468</v>
      </c>
      <c r="J42" s="8">
        <v>4.0650000000000004</v>
      </c>
      <c r="M42" s="7">
        <v>3.2149999999999999</v>
      </c>
      <c r="N42" s="7">
        <v>1.4695E-2</v>
      </c>
      <c r="O42" s="7">
        <v>-4.2173000000000002E-2</v>
      </c>
      <c r="P42" s="7">
        <v>2.7473999999999998</v>
      </c>
      <c r="Q42" s="7">
        <v>3.0152999999999999</v>
      </c>
      <c r="R42" s="7">
        <v>1.3775999999999999</v>
      </c>
      <c r="S42" s="7">
        <v>0.22384999999999999</v>
      </c>
      <c r="T42" s="7"/>
      <c r="U42" s="4">
        <v>133.00899999999999</v>
      </c>
      <c r="V42" s="4">
        <v>0.22561999999999999</v>
      </c>
      <c r="W42" s="8">
        <v>1.9202999999999999</v>
      </c>
      <c r="X42" s="8">
        <v>14.536899999999999</v>
      </c>
      <c r="Y42" s="4">
        <v>-25.361699999999999</v>
      </c>
      <c r="Z42" s="7">
        <v>-8.5040000000000004E-2</v>
      </c>
      <c r="AA42" s="18">
        <v>0.37947999999999998</v>
      </c>
      <c r="AB42" s="4">
        <f t="shared" si="8"/>
        <v>-25.115590632996639</v>
      </c>
      <c r="AC42">
        <f t="shared" si="9"/>
        <v>0.24610936700335984</v>
      </c>
      <c r="AD42" s="7">
        <v>0</v>
      </c>
    </row>
    <row r="43" spans="1:30" x14ac:dyDescent="0.25">
      <c r="B43" s="6">
        <v>20160407</v>
      </c>
      <c r="C43" s="7" t="s">
        <v>37</v>
      </c>
      <c r="D43" s="10" t="str">
        <f t="shared" si="5"/>
        <v>1</v>
      </c>
      <c r="E43" s="10"/>
      <c r="F43" s="10"/>
      <c r="G43" s="4">
        <f t="shared" si="6"/>
        <v>240</v>
      </c>
      <c r="H43" s="4">
        <f t="shared" si="7"/>
        <v>2.4</v>
      </c>
      <c r="I43" s="8">
        <v>73465</v>
      </c>
      <c r="J43" s="8">
        <v>4.3259999999999996</v>
      </c>
      <c r="M43" s="7">
        <v>2.774</v>
      </c>
      <c r="N43" s="7">
        <v>1.0874999999999999E-2</v>
      </c>
      <c r="O43" s="7">
        <v>-4.2173000000000002E-2</v>
      </c>
      <c r="P43" s="7">
        <v>2.7473999999999998</v>
      </c>
      <c r="Q43" s="7">
        <v>1.9392</v>
      </c>
      <c r="R43" s="7">
        <v>1.3775999999999999</v>
      </c>
      <c r="S43" s="7">
        <v>0.22384999999999999</v>
      </c>
      <c r="T43" s="7"/>
      <c r="U43" s="4">
        <v>75.265000000000001</v>
      </c>
      <c r="V43" s="4">
        <v>0.11025</v>
      </c>
      <c r="W43" s="8">
        <v>1.9202999999999999</v>
      </c>
      <c r="X43" s="8">
        <v>14.536899999999999</v>
      </c>
      <c r="Y43" s="4">
        <v>-25.918800000000001</v>
      </c>
      <c r="Z43" s="7">
        <v>-8.5040000000000004E-2</v>
      </c>
      <c r="AA43" s="18">
        <v>0.37947999999999998</v>
      </c>
      <c r="AB43" s="4">
        <f t="shared" si="8"/>
        <v>-25.558671520892126</v>
      </c>
      <c r="AC43">
        <f t="shared" si="9"/>
        <v>0.36012847910787471</v>
      </c>
      <c r="AD43" s="7">
        <v>0</v>
      </c>
    </row>
    <row r="44" spans="1:30" x14ac:dyDescent="0.25">
      <c r="B44" s="6">
        <v>20160407</v>
      </c>
      <c r="C44" s="7" t="s">
        <v>81</v>
      </c>
      <c r="D44" s="10" t="str">
        <f t="shared" si="5"/>
        <v>1</v>
      </c>
      <c r="E44" s="10"/>
      <c r="F44" s="10"/>
      <c r="G44" s="4">
        <f t="shared" si="6"/>
        <v>245</v>
      </c>
      <c r="H44" s="4">
        <f t="shared" si="7"/>
        <v>2.4500000000000002</v>
      </c>
      <c r="I44" s="8">
        <v>73469</v>
      </c>
      <c r="J44" s="8">
        <v>4.4710000000000001</v>
      </c>
      <c r="M44" s="7">
        <v>3.1160000000000001</v>
      </c>
      <c r="N44" s="7">
        <v>1.2723E-2</v>
      </c>
      <c r="O44" s="7">
        <v>-4.2173000000000002E-2</v>
      </c>
      <c r="P44" s="7">
        <v>2.7473999999999998</v>
      </c>
      <c r="Q44" s="7">
        <v>3.4824000000000002</v>
      </c>
      <c r="R44" s="7">
        <v>1.3775999999999999</v>
      </c>
      <c r="S44" s="7">
        <v>0.22384999999999999</v>
      </c>
      <c r="T44" s="7"/>
      <c r="U44" s="4">
        <v>112.71599999999999</v>
      </c>
      <c r="V44" s="4">
        <v>0.17052999999999999</v>
      </c>
      <c r="W44" s="8">
        <v>1.9202999999999999</v>
      </c>
      <c r="X44" s="8">
        <v>14.536899999999999</v>
      </c>
      <c r="Y44" s="4">
        <v>-25.43</v>
      </c>
      <c r="Z44" s="7">
        <v>-8.5040000000000004E-2</v>
      </c>
      <c r="AA44" s="18">
        <v>0.37947999999999998</v>
      </c>
      <c r="AB44" s="4">
        <f t="shared" si="8"/>
        <v>-25.14262992528008</v>
      </c>
      <c r="AC44">
        <f t="shared" si="9"/>
        <v>0.28737007471992015</v>
      </c>
      <c r="AD44" s="7">
        <v>0</v>
      </c>
    </row>
    <row r="45" spans="1:30" x14ac:dyDescent="0.25">
      <c r="B45" s="6">
        <v>20160407</v>
      </c>
      <c r="C45" s="7" t="s">
        <v>38</v>
      </c>
      <c r="D45" s="10" t="str">
        <f t="shared" si="5"/>
        <v>1</v>
      </c>
      <c r="E45" s="10"/>
      <c r="F45" s="10" t="s">
        <v>114</v>
      </c>
      <c r="G45" s="4">
        <f t="shared" si="6"/>
        <v>250</v>
      </c>
      <c r="H45" s="4">
        <f t="shared" si="7"/>
        <v>2.5</v>
      </c>
      <c r="I45" s="8">
        <v>73466</v>
      </c>
      <c r="J45" s="8">
        <v>4.5220000000000002</v>
      </c>
      <c r="M45" s="7">
        <v>3.1920000000000002</v>
      </c>
      <c r="N45" s="7">
        <v>1.3063E-2</v>
      </c>
      <c r="O45" s="7">
        <v>-4.2173000000000002E-2</v>
      </c>
      <c r="P45" s="7">
        <v>2.7473999999999998</v>
      </c>
      <c r="Q45" s="7">
        <v>7.2316000000000003</v>
      </c>
      <c r="R45" s="7">
        <v>1.3775999999999999</v>
      </c>
      <c r="S45" s="7">
        <v>0.22384999999999999</v>
      </c>
      <c r="T45" s="7"/>
      <c r="U45" s="4">
        <v>112.74</v>
      </c>
      <c r="V45" s="4">
        <v>0.16864999999999999</v>
      </c>
      <c r="W45" s="8">
        <v>1.9202999999999999</v>
      </c>
      <c r="X45" s="8">
        <v>14.536899999999999</v>
      </c>
      <c r="Y45" s="4">
        <v>-25.577400000000001</v>
      </c>
      <c r="Z45" s="7">
        <v>-8.5040000000000004E-2</v>
      </c>
      <c r="AA45" s="18">
        <v>0.37947999999999998</v>
      </c>
      <c r="AB45" s="4">
        <f t="shared" si="8"/>
        <v>-25.308820793079672</v>
      </c>
      <c r="AC45">
        <f t="shared" si="9"/>
        <v>0.26857920692032877</v>
      </c>
      <c r="AD45">
        <v>0</v>
      </c>
    </row>
    <row r="46" spans="1:30" x14ac:dyDescent="0.25">
      <c r="B46" s="6">
        <v>20160407</v>
      </c>
      <c r="C46" s="7" t="s">
        <v>39</v>
      </c>
      <c r="D46" s="10" t="str">
        <f t="shared" si="5"/>
        <v>1</v>
      </c>
      <c r="E46" s="10"/>
      <c r="F46" s="10"/>
      <c r="G46" s="4">
        <f t="shared" si="6"/>
        <v>260</v>
      </c>
      <c r="H46" s="4">
        <f t="shared" si="7"/>
        <v>2.6</v>
      </c>
      <c r="I46" s="8">
        <v>73467</v>
      </c>
      <c r="J46" s="8">
        <v>4.3639999999999999</v>
      </c>
      <c r="M46" s="7">
        <v>3.52</v>
      </c>
      <c r="N46" s="7">
        <v>1.5699000000000001E-2</v>
      </c>
      <c r="O46" s="7">
        <v>-4.2173000000000002E-2</v>
      </c>
      <c r="P46" s="7">
        <v>2.7473999999999998</v>
      </c>
      <c r="Q46" s="7">
        <v>6.3426999999999998</v>
      </c>
      <c r="R46" s="7">
        <v>1.3775999999999999</v>
      </c>
      <c r="S46" s="7">
        <v>0.22384999999999999</v>
      </c>
      <c r="T46" s="7"/>
      <c r="U46" s="4">
        <v>162.54</v>
      </c>
      <c r="V46" s="4">
        <v>0.26173999999999997</v>
      </c>
      <c r="W46" s="8">
        <v>1.9202999999999999</v>
      </c>
      <c r="X46" s="8">
        <v>14.536899999999999</v>
      </c>
      <c r="Y46" s="4">
        <v>-25.2121</v>
      </c>
      <c r="Z46" s="7">
        <v>-8.5040000000000004E-2</v>
      </c>
      <c r="AA46" s="18">
        <v>0.37947999999999998</v>
      </c>
      <c r="AB46" s="4">
        <f t="shared" si="8"/>
        <v>-25.001810690516244</v>
      </c>
      <c r="AC46">
        <f t="shared" si="9"/>
        <v>0.21028930948375546</v>
      </c>
      <c r="AD46" s="7">
        <v>0</v>
      </c>
    </row>
    <row r="47" spans="1:30" x14ac:dyDescent="0.25">
      <c r="B47" s="6">
        <v>20160407</v>
      </c>
      <c r="C47" s="7" t="s">
        <v>40</v>
      </c>
      <c r="D47" s="10" t="str">
        <f t="shared" si="5"/>
        <v>1</v>
      </c>
      <c r="E47" s="10"/>
      <c r="F47" s="10" t="s">
        <v>114</v>
      </c>
      <c r="G47" s="4">
        <f t="shared" si="6"/>
        <v>270</v>
      </c>
      <c r="H47" s="4">
        <f t="shared" si="7"/>
        <v>2.7</v>
      </c>
      <c r="I47" s="8">
        <v>73470</v>
      </c>
      <c r="J47" s="8">
        <v>4.8949999999999996</v>
      </c>
      <c r="M47" s="7">
        <v>3.0489999999999999</v>
      </c>
      <c r="N47" s="7">
        <v>1.1227000000000001E-2</v>
      </c>
      <c r="O47" s="7">
        <v>-4.2173000000000002E-2</v>
      </c>
      <c r="P47" s="7">
        <v>2.7473999999999998</v>
      </c>
      <c r="Q47" s="7">
        <v>2.6688000000000001</v>
      </c>
      <c r="R47" s="7">
        <v>1.3775999999999999</v>
      </c>
      <c r="S47" s="7">
        <v>0.22384999999999999</v>
      </c>
      <c r="T47" s="7"/>
      <c r="U47" s="4">
        <v>115.465</v>
      </c>
      <c r="V47" s="4">
        <v>0.16003999999999999</v>
      </c>
      <c r="W47" s="8">
        <v>1.9202999999999999</v>
      </c>
      <c r="X47" s="8">
        <v>14.536899999999999</v>
      </c>
      <c r="Y47" s="4">
        <v>-25.367100000000001</v>
      </c>
      <c r="Z47" s="7">
        <v>-8.5040000000000004E-2</v>
      </c>
      <c r="AA47" s="18">
        <v>0.37947999999999998</v>
      </c>
      <c r="AB47" s="4">
        <f t="shared" si="8"/>
        <v>-25.079640263383698</v>
      </c>
      <c r="AC47">
        <f t="shared" si="9"/>
        <v>0.28745973661630231</v>
      </c>
      <c r="AD47" s="7">
        <v>0.21063874815005465</v>
      </c>
    </row>
    <row r="48" spans="1:30" x14ac:dyDescent="0.25">
      <c r="B48" s="3">
        <v>20160407</v>
      </c>
      <c r="C48" s="7" t="s">
        <v>106</v>
      </c>
      <c r="D48" s="10" t="str">
        <f t="shared" si="5"/>
        <v>2</v>
      </c>
      <c r="E48" s="10"/>
      <c r="F48" s="10" t="s">
        <v>114</v>
      </c>
      <c r="G48" s="4">
        <f t="shared" si="6"/>
        <v>270</v>
      </c>
      <c r="H48" s="4">
        <f t="shared" si="7"/>
        <v>2.7</v>
      </c>
      <c r="I48" s="8">
        <v>73536</v>
      </c>
      <c r="J48" s="8">
        <v>4.8620000000000001</v>
      </c>
      <c r="M48" s="7">
        <v>2.4870000000000001</v>
      </c>
      <c r="N48" s="7">
        <v>1.3324000000000001E-2</v>
      </c>
      <c r="O48" s="7">
        <v>-2.5045999999999999</v>
      </c>
      <c r="P48" s="7">
        <v>2.25</v>
      </c>
      <c r="Q48" s="7">
        <v>0.28044999999999998</v>
      </c>
      <c r="R48" s="7">
        <v>1.1240000000000001</v>
      </c>
      <c r="S48" s="7">
        <v>0.44236999999999999</v>
      </c>
      <c r="T48" s="7"/>
      <c r="U48" s="4">
        <v>87.8</v>
      </c>
      <c r="V48" s="4">
        <v>0.12386999999999999</v>
      </c>
      <c r="W48" s="8">
        <v>-8.9486000000000008</v>
      </c>
      <c r="X48" s="8">
        <v>10.6692</v>
      </c>
      <c r="Y48" s="4">
        <v>-25.8108</v>
      </c>
      <c r="Z48" s="7">
        <v>2.8630000000000001E-3</v>
      </c>
      <c r="AA48" s="4">
        <v>0.30913000000000002</v>
      </c>
      <c r="AB48" s="4">
        <f t="shared" si="8"/>
        <v>-25.492512102864524</v>
      </c>
      <c r="AC48">
        <f t="shared" si="9"/>
        <v>0.31828789713547678</v>
      </c>
      <c r="AD48" s="7">
        <v>0.21063874815005465</v>
      </c>
    </row>
    <row r="49" spans="2:30" x14ac:dyDescent="0.25">
      <c r="B49" s="3">
        <v>20160407</v>
      </c>
      <c r="C49" s="7" t="s">
        <v>111</v>
      </c>
      <c r="D49" s="10" t="str">
        <f t="shared" si="5"/>
        <v>3</v>
      </c>
      <c r="E49" s="10"/>
      <c r="F49" s="10" t="s">
        <v>114</v>
      </c>
      <c r="G49" s="4">
        <f t="shared" si="6"/>
        <v>270</v>
      </c>
      <c r="H49" s="4">
        <f t="shared" si="7"/>
        <v>2.7</v>
      </c>
      <c r="I49" s="8">
        <v>73546</v>
      </c>
      <c r="J49" s="8">
        <v>4.8620000000000001</v>
      </c>
      <c r="M49" s="7">
        <v>2.5590000000000002</v>
      </c>
      <c r="N49" s="7">
        <v>1.3729E-2</v>
      </c>
      <c r="O49" s="7">
        <v>-2.5045999999999999</v>
      </c>
      <c r="P49" s="7">
        <v>2.25</v>
      </c>
      <c r="Q49" s="7">
        <v>0.37401000000000001</v>
      </c>
      <c r="R49" s="7">
        <v>1.1240000000000001</v>
      </c>
      <c r="S49" s="7">
        <v>0.44236999999999999</v>
      </c>
      <c r="T49" s="7"/>
      <c r="U49" s="4">
        <v>112.568</v>
      </c>
      <c r="V49" s="4">
        <v>0.16219</v>
      </c>
      <c r="W49" s="8">
        <v>-8.9486000000000008</v>
      </c>
      <c r="X49" s="8">
        <v>10.6692</v>
      </c>
      <c r="Y49" s="4">
        <v>-25.360900000000001</v>
      </c>
      <c r="Z49" s="7">
        <v>2.8630000000000001E-3</v>
      </c>
      <c r="AA49" s="4">
        <v>0.30913000000000002</v>
      </c>
      <c r="AB49" s="4">
        <f t="shared" si="8"/>
        <v>-25.064312218958424</v>
      </c>
      <c r="AC49">
        <f t="shared" si="9"/>
        <v>0.2965877810415769</v>
      </c>
      <c r="AD49" s="7">
        <v>0.21063874815005465</v>
      </c>
    </row>
    <row r="50" spans="2:30" x14ac:dyDescent="0.25">
      <c r="B50" s="6">
        <v>20160407</v>
      </c>
      <c r="C50" s="7" t="s">
        <v>82</v>
      </c>
      <c r="D50" s="10" t="str">
        <f t="shared" si="5"/>
        <v>1</v>
      </c>
      <c r="E50" s="10"/>
      <c r="F50" s="10"/>
      <c r="G50" s="4">
        <f t="shared" si="6"/>
        <v>275</v>
      </c>
      <c r="H50" s="4">
        <f t="shared" si="7"/>
        <v>2.75</v>
      </c>
      <c r="I50" s="8">
        <v>73474</v>
      </c>
      <c r="J50" s="8">
        <v>4.9569999999999999</v>
      </c>
      <c r="M50" s="7">
        <v>2.964</v>
      </c>
      <c r="N50" s="7">
        <v>1.0593E-2</v>
      </c>
      <c r="O50" s="7">
        <v>-4.2173000000000002E-2</v>
      </c>
      <c r="P50" s="7">
        <v>2.7473999999999998</v>
      </c>
      <c r="Q50" s="7">
        <v>1.2031000000000001</v>
      </c>
      <c r="R50" s="7">
        <v>1.3775999999999999</v>
      </c>
      <c r="S50" s="7">
        <v>0.22384999999999999</v>
      </c>
      <c r="T50" s="7"/>
      <c r="U50" s="4">
        <v>114.964</v>
      </c>
      <c r="V50" s="4">
        <v>0.15726999999999999</v>
      </c>
      <c r="W50" s="8">
        <v>1.9202999999999999</v>
      </c>
      <c r="X50" s="8">
        <v>14.536899999999999</v>
      </c>
      <c r="Y50" s="4">
        <v>-25.368200000000002</v>
      </c>
      <c r="Z50" s="7">
        <v>-8.5040000000000004E-2</v>
      </c>
      <c r="AA50" s="18">
        <v>0.37947999999999998</v>
      </c>
      <c r="AB50" s="4">
        <f t="shared" si="8"/>
        <v>-25.079468571278891</v>
      </c>
      <c r="AC50">
        <f t="shared" si="9"/>
        <v>0.28873142872111046</v>
      </c>
      <c r="AD50" s="7">
        <v>0</v>
      </c>
    </row>
    <row r="51" spans="2:30" x14ac:dyDescent="0.25">
      <c r="B51" s="6">
        <v>20160407</v>
      </c>
      <c r="C51" s="7" t="s">
        <v>41</v>
      </c>
      <c r="D51" s="10" t="str">
        <f t="shared" si="5"/>
        <v>1</v>
      </c>
      <c r="E51" s="10"/>
      <c r="F51" s="10"/>
      <c r="G51" s="4">
        <f t="shared" si="6"/>
        <v>280</v>
      </c>
      <c r="H51" s="4">
        <f t="shared" si="7"/>
        <v>2.8</v>
      </c>
      <c r="I51" s="8">
        <v>73475</v>
      </c>
      <c r="J51" s="8">
        <v>5.0359999999999996</v>
      </c>
      <c r="M51" s="7">
        <v>2.9750000000000001</v>
      </c>
      <c r="N51" s="7">
        <v>1.0489999999999999E-2</v>
      </c>
      <c r="O51" s="7">
        <v>-4.2173000000000002E-2</v>
      </c>
      <c r="P51" s="7">
        <v>2.7473999999999998</v>
      </c>
      <c r="Q51" s="7">
        <v>2.3523999999999998</v>
      </c>
      <c r="R51" s="7">
        <v>1.3775999999999999</v>
      </c>
      <c r="S51" s="7">
        <v>0.22384999999999999</v>
      </c>
      <c r="T51" s="7"/>
      <c r="U51" s="4">
        <v>115.48399999999999</v>
      </c>
      <c r="V51" s="4">
        <v>0.15559000000000001</v>
      </c>
      <c r="W51" s="8">
        <v>1.9202999999999999</v>
      </c>
      <c r="X51" s="8">
        <v>14.536899999999999</v>
      </c>
      <c r="Y51" s="4">
        <v>-25.334599999999998</v>
      </c>
      <c r="Z51" s="7">
        <v>-8.5040000000000004E-2</v>
      </c>
      <c r="AA51" s="18">
        <v>0.37947999999999998</v>
      </c>
      <c r="AB51" s="4">
        <f t="shared" si="8"/>
        <v>-25.043175645944579</v>
      </c>
      <c r="AC51">
        <f t="shared" si="9"/>
        <v>0.29142435405541889</v>
      </c>
      <c r="AD51" s="7">
        <v>0</v>
      </c>
    </row>
    <row r="52" spans="2:30" x14ac:dyDescent="0.25">
      <c r="B52" s="6">
        <v>20160407</v>
      </c>
      <c r="C52" s="7" t="s">
        <v>83</v>
      </c>
      <c r="D52" s="10" t="str">
        <f t="shared" si="5"/>
        <v>1</v>
      </c>
      <c r="E52" s="10"/>
      <c r="F52" s="10"/>
      <c r="G52" s="4">
        <f t="shared" si="6"/>
        <v>285</v>
      </c>
      <c r="H52" s="4">
        <f t="shared" si="7"/>
        <v>2.85</v>
      </c>
      <c r="I52" s="8">
        <v>73476</v>
      </c>
      <c r="J52" s="8">
        <v>5.0949999999999998</v>
      </c>
      <c r="M52" s="7">
        <v>2.7879999999999998</v>
      </c>
      <c r="N52" s="7">
        <v>9.3126000000000007E-3</v>
      </c>
      <c r="O52" s="7">
        <v>-4.2173000000000002E-2</v>
      </c>
      <c r="P52" s="7">
        <v>2.7473999999999998</v>
      </c>
      <c r="Q52" s="7">
        <v>-0.22811000000000001</v>
      </c>
      <c r="R52" s="7">
        <v>1.3775999999999999</v>
      </c>
      <c r="S52" s="7">
        <v>0.22384999999999999</v>
      </c>
      <c r="T52" s="7"/>
      <c r="U52" s="4">
        <v>85.691999999999993</v>
      </c>
      <c r="V52" s="4">
        <v>0.10921</v>
      </c>
      <c r="W52" s="8">
        <v>1.9202999999999999</v>
      </c>
      <c r="X52" s="8">
        <v>14.536899999999999</v>
      </c>
      <c r="Y52" s="4">
        <v>-25.545999999999999</v>
      </c>
      <c r="Z52" s="7">
        <v>-8.5040000000000004E-2</v>
      </c>
      <c r="AA52" s="7">
        <v>0.37947999999999998</v>
      </c>
      <c r="AB52" s="4">
        <f t="shared" si="8"/>
        <v>-25.17242162117839</v>
      </c>
      <c r="AC52">
        <f t="shared" si="9"/>
        <v>0.37357837882160894</v>
      </c>
      <c r="AD52" s="7">
        <v>0</v>
      </c>
    </row>
    <row r="53" spans="2:30" x14ac:dyDescent="0.25">
      <c r="B53" s="6">
        <v>20160407</v>
      </c>
      <c r="C53" s="7" t="s">
        <v>84</v>
      </c>
      <c r="D53" s="10" t="str">
        <f t="shared" si="5"/>
        <v>1</v>
      </c>
      <c r="E53" s="10"/>
      <c r="F53" s="10"/>
      <c r="G53" s="4">
        <f t="shared" si="6"/>
        <v>290</v>
      </c>
      <c r="H53" s="4">
        <f t="shared" si="7"/>
        <v>2.9</v>
      </c>
      <c r="I53" s="8">
        <v>73477</v>
      </c>
      <c r="J53" s="8">
        <v>5.1120000000000001</v>
      </c>
      <c r="M53" s="7">
        <v>3.0430000000000001</v>
      </c>
      <c r="N53" s="7">
        <v>1.0717000000000001E-2</v>
      </c>
      <c r="O53" s="7">
        <v>-4.2173000000000002E-2</v>
      </c>
      <c r="P53" s="7">
        <v>2.7473999999999998</v>
      </c>
      <c r="Q53" s="7">
        <v>3.4521999999999999</v>
      </c>
      <c r="R53" s="7">
        <v>1.3775999999999999</v>
      </c>
      <c r="S53" s="7">
        <v>0.22384999999999999</v>
      </c>
      <c r="T53" s="7"/>
      <c r="U53" s="4">
        <v>127.506</v>
      </c>
      <c r="V53" s="4">
        <v>0.17119999999999999</v>
      </c>
      <c r="W53" s="8">
        <v>1.9202999999999999</v>
      </c>
      <c r="X53" s="8">
        <v>14.536899999999999</v>
      </c>
      <c r="Y53" s="4">
        <v>-25.253299999999999</v>
      </c>
      <c r="Z53" s="7">
        <v>-8.5040000000000004E-2</v>
      </c>
      <c r="AA53" s="7">
        <v>0.37947999999999998</v>
      </c>
      <c r="AB53" s="4">
        <f t="shared" si="8"/>
        <v>-24.983395842760014</v>
      </c>
      <c r="AC53">
        <f t="shared" si="9"/>
        <v>0.26990415723998495</v>
      </c>
      <c r="AD53" s="7">
        <v>0</v>
      </c>
    </row>
    <row r="54" spans="2:30" x14ac:dyDescent="0.25">
      <c r="B54" s="6">
        <v>20160407</v>
      </c>
      <c r="C54" s="7" t="s">
        <v>85</v>
      </c>
      <c r="D54" s="10" t="str">
        <f t="shared" si="5"/>
        <v>1</v>
      </c>
      <c r="E54" s="10"/>
      <c r="F54" s="10"/>
      <c r="G54" s="4">
        <f t="shared" si="6"/>
        <v>295</v>
      </c>
      <c r="H54" s="4">
        <f t="shared" si="7"/>
        <v>2.95</v>
      </c>
      <c r="I54" s="8">
        <v>73478</v>
      </c>
      <c r="J54" s="8">
        <v>5.2930000000000001</v>
      </c>
      <c r="M54" s="7">
        <v>2.9649999999999999</v>
      </c>
      <c r="N54" s="7">
        <v>9.9264999999999996E-3</v>
      </c>
      <c r="O54" s="7">
        <v>-4.2173000000000002E-2</v>
      </c>
      <c r="P54" s="7">
        <v>2.7473999999999998</v>
      </c>
      <c r="Q54" s="7">
        <v>2.0339</v>
      </c>
      <c r="R54" s="7">
        <v>1.3775999999999999</v>
      </c>
      <c r="S54" s="7">
        <v>0.22384999999999999</v>
      </c>
      <c r="T54" s="7"/>
      <c r="U54" s="4">
        <v>122.1</v>
      </c>
      <c r="V54" s="4">
        <v>0.15756000000000001</v>
      </c>
      <c r="W54" s="8">
        <v>1.9202999999999999</v>
      </c>
      <c r="X54" s="8">
        <v>14.536899999999999</v>
      </c>
      <c r="Y54" s="4">
        <v>-25.040900000000001</v>
      </c>
      <c r="Z54" s="7">
        <v>-8.5040000000000004E-2</v>
      </c>
      <c r="AA54" s="18">
        <v>0.37947999999999998</v>
      </c>
      <c r="AB54" s="4">
        <f t="shared" si="8"/>
        <v>-24.732988249882258</v>
      </c>
      <c r="AC54">
        <f t="shared" si="9"/>
        <v>0.30791175011774286</v>
      </c>
      <c r="AD54" s="7">
        <v>0</v>
      </c>
    </row>
    <row r="55" spans="2:30" x14ac:dyDescent="0.25">
      <c r="B55" s="6">
        <v>20160407</v>
      </c>
      <c r="C55" s="7" t="s">
        <v>42</v>
      </c>
      <c r="D55" s="10" t="str">
        <f t="shared" si="5"/>
        <v>1</v>
      </c>
      <c r="E55" s="10"/>
      <c r="F55" s="18" t="s">
        <v>114</v>
      </c>
      <c r="G55" s="4">
        <f t="shared" si="6"/>
        <v>300</v>
      </c>
      <c r="H55" s="4">
        <f t="shared" si="7"/>
        <v>3</v>
      </c>
      <c r="I55" s="8">
        <v>73479</v>
      </c>
      <c r="J55" s="8">
        <v>5.2569999999999997</v>
      </c>
      <c r="M55" s="7">
        <v>2.8140000000000001</v>
      </c>
      <c r="N55" s="7">
        <v>9.1678999999999997E-3</v>
      </c>
      <c r="O55" s="7">
        <v>-4.2173000000000002E-2</v>
      </c>
      <c r="P55" s="7">
        <v>2.7473999999999998</v>
      </c>
      <c r="Q55" s="7">
        <v>-0.30990000000000001</v>
      </c>
      <c r="R55" s="7">
        <v>1.3775999999999999</v>
      </c>
      <c r="S55" s="7">
        <v>0.22384999999999999</v>
      </c>
      <c r="T55" s="7"/>
      <c r="U55" s="4">
        <v>102.255</v>
      </c>
      <c r="V55" s="4">
        <v>0.12986</v>
      </c>
      <c r="W55" s="8">
        <v>1.9202999999999999</v>
      </c>
      <c r="X55" s="8">
        <v>14.536899999999999</v>
      </c>
      <c r="Y55" s="4">
        <v>-25.379000000000001</v>
      </c>
      <c r="Z55" s="7">
        <v>-8.5040000000000004E-2</v>
      </c>
      <c r="AA55" s="18">
        <v>0.37947999999999998</v>
      </c>
      <c r="AB55" s="4">
        <f t="shared" si="8"/>
        <v>-25.050823610537723</v>
      </c>
      <c r="AC55">
        <f t="shared" si="9"/>
        <v>0.32817638946227845</v>
      </c>
      <c r="AD55" s="7">
        <v>0</v>
      </c>
    </row>
    <row r="56" spans="2:30" x14ac:dyDescent="0.25">
      <c r="B56" s="6">
        <v>20160407</v>
      </c>
      <c r="C56" s="7" t="s">
        <v>86</v>
      </c>
      <c r="D56" s="10" t="str">
        <f t="shared" si="5"/>
        <v>1</v>
      </c>
      <c r="E56" s="10"/>
      <c r="F56" s="18" t="s">
        <v>114</v>
      </c>
      <c r="G56" s="4">
        <f t="shared" si="6"/>
        <v>305</v>
      </c>
      <c r="H56" s="4">
        <f t="shared" si="7"/>
        <v>3.05</v>
      </c>
      <c r="I56" s="8">
        <v>73480</v>
      </c>
      <c r="J56" s="8">
        <v>5.5609999999999999</v>
      </c>
      <c r="M56" s="7">
        <v>3.1709999999999998</v>
      </c>
      <c r="N56" s="7">
        <v>1.0514000000000001E-2</v>
      </c>
      <c r="O56" s="7">
        <v>-4.2173000000000002E-2</v>
      </c>
      <c r="P56" s="7">
        <v>2.7473999999999998</v>
      </c>
      <c r="Q56" s="7">
        <v>2.7591999999999999</v>
      </c>
      <c r="R56" s="7">
        <v>1.3775999999999999</v>
      </c>
      <c r="S56" s="7">
        <v>0.22384999999999999</v>
      </c>
      <c r="T56" s="7"/>
      <c r="U56" s="4">
        <v>120.09399999999999</v>
      </c>
      <c r="V56" s="4">
        <v>0.14721999999999999</v>
      </c>
      <c r="W56" s="8">
        <v>1.9202999999999999</v>
      </c>
      <c r="X56" s="8">
        <v>14.536899999999999</v>
      </c>
      <c r="Y56" s="4">
        <v>-25.408300000000001</v>
      </c>
      <c r="Z56" s="7">
        <v>-8.5040000000000004E-2</v>
      </c>
      <c r="AA56" s="7">
        <v>0.37947999999999998</v>
      </c>
      <c r="AB56" s="4">
        <f t="shared" si="8"/>
        <v>-25.138105933593025</v>
      </c>
      <c r="AC56">
        <f t="shared" si="9"/>
        <v>0.27019406640697596</v>
      </c>
      <c r="AD56" s="7">
        <v>0</v>
      </c>
    </row>
    <row r="57" spans="2:30" x14ac:dyDescent="0.25">
      <c r="B57" s="6">
        <v>20160407</v>
      </c>
      <c r="C57" s="7" t="s">
        <v>87</v>
      </c>
      <c r="D57" s="10" t="str">
        <f t="shared" si="5"/>
        <v>1</v>
      </c>
      <c r="E57" s="10"/>
      <c r="F57" s="18" t="s">
        <v>114</v>
      </c>
      <c r="G57" s="4">
        <f t="shared" si="6"/>
        <v>310</v>
      </c>
      <c r="H57" s="4">
        <f t="shared" si="7"/>
        <v>3.1</v>
      </c>
      <c r="I57" s="8">
        <v>73484</v>
      </c>
      <c r="J57" s="8">
        <v>5.9029999999999996</v>
      </c>
      <c r="M57" s="7">
        <v>2.601</v>
      </c>
      <c r="N57" s="7">
        <v>7.1263000000000003E-3</v>
      </c>
      <c r="O57" s="7">
        <v>-4.2173000000000002E-2</v>
      </c>
      <c r="P57" s="7">
        <v>2.7473999999999998</v>
      </c>
      <c r="Q57" s="7">
        <v>-1.5281</v>
      </c>
      <c r="R57" s="7">
        <v>1.3775999999999999</v>
      </c>
      <c r="S57" s="7">
        <v>0.22384999999999999</v>
      </c>
      <c r="T57" s="7"/>
      <c r="U57" s="4">
        <v>71.441999999999993</v>
      </c>
      <c r="V57" s="4">
        <v>7.5861999999999999E-2</v>
      </c>
      <c r="W57" s="8">
        <v>1.9202999999999999</v>
      </c>
      <c r="X57" s="8">
        <v>14.536899999999999</v>
      </c>
      <c r="Y57" s="4">
        <v>-25.6327</v>
      </c>
      <c r="Z57" s="7">
        <v>-8.5040000000000004E-2</v>
      </c>
      <c r="AA57" s="7">
        <v>0.37947999999999998</v>
      </c>
      <c r="AB57" s="4">
        <f t="shared" si="8"/>
        <v>-25.187242622367833</v>
      </c>
      <c r="AC57">
        <f t="shared" si="9"/>
        <v>0.44545737763216664</v>
      </c>
      <c r="AD57" s="7">
        <v>0</v>
      </c>
    </row>
    <row r="58" spans="2:30" x14ac:dyDescent="0.25">
      <c r="B58" s="6">
        <v>20160407</v>
      </c>
      <c r="C58" s="7" t="s">
        <v>88</v>
      </c>
      <c r="D58" s="10" t="str">
        <f t="shared" si="5"/>
        <v>1</v>
      </c>
      <c r="E58" s="10"/>
      <c r="F58" s="18" t="s">
        <v>114</v>
      </c>
      <c r="G58" s="4">
        <f t="shared" si="6"/>
        <v>315</v>
      </c>
      <c r="H58" s="4">
        <f t="shared" si="7"/>
        <v>3.15</v>
      </c>
      <c r="I58" s="8">
        <v>73485</v>
      </c>
      <c r="J58" s="8">
        <v>5.7690000000000001</v>
      </c>
      <c r="M58" s="7">
        <v>2.649</v>
      </c>
      <c r="N58" s="7">
        <v>7.5312E-3</v>
      </c>
      <c r="O58" s="7">
        <v>-4.2173000000000002E-2</v>
      </c>
      <c r="P58" s="7">
        <v>2.7473999999999998</v>
      </c>
      <c r="Q58" s="7">
        <v>-0.66717000000000004</v>
      </c>
      <c r="R58" s="7">
        <v>1.3775999999999999</v>
      </c>
      <c r="S58" s="7">
        <v>0.22384999999999999</v>
      </c>
      <c r="T58" s="7"/>
      <c r="U58" s="4">
        <v>66.150999999999996</v>
      </c>
      <c r="V58" s="4">
        <v>7.0633000000000001E-2</v>
      </c>
      <c r="W58" s="8">
        <v>1.9202999999999999</v>
      </c>
      <c r="X58" s="8">
        <v>14.536899999999999</v>
      </c>
      <c r="Y58" s="4">
        <v>-25.7563</v>
      </c>
      <c r="Z58" s="7">
        <v>-8.5040000000000004E-2</v>
      </c>
      <c r="AA58" s="7">
        <v>0.37947999999999998</v>
      </c>
      <c r="AB58" s="4">
        <f t="shared" si="8"/>
        <v>-25.296126994761565</v>
      </c>
      <c r="AC58">
        <f t="shared" si="9"/>
        <v>0.46017300523843474</v>
      </c>
      <c r="AD58" s="7">
        <v>0</v>
      </c>
    </row>
    <row r="59" spans="2:30" x14ac:dyDescent="0.25">
      <c r="B59" s="6">
        <v>20160407</v>
      </c>
      <c r="C59" s="7" t="s">
        <v>43</v>
      </c>
      <c r="D59" s="10" t="str">
        <f t="shared" si="5"/>
        <v>1</v>
      </c>
      <c r="E59" s="10"/>
      <c r="F59" s="18" t="s">
        <v>114</v>
      </c>
      <c r="G59" s="4">
        <f t="shared" si="6"/>
        <v>320</v>
      </c>
      <c r="H59" s="4">
        <f t="shared" si="7"/>
        <v>3.2</v>
      </c>
      <c r="I59" s="8">
        <v>73486</v>
      </c>
      <c r="J59" s="8">
        <v>5.9029999999999996</v>
      </c>
      <c r="M59" s="7">
        <v>2.4260000000000002</v>
      </c>
      <c r="N59" s="7">
        <v>6.2731999999999996E-3</v>
      </c>
      <c r="O59" s="7">
        <v>-4.2173000000000002E-2</v>
      </c>
      <c r="P59" s="7">
        <v>2.7473999999999998</v>
      </c>
      <c r="Q59" s="7">
        <v>-3.1164000000000001</v>
      </c>
      <c r="R59" s="7">
        <v>1.3775999999999999</v>
      </c>
      <c r="S59" s="7">
        <v>0.22384999999999999</v>
      </c>
      <c r="T59" s="7"/>
      <c r="U59" s="4">
        <v>46.448</v>
      </c>
      <c r="V59" s="4">
        <v>4.3586E-2</v>
      </c>
      <c r="W59" s="8">
        <v>1.9202999999999999</v>
      </c>
      <c r="X59" s="8">
        <v>14.536899999999999</v>
      </c>
      <c r="Y59" s="4">
        <v>-26.160599999999999</v>
      </c>
      <c r="Z59" s="7">
        <v>-8.5040000000000004E-2</v>
      </c>
      <c r="AA59" s="7">
        <v>0.37947999999999998</v>
      </c>
      <c r="AB59" s="4">
        <f t="shared" si="8"/>
        <v>-25.583960436738696</v>
      </c>
      <c r="AC59">
        <f t="shared" si="9"/>
        <v>0.57663956326130261</v>
      </c>
      <c r="AD59" s="7">
        <v>0</v>
      </c>
    </row>
    <row r="60" spans="2:30" x14ac:dyDescent="0.25">
      <c r="B60" s="6">
        <v>20160407</v>
      </c>
      <c r="C60" s="7" t="s">
        <v>89</v>
      </c>
      <c r="D60" s="10" t="str">
        <f t="shared" si="5"/>
        <v>1</v>
      </c>
      <c r="E60" s="10"/>
      <c r="F60" s="18" t="s">
        <v>114</v>
      </c>
      <c r="G60" s="4">
        <f t="shared" si="6"/>
        <v>325</v>
      </c>
      <c r="H60" s="4">
        <f t="shared" si="7"/>
        <v>3.25</v>
      </c>
      <c r="I60" s="8">
        <v>73487</v>
      </c>
      <c r="J60" s="8">
        <v>5.9009999999999998</v>
      </c>
      <c r="M60" s="7">
        <v>2.4470000000000001</v>
      </c>
      <c r="N60" s="7">
        <v>6.3777E-3</v>
      </c>
      <c r="O60" s="7">
        <v>-4.2173000000000002E-2</v>
      </c>
      <c r="P60" s="7">
        <v>2.7473999999999998</v>
      </c>
      <c r="Q60" s="7">
        <v>1.0417000000000001</v>
      </c>
      <c r="R60" s="7">
        <v>1.3775999999999999</v>
      </c>
      <c r="S60" s="7">
        <v>0.22384999999999999</v>
      </c>
      <c r="T60" s="7"/>
      <c r="U60" s="4">
        <v>43.965000000000003</v>
      </c>
      <c r="V60" s="4">
        <v>4.0392999999999998E-2</v>
      </c>
      <c r="W60" s="8">
        <v>1.9202999999999999</v>
      </c>
      <c r="X60" s="8">
        <v>14.536899999999999</v>
      </c>
      <c r="Y60" s="4">
        <v>-25.841899999999999</v>
      </c>
      <c r="Z60" s="7">
        <v>-8.5040000000000004E-2</v>
      </c>
      <c r="AA60" s="7">
        <v>0.37947999999999998</v>
      </c>
      <c r="AB60" s="4">
        <f t="shared" si="8"/>
        <v>-25.089915980137125</v>
      </c>
      <c r="AC60">
        <f t="shared" si="9"/>
        <v>0.75198401986287422</v>
      </c>
      <c r="AD60" s="7">
        <v>0</v>
      </c>
    </row>
    <row r="61" spans="2:30" x14ac:dyDescent="0.25">
      <c r="B61" s="6">
        <v>20160407</v>
      </c>
      <c r="C61" s="7" t="s">
        <v>90</v>
      </c>
      <c r="D61" s="10" t="str">
        <f t="shared" si="5"/>
        <v>1</v>
      </c>
      <c r="E61" s="10"/>
      <c r="F61" s="18" t="s">
        <v>114</v>
      </c>
      <c r="G61" s="4">
        <f t="shared" si="6"/>
        <v>330</v>
      </c>
      <c r="H61" s="4">
        <f t="shared" si="7"/>
        <v>3.3</v>
      </c>
      <c r="I61" s="8">
        <v>73488</v>
      </c>
      <c r="J61" s="8">
        <v>6.1180000000000003</v>
      </c>
      <c r="M61" s="7">
        <v>2.3290000000000002</v>
      </c>
      <c r="N61" s="7">
        <v>5.5964999999999999E-3</v>
      </c>
      <c r="O61" s="7">
        <v>-4.2173000000000002E-2</v>
      </c>
      <c r="P61" s="7">
        <v>2.7473999999999998</v>
      </c>
      <c r="Q61" s="7">
        <v>-2.2706</v>
      </c>
      <c r="R61" s="7">
        <v>1.3775999999999999</v>
      </c>
      <c r="S61" s="7">
        <v>0.22384999999999999</v>
      </c>
      <c r="T61" s="7"/>
      <c r="U61" s="4">
        <v>51.121000000000002</v>
      </c>
      <c r="V61" s="4">
        <v>4.7876000000000002E-2</v>
      </c>
      <c r="W61" s="8">
        <v>1.9202999999999999</v>
      </c>
      <c r="X61" s="8">
        <v>14.536899999999999</v>
      </c>
      <c r="Y61" s="4">
        <v>-25.8993</v>
      </c>
      <c r="Z61" s="7">
        <v>-8.5040000000000004E-2</v>
      </c>
      <c r="AA61" s="7">
        <v>0.37947999999999998</v>
      </c>
      <c r="AB61" s="4">
        <f t="shared" si="8"/>
        <v>-25.306380815769479</v>
      </c>
      <c r="AC61">
        <f t="shared" si="9"/>
        <v>0.59291918423052081</v>
      </c>
      <c r="AD61" s="7">
        <v>0</v>
      </c>
    </row>
    <row r="62" spans="2:30" x14ac:dyDescent="0.25">
      <c r="B62" s="6">
        <v>20160407</v>
      </c>
      <c r="C62" s="7" t="s">
        <v>91</v>
      </c>
      <c r="D62" s="10" t="str">
        <f t="shared" si="5"/>
        <v>1</v>
      </c>
      <c r="E62" s="10"/>
      <c r="F62" s="18" t="s">
        <v>114</v>
      </c>
      <c r="G62" s="4">
        <f t="shared" si="6"/>
        <v>335</v>
      </c>
      <c r="H62" s="4">
        <f t="shared" si="7"/>
        <v>3.35</v>
      </c>
      <c r="I62" s="8">
        <v>73489</v>
      </c>
      <c r="J62" s="8">
        <v>5.9420000000000002</v>
      </c>
      <c r="M62" s="7">
        <v>2.5179999999999998</v>
      </c>
      <c r="N62" s="7">
        <v>6.6775999999999997E-3</v>
      </c>
      <c r="O62" s="7">
        <v>-4.2173000000000002E-2</v>
      </c>
      <c r="P62" s="7">
        <v>2.7473999999999998</v>
      </c>
      <c r="Q62" s="7">
        <v>-3.6522999999999999</v>
      </c>
      <c r="R62" s="7">
        <v>1.3775999999999999</v>
      </c>
      <c r="S62" s="7">
        <v>0.22384999999999999</v>
      </c>
      <c r="T62" s="7"/>
      <c r="U62" s="4">
        <v>47.783000000000001</v>
      </c>
      <c r="V62" s="4">
        <v>4.5012000000000003E-2</v>
      </c>
      <c r="W62" s="8">
        <v>1.9202999999999999</v>
      </c>
      <c r="X62" s="8">
        <v>14.536899999999999</v>
      </c>
      <c r="Y62" s="4">
        <v>-26.092300000000002</v>
      </c>
      <c r="Z62" s="7">
        <v>-8.5040000000000004E-2</v>
      </c>
      <c r="AA62" s="7">
        <v>0.37947999999999998</v>
      </c>
      <c r="AB62" s="4">
        <f t="shared" si="8"/>
        <v>-25.512866846958911</v>
      </c>
      <c r="AC62">
        <f t="shared" si="9"/>
        <v>0.57943315304109078</v>
      </c>
      <c r="AD62" s="7">
        <v>0</v>
      </c>
    </row>
    <row r="63" spans="2:30" x14ac:dyDescent="0.25">
      <c r="B63" s="6">
        <v>20160407</v>
      </c>
      <c r="C63" s="7" t="s">
        <v>44</v>
      </c>
      <c r="D63" s="10" t="str">
        <f t="shared" si="5"/>
        <v>1</v>
      </c>
      <c r="E63" s="10"/>
      <c r="F63" s="18" t="s">
        <v>114</v>
      </c>
      <c r="G63" s="4">
        <f t="shared" si="6"/>
        <v>340</v>
      </c>
      <c r="H63" s="4">
        <f t="shared" si="7"/>
        <v>3.4</v>
      </c>
      <c r="I63" s="8">
        <v>73490</v>
      </c>
      <c r="J63" s="8">
        <v>6.0339999999999998</v>
      </c>
      <c r="M63" s="7">
        <v>2.4510000000000001</v>
      </c>
      <c r="N63" s="7">
        <v>6.2562E-3</v>
      </c>
      <c r="O63" s="7">
        <v>-4.2173000000000002E-2</v>
      </c>
      <c r="P63" s="7">
        <v>2.7473999999999998</v>
      </c>
      <c r="Q63" s="7">
        <v>-5.2535999999999996</v>
      </c>
      <c r="R63" s="7">
        <v>1.3775999999999999</v>
      </c>
      <c r="S63" s="7">
        <v>0.22384999999999999</v>
      </c>
      <c r="T63" s="7"/>
      <c r="U63" s="4">
        <v>39.582000000000001</v>
      </c>
      <c r="V63" s="4">
        <v>3.3965000000000002E-2</v>
      </c>
      <c r="W63" s="8">
        <v>1.9202999999999999</v>
      </c>
      <c r="X63" s="8">
        <v>14.536899999999999</v>
      </c>
      <c r="Y63" s="4">
        <v>-25.901499999999999</v>
      </c>
      <c r="Z63" s="7">
        <v>-8.5040000000000004E-2</v>
      </c>
      <c r="AA63" s="7">
        <v>0.37947999999999998</v>
      </c>
      <c r="AB63" s="4">
        <f t="shared" si="8"/>
        <v>-25.055057694327239</v>
      </c>
      <c r="AC63">
        <f t="shared" si="9"/>
        <v>0.84644230567275969</v>
      </c>
      <c r="AD63" s="7">
        <v>0</v>
      </c>
    </row>
    <row r="64" spans="2:30" x14ac:dyDescent="0.25">
      <c r="B64" s="6">
        <v>20160407</v>
      </c>
      <c r="C64" s="7" t="s">
        <v>92</v>
      </c>
      <c r="D64" s="10" t="str">
        <f t="shared" si="5"/>
        <v>1</v>
      </c>
      <c r="E64" s="10"/>
      <c r="F64" s="18" t="s">
        <v>114</v>
      </c>
      <c r="G64" s="4">
        <f t="shared" si="6"/>
        <v>345</v>
      </c>
      <c r="H64" s="4">
        <f t="shared" si="7"/>
        <v>3.45</v>
      </c>
      <c r="I64" s="8">
        <v>73491</v>
      </c>
      <c r="J64" s="8">
        <v>6.1429999999999998</v>
      </c>
      <c r="M64" s="7">
        <v>2.3159999999999998</v>
      </c>
      <c r="N64" s="7">
        <v>5.5129000000000003E-3</v>
      </c>
      <c r="O64" s="7">
        <v>-4.2173000000000002E-2</v>
      </c>
      <c r="P64" s="7">
        <v>2.7473999999999998</v>
      </c>
      <c r="Q64" s="7">
        <v>-4.8338999999999999</v>
      </c>
      <c r="R64" s="7">
        <v>1.3775999999999999</v>
      </c>
      <c r="S64" s="7">
        <v>0.22384999999999999</v>
      </c>
      <c r="T64" s="7"/>
      <c r="U64" s="4">
        <v>37.668999999999997</v>
      </c>
      <c r="V64" s="4">
        <v>3.0988999999999999E-2</v>
      </c>
      <c r="W64" s="8">
        <v>1.9202999999999999</v>
      </c>
      <c r="X64" s="8">
        <v>14.536899999999999</v>
      </c>
      <c r="Y64" s="4">
        <v>-26.245100000000001</v>
      </c>
      <c r="Z64" s="7">
        <v>-8.5040000000000004E-2</v>
      </c>
      <c r="AA64" s="7">
        <v>0.37947999999999998</v>
      </c>
      <c r="AB64" s="4">
        <f t="shared" si="8"/>
        <v>-25.508678135174407</v>
      </c>
      <c r="AC64">
        <f t="shared" si="9"/>
        <v>0.73642186482559424</v>
      </c>
      <c r="AD64">
        <v>0</v>
      </c>
    </row>
    <row r="65" spans="2:30" x14ac:dyDescent="0.25">
      <c r="B65" s="6">
        <v>20160407</v>
      </c>
      <c r="C65" s="7" t="s">
        <v>93</v>
      </c>
      <c r="D65" s="10" t="str">
        <f t="shared" si="5"/>
        <v>1</v>
      </c>
      <c r="E65" s="10"/>
      <c r="F65" s="18" t="s">
        <v>114</v>
      </c>
      <c r="G65" s="4">
        <f t="shared" si="6"/>
        <v>350</v>
      </c>
      <c r="H65" s="4">
        <f t="shared" si="7"/>
        <v>3.5</v>
      </c>
      <c r="I65" s="8">
        <v>73495</v>
      </c>
      <c r="J65" s="8">
        <v>6.056</v>
      </c>
      <c r="M65" s="7">
        <v>2.282</v>
      </c>
      <c r="N65" s="7">
        <v>5.4305000000000004E-3</v>
      </c>
      <c r="O65" s="7">
        <v>-4.2173000000000002E-2</v>
      </c>
      <c r="P65" s="7">
        <v>2.7473999999999998</v>
      </c>
      <c r="Q65" s="7">
        <v>-3.4759000000000002</v>
      </c>
      <c r="R65" s="7">
        <v>1.3775999999999999</v>
      </c>
      <c r="S65" s="7">
        <v>0.22384999999999999</v>
      </c>
      <c r="T65" s="7"/>
      <c r="U65" s="4">
        <v>44.692</v>
      </c>
      <c r="V65" s="4">
        <v>4.0273999999999997E-2</v>
      </c>
      <c r="W65" s="8">
        <v>1.9202999999999999</v>
      </c>
      <c r="X65" s="8">
        <v>14.536899999999999</v>
      </c>
      <c r="Y65" s="4">
        <v>-26.1508</v>
      </c>
      <c r="Z65" s="7">
        <v>-8.5040000000000004E-2</v>
      </c>
      <c r="AA65" s="18">
        <v>0.37947999999999998</v>
      </c>
      <c r="AB65" s="4">
        <f t="shared" si="8"/>
        <v>-25.538610878953278</v>
      </c>
      <c r="AC65">
        <f t="shared" si="9"/>
        <v>0.61218912104672185</v>
      </c>
      <c r="AD65" s="7">
        <v>0</v>
      </c>
    </row>
    <row r="66" spans="2:30" x14ac:dyDescent="0.25">
      <c r="B66" s="3">
        <v>20160407</v>
      </c>
      <c r="C66" s="7" t="s">
        <v>105</v>
      </c>
      <c r="D66" s="10" t="str">
        <f t="shared" si="5"/>
        <v>2</v>
      </c>
      <c r="E66" s="10"/>
      <c r="F66" s="10" t="s">
        <v>114</v>
      </c>
      <c r="G66" s="4">
        <f t="shared" si="6"/>
        <v>355</v>
      </c>
      <c r="H66" s="4">
        <f t="shared" si="7"/>
        <v>3.55</v>
      </c>
      <c r="I66" s="8">
        <v>73532</v>
      </c>
      <c r="J66" s="8">
        <v>6.3869999999999996</v>
      </c>
      <c r="M66" s="7">
        <v>1.9890000000000001</v>
      </c>
      <c r="N66" s="7">
        <v>8.0148000000000007E-3</v>
      </c>
      <c r="O66" s="7">
        <v>-2.5045999999999999</v>
      </c>
      <c r="P66" s="7">
        <v>2.25</v>
      </c>
      <c r="Q66" s="7">
        <v>-5.2576000000000001</v>
      </c>
      <c r="R66" s="7">
        <v>1.1240000000000001</v>
      </c>
      <c r="S66" s="7">
        <v>0.44236999999999999</v>
      </c>
      <c r="T66" s="7"/>
      <c r="U66" s="4">
        <v>28.977</v>
      </c>
      <c r="V66" s="4">
        <v>2.5028999999999999E-2</v>
      </c>
      <c r="W66" s="8">
        <v>-8.9486000000000008</v>
      </c>
      <c r="X66" s="8">
        <v>10.6692</v>
      </c>
      <c r="Y66" s="4">
        <v>-26.4421</v>
      </c>
      <c r="Z66" s="7">
        <v>2.8630000000000001E-3</v>
      </c>
      <c r="AA66" s="4">
        <v>0.30913000000000002</v>
      </c>
      <c r="AB66" s="4">
        <f t="shared" si="8"/>
        <v>-25.466117706868086</v>
      </c>
      <c r="AC66">
        <f t="shared" si="9"/>
        <v>0.97598229313191354</v>
      </c>
      <c r="AD66" s="7">
        <v>0.11054999999999815</v>
      </c>
    </row>
    <row r="67" spans="2:30" x14ac:dyDescent="0.25">
      <c r="B67" s="3">
        <v>20160407</v>
      </c>
      <c r="C67" s="7" t="s">
        <v>105</v>
      </c>
      <c r="D67" s="10" t="str">
        <f t="shared" si="5"/>
        <v>2</v>
      </c>
      <c r="E67" s="10"/>
      <c r="F67" s="10" t="s">
        <v>114</v>
      </c>
      <c r="G67" s="4">
        <f t="shared" si="6"/>
        <v>355</v>
      </c>
      <c r="H67" s="4">
        <f t="shared" si="7"/>
        <v>3.55</v>
      </c>
      <c r="I67" s="8">
        <v>73537</v>
      </c>
      <c r="J67" s="8">
        <v>6.4889999999999999</v>
      </c>
      <c r="M67" s="7">
        <v>2.0720000000000001</v>
      </c>
      <c r="N67" s="7">
        <v>8.2378999999999994E-3</v>
      </c>
      <c r="O67" s="7">
        <v>-2.5045999999999999</v>
      </c>
      <c r="P67" s="7">
        <v>2.25</v>
      </c>
      <c r="Q67" s="7">
        <v>-3.0956999999999999</v>
      </c>
      <c r="R67" s="7">
        <v>1.1240000000000001</v>
      </c>
      <c r="S67" s="7">
        <v>0.44236999999999999</v>
      </c>
      <c r="T67" s="7"/>
      <c r="U67" s="4">
        <v>29.158999999999999</v>
      </c>
      <c r="V67" s="4">
        <v>2.4847000000000001E-2</v>
      </c>
      <c r="W67" s="8">
        <v>-8.9486000000000008</v>
      </c>
      <c r="X67" s="8">
        <v>10.6692</v>
      </c>
      <c r="Y67" s="4">
        <v>-26.6632</v>
      </c>
      <c r="Z67" s="7">
        <v>2.8630000000000001E-3</v>
      </c>
      <c r="AA67" s="4">
        <v>0.30913000000000002</v>
      </c>
      <c r="AB67" s="4">
        <f t="shared" si="8"/>
        <v>-25.868755365523146</v>
      </c>
      <c r="AC67">
        <f t="shared" si="9"/>
        <v>0.79444463447685365</v>
      </c>
      <c r="AD67" s="18">
        <v>0.11054999999999815</v>
      </c>
    </row>
    <row r="68" spans="2:30" x14ac:dyDescent="0.25">
      <c r="B68" s="6">
        <v>20160407</v>
      </c>
      <c r="C68" s="7" t="s">
        <v>45</v>
      </c>
      <c r="D68" s="10" t="str">
        <f t="shared" si="5"/>
        <v>1</v>
      </c>
      <c r="E68" s="10"/>
      <c r="F68" s="10"/>
      <c r="G68" s="4">
        <f t="shared" si="6"/>
        <v>360</v>
      </c>
      <c r="H68" s="4">
        <f t="shared" si="7"/>
        <v>3.6</v>
      </c>
      <c r="I68" s="8">
        <v>73498</v>
      </c>
      <c r="J68" s="8">
        <v>6.6369999999999996</v>
      </c>
      <c r="M68" s="7">
        <v>2.27</v>
      </c>
      <c r="N68" s="7">
        <v>4.9030999999999996E-3</v>
      </c>
      <c r="O68" s="7">
        <v>-4.2173000000000002E-2</v>
      </c>
      <c r="P68" s="7">
        <v>2.7473999999999998</v>
      </c>
      <c r="Q68" s="7">
        <v>-1.9261999999999999</v>
      </c>
      <c r="R68" s="7">
        <v>1.3775999999999999</v>
      </c>
      <c r="S68" s="7">
        <v>0.22384999999999999</v>
      </c>
      <c r="T68" s="7"/>
      <c r="U68" s="4">
        <v>34.869</v>
      </c>
      <c r="V68" s="4">
        <v>2.5465999999999999E-2</v>
      </c>
      <c r="W68" s="8">
        <v>1.9202999999999999</v>
      </c>
      <c r="X68" s="8">
        <v>14.536899999999999</v>
      </c>
      <c r="Y68" s="4">
        <v>-25.9405</v>
      </c>
      <c r="Z68" s="7">
        <v>-8.5040000000000004E-2</v>
      </c>
      <c r="AA68" s="7">
        <v>0.37947999999999998</v>
      </c>
      <c r="AB68" s="4">
        <f t="shared" si="8"/>
        <v>-24.936420047605999</v>
      </c>
      <c r="AC68">
        <f t="shared" si="9"/>
        <v>1.0040799523940009</v>
      </c>
      <c r="AD68" s="7">
        <v>0</v>
      </c>
    </row>
    <row r="69" spans="2:30" x14ac:dyDescent="0.25">
      <c r="B69" s="6">
        <v>20160407</v>
      </c>
      <c r="C69" s="7" t="s">
        <v>95</v>
      </c>
      <c r="D69" s="10" t="str">
        <f t="shared" ref="D69:D79" si="10">RIGHT(C69,1)</f>
        <v>1</v>
      </c>
      <c r="E69" s="10"/>
      <c r="F69" s="10"/>
      <c r="G69" s="4">
        <f t="shared" ref="G69:G79" si="11">VALUE(LEFT(C69,3))</f>
        <v>365</v>
      </c>
      <c r="H69" s="4">
        <f t="shared" ref="H69:H79" si="12">G69/100</f>
        <v>3.65</v>
      </c>
      <c r="I69" s="8">
        <v>73499</v>
      </c>
      <c r="J69" s="8">
        <v>6.5570000000000004</v>
      </c>
      <c r="M69" s="7">
        <v>2.3380000000000001</v>
      </c>
      <c r="N69" s="7">
        <v>5.2613E-3</v>
      </c>
      <c r="O69" s="7">
        <v>-4.2173000000000002E-2</v>
      </c>
      <c r="P69" s="7">
        <v>2.7473999999999998</v>
      </c>
      <c r="Q69" s="7">
        <v>-4.7972999999999999</v>
      </c>
      <c r="R69" s="7">
        <v>1.3775999999999999</v>
      </c>
      <c r="S69" s="7">
        <v>0.22384999999999999</v>
      </c>
      <c r="T69" s="7"/>
      <c r="U69" s="4">
        <v>31.838999999999999</v>
      </c>
      <c r="V69" s="4">
        <v>2.2255E-2</v>
      </c>
      <c r="W69" s="8">
        <v>1.9202999999999999</v>
      </c>
      <c r="X69" s="8">
        <v>14.536899999999999</v>
      </c>
      <c r="Y69" s="4">
        <v>-26.5291</v>
      </c>
      <c r="Z69" s="7">
        <v>-8.5040000000000004E-2</v>
      </c>
      <c r="AA69" s="7">
        <v>0.37947999999999998</v>
      </c>
      <c r="AB69" s="4">
        <f t="shared" ref="AB69:AB79" si="13">((Y69*U69)-($AA$1*$AA$2)) / (U69-$AA$2)</f>
        <v>-25.756881937063181</v>
      </c>
      <c r="AC69">
        <f t="shared" ref="AC69:AC79" si="14">AB69-Y69</f>
        <v>0.77221806293681894</v>
      </c>
      <c r="AD69" s="7">
        <v>0</v>
      </c>
    </row>
    <row r="70" spans="2:30" x14ac:dyDescent="0.25">
      <c r="B70" s="6">
        <v>20160407</v>
      </c>
      <c r="C70" s="7" t="s">
        <v>96</v>
      </c>
      <c r="D70" s="10" t="str">
        <f t="shared" si="10"/>
        <v>1</v>
      </c>
      <c r="E70" s="10"/>
      <c r="F70" s="10"/>
      <c r="G70" s="4">
        <f t="shared" si="11"/>
        <v>370</v>
      </c>
      <c r="H70" s="4">
        <f t="shared" si="12"/>
        <v>3.7</v>
      </c>
      <c r="I70" s="8">
        <v>73500</v>
      </c>
      <c r="J70" s="8">
        <v>6.66</v>
      </c>
      <c r="M70" s="7">
        <v>2.097</v>
      </c>
      <c r="N70" s="7">
        <v>4.1387000000000004E-3</v>
      </c>
      <c r="O70" s="7">
        <v>-4.2173000000000002E-2</v>
      </c>
      <c r="P70" s="7">
        <v>2.7473999999999998</v>
      </c>
      <c r="Q70" s="7">
        <v>-5.8197000000000001</v>
      </c>
      <c r="R70" s="7">
        <v>1.3775999999999999</v>
      </c>
      <c r="S70" s="7">
        <v>0.22384999999999999</v>
      </c>
      <c r="T70" s="7"/>
      <c r="U70" s="4">
        <v>29.606999999999999</v>
      </c>
      <c r="V70" s="4">
        <v>1.9356000000000002E-2</v>
      </c>
      <c r="W70" s="8">
        <v>1.9202999999999999</v>
      </c>
      <c r="X70" s="8">
        <v>14.536899999999999</v>
      </c>
      <c r="Y70" s="4">
        <v>-26.511800000000001</v>
      </c>
      <c r="Z70" s="7">
        <v>-8.5040000000000004E-2</v>
      </c>
      <c r="AA70" s="18">
        <v>0.37947999999999998</v>
      </c>
      <c r="AB70" s="4">
        <f t="shared" si="13"/>
        <v>-25.624596068209083</v>
      </c>
      <c r="AC70">
        <f t="shared" si="14"/>
        <v>0.88720393179091772</v>
      </c>
      <c r="AD70" s="7">
        <v>0</v>
      </c>
    </row>
    <row r="71" spans="2:30" x14ac:dyDescent="0.25">
      <c r="B71" s="3">
        <v>20160407</v>
      </c>
      <c r="C71" s="7" t="s">
        <v>98</v>
      </c>
      <c r="D71" s="10" t="str">
        <f t="shared" si="10"/>
        <v>1</v>
      </c>
      <c r="E71" s="10"/>
      <c r="F71" s="10"/>
      <c r="G71" s="4">
        <f t="shared" si="11"/>
        <v>375</v>
      </c>
      <c r="H71" s="4">
        <f t="shared" si="12"/>
        <v>3.75</v>
      </c>
      <c r="I71" s="8">
        <v>73517</v>
      </c>
      <c r="J71" s="8">
        <v>6.3120000000000003</v>
      </c>
      <c r="M71" s="7">
        <v>2.0699999999999998</v>
      </c>
      <c r="N71" s="7">
        <v>8.4603000000000005E-3</v>
      </c>
      <c r="O71" s="7">
        <v>-2.5045999999999999</v>
      </c>
      <c r="P71" s="7">
        <v>2.25</v>
      </c>
      <c r="Q71" s="7">
        <v>-5.0888</v>
      </c>
      <c r="R71" s="7">
        <v>1.1240000000000001</v>
      </c>
      <c r="S71" s="7">
        <v>0.44236999999999999</v>
      </c>
      <c r="T71" s="7"/>
      <c r="U71" s="4">
        <v>40.46</v>
      </c>
      <c r="V71" s="4">
        <v>3.9009000000000002E-2</v>
      </c>
      <c r="W71" s="8">
        <v>-8.9486000000000008</v>
      </c>
      <c r="X71" s="8">
        <v>10.6692</v>
      </c>
      <c r="Y71" s="4">
        <v>-26.5411</v>
      </c>
      <c r="Z71" s="7">
        <v>2.8630000000000001E-3</v>
      </c>
      <c r="AA71" s="4">
        <v>0.30913000000000002</v>
      </c>
      <c r="AB71" s="4">
        <f t="shared" si="13"/>
        <v>-26.014241480628243</v>
      </c>
      <c r="AC71">
        <f t="shared" si="14"/>
        <v>0.52685851937175698</v>
      </c>
      <c r="AD71" s="7">
        <v>0</v>
      </c>
    </row>
    <row r="72" spans="2:30" x14ac:dyDescent="0.25">
      <c r="B72" s="3">
        <v>20160407</v>
      </c>
      <c r="C72" s="7" t="s">
        <v>46</v>
      </c>
      <c r="D72" s="10" t="str">
        <f t="shared" si="10"/>
        <v>1</v>
      </c>
      <c r="E72" s="10"/>
      <c r="F72" s="10"/>
      <c r="G72" s="4">
        <f t="shared" si="11"/>
        <v>380</v>
      </c>
      <c r="H72" s="4">
        <f t="shared" si="12"/>
        <v>3.8</v>
      </c>
      <c r="I72" s="8">
        <v>73519</v>
      </c>
      <c r="J72" s="8">
        <v>6.4480000000000004</v>
      </c>
      <c r="M72" s="7">
        <v>2.0990000000000002</v>
      </c>
      <c r="N72" s="7">
        <v>8.4045999999999999E-3</v>
      </c>
      <c r="O72" s="7">
        <v>-2.5045999999999999</v>
      </c>
      <c r="P72" s="7">
        <v>2.25</v>
      </c>
      <c r="Q72" s="7">
        <v>-3.7852000000000001</v>
      </c>
      <c r="R72" s="7">
        <v>1.1240000000000001</v>
      </c>
      <c r="S72" s="7">
        <v>0.44236999999999999</v>
      </c>
      <c r="T72" s="7"/>
      <c r="U72" s="4">
        <v>27.363</v>
      </c>
      <c r="V72" s="4">
        <v>2.291E-2</v>
      </c>
      <c r="W72" s="8">
        <v>-8.9486000000000008</v>
      </c>
      <c r="X72" s="8">
        <v>10.6692</v>
      </c>
      <c r="Y72" s="4">
        <v>-26.455300000000001</v>
      </c>
      <c r="Z72" s="7">
        <v>2.8630000000000001E-3</v>
      </c>
      <c r="AA72" s="4">
        <v>0.30913000000000002</v>
      </c>
      <c r="AB72" s="4">
        <f t="shared" si="13"/>
        <v>-25.383288610052727</v>
      </c>
      <c r="AC72">
        <f t="shared" si="14"/>
        <v>1.0720113899472743</v>
      </c>
      <c r="AD72" s="7">
        <v>0</v>
      </c>
    </row>
    <row r="73" spans="2:30" x14ac:dyDescent="0.25">
      <c r="B73" s="3">
        <v>20160407</v>
      </c>
      <c r="C73" s="7" t="s">
        <v>99</v>
      </c>
      <c r="D73" s="10" t="str">
        <f t="shared" si="10"/>
        <v>1</v>
      </c>
      <c r="E73" s="10"/>
      <c r="F73" s="10"/>
      <c r="G73" s="4">
        <f t="shared" si="11"/>
        <v>385</v>
      </c>
      <c r="H73" s="4">
        <f t="shared" si="12"/>
        <v>3.85</v>
      </c>
      <c r="I73" s="8">
        <v>73520</v>
      </c>
      <c r="J73" s="8">
        <v>6.7759999999999998</v>
      </c>
      <c r="M73" s="7">
        <v>1.9630000000000001</v>
      </c>
      <c r="N73" s="7">
        <v>7.4498999999999998E-3</v>
      </c>
      <c r="O73" s="7">
        <v>-2.5045999999999999</v>
      </c>
      <c r="P73" s="7">
        <v>2.25</v>
      </c>
      <c r="Q73" s="7">
        <v>-7.3910999999999998</v>
      </c>
      <c r="R73" s="7">
        <v>1.1240000000000001</v>
      </c>
      <c r="S73" s="7">
        <v>0.44236999999999999</v>
      </c>
      <c r="T73" s="7"/>
      <c r="U73" s="4">
        <v>27.94</v>
      </c>
      <c r="V73" s="4">
        <v>2.2440999999999999E-2</v>
      </c>
      <c r="W73" s="8">
        <v>-8.9486000000000008</v>
      </c>
      <c r="X73" s="8">
        <v>10.6692</v>
      </c>
      <c r="Y73" s="4">
        <v>-26.306799999999999</v>
      </c>
      <c r="Z73" s="7">
        <v>2.8630000000000001E-3</v>
      </c>
      <c r="AA73" s="4">
        <v>0.30913000000000002</v>
      </c>
      <c r="AB73" s="4">
        <f t="shared" si="13"/>
        <v>-25.151537936090413</v>
      </c>
      <c r="AC73">
        <f t="shared" si="14"/>
        <v>1.1552620639095856</v>
      </c>
      <c r="AD73" s="7">
        <v>0</v>
      </c>
    </row>
    <row r="74" spans="2:30" x14ac:dyDescent="0.25">
      <c r="B74" s="3">
        <v>20160407</v>
      </c>
      <c r="C74" s="7" t="s">
        <v>47</v>
      </c>
      <c r="D74" s="10" t="str">
        <f t="shared" si="10"/>
        <v>1</v>
      </c>
      <c r="E74" s="10"/>
      <c r="F74" s="10"/>
      <c r="G74" s="4">
        <f t="shared" si="11"/>
        <v>390</v>
      </c>
      <c r="H74" s="4">
        <f t="shared" si="12"/>
        <v>3.9</v>
      </c>
      <c r="I74" s="8">
        <v>73521</v>
      </c>
      <c r="J74" s="8">
        <v>6.859</v>
      </c>
      <c r="M74" s="7">
        <v>1.9259999999999999</v>
      </c>
      <c r="N74" s="7">
        <v>7.2125999999999996E-3</v>
      </c>
      <c r="O74" s="7">
        <v>-2.5045999999999999</v>
      </c>
      <c r="P74" s="7">
        <v>2.25</v>
      </c>
      <c r="Q74" s="7">
        <v>-4.9099000000000004</v>
      </c>
      <c r="R74" s="7">
        <v>1.1240000000000001</v>
      </c>
      <c r="S74" s="7">
        <v>0.44236999999999999</v>
      </c>
      <c r="T74" s="7"/>
      <c r="U74" s="4">
        <v>30.895</v>
      </c>
      <c r="V74" s="4">
        <v>2.5409999999999999E-2</v>
      </c>
      <c r="W74" s="8">
        <v>-8.9486000000000008</v>
      </c>
      <c r="X74" s="8">
        <v>10.6692</v>
      </c>
      <c r="Y74" s="4">
        <v>-26.43</v>
      </c>
      <c r="Z74" s="7">
        <v>2.8630000000000001E-3</v>
      </c>
      <c r="AA74" s="4">
        <v>0.30913000000000002</v>
      </c>
      <c r="AB74" s="4">
        <f t="shared" si="13"/>
        <v>-25.548479952685572</v>
      </c>
      <c r="AC74">
        <f t="shared" si="14"/>
        <v>0.88152004731442801</v>
      </c>
      <c r="AD74" s="7">
        <v>0</v>
      </c>
    </row>
    <row r="75" spans="2:30" x14ac:dyDescent="0.25">
      <c r="B75" s="3">
        <v>20160407</v>
      </c>
      <c r="C75" s="7" t="s">
        <v>100</v>
      </c>
      <c r="D75" s="10" t="str">
        <f t="shared" si="10"/>
        <v>1</v>
      </c>
      <c r="E75" s="10"/>
      <c r="F75" s="10"/>
      <c r="G75" s="4">
        <f t="shared" si="11"/>
        <v>395</v>
      </c>
      <c r="H75" s="4">
        <f t="shared" si="12"/>
        <v>3.95</v>
      </c>
      <c r="I75" s="8">
        <v>73522</v>
      </c>
      <c r="J75" s="8">
        <v>6.9379999999999997</v>
      </c>
      <c r="M75" s="7">
        <v>2.085</v>
      </c>
      <c r="N75" s="7">
        <v>7.7559999999999999E-3</v>
      </c>
      <c r="O75" s="7">
        <v>-2.5045999999999999</v>
      </c>
      <c r="P75" s="7">
        <v>2.25</v>
      </c>
      <c r="Q75" s="7">
        <v>-6.4393000000000002</v>
      </c>
      <c r="R75" s="7">
        <v>1.1240000000000001</v>
      </c>
      <c r="S75" s="7">
        <v>0.44236999999999999</v>
      </c>
      <c r="T75" s="7"/>
      <c r="U75" s="4">
        <v>29.786999999999999</v>
      </c>
      <c r="V75" s="4">
        <v>2.392E-2</v>
      </c>
      <c r="W75" s="8">
        <v>-8.9486000000000008</v>
      </c>
      <c r="X75" s="8">
        <v>10.6692</v>
      </c>
      <c r="Y75" s="4">
        <v>-26.911799999999999</v>
      </c>
      <c r="Z75" s="7">
        <v>2.8630000000000001E-3</v>
      </c>
      <c r="AA75" s="4">
        <v>0.30913000000000002</v>
      </c>
      <c r="AB75" s="4">
        <f t="shared" si="13"/>
        <v>-26.331483559095531</v>
      </c>
      <c r="AC75">
        <f t="shared" si="14"/>
        <v>0.58031644090446832</v>
      </c>
      <c r="AD75" s="7">
        <v>0</v>
      </c>
    </row>
    <row r="76" spans="2:30" x14ac:dyDescent="0.25">
      <c r="B76" s="3">
        <v>20160407</v>
      </c>
      <c r="C76" t="s">
        <v>101</v>
      </c>
      <c r="D76" s="10" t="str">
        <f t="shared" si="10"/>
        <v>1</v>
      </c>
      <c r="E76" s="10"/>
      <c r="F76" s="10"/>
      <c r="G76" s="4">
        <f t="shared" si="11"/>
        <v>405</v>
      </c>
      <c r="H76" s="4">
        <f t="shared" si="12"/>
        <v>4.05</v>
      </c>
      <c r="I76" s="8">
        <v>73527</v>
      </c>
      <c r="J76" s="8">
        <v>7.0970000000000004</v>
      </c>
      <c r="M76">
        <v>2.081</v>
      </c>
      <c r="N76">
        <v>7.5668000000000003E-3</v>
      </c>
      <c r="O76">
        <v>-2.5045999999999999</v>
      </c>
      <c r="P76">
        <v>2.25</v>
      </c>
      <c r="Q76">
        <v>-5.0685000000000002</v>
      </c>
      <c r="R76">
        <v>1.1240000000000001</v>
      </c>
      <c r="S76">
        <v>0.44236999999999999</v>
      </c>
      <c r="U76" s="4">
        <v>33.622</v>
      </c>
      <c r="V76" s="4">
        <v>2.7448E-2</v>
      </c>
      <c r="W76" s="8">
        <v>-8.9486000000000008</v>
      </c>
      <c r="X76" s="8">
        <v>10.6692</v>
      </c>
      <c r="Y76" s="4">
        <v>-26.400300000000001</v>
      </c>
      <c r="Z76">
        <v>2.8630000000000001E-3</v>
      </c>
      <c r="AA76" s="4">
        <v>0.30913000000000002</v>
      </c>
      <c r="AB76" s="4">
        <f t="shared" si="13"/>
        <v>-25.615668582034541</v>
      </c>
      <c r="AC76">
        <f t="shared" si="14"/>
        <v>0.78463141796546054</v>
      </c>
      <c r="AD76" s="7">
        <v>0</v>
      </c>
    </row>
    <row r="77" spans="2:30" x14ac:dyDescent="0.25">
      <c r="B77" s="3">
        <v>20160407</v>
      </c>
      <c r="C77" t="s">
        <v>49</v>
      </c>
      <c r="D77" s="10" t="str">
        <f t="shared" si="10"/>
        <v>1</v>
      </c>
      <c r="E77" s="10"/>
      <c r="F77" s="10"/>
      <c r="G77" s="4">
        <f t="shared" si="11"/>
        <v>410</v>
      </c>
      <c r="H77" s="4">
        <f t="shared" si="12"/>
        <v>4.0999999999999996</v>
      </c>
      <c r="I77" s="8">
        <v>73528</v>
      </c>
      <c r="J77" s="8">
        <v>7.3949999999999996</v>
      </c>
      <c r="M77">
        <v>1.982</v>
      </c>
      <c r="N77">
        <v>6.8964999999999999E-3</v>
      </c>
      <c r="O77">
        <v>-2.5045999999999999</v>
      </c>
      <c r="P77">
        <v>2.25</v>
      </c>
      <c r="Q77">
        <v>-2.7743000000000002</v>
      </c>
      <c r="R77">
        <v>1.1240000000000001</v>
      </c>
      <c r="S77">
        <v>0.44236999999999999</v>
      </c>
      <c r="U77" s="4">
        <v>29.062999999999999</v>
      </c>
      <c r="V77" s="4">
        <v>2.1704999999999999E-2</v>
      </c>
      <c r="W77" s="8">
        <v>-8.9486000000000008</v>
      </c>
      <c r="X77" s="8">
        <v>10.6692</v>
      </c>
      <c r="Y77" s="4">
        <v>-26.351900000000001</v>
      </c>
      <c r="Z77">
        <v>2.8630000000000001E-3</v>
      </c>
      <c r="AA77" s="4">
        <v>0.30913000000000002</v>
      </c>
      <c r="AB77" s="4">
        <f t="shared" si="13"/>
        <v>-25.310984437934458</v>
      </c>
      <c r="AC77">
        <f t="shared" si="14"/>
        <v>1.0409155620655426</v>
      </c>
      <c r="AD77" s="7">
        <v>0</v>
      </c>
    </row>
    <row r="78" spans="2:30" x14ac:dyDescent="0.25">
      <c r="B78" s="3">
        <v>20160407</v>
      </c>
      <c r="C78" t="s">
        <v>102</v>
      </c>
      <c r="D78" s="10" t="str">
        <f t="shared" si="10"/>
        <v>1</v>
      </c>
      <c r="E78" s="10"/>
      <c r="F78" s="10"/>
      <c r="G78" s="4">
        <f t="shared" si="11"/>
        <v>415</v>
      </c>
      <c r="H78" s="4">
        <f t="shared" si="12"/>
        <v>4.1500000000000004</v>
      </c>
      <c r="I78" s="8">
        <v>73529</v>
      </c>
      <c r="J78" s="8">
        <v>7.7220000000000004</v>
      </c>
      <c r="M78">
        <v>1.972</v>
      </c>
      <c r="N78">
        <v>6.5690999999999996E-3</v>
      </c>
      <c r="O78">
        <v>-2.5045999999999999</v>
      </c>
      <c r="P78">
        <v>2.25</v>
      </c>
      <c r="Q78">
        <v>-3.9296000000000002</v>
      </c>
      <c r="R78">
        <v>1.1240000000000001</v>
      </c>
      <c r="S78">
        <v>0.44236999999999999</v>
      </c>
      <c r="U78" s="4">
        <v>36.764000000000003</v>
      </c>
      <c r="V78" s="4">
        <v>2.8287E-2</v>
      </c>
      <c r="W78" s="8">
        <v>-8.9486000000000008</v>
      </c>
      <c r="X78" s="8">
        <v>10.6692</v>
      </c>
      <c r="Y78" s="4">
        <v>-26.2287</v>
      </c>
      <c r="Z78">
        <v>2.8630000000000001E-3</v>
      </c>
      <c r="AA78" s="4">
        <v>0.30913000000000002</v>
      </c>
      <c r="AB78" s="4">
        <f t="shared" si="13"/>
        <v>-25.455914809825657</v>
      </c>
      <c r="AC78">
        <f t="shared" si="14"/>
        <v>0.77278519017434277</v>
      </c>
      <c r="AD78" s="7">
        <v>0</v>
      </c>
    </row>
    <row r="79" spans="2:30" x14ac:dyDescent="0.25">
      <c r="B79" s="3">
        <v>20160407</v>
      </c>
      <c r="C79" t="s">
        <v>50</v>
      </c>
      <c r="D79" s="10" t="str">
        <f t="shared" si="10"/>
        <v>1</v>
      </c>
      <c r="E79" s="10"/>
      <c r="F79" s="10"/>
      <c r="G79" s="4">
        <f t="shared" si="11"/>
        <v>420</v>
      </c>
      <c r="H79" s="4">
        <f t="shared" si="12"/>
        <v>4.2</v>
      </c>
      <c r="I79" s="8">
        <v>73518</v>
      </c>
      <c r="J79" s="8">
        <v>7.4480000000000004</v>
      </c>
      <c r="M79">
        <v>1.9690000000000001</v>
      </c>
      <c r="N79">
        <v>6.7997999999999999E-3</v>
      </c>
      <c r="O79">
        <v>-2.5045999999999999</v>
      </c>
      <c r="P79">
        <v>2.25</v>
      </c>
      <c r="Q79">
        <v>-3.0468999999999999</v>
      </c>
      <c r="R79">
        <v>1.1240000000000001</v>
      </c>
      <c r="S79">
        <v>0.44236999999999999</v>
      </c>
      <c r="U79" s="4">
        <v>29.184000000000001</v>
      </c>
      <c r="V79" s="4">
        <v>2.1673000000000001E-2</v>
      </c>
      <c r="W79" s="8">
        <v>-8.9486000000000008</v>
      </c>
      <c r="X79" s="8">
        <v>10.6692</v>
      </c>
      <c r="Y79" s="4">
        <v>-26.492699999999999</v>
      </c>
      <c r="Z79">
        <v>2.8630000000000001E-3</v>
      </c>
      <c r="AA79" s="4">
        <v>0.30913000000000002</v>
      </c>
      <c r="AB79" s="4">
        <f t="shared" si="13"/>
        <v>-25.567993960300083</v>
      </c>
      <c r="AC79">
        <f t="shared" si="14"/>
        <v>0.92470603969991672</v>
      </c>
      <c r="AD79" s="7">
        <v>0</v>
      </c>
    </row>
    <row r="80" spans="2:30" x14ac:dyDescent="0.25">
      <c r="B80" s="13">
        <v>20160427</v>
      </c>
      <c r="C80" t="s">
        <v>129</v>
      </c>
      <c r="D80" s="18">
        <v>2</v>
      </c>
      <c r="F80" s="18" t="s">
        <v>114</v>
      </c>
      <c r="G80" s="4">
        <v>120</v>
      </c>
      <c r="H80" s="4">
        <f t="shared" ref="H80:H100" si="15">G80/100</f>
        <v>1.2</v>
      </c>
      <c r="I80" s="18">
        <v>74375</v>
      </c>
      <c r="J80" s="18">
        <v>5.9109999999999996</v>
      </c>
      <c r="M80">
        <v>21.375</v>
      </c>
      <c r="N80">
        <v>8.1723000000000004E-2</v>
      </c>
      <c r="O80">
        <v>-0.78256000000000003</v>
      </c>
      <c r="P80">
        <v>0.61319999999999997</v>
      </c>
      <c r="Q80">
        <v>40.606900000000003</v>
      </c>
      <c r="R80">
        <v>1.7482</v>
      </c>
      <c r="S80">
        <v>0.25517000000000001</v>
      </c>
      <c r="U80" s="4">
        <v>66.271000000000001</v>
      </c>
      <c r="V80" s="4">
        <v>1.8170999999999999</v>
      </c>
      <c r="W80" s="18">
        <v>2.0068999999999999</v>
      </c>
      <c r="X80" s="18">
        <v>1.5673999999999999</v>
      </c>
      <c r="Y80" s="4">
        <v>-24.720099999999999</v>
      </c>
      <c r="Z80">
        <v>6.4523999999999998E-2</v>
      </c>
      <c r="AA80" s="18">
        <v>0.11089</v>
      </c>
      <c r="AB80" s="4">
        <f t="shared" ref="AB80:AB100" si="16">((Y80*U80)-($AA$1*$AA$2)) / (U80-$AA$2)</f>
        <v>-24.015169000765994</v>
      </c>
      <c r="AC80">
        <f t="shared" ref="AC80:AC100" si="17">AB80-Y80</f>
        <v>0.70493099923400493</v>
      </c>
    </row>
    <row r="81" spans="2:29" x14ac:dyDescent="0.25">
      <c r="B81" s="13">
        <v>20160427</v>
      </c>
      <c r="C81" t="s">
        <v>131</v>
      </c>
      <c r="D81" s="18">
        <v>3</v>
      </c>
      <c r="F81" s="18" t="s">
        <v>114</v>
      </c>
      <c r="G81" s="4">
        <v>120</v>
      </c>
      <c r="H81" s="4">
        <f t="shared" si="15"/>
        <v>1.2</v>
      </c>
      <c r="I81" s="18">
        <v>74380</v>
      </c>
      <c r="J81" s="18">
        <v>5.742</v>
      </c>
      <c r="M81">
        <v>21.423999999999999</v>
      </c>
      <c r="N81">
        <v>8.4354999999999999E-2</v>
      </c>
      <c r="O81">
        <v>-0.78256000000000003</v>
      </c>
      <c r="P81">
        <v>0.61319999999999997</v>
      </c>
      <c r="Q81">
        <v>39.696300000000001</v>
      </c>
      <c r="R81">
        <v>1.7482</v>
      </c>
      <c r="S81">
        <v>0.25517000000000001</v>
      </c>
      <c r="U81" s="4">
        <v>62.243000000000002</v>
      </c>
      <c r="V81" s="4">
        <v>1.7565</v>
      </c>
      <c r="W81" s="18">
        <v>2.0068999999999999</v>
      </c>
      <c r="X81" s="18">
        <v>1.5673999999999999</v>
      </c>
      <c r="Y81" s="4">
        <v>-24.572900000000001</v>
      </c>
      <c r="Z81">
        <v>6.4523999999999998E-2</v>
      </c>
      <c r="AA81" s="18">
        <v>0.11089</v>
      </c>
      <c r="AB81" s="4">
        <f t="shared" si="16"/>
        <v>-23.772893938714805</v>
      </c>
      <c r="AC81">
        <f t="shared" si="17"/>
        <v>0.80000606128519536</v>
      </c>
    </row>
    <row r="82" spans="2:29" x14ac:dyDescent="0.25">
      <c r="B82" s="13">
        <v>20160427</v>
      </c>
      <c r="C82" t="s">
        <v>144</v>
      </c>
      <c r="D82" s="18">
        <v>2</v>
      </c>
      <c r="F82" s="18" t="s">
        <v>114</v>
      </c>
      <c r="G82" s="4">
        <v>250</v>
      </c>
      <c r="H82" s="4">
        <f t="shared" si="15"/>
        <v>2.5</v>
      </c>
      <c r="I82" s="18">
        <v>74396</v>
      </c>
      <c r="J82" s="18">
        <v>5.8339999999999996</v>
      </c>
      <c r="M82">
        <v>4.6520000000000001</v>
      </c>
      <c r="N82">
        <v>6.7961000000000002E-3</v>
      </c>
      <c r="O82">
        <v>-0.78256000000000003</v>
      </c>
      <c r="P82">
        <v>0.61319999999999997</v>
      </c>
      <c r="Q82">
        <v>1.4427000000000001</v>
      </c>
      <c r="R82">
        <v>1.7482</v>
      </c>
      <c r="S82">
        <v>0.25517000000000001</v>
      </c>
      <c r="U82" s="4">
        <v>5.7590000000000003</v>
      </c>
      <c r="V82" s="4">
        <v>0.15504000000000001</v>
      </c>
      <c r="W82" s="18">
        <v>2.0068999999999999</v>
      </c>
      <c r="X82" s="18">
        <v>1.5673999999999999</v>
      </c>
      <c r="Y82" s="4">
        <v>-25.007100000000001</v>
      </c>
      <c r="Z82">
        <v>6.4523999999999998E-2</v>
      </c>
      <c r="AA82" s="18">
        <v>0.11089</v>
      </c>
      <c r="AB82" s="4">
        <f t="shared" si="16"/>
        <v>-29.917748022503432</v>
      </c>
      <c r="AC82">
        <f t="shared" si="17"/>
        <v>-4.9106480225034304</v>
      </c>
    </row>
    <row r="83" spans="2:29" x14ac:dyDescent="0.25">
      <c r="B83" s="13">
        <v>20160427</v>
      </c>
      <c r="C83" t="s">
        <v>145</v>
      </c>
      <c r="D83" s="18">
        <v>3</v>
      </c>
      <c r="F83" s="18" t="s">
        <v>114</v>
      </c>
      <c r="G83" s="4">
        <v>250</v>
      </c>
      <c r="H83" s="4">
        <f t="shared" si="15"/>
        <v>2.5</v>
      </c>
      <c r="I83" s="18">
        <v>74401</v>
      </c>
      <c r="J83" s="18">
        <v>5.7240000000000002</v>
      </c>
      <c r="M83">
        <v>5.069</v>
      </c>
      <c r="N83">
        <v>8.8584000000000006E-3</v>
      </c>
      <c r="O83">
        <v>-0.78256000000000003</v>
      </c>
      <c r="P83">
        <v>0.61319999999999997</v>
      </c>
      <c r="Q83">
        <v>7.8978000000000002</v>
      </c>
      <c r="R83">
        <v>1.7482</v>
      </c>
      <c r="S83">
        <v>0.25517000000000001</v>
      </c>
      <c r="U83" s="4">
        <v>7.8079999999999998</v>
      </c>
      <c r="V83" s="4">
        <v>0.21621000000000001</v>
      </c>
      <c r="W83" s="18">
        <v>2.0068999999999999</v>
      </c>
      <c r="X83" s="18">
        <v>1.5673999999999999</v>
      </c>
      <c r="Y83" s="4">
        <v>-24.790500000000002</v>
      </c>
      <c r="Z83">
        <v>6.4523999999999998E-2</v>
      </c>
      <c r="AA83" s="18">
        <v>0.11089</v>
      </c>
      <c r="AB83" s="4">
        <f t="shared" si="16"/>
        <v>-32.317430508372176</v>
      </c>
      <c r="AC83">
        <f t="shared" si="17"/>
        <v>-7.5269305083721747</v>
      </c>
    </row>
    <row r="84" spans="2:29" x14ac:dyDescent="0.25">
      <c r="B84" s="13">
        <v>20160427</v>
      </c>
      <c r="C84" t="s">
        <v>123</v>
      </c>
      <c r="D84" s="18">
        <v>2</v>
      </c>
      <c r="F84" s="18" t="s">
        <v>114</v>
      </c>
      <c r="G84" s="4">
        <v>300</v>
      </c>
      <c r="H84" s="4">
        <f t="shared" si="15"/>
        <v>3</v>
      </c>
      <c r="I84" s="18">
        <v>74369</v>
      </c>
      <c r="J84" s="18">
        <v>5.7510000000000003</v>
      </c>
      <c r="M84">
        <v>8.2370000000000001</v>
      </c>
      <c r="N84">
        <v>2.3422999999999999E-2</v>
      </c>
      <c r="O84">
        <v>-0.78256000000000003</v>
      </c>
      <c r="P84">
        <v>0.61319999999999997</v>
      </c>
      <c r="Q84">
        <v>-25.520399999999999</v>
      </c>
      <c r="R84">
        <v>1.7482</v>
      </c>
      <c r="S84">
        <v>0.25517000000000001</v>
      </c>
      <c r="U84" s="4">
        <v>4.3289999999999997</v>
      </c>
      <c r="V84" s="4">
        <v>0.11686000000000001</v>
      </c>
      <c r="W84" s="18">
        <v>2.0068999999999999</v>
      </c>
      <c r="X84" s="18">
        <v>1.5673999999999999</v>
      </c>
      <c r="Y84" s="4">
        <v>-24.999600000000001</v>
      </c>
      <c r="Z84">
        <v>6.4523999999999998E-2</v>
      </c>
      <c r="AA84" s="18">
        <v>0.11089</v>
      </c>
      <c r="AB84" s="4">
        <f t="shared" si="16"/>
        <v>-29.08332782714621</v>
      </c>
      <c r="AC84">
        <f t="shared" si="17"/>
        <v>-4.083727827146209</v>
      </c>
    </row>
    <row r="85" spans="2:29" x14ac:dyDescent="0.25">
      <c r="B85" s="13">
        <v>20160427</v>
      </c>
      <c r="C85" t="s">
        <v>124</v>
      </c>
      <c r="D85" s="18">
        <v>3</v>
      </c>
      <c r="F85" s="18" t="s">
        <v>114</v>
      </c>
      <c r="G85" s="4">
        <v>300</v>
      </c>
      <c r="H85" s="4">
        <f t="shared" si="15"/>
        <v>3</v>
      </c>
      <c r="I85" s="18">
        <v>74370</v>
      </c>
      <c r="J85" s="18">
        <v>5.5960000000000001</v>
      </c>
      <c r="M85">
        <v>4.3029999999999999</v>
      </c>
      <c r="N85">
        <v>5.4314999999999997E-3</v>
      </c>
      <c r="O85">
        <v>-0.78256000000000003</v>
      </c>
      <c r="P85">
        <v>0.61319999999999997</v>
      </c>
      <c r="Q85">
        <v>-3.4365000000000001</v>
      </c>
      <c r="R85">
        <v>1.7482</v>
      </c>
      <c r="S85">
        <v>0.25517000000000001</v>
      </c>
      <c r="U85" s="4">
        <v>3.6709999999999998</v>
      </c>
      <c r="V85" s="4">
        <v>0.10099</v>
      </c>
      <c r="W85" s="18">
        <v>2.0068999999999999</v>
      </c>
      <c r="X85" s="18">
        <v>1.5673999999999999</v>
      </c>
      <c r="Y85" s="4">
        <v>-24.6892</v>
      </c>
      <c r="Z85">
        <v>6.4523999999999998E-2</v>
      </c>
      <c r="AA85" s="18">
        <v>0.11089</v>
      </c>
      <c r="AB85" s="4">
        <f t="shared" si="16"/>
        <v>-28.912032728490448</v>
      </c>
      <c r="AC85">
        <f t="shared" si="17"/>
        <v>-4.2228327284904488</v>
      </c>
    </row>
    <row r="86" spans="2:29" x14ac:dyDescent="0.25">
      <c r="B86" s="13">
        <v>20160427</v>
      </c>
      <c r="C86" t="s">
        <v>125</v>
      </c>
      <c r="D86" s="18">
        <v>2</v>
      </c>
      <c r="F86" s="18" t="s">
        <v>114</v>
      </c>
      <c r="G86" s="4">
        <v>305</v>
      </c>
      <c r="H86" s="4">
        <f t="shared" si="15"/>
        <v>3.05</v>
      </c>
      <c r="I86" s="18">
        <v>74371</v>
      </c>
      <c r="J86" s="18">
        <v>6.0679999999999996</v>
      </c>
      <c r="M86">
        <v>4.8209999999999997</v>
      </c>
      <c r="N86">
        <v>7.2725000000000003E-3</v>
      </c>
      <c r="O86">
        <v>-0.78256000000000003</v>
      </c>
      <c r="P86">
        <v>0.61319999999999997</v>
      </c>
      <c r="Q86">
        <v>2.5347</v>
      </c>
      <c r="R86">
        <v>1.7482</v>
      </c>
      <c r="S86">
        <v>0.25517000000000001</v>
      </c>
      <c r="U86" s="4">
        <v>7.3659999999999997</v>
      </c>
      <c r="V86" s="4">
        <v>0.19211</v>
      </c>
      <c r="W86" s="18">
        <v>2.0068999999999999</v>
      </c>
      <c r="X86" s="18">
        <v>1.5673999999999999</v>
      </c>
      <c r="Y86" s="4">
        <v>-25.9725</v>
      </c>
      <c r="Z86">
        <v>6.4523999999999998E-2</v>
      </c>
      <c r="AA86" s="18">
        <v>0.11089</v>
      </c>
      <c r="AB86" s="4">
        <f t="shared" si="16"/>
        <v>-30.063872794903105</v>
      </c>
      <c r="AC86">
        <f t="shared" si="17"/>
        <v>-4.0913727949031049</v>
      </c>
    </row>
    <row r="87" spans="2:29" x14ac:dyDescent="0.25">
      <c r="B87" s="13">
        <v>20160427</v>
      </c>
      <c r="C87" t="s">
        <v>126</v>
      </c>
      <c r="D87" s="18">
        <v>3</v>
      </c>
      <c r="F87" s="18" t="s">
        <v>114</v>
      </c>
      <c r="G87" s="4">
        <v>305</v>
      </c>
      <c r="H87" s="4">
        <f t="shared" si="15"/>
        <v>3.05</v>
      </c>
      <c r="I87" s="18">
        <v>74372</v>
      </c>
      <c r="J87" s="18">
        <v>5.8680000000000003</v>
      </c>
      <c r="M87">
        <v>4.7919999999999998</v>
      </c>
      <c r="N87">
        <v>7.3892999999999997E-3</v>
      </c>
      <c r="O87">
        <v>-0.78256000000000003</v>
      </c>
      <c r="P87">
        <v>0.61319999999999997</v>
      </c>
      <c r="Q87">
        <v>0.13549</v>
      </c>
      <c r="R87">
        <v>1.7482</v>
      </c>
      <c r="S87">
        <v>0.25517000000000001</v>
      </c>
      <c r="U87" s="4">
        <v>4.8490000000000002</v>
      </c>
      <c r="V87" s="4">
        <v>0.12894</v>
      </c>
      <c r="W87" s="18">
        <v>2.0068999999999999</v>
      </c>
      <c r="X87" s="18">
        <v>1.5673999999999999</v>
      </c>
      <c r="Y87" s="4">
        <v>-25.088100000000001</v>
      </c>
      <c r="Z87">
        <v>6.4523999999999998E-2</v>
      </c>
      <c r="AA87" s="18">
        <v>0.11089</v>
      </c>
      <c r="AB87" s="4">
        <f t="shared" si="16"/>
        <v>-29.298988789750183</v>
      </c>
      <c r="AC87">
        <f t="shared" si="17"/>
        <v>-4.2108887897501823</v>
      </c>
    </row>
    <row r="88" spans="2:29" x14ac:dyDescent="0.25">
      <c r="B88" s="13">
        <v>20160427</v>
      </c>
      <c r="C88" t="s">
        <v>127</v>
      </c>
      <c r="D88" s="18">
        <v>2</v>
      </c>
      <c r="F88" s="18" t="s">
        <v>114</v>
      </c>
      <c r="G88" s="4">
        <v>310</v>
      </c>
      <c r="H88" s="4">
        <f t="shared" si="15"/>
        <v>3.1</v>
      </c>
      <c r="I88" s="18">
        <v>74373</v>
      </c>
      <c r="J88" s="18">
        <v>5.6639999999999997</v>
      </c>
      <c r="M88">
        <v>8.4169999999999998</v>
      </c>
      <c r="N88">
        <v>2.4625000000000001E-2</v>
      </c>
      <c r="O88">
        <v>-0.78256000000000003</v>
      </c>
      <c r="P88">
        <v>0.61319999999999997</v>
      </c>
      <c r="Q88">
        <v>-20.503499999999999</v>
      </c>
      <c r="R88">
        <v>1.7482</v>
      </c>
      <c r="S88">
        <v>0.25517000000000001</v>
      </c>
      <c r="U88" s="4">
        <v>5.6230000000000002</v>
      </c>
      <c r="V88" s="4">
        <v>0.15579000000000001</v>
      </c>
      <c r="W88" s="18">
        <v>2.0068999999999999</v>
      </c>
      <c r="X88" s="18">
        <v>1.5673999999999999</v>
      </c>
      <c r="Y88" s="4">
        <v>-24.811800000000002</v>
      </c>
      <c r="Z88">
        <v>6.4523999999999998E-2</v>
      </c>
      <c r="AA88" s="18">
        <v>0.11089</v>
      </c>
      <c r="AB88" s="4">
        <f t="shared" si="16"/>
        <v>-29.978504310537335</v>
      </c>
      <c r="AC88">
        <f t="shared" si="17"/>
        <v>-5.1667043105373338</v>
      </c>
    </row>
    <row r="89" spans="2:29" x14ac:dyDescent="0.25">
      <c r="B89" s="13">
        <v>20160427</v>
      </c>
      <c r="C89" t="s">
        <v>128</v>
      </c>
      <c r="D89" s="18">
        <v>3</v>
      </c>
      <c r="F89" s="18" t="s">
        <v>114</v>
      </c>
      <c r="G89" s="4">
        <v>310</v>
      </c>
      <c r="H89" s="4">
        <f t="shared" si="15"/>
        <v>3.1</v>
      </c>
      <c r="I89" s="18">
        <v>74374</v>
      </c>
      <c r="J89" s="18">
        <v>6.4219999999999997</v>
      </c>
      <c r="M89">
        <v>4.7439999999999998</v>
      </c>
      <c r="N89">
        <v>6.5537E-3</v>
      </c>
      <c r="O89">
        <v>-0.78256000000000003</v>
      </c>
      <c r="P89">
        <v>0.61319999999999997</v>
      </c>
      <c r="Q89">
        <v>0.35054999999999997</v>
      </c>
      <c r="R89">
        <v>1.7482</v>
      </c>
      <c r="S89">
        <v>0.25517000000000001</v>
      </c>
      <c r="U89" s="4">
        <v>4.7619999999999996</v>
      </c>
      <c r="V89" s="4">
        <v>0.11561</v>
      </c>
      <c r="W89" s="18">
        <v>2.0068999999999999</v>
      </c>
      <c r="X89" s="18">
        <v>1.5673999999999999</v>
      </c>
      <c r="Y89" s="4">
        <v>-24.811800000000002</v>
      </c>
      <c r="Z89">
        <v>6.4523999999999998E-2</v>
      </c>
      <c r="AA89" s="18">
        <v>0.11089</v>
      </c>
      <c r="AB89" s="4">
        <f t="shared" si="16"/>
        <v>-29.418502748137104</v>
      </c>
      <c r="AC89">
        <f t="shared" si="17"/>
        <v>-4.6067027481371028</v>
      </c>
    </row>
    <row r="90" spans="2:29" x14ac:dyDescent="0.25">
      <c r="B90" s="13">
        <v>20160427</v>
      </c>
      <c r="C90" t="s">
        <v>132</v>
      </c>
      <c r="D90" s="18">
        <v>2</v>
      </c>
      <c r="F90" s="18" t="s">
        <v>114</v>
      </c>
      <c r="G90" s="4">
        <v>315</v>
      </c>
      <c r="H90" s="4">
        <f t="shared" si="15"/>
        <v>3.15</v>
      </c>
      <c r="I90" s="18">
        <v>74381</v>
      </c>
      <c r="J90" s="18">
        <v>5.9720000000000004</v>
      </c>
      <c r="M90">
        <v>4.149</v>
      </c>
      <c r="N90">
        <v>4.4057999999999996E-3</v>
      </c>
      <c r="O90">
        <v>-0.78256000000000003</v>
      </c>
      <c r="P90">
        <v>0.61319999999999997</v>
      </c>
      <c r="Q90">
        <v>-5.8491999999999997</v>
      </c>
      <c r="R90">
        <v>1.7482</v>
      </c>
      <c r="S90">
        <v>0.25517000000000001</v>
      </c>
      <c r="U90" s="4">
        <v>3.4670000000000001</v>
      </c>
      <c r="V90" s="4">
        <v>8.9077000000000003E-2</v>
      </c>
      <c r="W90" s="18">
        <v>2.0068999999999999</v>
      </c>
      <c r="X90" s="18">
        <v>1.5673999999999999</v>
      </c>
      <c r="Y90" s="4">
        <v>-26.034400000000002</v>
      </c>
      <c r="Z90">
        <v>6.4523999999999998E-2</v>
      </c>
      <c r="AA90" s="18">
        <v>0.11089</v>
      </c>
      <c r="AB90" s="4">
        <f t="shared" si="16"/>
        <v>-28.313981594122385</v>
      </c>
      <c r="AC90">
        <f t="shared" si="17"/>
        <v>-2.2795815941223836</v>
      </c>
    </row>
    <row r="91" spans="2:29" x14ac:dyDescent="0.25">
      <c r="B91" s="13">
        <v>20160427</v>
      </c>
      <c r="C91" t="s">
        <v>133</v>
      </c>
      <c r="D91" s="18">
        <v>3</v>
      </c>
      <c r="F91" s="18" t="s">
        <v>114</v>
      </c>
      <c r="G91" s="4">
        <v>315</v>
      </c>
      <c r="H91" s="4">
        <f t="shared" si="15"/>
        <v>3.15</v>
      </c>
      <c r="I91" s="18">
        <v>74382</v>
      </c>
      <c r="J91" s="18">
        <v>5.2249999999999996</v>
      </c>
      <c r="M91">
        <v>3.8959999999999999</v>
      </c>
      <c r="N91">
        <v>3.7517000000000002E-3</v>
      </c>
      <c r="O91">
        <v>-0.78256000000000003</v>
      </c>
      <c r="P91">
        <v>0.61319999999999997</v>
      </c>
      <c r="Q91">
        <v>-6.7934000000000001</v>
      </c>
      <c r="R91">
        <v>1.7482</v>
      </c>
      <c r="S91">
        <v>0.25517000000000001</v>
      </c>
      <c r="U91" s="4">
        <v>2.9820000000000002</v>
      </c>
      <c r="V91" s="4">
        <v>8.6723999999999996E-2</v>
      </c>
      <c r="W91" s="18">
        <v>2.0068999999999999</v>
      </c>
      <c r="X91" s="18">
        <v>1.5673999999999999</v>
      </c>
      <c r="Y91" s="4">
        <v>-25.3474</v>
      </c>
      <c r="Z91">
        <v>6.4523999999999998E-2</v>
      </c>
      <c r="AA91" s="18">
        <v>0.11089</v>
      </c>
      <c r="AB91" s="4">
        <f t="shared" si="16"/>
        <v>-28.410964081659639</v>
      </c>
      <c r="AC91">
        <f t="shared" si="17"/>
        <v>-3.0635640816596386</v>
      </c>
    </row>
    <row r="92" spans="2:29" x14ac:dyDescent="0.25">
      <c r="B92" s="13">
        <v>20160427</v>
      </c>
      <c r="C92" t="s">
        <v>134</v>
      </c>
      <c r="D92" s="18">
        <v>3</v>
      </c>
      <c r="F92" s="18" t="s">
        <v>114</v>
      </c>
      <c r="G92" s="4">
        <v>320</v>
      </c>
      <c r="H92" s="4">
        <f t="shared" si="15"/>
        <v>3.2</v>
      </c>
      <c r="I92" s="18">
        <v>74383</v>
      </c>
      <c r="J92" s="18">
        <v>5.3449999999999998</v>
      </c>
      <c r="M92">
        <v>4.1440000000000001</v>
      </c>
      <c r="N92">
        <v>4.8977999999999999E-3</v>
      </c>
      <c r="O92">
        <v>-0.78256000000000003</v>
      </c>
      <c r="P92">
        <v>0.61319999999999997</v>
      </c>
      <c r="Q92">
        <v>-5.1502999999999997</v>
      </c>
      <c r="R92">
        <v>1.7482</v>
      </c>
      <c r="S92">
        <v>0.25517000000000001</v>
      </c>
      <c r="U92" s="4">
        <v>3.0680000000000001</v>
      </c>
      <c r="V92" s="4">
        <v>8.7391999999999997E-2</v>
      </c>
      <c r="W92" s="18">
        <v>2.0068999999999999</v>
      </c>
      <c r="X92" s="18">
        <v>1.5673999999999999</v>
      </c>
      <c r="Y92" s="4">
        <v>-25.633299999999998</v>
      </c>
      <c r="Z92">
        <v>6.4523999999999998E-2</v>
      </c>
      <c r="AA92" s="18">
        <v>0.11089</v>
      </c>
      <c r="AB92" s="4">
        <f t="shared" si="16"/>
        <v>-28.347290255827669</v>
      </c>
      <c r="AC92">
        <f t="shared" si="17"/>
        <v>-2.7139902558276709</v>
      </c>
    </row>
    <row r="93" spans="2:29" x14ac:dyDescent="0.25">
      <c r="B93" s="13">
        <v>20160427</v>
      </c>
      <c r="C93" t="s">
        <v>135</v>
      </c>
      <c r="D93" s="18">
        <v>2</v>
      </c>
      <c r="F93" s="18" t="s">
        <v>114</v>
      </c>
      <c r="G93" s="4">
        <v>320</v>
      </c>
      <c r="H93" s="4">
        <f t="shared" si="15"/>
        <v>3.2</v>
      </c>
      <c r="I93" s="18">
        <v>74384</v>
      </c>
      <c r="J93" s="18">
        <v>5.593</v>
      </c>
      <c r="M93">
        <v>4.1660000000000004</v>
      </c>
      <c r="N93">
        <v>4.7848999999999999E-3</v>
      </c>
      <c r="O93">
        <v>-0.78256000000000003</v>
      </c>
      <c r="P93">
        <v>0.61319999999999997</v>
      </c>
      <c r="Q93">
        <v>-6.4843000000000002</v>
      </c>
      <c r="R93">
        <v>1.7482</v>
      </c>
      <c r="S93">
        <v>0.25517000000000001</v>
      </c>
      <c r="U93" s="4">
        <v>2.1829999999999998</v>
      </c>
      <c r="V93" s="4">
        <v>5.7797000000000001E-2</v>
      </c>
      <c r="W93" s="18">
        <v>2.0068999999999999</v>
      </c>
      <c r="X93" s="18">
        <v>1.5673999999999999</v>
      </c>
      <c r="Y93" s="4">
        <v>-25.274799999999999</v>
      </c>
      <c r="Z93">
        <v>6.4523999999999998E-2</v>
      </c>
      <c r="AA93" s="18">
        <v>0.11089</v>
      </c>
      <c r="AB93" s="4">
        <f t="shared" si="16"/>
        <v>-28.193407441868136</v>
      </c>
      <c r="AC93">
        <f t="shared" si="17"/>
        <v>-2.9186074418681365</v>
      </c>
    </row>
    <row r="94" spans="2:29" x14ac:dyDescent="0.25">
      <c r="B94" s="13">
        <v>20160427</v>
      </c>
      <c r="C94" t="s">
        <v>136</v>
      </c>
      <c r="D94" s="18">
        <v>2</v>
      </c>
      <c r="F94" s="18" t="s">
        <v>114</v>
      </c>
      <c r="G94" s="4">
        <v>325</v>
      </c>
      <c r="H94" s="4">
        <f t="shared" si="15"/>
        <v>3.25</v>
      </c>
      <c r="I94" s="18">
        <v>74385</v>
      </c>
      <c r="J94" s="18">
        <v>5.548</v>
      </c>
      <c r="M94">
        <v>7.5540000000000003</v>
      </c>
      <c r="N94">
        <v>2.1016E-2</v>
      </c>
      <c r="O94">
        <v>-0.78256000000000003</v>
      </c>
      <c r="P94">
        <v>0.61319999999999997</v>
      </c>
      <c r="Q94">
        <v>-25.675000000000001</v>
      </c>
      <c r="R94">
        <v>1.7482</v>
      </c>
      <c r="S94">
        <v>0.25517000000000001</v>
      </c>
      <c r="U94" s="4">
        <v>2.2610000000000001</v>
      </c>
      <c r="V94" s="4">
        <v>6.0551000000000001E-2</v>
      </c>
      <c r="W94" s="18">
        <v>2.0068999999999999</v>
      </c>
      <c r="X94" s="18">
        <v>1.5673999999999999</v>
      </c>
      <c r="Y94" s="4">
        <v>-25.074300000000001</v>
      </c>
      <c r="Z94">
        <v>6.4523999999999998E-2</v>
      </c>
      <c r="AA94" s="18">
        <v>0.11089</v>
      </c>
      <c r="AB94" s="4">
        <f t="shared" si="16"/>
        <v>-28.258605704340315</v>
      </c>
      <c r="AC94">
        <f t="shared" si="17"/>
        <v>-3.1843057043403142</v>
      </c>
    </row>
    <row r="95" spans="2:29" x14ac:dyDescent="0.25">
      <c r="B95" s="13">
        <v>20160427</v>
      </c>
      <c r="C95" t="s">
        <v>137</v>
      </c>
      <c r="D95" s="18">
        <v>3</v>
      </c>
      <c r="F95" s="18" t="s">
        <v>114</v>
      </c>
      <c r="G95" s="4">
        <v>325</v>
      </c>
      <c r="H95" s="4">
        <f t="shared" si="15"/>
        <v>3.25</v>
      </c>
      <c r="I95" s="18">
        <v>74386</v>
      </c>
      <c r="J95" s="18">
        <v>5.5460000000000003</v>
      </c>
      <c r="M95">
        <v>3.9969999999999999</v>
      </c>
      <c r="N95">
        <v>4.0175000000000002E-3</v>
      </c>
      <c r="O95">
        <v>-0.78256000000000003</v>
      </c>
      <c r="P95">
        <v>0.61319999999999997</v>
      </c>
      <c r="Q95">
        <v>-8.7591999999999999</v>
      </c>
      <c r="R95">
        <v>1.7482</v>
      </c>
      <c r="S95">
        <v>0.25517000000000001</v>
      </c>
      <c r="U95" s="4">
        <v>1.802</v>
      </c>
      <c r="V95" s="4">
        <v>4.7120000000000002E-2</v>
      </c>
      <c r="W95" s="18">
        <v>2.0068999999999999</v>
      </c>
      <c r="X95" s="18">
        <v>1.5673999999999999</v>
      </c>
      <c r="Y95" s="4">
        <v>-26.208300000000001</v>
      </c>
      <c r="Z95">
        <v>6.4523999999999998E-2</v>
      </c>
      <c r="AA95" s="18">
        <v>0.11089</v>
      </c>
      <c r="AB95" s="4">
        <f t="shared" si="16"/>
        <v>-27.937151815742705</v>
      </c>
      <c r="AC95">
        <f t="shared" si="17"/>
        <v>-1.7288518157427042</v>
      </c>
    </row>
    <row r="96" spans="2:29" x14ac:dyDescent="0.25">
      <c r="B96" s="13">
        <v>20160427</v>
      </c>
      <c r="C96" t="s">
        <v>138</v>
      </c>
      <c r="D96" s="18">
        <v>2</v>
      </c>
      <c r="F96" s="18" t="s">
        <v>114</v>
      </c>
      <c r="G96" s="4">
        <v>330</v>
      </c>
      <c r="H96" s="4">
        <f t="shared" si="15"/>
        <v>3.3</v>
      </c>
      <c r="I96" s="18">
        <v>74390</v>
      </c>
      <c r="J96" s="18">
        <v>5.6150000000000002</v>
      </c>
      <c r="M96">
        <v>4.0049999999999999</v>
      </c>
      <c r="N96">
        <v>4.0058999999999997E-3</v>
      </c>
      <c r="O96">
        <v>-0.78256000000000003</v>
      </c>
      <c r="P96">
        <v>0.61319999999999997</v>
      </c>
      <c r="Q96">
        <v>-10.597300000000001</v>
      </c>
      <c r="R96">
        <v>1.7482</v>
      </c>
      <c r="S96">
        <v>0.25517000000000001</v>
      </c>
      <c r="U96" s="4">
        <v>2.0419999999999998</v>
      </c>
      <c r="V96" s="4">
        <v>5.3488000000000001E-2</v>
      </c>
      <c r="W96" s="18">
        <v>2.0068999999999999</v>
      </c>
      <c r="X96" s="18">
        <v>1.5673999999999999</v>
      </c>
      <c r="Y96" s="4">
        <v>-25.093499999999999</v>
      </c>
      <c r="Z96">
        <v>6.4523999999999998E-2</v>
      </c>
      <c r="AA96" s="18">
        <v>0.11089</v>
      </c>
      <c r="AB96" s="4">
        <f t="shared" si="16"/>
        <v>-28.189533672232265</v>
      </c>
      <c r="AC96">
        <f t="shared" si="17"/>
        <v>-3.0960336722322666</v>
      </c>
    </row>
    <row r="97" spans="2:29" x14ac:dyDescent="0.25">
      <c r="B97" s="13">
        <v>20160427</v>
      </c>
      <c r="C97" t="s">
        <v>139</v>
      </c>
      <c r="D97" s="18">
        <v>3</v>
      </c>
      <c r="F97" s="18" t="s">
        <v>114</v>
      </c>
      <c r="G97" s="4">
        <v>330</v>
      </c>
      <c r="H97" s="4">
        <f t="shared" si="15"/>
        <v>3.3</v>
      </c>
      <c r="I97" s="18">
        <v>74391</v>
      </c>
      <c r="J97" s="18">
        <v>5.702</v>
      </c>
      <c r="M97">
        <v>3.738</v>
      </c>
      <c r="N97">
        <v>2.7031999999999998E-3</v>
      </c>
      <c r="O97">
        <v>-0.78256000000000003</v>
      </c>
      <c r="P97">
        <v>0.61319999999999997</v>
      </c>
      <c r="Q97">
        <v>-7.0218999999999996</v>
      </c>
      <c r="R97">
        <v>1.7482</v>
      </c>
      <c r="S97">
        <v>0.25517000000000001</v>
      </c>
      <c r="U97" s="4">
        <v>1.7809999999999999</v>
      </c>
      <c r="V97" s="4">
        <v>4.5232000000000001E-2</v>
      </c>
      <c r="W97" s="18">
        <v>2.0068999999999999</v>
      </c>
      <c r="X97" s="18">
        <v>1.5673999999999999</v>
      </c>
      <c r="Y97" s="4">
        <v>-25.944800000000001</v>
      </c>
      <c r="Z97">
        <v>6.4523999999999998E-2</v>
      </c>
      <c r="AA97" s="18">
        <v>0.11089</v>
      </c>
      <c r="AB97" s="4">
        <f t="shared" si="16"/>
        <v>-27.97678532647631</v>
      </c>
      <c r="AC97">
        <f t="shared" si="17"/>
        <v>-2.0319853264763097</v>
      </c>
    </row>
    <row r="98" spans="2:29" x14ac:dyDescent="0.25">
      <c r="B98" s="13">
        <v>20160427</v>
      </c>
      <c r="C98" t="s">
        <v>140</v>
      </c>
      <c r="D98" s="18">
        <v>2</v>
      </c>
      <c r="F98" s="18" t="s">
        <v>114</v>
      </c>
      <c r="G98" s="4">
        <v>335</v>
      </c>
      <c r="H98" s="4">
        <f t="shared" si="15"/>
        <v>3.35</v>
      </c>
      <c r="I98" s="18">
        <v>74392</v>
      </c>
      <c r="J98" s="18">
        <v>5.8490000000000002</v>
      </c>
      <c r="M98">
        <v>3.8130000000000002</v>
      </c>
      <c r="N98">
        <v>2.9751999999999999E-3</v>
      </c>
      <c r="O98">
        <v>-0.78256000000000003</v>
      </c>
      <c r="P98">
        <v>0.61319999999999997</v>
      </c>
      <c r="Q98">
        <v>-8.5106000000000002</v>
      </c>
      <c r="R98">
        <v>1.7482</v>
      </c>
      <c r="S98">
        <v>0.25517000000000001</v>
      </c>
      <c r="U98" s="4">
        <v>1.6619999999999999</v>
      </c>
      <c r="V98" s="4">
        <v>4.0787999999999998E-2</v>
      </c>
      <c r="W98" s="18">
        <v>2.0068999999999999</v>
      </c>
      <c r="X98" s="18">
        <v>1.5673999999999999</v>
      </c>
      <c r="Y98" s="4">
        <v>-25.7453</v>
      </c>
      <c r="Z98">
        <v>6.4523999999999998E-2</v>
      </c>
      <c r="AA98" s="18">
        <v>0.11089</v>
      </c>
      <c r="AB98" s="4">
        <f t="shared" si="16"/>
        <v>-27.984913222876287</v>
      </c>
      <c r="AC98">
        <f t="shared" si="17"/>
        <v>-2.2396132228762866</v>
      </c>
    </row>
    <row r="99" spans="2:29" x14ac:dyDescent="0.25">
      <c r="B99" s="13">
        <v>20160427</v>
      </c>
      <c r="C99" t="s">
        <v>141</v>
      </c>
      <c r="D99" s="18">
        <v>3</v>
      </c>
      <c r="F99" s="18" t="s">
        <v>114</v>
      </c>
      <c r="G99" s="4">
        <v>335</v>
      </c>
      <c r="H99" s="4">
        <f t="shared" si="15"/>
        <v>3.35</v>
      </c>
      <c r="I99" s="18">
        <v>74393</v>
      </c>
      <c r="J99" s="18">
        <v>5.5990000000000002</v>
      </c>
      <c r="M99">
        <v>3.911</v>
      </c>
      <c r="N99">
        <v>3.5722000000000002E-3</v>
      </c>
      <c r="O99">
        <v>-0.78256000000000003</v>
      </c>
      <c r="P99">
        <v>0.61319999999999997</v>
      </c>
      <c r="Q99">
        <v>-6.4573999999999998</v>
      </c>
      <c r="R99">
        <v>1.7482</v>
      </c>
      <c r="S99">
        <v>0.25517000000000001</v>
      </c>
      <c r="U99" s="4">
        <v>1.998</v>
      </c>
      <c r="V99" s="4">
        <v>5.2364000000000001E-2</v>
      </c>
      <c r="W99" s="18">
        <v>2.0068999999999999</v>
      </c>
      <c r="X99" s="18">
        <v>1.5673999999999999</v>
      </c>
      <c r="Y99" s="4">
        <v>-25.518000000000001</v>
      </c>
      <c r="Z99">
        <v>6.4523999999999998E-2</v>
      </c>
      <c r="AA99" s="18">
        <v>0.11089</v>
      </c>
      <c r="AB99" s="4">
        <f t="shared" si="16"/>
        <v>-28.097602762533079</v>
      </c>
      <c r="AC99">
        <f t="shared" si="17"/>
        <v>-2.579602762533078</v>
      </c>
    </row>
    <row r="100" spans="2:29" x14ac:dyDescent="0.25">
      <c r="B100" s="13">
        <v>20160427</v>
      </c>
      <c r="C100" t="s">
        <v>142</v>
      </c>
      <c r="D100" s="18">
        <v>2</v>
      </c>
      <c r="F100" s="18" t="s">
        <v>114</v>
      </c>
      <c r="G100" s="4">
        <v>340</v>
      </c>
      <c r="H100" s="4">
        <f t="shared" si="15"/>
        <v>3.4</v>
      </c>
      <c r="I100" s="18">
        <v>74394</v>
      </c>
      <c r="J100" s="18">
        <v>5.7039999999999997</v>
      </c>
      <c r="M100">
        <v>3.907</v>
      </c>
      <c r="N100">
        <v>3.4878000000000001E-3</v>
      </c>
      <c r="O100">
        <v>-0.78256000000000003</v>
      </c>
      <c r="P100">
        <v>0.61319999999999997</v>
      </c>
      <c r="Q100">
        <v>-6.9882999999999997</v>
      </c>
      <c r="R100">
        <v>1.7482</v>
      </c>
      <c r="S100">
        <v>0.25517000000000001</v>
      </c>
      <c r="U100" s="4">
        <v>1.6950000000000001</v>
      </c>
      <c r="V100" s="4">
        <v>4.2764999999999997E-2</v>
      </c>
      <c r="W100" s="18">
        <v>2.0068999999999999</v>
      </c>
      <c r="X100" s="18">
        <v>1.5673999999999999</v>
      </c>
      <c r="Y100" s="4">
        <v>-25.162800000000001</v>
      </c>
      <c r="Z100">
        <v>6.4523999999999998E-2</v>
      </c>
      <c r="AA100" s="18">
        <v>0.11089</v>
      </c>
      <c r="AB100" s="4">
        <f t="shared" si="16"/>
        <v>-28.081295512377935</v>
      </c>
      <c r="AC100">
        <f t="shared" si="17"/>
        <v>-2.9184955123779339</v>
      </c>
    </row>
    <row r="101" spans="2:29" x14ac:dyDescent="0.25">
      <c r="B101" s="13">
        <v>20160427</v>
      </c>
      <c r="C101" t="s">
        <v>143</v>
      </c>
      <c r="D101" s="18">
        <v>3</v>
      </c>
      <c r="F101" s="18" t="s">
        <v>114</v>
      </c>
      <c r="G101" s="4">
        <v>340</v>
      </c>
      <c r="H101" s="4">
        <f t="shared" ref="H101:H107" si="18">G101/100</f>
        <v>3.4</v>
      </c>
      <c r="I101" s="18">
        <v>74395</v>
      </c>
      <c r="J101" s="18">
        <v>5.61</v>
      </c>
      <c r="M101">
        <v>3.7959999999999998</v>
      </c>
      <c r="N101">
        <v>3.0216000000000002E-3</v>
      </c>
      <c r="O101">
        <v>-0.78256000000000003</v>
      </c>
      <c r="P101">
        <v>0.61319999999999997</v>
      </c>
      <c r="Q101">
        <v>-12.156499999999999</v>
      </c>
      <c r="R101">
        <v>1.7482</v>
      </c>
      <c r="S101">
        <v>0.25517000000000001</v>
      </c>
      <c r="U101" s="4">
        <v>1.256</v>
      </c>
      <c r="V101" s="4">
        <v>3.0762000000000001E-2</v>
      </c>
      <c r="W101" s="18">
        <v>2.0068999999999999</v>
      </c>
      <c r="X101" s="18">
        <v>1.5673999999999999</v>
      </c>
      <c r="Y101" s="4">
        <v>-27.036100000000001</v>
      </c>
      <c r="Z101">
        <v>6.4523999999999998E-2</v>
      </c>
      <c r="AA101" s="18">
        <v>0.11089</v>
      </c>
      <c r="AB101" s="4">
        <f t="shared" ref="AB101:AB107" si="19">((Y101*U101)-($AA$1*$AA$2)) / (U101-$AA$2)</f>
        <v>-27.763902294669094</v>
      </c>
      <c r="AC101">
        <f t="shared" ref="AC101:AC107" si="20">AB101-Y101</f>
        <v>-0.72780229466909319</v>
      </c>
    </row>
    <row r="102" spans="2:29" x14ac:dyDescent="0.25">
      <c r="B102" s="13">
        <v>20160427</v>
      </c>
      <c r="C102" t="s">
        <v>146</v>
      </c>
      <c r="D102" s="18">
        <v>2</v>
      </c>
      <c r="F102" s="18" t="s">
        <v>114</v>
      </c>
      <c r="G102" s="4">
        <v>345</v>
      </c>
      <c r="H102" s="4">
        <f t="shared" si="18"/>
        <v>3.45</v>
      </c>
      <c r="I102" s="18">
        <v>74402</v>
      </c>
      <c r="J102" s="18">
        <v>6.407</v>
      </c>
      <c r="M102">
        <v>3.847</v>
      </c>
      <c r="N102">
        <v>2.8568000000000001E-3</v>
      </c>
      <c r="O102">
        <v>-0.78256000000000003</v>
      </c>
      <c r="P102">
        <v>0.61319999999999997</v>
      </c>
      <c r="Q102">
        <v>-7.8654000000000002</v>
      </c>
      <c r="R102">
        <v>1.7482</v>
      </c>
      <c r="S102">
        <v>0.25517000000000001</v>
      </c>
      <c r="U102" s="4">
        <v>1.607</v>
      </c>
      <c r="V102" s="4">
        <v>3.5839999999999997E-2</v>
      </c>
      <c r="W102" s="18">
        <v>2.0068999999999999</v>
      </c>
      <c r="X102" s="18">
        <v>1.5673999999999999</v>
      </c>
      <c r="Y102" s="4">
        <v>-25.768699999999999</v>
      </c>
      <c r="Z102">
        <v>6.4523999999999998E-2</v>
      </c>
      <c r="AA102" s="18">
        <v>0.11089</v>
      </c>
      <c r="AB102" s="4">
        <f t="shared" si="19"/>
        <v>-27.970426725758749</v>
      </c>
      <c r="AC102">
        <f t="shared" si="20"/>
        <v>-2.2017267257587498</v>
      </c>
    </row>
    <row r="103" spans="2:29" x14ac:dyDescent="0.25">
      <c r="B103" s="13">
        <v>20160427</v>
      </c>
      <c r="C103" t="s">
        <v>147</v>
      </c>
      <c r="D103" s="18">
        <v>3</v>
      </c>
      <c r="F103" s="18" t="s">
        <v>114</v>
      </c>
      <c r="G103" s="4">
        <v>345</v>
      </c>
      <c r="H103" s="4">
        <f t="shared" si="18"/>
        <v>3.45</v>
      </c>
      <c r="I103" s="18">
        <v>74403</v>
      </c>
      <c r="J103" s="18">
        <v>5.8150000000000004</v>
      </c>
      <c r="M103">
        <v>4.0209999999999999</v>
      </c>
      <c r="N103">
        <v>3.9411000000000003E-3</v>
      </c>
      <c r="O103">
        <v>-0.78256000000000003</v>
      </c>
      <c r="P103">
        <v>0.61319999999999997</v>
      </c>
      <c r="Q103">
        <v>-8.4131</v>
      </c>
      <c r="R103">
        <v>1.7482</v>
      </c>
      <c r="S103">
        <v>0.25517000000000001</v>
      </c>
      <c r="U103" s="4">
        <v>1.6559999999999999</v>
      </c>
      <c r="V103" s="4">
        <v>4.0858999999999999E-2</v>
      </c>
      <c r="W103" s="18">
        <v>2.0068999999999999</v>
      </c>
      <c r="X103" s="18">
        <v>1.5673999999999999</v>
      </c>
      <c r="Y103" s="4">
        <v>-25.402799999999999</v>
      </c>
      <c r="Z103">
        <v>6.4523999999999998E-2</v>
      </c>
      <c r="AA103" s="18">
        <v>0.11089</v>
      </c>
      <c r="AB103" s="4">
        <f t="shared" si="19"/>
        <v>-28.035026621903281</v>
      </c>
      <c r="AC103">
        <f t="shared" si="20"/>
        <v>-2.6322266219032819</v>
      </c>
    </row>
    <row r="104" spans="2:29" x14ac:dyDescent="0.25">
      <c r="B104" s="13">
        <v>20160427</v>
      </c>
      <c r="C104" t="s">
        <v>148</v>
      </c>
      <c r="D104" s="18">
        <v>2</v>
      </c>
      <c r="F104" s="18" t="s">
        <v>114</v>
      </c>
      <c r="G104" s="4">
        <v>350</v>
      </c>
      <c r="H104" s="4">
        <f t="shared" si="18"/>
        <v>3.5</v>
      </c>
      <c r="I104" s="18">
        <v>74404</v>
      </c>
      <c r="J104" s="18">
        <v>5.5090000000000003</v>
      </c>
      <c r="M104">
        <v>3.7639999999999998</v>
      </c>
      <c r="N104">
        <v>2.9229999999999998E-3</v>
      </c>
      <c r="O104">
        <v>-0.78256000000000003</v>
      </c>
      <c r="P104">
        <v>0.61319999999999997</v>
      </c>
      <c r="Q104">
        <v>-11.837199999999999</v>
      </c>
      <c r="R104">
        <v>1.7482</v>
      </c>
      <c r="S104">
        <v>0.25517000000000001</v>
      </c>
      <c r="U104" s="4">
        <v>1.361</v>
      </c>
      <c r="V104" s="4">
        <v>3.4424000000000003E-2</v>
      </c>
      <c r="W104" s="18">
        <v>2.0068999999999999</v>
      </c>
      <c r="X104" s="18">
        <v>1.5673999999999999</v>
      </c>
      <c r="Y104" s="4">
        <v>-26.8995</v>
      </c>
      <c r="Z104">
        <v>6.4523999999999998E-2</v>
      </c>
      <c r="AA104" s="18">
        <v>0.11089</v>
      </c>
      <c r="AB104" s="4">
        <f t="shared" si="19"/>
        <v>-27.787025855355648</v>
      </c>
      <c r="AC104">
        <f t="shared" si="20"/>
        <v>-0.88752585535564776</v>
      </c>
    </row>
    <row r="105" spans="2:29" x14ac:dyDescent="0.25">
      <c r="B105" s="13">
        <v>20160427</v>
      </c>
      <c r="C105" t="s">
        <v>149</v>
      </c>
      <c r="D105" s="18">
        <v>3</v>
      </c>
      <c r="F105" s="18" t="s">
        <v>114</v>
      </c>
      <c r="G105" s="4">
        <v>350</v>
      </c>
      <c r="H105" s="4">
        <f t="shared" si="18"/>
        <v>3.5</v>
      </c>
      <c r="I105" s="18">
        <v>74405</v>
      </c>
      <c r="J105" s="18">
        <v>5.7960000000000003</v>
      </c>
      <c r="M105">
        <v>3.7160000000000002</v>
      </c>
      <c r="N105">
        <v>2.5587000000000001E-3</v>
      </c>
      <c r="O105">
        <v>-0.78256000000000003</v>
      </c>
      <c r="P105">
        <v>0.61319999999999997</v>
      </c>
      <c r="Q105">
        <v>-10.147</v>
      </c>
      <c r="R105">
        <v>1.7482</v>
      </c>
      <c r="S105">
        <v>0.25517000000000001</v>
      </c>
      <c r="U105" s="4">
        <v>1.149</v>
      </c>
      <c r="V105" s="4">
        <v>2.6773999999999999E-2</v>
      </c>
      <c r="W105" s="18">
        <v>2.0068999999999999</v>
      </c>
      <c r="X105" s="18">
        <v>1.5673999999999999</v>
      </c>
      <c r="Y105" s="4">
        <v>-26.769400000000001</v>
      </c>
      <c r="Z105">
        <v>6.4523999999999998E-2</v>
      </c>
      <c r="AA105" s="18">
        <v>0.11089</v>
      </c>
      <c r="AB105" s="4">
        <f t="shared" si="19"/>
        <v>-27.783679718956531</v>
      </c>
      <c r="AC105">
        <f t="shared" si="20"/>
        <v>-1.01427971895653</v>
      </c>
    </row>
    <row r="106" spans="2:29" x14ac:dyDescent="0.25">
      <c r="B106" s="13">
        <v>20160427</v>
      </c>
      <c r="C106" t="s">
        <v>105</v>
      </c>
      <c r="D106" s="18">
        <v>2</v>
      </c>
      <c r="F106" s="18" t="s">
        <v>114</v>
      </c>
      <c r="G106" s="4">
        <v>355</v>
      </c>
      <c r="H106" s="4">
        <f t="shared" si="18"/>
        <v>3.55</v>
      </c>
      <c r="I106" s="18">
        <v>74406</v>
      </c>
      <c r="J106" s="18">
        <v>5.9969999999999999</v>
      </c>
      <c r="M106">
        <v>3.6070000000000002</v>
      </c>
      <c r="N106">
        <v>1.9910000000000001E-3</v>
      </c>
      <c r="O106">
        <v>-0.78256000000000003</v>
      </c>
      <c r="P106">
        <v>0.61319999999999997</v>
      </c>
      <c r="Q106">
        <v>-9.0516000000000005</v>
      </c>
      <c r="R106">
        <v>1.7482</v>
      </c>
      <c r="S106">
        <v>0.25517000000000001</v>
      </c>
      <c r="U106" s="4">
        <v>1.3160000000000001</v>
      </c>
      <c r="V106" s="4">
        <v>3.0402999999999999E-2</v>
      </c>
      <c r="W106" s="18">
        <v>2.0068999999999999</v>
      </c>
      <c r="X106" s="18">
        <v>1.5673999999999999</v>
      </c>
      <c r="Y106" s="4">
        <v>-28.944600000000001</v>
      </c>
      <c r="Z106">
        <v>6.4523999999999998E-2</v>
      </c>
      <c r="AA106" s="18">
        <v>0.11089</v>
      </c>
      <c r="AB106" s="4">
        <f t="shared" si="19"/>
        <v>-27.547224130195424</v>
      </c>
      <c r="AC106">
        <f t="shared" si="20"/>
        <v>1.3973758698045771</v>
      </c>
    </row>
    <row r="107" spans="2:29" x14ac:dyDescent="0.25">
      <c r="B107" s="13">
        <v>20160427</v>
      </c>
      <c r="C107" t="s">
        <v>150</v>
      </c>
      <c r="D107" s="18">
        <v>3</v>
      </c>
      <c r="F107" s="18" t="s">
        <v>114</v>
      </c>
      <c r="G107" s="4">
        <v>355</v>
      </c>
      <c r="H107" s="4">
        <f t="shared" si="18"/>
        <v>3.55</v>
      </c>
      <c r="I107" s="18">
        <v>74407</v>
      </c>
      <c r="J107" s="18">
        <v>5.9969999999999999</v>
      </c>
      <c r="M107">
        <v>7.3280000000000003</v>
      </c>
      <c r="N107">
        <v>1.8443000000000001E-2</v>
      </c>
      <c r="O107">
        <v>-0.78256000000000003</v>
      </c>
      <c r="P107">
        <v>0.61319999999999997</v>
      </c>
      <c r="Q107">
        <v>-35.349299999999999</v>
      </c>
      <c r="R107">
        <v>1.7482</v>
      </c>
      <c r="S107">
        <v>0.25517000000000001</v>
      </c>
      <c r="U107" s="4">
        <v>1.343</v>
      </c>
      <c r="V107" s="4">
        <v>3.1134999999999999E-2</v>
      </c>
      <c r="W107" s="18">
        <v>2.0068999999999999</v>
      </c>
      <c r="X107" s="18">
        <v>1.5673999999999999</v>
      </c>
      <c r="Y107" s="4">
        <v>-25.1767</v>
      </c>
      <c r="Z107">
        <v>6.4523999999999998E-2</v>
      </c>
      <c r="AA107" s="18">
        <v>0.11089</v>
      </c>
      <c r="AB107" s="4">
        <f t="shared" si="19"/>
        <v>-27.989242546964537</v>
      </c>
      <c r="AC107">
        <f t="shared" si="20"/>
        <v>-2.8125425469645364</v>
      </c>
    </row>
    <row r="108" spans="2:29" x14ac:dyDescent="0.25">
      <c r="B108" s="2">
        <v>20160406</v>
      </c>
      <c r="C108" t="s">
        <v>71</v>
      </c>
      <c r="D108" s="10"/>
      <c r="E108" s="10"/>
      <c r="F108" s="10"/>
      <c r="I108" s="8">
        <v>73453</v>
      </c>
      <c r="J108" s="8" t="s">
        <v>72</v>
      </c>
      <c r="M108">
        <v>1.5980000000000001</v>
      </c>
      <c r="N108" t="s">
        <v>72</v>
      </c>
      <c r="O108">
        <v>0.58050000000000002</v>
      </c>
      <c r="P108">
        <v>1.6711</v>
      </c>
      <c r="Q108">
        <v>-11.461499999999999</v>
      </c>
      <c r="R108">
        <v>0.94535999999999998</v>
      </c>
      <c r="S108">
        <v>0.17693999999999999</v>
      </c>
      <c r="U108" s="4" t="s">
        <v>72</v>
      </c>
      <c r="V108" s="4" t="s">
        <v>72</v>
      </c>
      <c r="W108" s="8">
        <v>4.3766999999999996</v>
      </c>
      <c r="X108" s="8">
        <v>5.9288999999999996</v>
      </c>
      <c r="Y108" s="4" t="s">
        <v>72</v>
      </c>
      <c r="Z108">
        <v>1.7885999999999999E-2</v>
      </c>
      <c r="AA108" s="18">
        <v>7.6160000000000005E-2</v>
      </c>
      <c r="AB108" s="4" t="e">
        <f t="shared" ref="AB108:AB145" si="21">((Y108*U108)-($AA$1*$AA$2)) / (U108-$AA$2)</f>
        <v>#VALUE!</v>
      </c>
      <c r="AC108" t="e">
        <f t="shared" ref="AC108:AC145" si="22">AB108-Y108</f>
        <v>#VALUE!</v>
      </c>
    </row>
    <row r="109" spans="2:29" x14ac:dyDescent="0.25">
      <c r="B109" s="2">
        <v>20160406</v>
      </c>
      <c r="C109" t="s">
        <v>71</v>
      </c>
      <c r="D109" s="10"/>
      <c r="E109" s="10"/>
      <c r="F109" s="10"/>
      <c r="I109" s="8">
        <v>73454</v>
      </c>
      <c r="J109" s="8" t="s">
        <v>72</v>
      </c>
      <c r="M109">
        <v>1.609</v>
      </c>
      <c r="N109" t="s">
        <v>72</v>
      </c>
      <c r="O109">
        <v>0.58050000000000002</v>
      </c>
      <c r="P109">
        <v>1.6711</v>
      </c>
      <c r="Q109">
        <v>-8.3170999999999999</v>
      </c>
      <c r="R109">
        <v>0.94535999999999998</v>
      </c>
      <c r="S109">
        <v>0.17693999999999999</v>
      </c>
      <c r="U109" s="4" t="s">
        <v>72</v>
      </c>
      <c r="V109" s="4" t="s">
        <v>72</v>
      </c>
      <c r="W109" s="8">
        <v>4.3766999999999996</v>
      </c>
      <c r="X109" s="8">
        <v>5.9288999999999996</v>
      </c>
      <c r="Y109" s="4" t="s">
        <v>72</v>
      </c>
      <c r="Z109">
        <v>1.7885999999999999E-2</v>
      </c>
      <c r="AA109" s="18">
        <v>7.6160000000000005E-2</v>
      </c>
      <c r="AB109" s="4" t="e">
        <f t="shared" si="21"/>
        <v>#VALUE!</v>
      </c>
      <c r="AC109" t="e">
        <f t="shared" si="22"/>
        <v>#VALUE!</v>
      </c>
    </row>
    <row r="110" spans="2:29" x14ac:dyDescent="0.25">
      <c r="B110" s="2">
        <v>20160406</v>
      </c>
      <c r="C110" s="15" t="s">
        <v>71</v>
      </c>
      <c r="D110" s="10"/>
      <c r="E110" s="10"/>
      <c r="F110" s="10"/>
      <c r="I110" s="8">
        <v>73455</v>
      </c>
      <c r="J110" s="8" t="s">
        <v>72</v>
      </c>
      <c r="M110" s="18">
        <v>1.5669999999999999</v>
      </c>
      <c r="N110" s="18" t="s">
        <v>72</v>
      </c>
      <c r="O110" s="18">
        <v>0.58050000000000002</v>
      </c>
      <c r="P110" s="18">
        <v>1.6711</v>
      </c>
      <c r="Q110" s="18">
        <v>-9.4896999999999991</v>
      </c>
      <c r="R110" s="18">
        <v>0.94535999999999998</v>
      </c>
      <c r="S110" s="18">
        <v>0.17693999999999999</v>
      </c>
      <c r="T110" s="18"/>
      <c r="U110" s="4" t="s">
        <v>72</v>
      </c>
      <c r="V110" s="4" t="s">
        <v>72</v>
      </c>
      <c r="W110" s="8">
        <v>4.3766999999999996</v>
      </c>
      <c r="X110" s="8">
        <v>5.9288999999999996</v>
      </c>
      <c r="Y110" s="4" t="s">
        <v>72</v>
      </c>
      <c r="Z110" s="18">
        <v>1.7885999999999999E-2</v>
      </c>
      <c r="AA110" s="18">
        <v>7.6160000000000005E-2</v>
      </c>
      <c r="AB110" s="4" t="e">
        <f t="shared" si="21"/>
        <v>#VALUE!</v>
      </c>
      <c r="AC110" t="e">
        <f t="shared" si="22"/>
        <v>#VALUE!</v>
      </c>
    </row>
    <row r="111" spans="2:29" x14ac:dyDescent="0.25">
      <c r="B111" s="6">
        <v>20160407</v>
      </c>
      <c r="C111" s="15" t="s">
        <v>71</v>
      </c>
      <c r="D111" s="10"/>
      <c r="E111" s="10"/>
      <c r="F111" s="10"/>
      <c r="I111" s="8">
        <v>73505</v>
      </c>
      <c r="J111" s="8" t="s">
        <v>72</v>
      </c>
      <c r="M111" s="18">
        <v>1.5549999999999999</v>
      </c>
      <c r="N111" s="18" t="s">
        <v>72</v>
      </c>
      <c r="O111" s="18">
        <v>-4.2173000000000002E-2</v>
      </c>
      <c r="P111" s="18">
        <v>2.7473999999999998</v>
      </c>
      <c r="Q111" s="18">
        <v>-10.324299999999999</v>
      </c>
      <c r="R111" s="18">
        <v>1.3775999999999999</v>
      </c>
      <c r="S111" s="18">
        <v>0.22384999999999999</v>
      </c>
      <c r="T111" s="18"/>
      <c r="U111" s="4" t="s">
        <v>72</v>
      </c>
      <c r="V111" s="4" t="s">
        <v>72</v>
      </c>
      <c r="W111" s="8">
        <v>1.9202999999999999</v>
      </c>
      <c r="X111" s="8">
        <v>14.536899999999999</v>
      </c>
      <c r="Y111" s="4" t="s">
        <v>72</v>
      </c>
      <c r="Z111" s="18">
        <v>-8.5040000000000004E-2</v>
      </c>
      <c r="AA111" s="18">
        <v>0.37947999999999998</v>
      </c>
      <c r="AB111" s="4" t="e">
        <f t="shared" si="21"/>
        <v>#VALUE!</v>
      </c>
      <c r="AC111" t="e">
        <f t="shared" si="22"/>
        <v>#VALUE!</v>
      </c>
    </row>
    <row r="112" spans="2:29" x14ac:dyDescent="0.25">
      <c r="B112" s="6">
        <v>20160407</v>
      </c>
      <c r="C112" s="15" t="s">
        <v>71</v>
      </c>
      <c r="D112" s="10"/>
      <c r="E112" s="10"/>
      <c r="F112" s="10"/>
      <c r="I112" s="8">
        <v>73506</v>
      </c>
      <c r="J112" s="8" t="s">
        <v>72</v>
      </c>
      <c r="M112" s="18">
        <v>1.704</v>
      </c>
      <c r="N112" s="18" t="s">
        <v>72</v>
      </c>
      <c r="O112" s="18">
        <v>-4.2173000000000002E-2</v>
      </c>
      <c r="P112" s="18">
        <v>2.7473999999999998</v>
      </c>
      <c r="Q112" s="18">
        <v>-10.3222</v>
      </c>
      <c r="R112" s="18">
        <v>1.3775999999999999</v>
      </c>
      <c r="S112" s="18">
        <v>0.22384999999999999</v>
      </c>
      <c r="T112" s="18"/>
      <c r="U112" s="4" t="s">
        <v>72</v>
      </c>
      <c r="V112" s="4" t="s">
        <v>72</v>
      </c>
      <c r="W112" s="8">
        <v>1.9202999999999999</v>
      </c>
      <c r="X112" s="8">
        <v>14.536899999999999</v>
      </c>
      <c r="Y112" s="4" t="s">
        <v>72</v>
      </c>
      <c r="Z112" s="18">
        <v>-8.5040000000000004E-2</v>
      </c>
      <c r="AA112" s="18">
        <v>0.37947999999999998</v>
      </c>
      <c r="AB112" s="4" t="e">
        <f t="shared" si="21"/>
        <v>#VALUE!</v>
      </c>
      <c r="AC112" t="e">
        <f t="shared" si="22"/>
        <v>#VALUE!</v>
      </c>
    </row>
    <row r="113" spans="2:29" x14ac:dyDescent="0.25">
      <c r="B113" s="6">
        <v>20160407</v>
      </c>
      <c r="C113" s="15" t="s">
        <v>71</v>
      </c>
      <c r="D113" s="10"/>
      <c r="E113" s="10"/>
      <c r="F113" s="10"/>
      <c r="I113" s="8">
        <v>73507</v>
      </c>
      <c r="J113" s="8" t="s">
        <v>72</v>
      </c>
      <c r="M113" s="18">
        <v>1.6479999999999999</v>
      </c>
      <c r="N113" s="18" t="s">
        <v>72</v>
      </c>
      <c r="O113" s="18">
        <v>-4.2173000000000002E-2</v>
      </c>
      <c r="P113" s="18">
        <v>2.7473999999999998</v>
      </c>
      <c r="Q113" s="18">
        <v>-9.8681000000000001</v>
      </c>
      <c r="R113" s="18">
        <v>1.3775999999999999</v>
      </c>
      <c r="S113" s="18">
        <v>0.22384999999999999</v>
      </c>
      <c r="T113" s="18"/>
      <c r="U113" s="4" t="s">
        <v>72</v>
      </c>
      <c r="V113" s="4" t="s">
        <v>72</v>
      </c>
      <c r="W113" s="8">
        <v>1.9202999999999999</v>
      </c>
      <c r="X113" s="8">
        <v>14.536899999999999</v>
      </c>
      <c r="Y113" s="4" t="s">
        <v>72</v>
      </c>
      <c r="Z113" s="18">
        <v>-8.5040000000000004E-2</v>
      </c>
      <c r="AA113" s="18">
        <v>0.37947999999999998</v>
      </c>
      <c r="AB113" s="4" t="e">
        <f t="shared" si="21"/>
        <v>#VALUE!</v>
      </c>
      <c r="AC113" t="e">
        <f t="shared" si="22"/>
        <v>#VALUE!</v>
      </c>
    </row>
    <row r="114" spans="2:29" x14ac:dyDescent="0.25">
      <c r="B114" s="3">
        <v>20160407</v>
      </c>
      <c r="C114" s="15" t="s">
        <v>71</v>
      </c>
      <c r="D114" s="10"/>
      <c r="E114" s="10"/>
      <c r="F114" s="10"/>
      <c r="I114" s="8">
        <v>73557</v>
      </c>
      <c r="J114" s="8" t="s">
        <v>72</v>
      </c>
      <c r="M114" s="18">
        <v>1.694</v>
      </c>
      <c r="N114" s="18" t="s">
        <v>72</v>
      </c>
      <c r="O114" s="18">
        <v>-2.5045999999999999</v>
      </c>
      <c r="P114" s="18">
        <v>2.25</v>
      </c>
      <c r="Q114" s="18">
        <v>-7.0148999999999999</v>
      </c>
      <c r="R114" s="18">
        <v>1.1240000000000001</v>
      </c>
      <c r="S114" s="18">
        <v>0.44236999999999999</v>
      </c>
      <c r="T114" s="18"/>
      <c r="U114" s="4" t="s">
        <v>72</v>
      </c>
      <c r="V114" s="4" t="s">
        <v>72</v>
      </c>
      <c r="W114" s="8">
        <v>-8.9486000000000008</v>
      </c>
      <c r="X114" s="8">
        <v>10.6692</v>
      </c>
      <c r="Y114" s="4" t="s">
        <v>72</v>
      </c>
      <c r="Z114" s="18">
        <v>2.8630000000000001E-3</v>
      </c>
      <c r="AA114" s="4">
        <v>0.30913000000000002</v>
      </c>
      <c r="AB114" s="4" t="e">
        <f t="shared" si="21"/>
        <v>#VALUE!</v>
      </c>
      <c r="AC114" t="e">
        <f t="shared" si="22"/>
        <v>#VALUE!</v>
      </c>
    </row>
    <row r="115" spans="2:29" x14ac:dyDescent="0.25">
      <c r="B115" s="3">
        <v>20160407</v>
      </c>
      <c r="C115" s="15" t="s">
        <v>71</v>
      </c>
      <c r="D115" s="10"/>
      <c r="E115" s="10"/>
      <c r="F115" s="10"/>
      <c r="I115" s="8">
        <v>73558</v>
      </c>
      <c r="J115" s="8" t="s">
        <v>72</v>
      </c>
      <c r="M115" s="18">
        <v>1.643</v>
      </c>
      <c r="N115" s="18" t="s">
        <v>72</v>
      </c>
      <c r="O115" s="18">
        <v>-2.5045999999999999</v>
      </c>
      <c r="P115" s="18">
        <v>2.25</v>
      </c>
      <c r="Q115" s="18">
        <v>-12.914999999999999</v>
      </c>
      <c r="R115" s="18">
        <v>1.1240000000000001</v>
      </c>
      <c r="S115" s="18">
        <v>0.44236999999999999</v>
      </c>
      <c r="T115" s="18"/>
      <c r="U115" s="4" t="s">
        <v>72</v>
      </c>
      <c r="V115" s="4" t="s">
        <v>72</v>
      </c>
      <c r="W115" s="8">
        <v>-8.9486000000000008</v>
      </c>
      <c r="X115" s="8">
        <v>10.6692</v>
      </c>
      <c r="Y115" s="4" t="s">
        <v>72</v>
      </c>
      <c r="Z115" s="18">
        <v>2.8630000000000001E-3</v>
      </c>
      <c r="AA115" s="4">
        <v>0.30913000000000002</v>
      </c>
      <c r="AB115" s="4" t="e">
        <f t="shared" si="21"/>
        <v>#VALUE!</v>
      </c>
      <c r="AC115" t="e">
        <f t="shared" si="22"/>
        <v>#VALUE!</v>
      </c>
    </row>
    <row r="116" spans="2:29" x14ac:dyDescent="0.25">
      <c r="B116" s="3">
        <v>20160407</v>
      </c>
      <c r="C116" s="15" t="s">
        <v>71</v>
      </c>
      <c r="D116" s="10"/>
      <c r="E116" s="10"/>
      <c r="F116" s="10"/>
      <c r="I116" s="8">
        <v>73559</v>
      </c>
      <c r="J116" s="8" t="s">
        <v>72</v>
      </c>
      <c r="M116" s="18">
        <v>1.6890000000000001</v>
      </c>
      <c r="N116" s="18" t="s">
        <v>72</v>
      </c>
      <c r="O116" s="18">
        <v>-2.5045999999999999</v>
      </c>
      <c r="P116" s="18">
        <v>2.25</v>
      </c>
      <c r="Q116" s="18">
        <v>-8.1111000000000004</v>
      </c>
      <c r="R116" s="18">
        <v>1.1240000000000001</v>
      </c>
      <c r="S116" s="18">
        <v>0.44236999999999999</v>
      </c>
      <c r="T116" s="18"/>
      <c r="U116" s="4" t="s">
        <v>72</v>
      </c>
      <c r="V116" s="4" t="s">
        <v>72</v>
      </c>
      <c r="W116" s="8">
        <v>-8.9486000000000008</v>
      </c>
      <c r="X116" s="8">
        <v>10.6692</v>
      </c>
      <c r="Y116" s="4" t="s">
        <v>72</v>
      </c>
      <c r="Z116" s="18">
        <v>2.8630000000000001E-3</v>
      </c>
      <c r="AA116" s="4">
        <v>0.30913000000000002</v>
      </c>
      <c r="AB116" s="4" t="e">
        <f t="shared" si="21"/>
        <v>#VALUE!</v>
      </c>
      <c r="AC116" t="e">
        <f t="shared" si="22"/>
        <v>#VALUE!</v>
      </c>
    </row>
    <row r="117" spans="2:29" x14ac:dyDescent="0.25">
      <c r="B117" s="2">
        <v>20160406</v>
      </c>
      <c r="C117" s="15" t="s">
        <v>57</v>
      </c>
      <c r="D117" s="10"/>
      <c r="E117" s="10"/>
      <c r="F117" s="10"/>
      <c r="I117" s="8">
        <v>73422</v>
      </c>
      <c r="J117" s="8">
        <v>7.8490000000000002</v>
      </c>
      <c r="M117" s="18">
        <v>1.677</v>
      </c>
      <c r="N117" s="18">
        <v>2.0407999999999999E-2</v>
      </c>
      <c r="O117" s="18">
        <v>0.58050000000000002</v>
      </c>
      <c r="P117" s="18">
        <v>1.6711</v>
      </c>
      <c r="Q117" s="18">
        <v>-11.246700000000001</v>
      </c>
      <c r="R117" s="18">
        <v>0.94535999999999998</v>
      </c>
      <c r="S117" s="18">
        <v>0.17693999999999999</v>
      </c>
      <c r="T117" s="18"/>
      <c r="U117" s="4">
        <v>12.532</v>
      </c>
      <c r="V117" s="4">
        <v>7.0879999999999999E-2</v>
      </c>
      <c r="W117" s="8">
        <v>4.3766999999999996</v>
      </c>
      <c r="X117" s="8">
        <v>5.9288999999999996</v>
      </c>
      <c r="Y117" s="4">
        <v>-27.601700000000001</v>
      </c>
      <c r="Z117" s="18">
        <v>1.7885999999999999E-2</v>
      </c>
      <c r="AA117" s="18">
        <v>7.6160000000000005E-2</v>
      </c>
      <c r="AB117" s="4">
        <f t="shared" si="21"/>
        <v>-34.200561828430537</v>
      </c>
      <c r="AC117">
        <f t="shared" si="22"/>
        <v>-6.598861828430536</v>
      </c>
    </row>
    <row r="118" spans="2:29" x14ac:dyDescent="0.25">
      <c r="B118" s="6">
        <v>20160407</v>
      </c>
      <c r="C118" s="15" t="s">
        <v>57</v>
      </c>
      <c r="D118" s="10"/>
      <c r="E118" s="10"/>
      <c r="F118" s="10"/>
      <c r="I118" s="8">
        <v>73464</v>
      </c>
      <c r="J118" s="8">
        <v>7.3120000000000003</v>
      </c>
      <c r="M118" s="18">
        <v>2.1970000000000001</v>
      </c>
      <c r="N118" s="18">
        <v>4.1631999999999997E-3</v>
      </c>
      <c r="O118" s="18">
        <v>-4.2173000000000002E-2</v>
      </c>
      <c r="P118" s="18">
        <v>2.7473999999999998</v>
      </c>
      <c r="Q118" s="18">
        <v>-8.3850999999999996</v>
      </c>
      <c r="R118" s="18">
        <v>1.3775999999999999</v>
      </c>
      <c r="S118" s="18">
        <v>0.22384999999999999</v>
      </c>
      <c r="T118" s="18"/>
      <c r="U118" s="4">
        <v>15.298</v>
      </c>
      <c r="V118" s="4">
        <v>2.7123999999999998E-3</v>
      </c>
      <c r="W118" s="8">
        <v>1.9202999999999999</v>
      </c>
      <c r="X118" s="8">
        <v>14.536899999999999</v>
      </c>
      <c r="Y118" s="4">
        <v>-28.110600000000002</v>
      </c>
      <c r="Z118" s="18">
        <v>-8.5040000000000004E-2</v>
      </c>
      <c r="AA118" s="18">
        <v>0.37947999999999998</v>
      </c>
      <c r="AB118" s="4">
        <f t="shared" si="21"/>
        <v>-30.162585618236712</v>
      </c>
      <c r="AC118">
        <f t="shared" si="22"/>
        <v>-2.05198561823671</v>
      </c>
    </row>
    <row r="119" spans="2:29" x14ac:dyDescent="0.25">
      <c r="B119" s="3">
        <v>20160407</v>
      </c>
      <c r="C119" s="15" t="s">
        <v>57</v>
      </c>
      <c r="D119" s="10"/>
      <c r="E119" s="10"/>
      <c r="F119" s="10"/>
      <c r="I119" s="8">
        <v>73547</v>
      </c>
      <c r="J119" s="8">
        <v>7.1269999999999998</v>
      </c>
      <c r="M119" s="18">
        <v>1.8460000000000001</v>
      </c>
      <c r="N119" s="18">
        <v>6.6349E-3</v>
      </c>
      <c r="O119" s="18">
        <v>-2.5045999999999999</v>
      </c>
      <c r="P119" s="18">
        <v>2.25</v>
      </c>
      <c r="Q119" s="18">
        <v>-11.7516</v>
      </c>
      <c r="R119" s="18">
        <v>1.1240000000000001</v>
      </c>
      <c r="S119" s="18">
        <v>0.44236999999999999</v>
      </c>
      <c r="T119" s="18"/>
      <c r="U119" s="4">
        <v>14.08</v>
      </c>
      <c r="V119" s="4">
        <v>6.7099000000000004E-3</v>
      </c>
      <c r="W119" s="8">
        <v>-8.9486000000000008</v>
      </c>
      <c r="X119" s="8">
        <v>10.6692</v>
      </c>
      <c r="Y119" s="4">
        <v>-27.9876</v>
      </c>
      <c r="Z119" s="18">
        <v>2.8630000000000001E-3</v>
      </c>
      <c r="AA119" s="4">
        <v>0.30913000000000002</v>
      </c>
      <c r="AB119" s="4">
        <f t="shared" si="21"/>
        <v>-30.721070922159587</v>
      </c>
      <c r="AC119">
        <f t="shared" si="22"/>
        <v>-2.7334709221595865</v>
      </c>
    </row>
    <row r="120" spans="2:29" x14ac:dyDescent="0.25">
      <c r="B120" s="2">
        <v>20160406</v>
      </c>
      <c r="C120" s="15" t="s">
        <v>64</v>
      </c>
      <c r="D120" s="10"/>
      <c r="E120" s="10"/>
      <c r="F120" s="10"/>
      <c r="I120" s="8">
        <v>73438</v>
      </c>
      <c r="J120" s="8">
        <v>7.2889999999999997</v>
      </c>
      <c r="M120" s="18">
        <v>1.7809999999999999</v>
      </c>
      <c r="N120" s="18">
        <v>2.2341E-2</v>
      </c>
      <c r="O120" s="18">
        <v>0.58050000000000002</v>
      </c>
      <c r="P120" s="18">
        <v>1.6711</v>
      </c>
      <c r="Q120" s="18">
        <v>-8.2995000000000001</v>
      </c>
      <c r="R120" s="18">
        <v>0.94535999999999998</v>
      </c>
      <c r="S120" s="18">
        <v>0.17693999999999999</v>
      </c>
      <c r="T120" s="18"/>
      <c r="U120" s="4">
        <v>12.7</v>
      </c>
      <c r="V120" s="4">
        <v>7.6483999999999996E-2</v>
      </c>
      <c r="W120" s="8">
        <v>4.3766999999999996</v>
      </c>
      <c r="X120" s="8">
        <v>5.9288999999999996</v>
      </c>
      <c r="Y120" s="4">
        <v>-28.052399999999999</v>
      </c>
      <c r="Z120" s="18">
        <v>1.7885999999999999E-2</v>
      </c>
      <c r="AA120" s="18">
        <v>7.6160000000000005E-2</v>
      </c>
      <c r="AB120" s="4">
        <f t="shared" si="21"/>
        <v>763.50236384476364</v>
      </c>
      <c r="AC120">
        <f t="shared" si="22"/>
        <v>791.55476384476367</v>
      </c>
    </row>
    <row r="121" spans="2:29" x14ac:dyDescent="0.25">
      <c r="B121" s="6">
        <v>20160407</v>
      </c>
      <c r="C121" s="15" t="s">
        <v>64</v>
      </c>
      <c r="D121" s="10"/>
      <c r="E121" s="10"/>
      <c r="F121" s="10"/>
      <c r="I121" s="8">
        <v>73501</v>
      </c>
      <c r="J121" s="8">
        <v>7.1669999999999998</v>
      </c>
      <c r="M121" s="18">
        <v>1.78</v>
      </c>
      <c r="N121" s="18">
        <v>2.5731999999999999E-3</v>
      </c>
      <c r="O121" s="18">
        <v>-4.2173000000000002E-2</v>
      </c>
      <c r="P121" s="18">
        <v>2.7473999999999998</v>
      </c>
      <c r="Q121" s="18">
        <v>-10.285600000000001</v>
      </c>
      <c r="R121" s="18">
        <v>1.3775999999999999</v>
      </c>
      <c r="S121" s="18">
        <v>0.22384999999999999</v>
      </c>
      <c r="T121" s="18"/>
      <c r="U121" s="4">
        <v>13.44</v>
      </c>
      <c r="V121" s="4">
        <v>7.9104000000000002E-4</v>
      </c>
      <c r="W121" s="8">
        <v>1.9202999999999999</v>
      </c>
      <c r="X121" s="8">
        <v>14.536899999999999</v>
      </c>
      <c r="Y121" s="4">
        <v>-27.412500000000001</v>
      </c>
      <c r="Z121" s="18">
        <v>-8.5040000000000004E-2</v>
      </c>
      <c r="AA121" s="18">
        <v>0.37947999999999998</v>
      </c>
      <c r="AB121" s="4">
        <f t="shared" si="21"/>
        <v>-22.576415164065409</v>
      </c>
      <c r="AC121">
        <f t="shared" si="22"/>
        <v>4.8360848359345923</v>
      </c>
    </row>
    <row r="122" spans="2:29" x14ac:dyDescent="0.25">
      <c r="B122" s="3">
        <v>20160407</v>
      </c>
      <c r="C122" s="15" t="s">
        <v>64</v>
      </c>
      <c r="D122" s="10"/>
      <c r="E122" s="10"/>
      <c r="F122" s="10"/>
      <c r="I122" s="8">
        <v>73548</v>
      </c>
      <c r="J122" s="8">
        <v>7.35</v>
      </c>
      <c r="M122" s="18">
        <v>1.7450000000000001</v>
      </c>
      <c r="N122" s="18">
        <v>6.0585999999999999E-3</v>
      </c>
      <c r="O122" s="18">
        <v>-2.5045999999999999</v>
      </c>
      <c r="P122" s="18">
        <v>2.25</v>
      </c>
      <c r="Q122" s="18">
        <v>-8.3572000000000006</v>
      </c>
      <c r="R122" s="18">
        <v>1.1240000000000001</v>
      </c>
      <c r="S122" s="18">
        <v>0.44236999999999999</v>
      </c>
      <c r="T122" s="18"/>
      <c r="U122" s="4">
        <v>13.503</v>
      </c>
      <c r="V122" s="4">
        <v>5.9159E-3</v>
      </c>
      <c r="W122" s="8">
        <v>-8.9486000000000008</v>
      </c>
      <c r="X122" s="8">
        <v>10.6692</v>
      </c>
      <c r="Y122" s="4">
        <v>-28.439699999999998</v>
      </c>
      <c r="Z122" s="18">
        <v>2.8630000000000001E-3</v>
      </c>
      <c r="AA122" s="4">
        <v>0.30913000000000002</v>
      </c>
      <c r="AB122" s="4">
        <f t="shared" si="21"/>
        <v>-40.357023463079301</v>
      </c>
      <c r="AC122">
        <f t="shared" si="22"/>
        <v>-11.917323463079303</v>
      </c>
    </row>
    <row r="123" spans="2:29" x14ac:dyDescent="0.25">
      <c r="B123" s="2">
        <v>20160406</v>
      </c>
      <c r="C123" s="15" t="s">
        <v>52</v>
      </c>
      <c r="D123" s="10"/>
      <c r="E123" s="10"/>
      <c r="F123" s="10"/>
      <c r="I123" s="8">
        <v>73411</v>
      </c>
      <c r="J123" s="8">
        <v>34.325000000000003</v>
      </c>
      <c r="M123" s="18">
        <v>1.8320000000000001</v>
      </c>
      <c r="N123" s="18">
        <v>4.7821000000000001E-3</v>
      </c>
      <c r="O123" s="18">
        <v>0.58050000000000002</v>
      </c>
      <c r="P123" s="18">
        <v>1.6711</v>
      </c>
      <c r="Q123" s="18">
        <v>-4.9508999999999999</v>
      </c>
      <c r="R123" s="18">
        <v>0.94535999999999998</v>
      </c>
      <c r="S123" s="18">
        <v>0.17693999999999999</v>
      </c>
      <c r="T123" s="18"/>
      <c r="U123" s="4">
        <v>18.908000000000001</v>
      </c>
      <c r="V123" s="4">
        <v>1.7488E-2</v>
      </c>
      <c r="W123" s="8">
        <v>4.3766999999999996</v>
      </c>
      <c r="X123" s="8">
        <v>5.9288999999999996</v>
      </c>
      <c r="Y123" s="4">
        <v>-26.103200000000001</v>
      </c>
      <c r="Z123" s="18">
        <v>1.7885999999999999E-2</v>
      </c>
      <c r="AA123" s="18">
        <v>7.6160000000000005E-2</v>
      </c>
      <c r="AB123" s="4">
        <f t="shared" si="21"/>
        <v>-22.848490169080502</v>
      </c>
      <c r="AC123">
        <f t="shared" si="22"/>
        <v>3.2547098309194986</v>
      </c>
    </row>
    <row r="124" spans="2:29" x14ac:dyDescent="0.25">
      <c r="B124" s="2">
        <v>20160406</v>
      </c>
      <c r="C124" s="15" t="s">
        <v>52</v>
      </c>
      <c r="D124" s="10"/>
      <c r="E124" s="10"/>
      <c r="F124" s="10"/>
      <c r="I124" s="8">
        <v>73446</v>
      </c>
      <c r="J124" s="8">
        <v>35.061</v>
      </c>
      <c r="M124" s="18">
        <v>1.74</v>
      </c>
      <c r="N124" s="18">
        <v>4.6146E-3</v>
      </c>
      <c r="O124" s="18">
        <v>0.58050000000000002</v>
      </c>
      <c r="P124" s="18">
        <v>1.6711</v>
      </c>
      <c r="Q124" s="18">
        <v>-5.3769</v>
      </c>
      <c r="R124" s="18">
        <v>0.94535999999999998</v>
      </c>
      <c r="S124" s="18">
        <v>0.17693999999999999</v>
      </c>
      <c r="T124" s="18"/>
      <c r="U124" s="4">
        <v>12.364000000000001</v>
      </c>
      <c r="V124" s="4">
        <v>1.5834999999999998E-2</v>
      </c>
      <c r="W124" s="8">
        <v>4.3766999999999996</v>
      </c>
      <c r="X124" s="8">
        <v>5.9288999999999996</v>
      </c>
      <c r="Y124" s="4">
        <v>-27.9453</v>
      </c>
      <c r="Z124" s="18">
        <v>1.7885999999999999E-2</v>
      </c>
      <c r="AA124" s="18">
        <v>7.6160000000000005E-2</v>
      </c>
      <c r="AB124" s="4">
        <f t="shared" si="21"/>
        <v>-18.527352085385939</v>
      </c>
      <c r="AC124">
        <f t="shared" si="22"/>
        <v>9.4179479146140608</v>
      </c>
    </row>
    <row r="125" spans="2:29" x14ac:dyDescent="0.25">
      <c r="B125" s="6">
        <v>20160407</v>
      </c>
      <c r="C125" s="15" t="s">
        <v>52</v>
      </c>
      <c r="D125" s="10"/>
      <c r="E125" s="10"/>
      <c r="F125" s="10"/>
      <c r="I125" s="8">
        <v>73463</v>
      </c>
      <c r="J125" s="8">
        <v>34.283000000000001</v>
      </c>
      <c r="M125" s="18">
        <v>2.2189999999999999</v>
      </c>
      <c r="N125" s="18">
        <v>9.0640999999999996E-4</v>
      </c>
      <c r="O125" s="18">
        <v>-4.2173000000000002E-2</v>
      </c>
      <c r="P125" s="18">
        <v>2.7473999999999998</v>
      </c>
      <c r="Q125" s="18">
        <v>-8.0838000000000001</v>
      </c>
      <c r="R125" s="18">
        <v>1.3775999999999999</v>
      </c>
      <c r="S125" s="18">
        <v>0.22384999999999999</v>
      </c>
      <c r="T125" s="18"/>
      <c r="U125" s="4">
        <v>15.371</v>
      </c>
      <c r="V125" s="4">
        <v>5.9473000000000002E-4</v>
      </c>
      <c r="W125" s="8">
        <v>1.9202999999999999</v>
      </c>
      <c r="X125" s="8">
        <v>14.536899999999999</v>
      </c>
      <c r="Y125" s="4">
        <v>-27.320399999999999</v>
      </c>
      <c r="Z125" s="18">
        <v>-8.5040000000000004E-2</v>
      </c>
      <c r="AA125" s="18">
        <v>0.37947999999999998</v>
      </c>
      <c r="AB125" s="4">
        <f t="shared" si="21"/>
        <v>-25.54908822853772</v>
      </c>
      <c r="AC125">
        <f t="shared" si="22"/>
        <v>1.7713117714622797</v>
      </c>
    </row>
    <row r="126" spans="2:29" x14ac:dyDescent="0.25">
      <c r="B126" s="6">
        <v>20160407</v>
      </c>
      <c r="C126" s="15" t="s">
        <v>52</v>
      </c>
      <c r="D126" s="10"/>
      <c r="E126" s="10"/>
      <c r="F126" s="10"/>
      <c r="I126" s="8">
        <v>73497</v>
      </c>
      <c r="J126" s="8">
        <v>34.734999999999999</v>
      </c>
      <c r="M126" s="18">
        <v>2.09</v>
      </c>
      <c r="N126" s="18">
        <v>7.8773999999999999E-4</v>
      </c>
      <c r="O126" s="18">
        <v>-4.2173000000000002E-2</v>
      </c>
      <c r="P126" s="18">
        <v>2.7473999999999998</v>
      </c>
      <c r="Q126" s="18">
        <v>-5.1395999999999997</v>
      </c>
      <c r="R126" s="18">
        <v>1.3775999999999999</v>
      </c>
      <c r="S126" s="18">
        <v>0.22384999999999999</v>
      </c>
      <c r="T126" s="18"/>
      <c r="U126" s="4">
        <v>18.038</v>
      </c>
      <c r="V126" s="4">
        <v>1.1723E-3</v>
      </c>
      <c r="W126" s="8">
        <v>1.9202999999999999</v>
      </c>
      <c r="X126" s="8">
        <v>14.536899999999999</v>
      </c>
      <c r="Y126" s="4">
        <v>-26.398</v>
      </c>
      <c r="Z126" s="18">
        <v>-8.5040000000000004E-2</v>
      </c>
      <c r="AA126" s="18">
        <v>0.37947999999999998</v>
      </c>
      <c r="AB126" s="4">
        <f t="shared" si="21"/>
        <v>-23.314713901641351</v>
      </c>
      <c r="AC126">
        <f t="shared" si="22"/>
        <v>3.0832860983586485</v>
      </c>
    </row>
    <row r="127" spans="2:29" x14ac:dyDescent="0.25">
      <c r="B127" s="3">
        <v>20160407</v>
      </c>
      <c r="C127" s="15" t="s">
        <v>52</v>
      </c>
      <c r="D127" s="10"/>
      <c r="E127" s="10"/>
      <c r="F127" s="10"/>
      <c r="I127" s="8">
        <v>73515</v>
      </c>
      <c r="J127" s="8">
        <v>34.694000000000003</v>
      </c>
      <c r="M127" s="18">
        <v>1.768</v>
      </c>
      <c r="N127" s="18">
        <v>1.3016E-3</v>
      </c>
      <c r="O127" s="18">
        <v>-2.5045999999999999</v>
      </c>
      <c r="P127" s="18">
        <v>2.25</v>
      </c>
      <c r="Q127" s="18">
        <v>-10.395099999999999</v>
      </c>
      <c r="R127" s="18">
        <v>1.1240000000000001</v>
      </c>
      <c r="S127" s="18">
        <v>0.44236999999999999</v>
      </c>
      <c r="T127" s="18"/>
      <c r="U127" s="4">
        <v>17.649999999999999</v>
      </c>
      <c r="V127" s="4">
        <v>2.1522999999999998E-3</v>
      </c>
      <c r="W127" s="8">
        <v>-8.9486000000000008</v>
      </c>
      <c r="X127" s="8">
        <v>10.6692</v>
      </c>
      <c r="Y127" s="4">
        <v>-29.1404</v>
      </c>
      <c r="Z127" s="18">
        <v>2.8630000000000001E-3</v>
      </c>
      <c r="AA127" s="4">
        <v>0.30913000000000002</v>
      </c>
      <c r="AB127" s="4">
        <f t="shared" si="21"/>
        <v>-32.862650594077181</v>
      </c>
      <c r="AC127">
        <f t="shared" si="22"/>
        <v>-3.7222505940771811</v>
      </c>
    </row>
    <row r="128" spans="2:29" x14ac:dyDescent="0.25">
      <c r="B128" s="3">
        <v>20160407</v>
      </c>
      <c r="C128" s="15" t="s">
        <v>52</v>
      </c>
      <c r="D128" s="10"/>
      <c r="E128" s="10"/>
      <c r="F128" s="10"/>
      <c r="I128" s="8">
        <v>73526</v>
      </c>
      <c r="J128" s="8">
        <v>34.218000000000004</v>
      </c>
      <c r="M128" s="18">
        <v>1.82</v>
      </c>
      <c r="N128" s="18">
        <v>1.3611999999999999E-3</v>
      </c>
      <c r="O128" s="18">
        <v>-2.5045999999999999</v>
      </c>
      <c r="P128" s="18">
        <v>2.25</v>
      </c>
      <c r="Q128" s="18">
        <v>-9.7382000000000009</v>
      </c>
      <c r="R128" s="18">
        <v>1.1240000000000001</v>
      </c>
      <c r="S128" s="18">
        <v>0.44236999999999999</v>
      </c>
      <c r="T128" s="18"/>
      <c r="U128" s="4">
        <v>15.096</v>
      </c>
      <c r="V128" s="4">
        <v>1.6209E-3</v>
      </c>
      <c r="W128" s="8">
        <v>-8.9486000000000008</v>
      </c>
      <c r="X128" s="8">
        <v>10.6692</v>
      </c>
      <c r="Y128" s="4">
        <v>-28.325299999999999</v>
      </c>
      <c r="Z128" s="18">
        <v>2.8630000000000001E-3</v>
      </c>
      <c r="AA128" s="4">
        <v>0.30913000000000002</v>
      </c>
      <c r="AB128" s="4">
        <f t="shared" si="21"/>
        <v>-31.691993385871811</v>
      </c>
      <c r="AC128">
        <f t="shared" si="22"/>
        <v>-3.3666933858718124</v>
      </c>
    </row>
    <row r="129" spans="2:29" x14ac:dyDescent="0.25">
      <c r="B129" s="3">
        <v>20160407</v>
      </c>
      <c r="C129" s="15" t="s">
        <v>52</v>
      </c>
      <c r="D129" s="10"/>
      <c r="E129" s="10"/>
      <c r="F129" s="10"/>
      <c r="I129" s="8">
        <v>73542</v>
      </c>
      <c r="J129" s="8">
        <v>33.99</v>
      </c>
      <c r="M129" s="18">
        <v>1.7949999999999999</v>
      </c>
      <c r="N129" s="18">
        <v>1.3503E-3</v>
      </c>
      <c r="O129" s="18">
        <v>-2.5045999999999999</v>
      </c>
      <c r="P129" s="18">
        <v>2.25</v>
      </c>
      <c r="Q129" s="18">
        <v>-7.2549000000000001</v>
      </c>
      <c r="R129" s="18">
        <v>1.1240000000000001</v>
      </c>
      <c r="S129" s="18">
        <v>0.44236999999999999</v>
      </c>
      <c r="T129" s="18"/>
      <c r="U129" s="4">
        <v>13.593999999999999</v>
      </c>
      <c r="V129" s="4">
        <v>1.2994E-3</v>
      </c>
      <c r="W129" s="8">
        <v>-8.9486000000000008</v>
      </c>
      <c r="X129" s="8">
        <v>10.6692</v>
      </c>
      <c r="Y129" s="4">
        <v>-28.498000000000001</v>
      </c>
      <c r="Z129" s="18">
        <v>2.8630000000000001E-3</v>
      </c>
      <c r="AA129" s="4">
        <v>0.30913000000000002</v>
      </c>
      <c r="AB129" s="4">
        <f t="shared" si="21"/>
        <v>-40.028334497099216</v>
      </c>
      <c r="AC129">
        <f t="shared" si="22"/>
        <v>-11.530334497099215</v>
      </c>
    </row>
    <row r="130" spans="2:29" x14ac:dyDescent="0.25">
      <c r="B130" s="3">
        <v>20160407</v>
      </c>
      <c r="C130" s="15" t="s">
        <v>52</v>
      </c>
      <c r="D130" s="10"/>
      <c r="E130" s="10"/>
      <c r="F130" s="10"/>
      <c r="I130" s="8">
        <v>73549</v>
      </c>
      <c r="J130" s="8">
        <v>34.085999999999999</v>
      </c>
      <c r="M130" s="18">
        <v>1.849</v>
      </c>
      <c r="N130" s="18">
        <v>1.3897E-3</v>
      </c>
      <c r="O130" s="18">
        <v>-2.5045999999999999</v>
      </c>
      <c r="P130" s="18">
        <v>2.25</v>
      </c>
      <c r="Q130" s="18">
        <v>-9.7075999999999993</v>
      </c>
      <c r="R130" s="18">
        <v>1.1240000000000001</v>
      </c>
      <c r="S130" s="18">
        <v>0.44236999999999999</v>
      </c>
      <c r="T130" s="18"/>
      <c r="U130" s="4">
        <v>12.795999999999999</v>
      </c>
      <c r="V130" s="4">
        <v>1.1195999999999999E-3</v>
      </c>
      <c r="W130" s="8">
        <v>-8.9486000000000008</v>
      </c>
      <c r="X130" s="8">
        <v>10.6692</v>
      </c>
      <c r="Y130" s="4">
        <v>-28.366</v>
      </c>
      <c r="Z130" s="18">
        <v>2.8630000000000001E-3</v>
      </c>
      <c r="AA130" s="4">
        <v>0.30913000000000002</v>
      </c>
      <c r="AB130" s="4">
        <f t="shared" si="21"/>
        <v>-123.2982386947175</v>
      </c>
      <c r="AC130">
        <f t="shared" si="22"/>
        <v>-94.932238694717498</v>
      </c>
    </row>
    <row r="131" spans="2:29" x14ac:dyDescent="0.25">
      <c r="B131" s="3">
        <v>20160407</v>
      </c>
      <c r="C131" s="15" t="s">
        <v>52</v>
      </c>
      <c r="D131" s="10"/>
      <c r="E131" s="10"/>
      <c r="F131" s="10"/>
      <c r="I131" s="8">
        <v>73550</v>
      </c>
      <c r="J131" s="8">
        <v>34.808999999999997</v>
      </c>
      <c r="M131" s="18">
        <v>1.8380000000000001</v>
      </c>
      <c r="N131" s="18">
        <v>1.3522E-3</v>
      </c>
      <c r="O131" s="18">
        <v>-2.5045999999999999</v>
      </c>
      <c r="P131" s="18">
        <v>2.25</v>
      </c>
      <c r="Q131" s="18">
        <v>-10.5741</v>
      </c>
      <c r="R131" s="18">
        <v>1.1240000000000001</v>
      </c>
      <c r="S131" s="18">
        <v>0.44236999999999999</v>
      </c>
      <c r="T131" s="18"/>
      <c r="U131" s="4">
        <v>13.731</v>
      </c>
      <c r="V131" s="4">
        <v>1.2983999999999999E-3</v>
      </c>
      <c r="W131" s="8">
        <v>-8.9486000000000008</v>
      </c>
      <c r="X131" s="8">
        <v>10.6692</v>
      </c>
      <c r="Y131" s="4">
        <v>-28.0855</v>
      </c>
      <c r="Z131" s="18">
        <v>2.8630000000000001E-3</v>
      </c>
      <c r="AA131" s="4">
        <v>0.30913000000000002</v>
      </c>
      <c r="AB131" s="4">
        <f t="shared" si="21"/>
        <v>-32.962793734510441</v>
      </c>
      <c r="AC131">
        <f t="shared" si="22"/>
        <v>-4.8772937345104417</v>
      </c>
    </row>
    <row r="132" spans="2:29" x14ac:dyDescent="0.25">
      <c r="B132" s="3">
        <v>20160407</v>
      </c>
      <c r="C132" s="15" t="s">
        <v>52</v>
      </c>
      <c r="D132" s="10"/>
      <c r="E132" s="10"/>
      <c r="F132" s="10"/>
      <c r="I132" s="8">
        <v>73551</v>
      </c>
      <c r="J132" s="8">
        <v>33.808</v>
      </c>
      <c r="M132" s="18">
        <v>1.7589999999999999</v>
      </c>
      <c r="N132" s="18">
        <v>1.3285E-3</v>
      </c>
      <c r="O132" s="18">
        <v>-2.5045999999999999</v>
      </c>
      <c r="P132" s="18">
        <v>2.25</v>
      </c>
      <c r="Q132" s="18">
        <v>-9.8337000000000003</v>
      </c>
      <c r="R132" s="18">
        <v>1.1240000000000001</v>
      </c>
      <c r="S132" s="18">
        <v>0.44236999999999999</v>
      </c>
      <c r="T132" s="18"/>
      <c r="U132" s="4">
        <v>12.901</v>
      </c>
      <c r="V132" s="4">
        <v>1.1521999999999999E-3</v>
      </c>
      <c r="W132" s="8">
        <v>-8.9486000000000008</v>
      </c>
      <c r="X132" s="8">
        <v>10.6692</v>
      </c>
      <c r="Y132" s="4">
        <v>-28.636600000000001</v>
      </c>
      <c r="Z132" s="18">
        <v>2.8630000000000001E-3</v>
      </c>
      <c r="AA132" s="4">
        <v>0.30913000000000002</v>
      </c>
      <c r="AB132" s="4">
        <f t="shared" si="21"/>
        <v>-90.119957508755277</v>
      </c>
      <c r="AC132">
        <f t="shared" si="22"/>
        <v>-61.483357508755276</v>
      </c>
    </row>
    <row r="133" spans="2:29" x14ac:dyDescent="0.25">
      <c r="B133" s="3">
        <v>20160407</v>
      </c>
      <c r="C133" s="15" t="s">
        <v>52</v>
      </c>
      <c r="D133" s="10"/>
      <c r="E133" s="10"/>
      <c r="F133" s="10"/>
      <c r="I133" s="8">
        <v>73552</v>
      </c>
      <c r="J133" s="8">
        <v>34.811999999999998</v>
      </c>
      <c r="M133" s="18">
        <v>1.839</v>
      </c>
      <c r="N133" s="18">
        <v>1.3529E-3</v>
      </c>
      <c r="O133" s="18">
        <v>-2.5045999999999999</v>
      </c>
      <c r="P133" s="18">
        <v>2.25</v>
      </c>
      <c r="Q133" s="18">
        <v>-8.6948000000000008</v>
      </c>
      <c r="R133" s="18">
        <v>1.1240000000000001</v>
      </c>
      <c r="S133" s="18">
        <v>0.44236999999999999</v>
      </c>
      <c r="T133" s="18"/>
      <c r="U133" s="4">
        <v>13.342000000000001</v>
      </c>
      <c r="V133" s="4">
        <v>1.2143E-3</v>
      </c>
      <c r="W133" s="8">
        <v>-8.9486000000000008</v>
      </c>
      <c r="X133" s="8">
        <v>10.6692</v>
      </c>
      <c r="Y133" s="4">
        <v>-28.2637</v>
      </c>
      <c r="Z133" s="18">
        <v>2.8630000000000001E-3</v>
      </c>
      <c r="AA133" s="4">
        <v>0.30913000000000002</v>
      </c>
      <c r="AB133" s="4">
        <f t="shared" si="21"/>
        <v>-39.68193185937217</v>
      </c>
      <c r="AC133">
        <f t="shared" si="22"/>
        <v>-11.41823185937217</v>
      </c>
    </row>
    <row r="134" spans="2:29" x14ac:dyDescent="0.25">
      <c r="B134" s="3">
        <v>20160407</v>
      </c>
      <c r="C134" s="15" t="s">
        <v>52</v>
      </c>
      <c r="D134" s="10"/>
      <c r="E134" s="10"/>
      <c r="F134" s="10"/>
      <c r="I134" s="8">
        <v>73553</v>
      </c>
      <c r="J134" s="8">
        <v>34.058999999999997</v>
      </c>
      <c r="M134" s="18">
        <v>1.776</v>
      </c>
      <c r="N134" s="18">
        <v>1.3323E-3</v>
      </c>
      <c r="O134" s="18">
        <v>-2.5045999999999999</v>
      </c>
      <c r="P134" s="18">
        <v>2.25</v>
      </c>
      <c r="Q134" s="18">
        <v>-5.9490999999999996</v>
      </c>
      <c r="R134" s="18">
        <v>1.1240000000000001</v>
      </c>
      <c r="S134" s="18">
        <v>0.44236999999999999</v>
      </c>
      <c r="T134" s="18"/>
      <c r="U134" s="4">
        <v>12.377000000000001</v>
      </c>
      <c r="V134" s="4">
        <v>1.0280000000000001E-3</v>
      </c>
      <c r="W134" s="8">
        <v>-8.9486000000000008</v>
      </c>
      <c r="X134" s="8">
        <v>10.6692</v>
      </c>
      <c r="Y134" s="4">
        <v>-28.139399999999998</v>
      </c>
      <c r="Z134" s="18">
        <v>2.8630000000000001E-3</v>
      </c>
      <c r="AA134" s="4">
        <v>0.30913000000000002</v>
      </c>
      <c r="AB134" s="4">
        <f t="shared" si="21"/>
        <v>-10.848158880854195</v>
      </c>
      <c r="AC134">
        <f t="shared" si="22"/>
        <v>17.291241119145802</v>
      </c>
    </row>
    <row r="135" spans="2:29" x14ac:dyDescent="0.25">
      <c r="B135" s="13">
        <v>20160427</v>
      </c>
      <c r="C135" s="15" t="s">
        <v>130</v>
      </c>
      <c r="D135" s="18"/>
      <c r="F135" s="18"/>
      <c r="I135" s="18">
        <v>74376</v>
      </c>
      <c r="J135" s="18">
        <v>35.359000000000002</v>
      </c>
      <c r="M135" s="18">
        <v>4.3310000000000004</v>
      </c>
      <c r="N135" s="18">
        <v>8.8060000000000005E-4</v>
      </c>
      <c r="O135" s="18">
        <v>-0.78256000000000003</v>
      </c>
      <c r="P135" s="18">
        <v>0.61319999999999997</v>
      </c>
      <c r="Q135" s="18">
        <v>-8.3391999999999999</v>
      </c>
      <c r="R135" s="18">
        <v>1.7482</v>
      </c>
      <c r="S135" s="18">
        <v>0.25517000000000001</v>
      </c>
      <c r="T135" s="18"/>
      <c r="U135" s="4">
        <v>1.113</v>
      </c>
      <c r="V135" s="4">
        <v>4.2233000000000001E-3</v>
      </c>
      <c r="W135" s="18">
        <v>2.0068999999999999</v>
      </c>
      <c r="X135" s="18">
        <v>1.5673999999999999</v>
      </c>
      <c r="Y135" s="4">
        <v>-21.366099999999999</v>
      </c>
      <c r="Z135" s="18">
        <v>6.4523999999999998E-2</v>
      </c>
      <c r="AA135" s="18">
        <v>0.11089</v>
      </c>
      <c r="AB135" s="4">
        <f t="shared" si="21"/>
        <v>-28.299289942196634</v>
      </c>
      <c r="AC135">
        <f t="shared" si="22"/>
        <v>-6.9331899421966341</v>
      </c>
    </row>
    <row r="136" spans="2:29" x14ac:dyDescent="0.25">
      <c r="B136" s="13">
        <v>20160427</v>
      </c>
      <c r="C136" s="15" t="s">
        <v>130</v>
      </c>
      <c r="D136" s="18"/>
      <c r="F136" s="18"/>
      <c r="I136" s="18">
        <v>74400</v>
      </c>
      <c r="J136" s="18">
        <v>34.78</v>
      </c>
      <c r="M136" s="18">
        <v>3.62</v>
      </c>
      <c r="N136" s="18">
        <v>3.5321000000000001E-4</v>
      </c>
      <c r="O136" s="18">
        <v>-0.78256000000000003</v>
      </c>
      <c r="P136" s="18">
        <v>0.61319999999999997</v>
      </c>
      <c r="Q136" s="18">
        <v>-12.5396</v>
      </c>
      <c r="R136" s="18">
        <v>1.7482</v>
      </c>
      <c r="S136" s="18">
        <v>0.25517000000000001</v>
      </c>
      <c r="T136" s="18"/>
      <c r="U136" s="4">
        <v>0.6</v>
      </c>
      <c r="V136" s="4">
        <v>1.8959999999999999E-3</v>
      </c>
      <c r="W136" s="18">
        <v>2.0068999999999999</v>
      </c>
      <c r="X136" s="18">
        <v>1.5673999999999999</v>
      </c>
      <c r="Y136" s="4">
        <v>-31.099499999999999</v>
      </c>
      <c r="Z136" s="18">
        <v>6.4523999999999998E-2</v>
      </c>
      <c r="AA136" s="18">
        <v>0.11089</v>
      </c>
      <c r="AB136" s="4">
        <f t="shared" si="21"/>
        <v>-27.523068830892971</v>
      </c>
      <c r="AC136">
        <f t="shared" si="22"/>
        <v>3.5764311691070283</v>
      </c>
    </row>
    <row r="137" spans="2:29" x14ac:dyDescent="0.25">
      <c r="B137" s="6">
        <v>20160407</v>
      </c>
      <c r="C137" s="15" t="s">
        <v>97</v>
      </c>
      <c r="D137" s="10"/>
      <c r="E137" s="10"/>
      <c r="F137" s="10"/>
      <c r="I137" s="8">
        <v>73460</v>
      </c>
      <c r="J137" s="8">
        <v>5.1999999999999998E-2</v>
      </c>
      <c r="M137" s="18">
        <v>7.1429999999999998</v>
      </c>
      <c r="N137" s="18">
        <v>3.3224</v>
      </c>
      <c r="O137" s="18">
        <v>-4.2173000000000002E-2</v>
      </c>
      <c r="P137" s="18">
        <v>2.7473999999999998</v>
      </c>
      <c r="Q137" s="18">
        <v>-3.9967000000000001</v>
      </c>
      <c r="R137" s="18">
        <v>1.3775999999999999</v>
      </c>
      <c r="S137" s="18">
        <v>0.22384999999999999</v>
      </c>
      <c r="T137" s="18"/>
      <c r="U137" s="4">
        <v>101.81100000000001</v>
      </c>
      <c r="V137" s="4">
        <v>13.063700000000001</v>
      </c>
      <c r="W137" s="8">
        <v>1.9202999999999999</v>
      </c>
      <c r="X137" s="8">
        <v>14.536899999999999</v>
      </c>
      <c r="Y137" s="4">
        <v>-28.913799999999998</v>
      </c>
      <c r="Z137" s="18">
        <v>-8.5040000000000004E-2</v>
      </c>
      <c r="AA137" s="18">
        <v>0.37947999999999998</v>
      </c>
      <c r="AB137" s="4">
        <f t="shared" si="21"/>
        <v>-29.088026319344323</v>
      </c>
      <c r="AC137">
        <f t="shared" si="22"/>
        <v>-0.17422631934432431</v>
      </c>
    </row>
    <row r="138" spans="2:29" x14ac:dyDescent="0.25">
      <c r="B138" s="3">
        <v>20160407</v>
      </c>
      <c r="C138" s="15" t="s">
        <v>51</v>
      </c>
      <c r="D138" s="10"/>
      <c r="E138" s="10"/>
      <c r="F138" s="10"/>
      <c r="I138" s="8">
        <v>73555</v>
      </c>
      <c r="J138" s="8">
        <v>4.1000000000000002E-2</v>
      </c>
      <c r="M138" s="18">
        <v>13.382999999999999</v>
      </c>
      <c r="N138" s="18">
        <v>8.8339999999999996</v>
      </c>
      <c r="O138" s="18">
        <v>-2.5045999999999999</v>
      </c>
      <c r="P138" s="18">
        <v>2.25</v>
      </c>
      <c r="Q138" s="18">
        <v>-4.9709000000000003</v>
      </c>
      <c r="R138" s="18">
        <v>1.1240000000000001</v>
      </c>
      <c r="S138" s="18">
        <v>0.44236999999999999</v>
      </c>
      <c r="T138" s="18"/>
      <c r="U138" s="4">
        <v>228.04400000000001</v>
      </c>
      <c r="V138" s="4">
        <v>40.4161</v>
      </c>
      <c r="W138" s="8">
        <v>-8.9486000000000008</v>
      </c>
      <c r="X138" s="8">
        <v>10.6692</v>
      </c>
      <c r="Y138" s="4">
        <v>-13.362299999999999</v>
      </c>
      <c r="Z138" s="18">
        <v>2.8630000000000001E-3</v>
      </c>
      <c r="AA138" s="4">
        <v>0.30913000000000002</v>
      </c>
      <c r="AB138" s="4">
        <f t="shared" si="21"/>
        <v>-12.5167949250171</v>
      </c>
      <c r="AC138">
        <f t="shared" si="22"/>
        <v>0.84550507498289917</v>
      </c>
    </row>
    <row r="139" spans="2:29" x14ac:dyDescent="0.25">
      <c r="B139" s="2">
        <v>20160406</v>
      </c>
      <c r="C139" s="15" t="s">
        <v>65</v>
      </c>
      <c r="D139" s="10"/>
      <c r="E139" s="10"/>
      <c r="F139" s="10"/>
      <c r="I139" s="8">
        <v>73439</v>
      </c>
      <c r="J139" s="8">
        <v>4.1000000000000002E-2</v>
      </c>
      <c r="M139" s="18">
        <v>3.7410000000000001</v>
      </c>
      <c r="N139" s="18">
        <v>5.1929999999999996</v>
      </c>
      <c r="O139" s="18">
        <v>0.58050000000000002</v>
      </c>
      <c r="P139" s="18">
        <v>1.6711</v>
      </c>
      <c r="Q139" s="18">
        <v>1.5668</v>
      </c>
      <c r="R139" s="18">
        <v>0.94535999999999998</v>
      </c>
      <c r="S139" s="18">
        <v>0.17693999999999999</v>
      </c>
      <c r="T139" s="18"/>
      <c r="U139" s="4">
        <v>419.29199999999997</v>
      </c>
      <c r="V139" s="4">
        <v>81.950999999999993</v>
      </c>
      <c r="W139" s="8">
        <v>4.3766999999999996</v>
      </c>
      <c r="X139" s="8">
        <v>5.9288999999999996</v>
      </c>
      <c r="Y139" s="4">
        <v>-33.909599999999998</v>
      </c>
      <c r="Z139" s="18">
        <v>1.7885999999999999E-2</v>
      </c>
      <c r="AA139" s="18">
        <v>7.6160000000000005E-2</v>
      </c>
      <c r="AB139" s="4">
        <f t="shared" si="21"/>
        <v>-34.103900827266365</v>
      </c>
      <c r="AC139">
        <f t="shared" si="22"/>
        <v>-0.19430082726636755</v>
      </c>
    </row>
    <row r="140" spans="2:29" x14ac:dyDescent="0.25">
      <c r="B140" s="13">
        <v>20160427</v>
      </c>
      <c r="C140" s="15"/>
      <c r="I140" s="16">
        <v>74411</v>
      </c>
      <c r="J140" s="17" t="s">
        <v>72</v>
      </c>
      <c r="M140" s="18">
        <v>3.51</v>
      </c>
      <c r="N140" s="18" t="s">
        <v>72</v>
      </c>
      <c r="O140" s="18">
        <v>-0.78256000000000003</v>
      </c>
      <c r="P140" s="18">
        <v>0.61319999999999997</v>
      </c>
      <c r="Q140" s="18">
        <v>-12.8689</v>
      </c>
      <c r="R140" s="18">
        <v>1.7482</v>
      </c>
      <c r="S140" s="18">
        <v>0.25517000000000001</v>
      </c>
      <c r="T140" s="18"/>
      <c r="U140" s="4" t="s">
        <v>72</v>
      </c>
      <c r="V140" s="4" t="s">
        <v>72</v>
      </c>
      <c r="W140" s="18">
        <v>2.0068999999999999</v>
      </c>
      <c r="X140" s="18">
        <v>1.5673999999999999</v>
      </c>
      <c r="Y140" s="4" t="s">
        <v>72</v>
      </c>
      <c r="Z140" s="18">
        <v>6.4523999999999998E-2</v>
      </c>
      <c r="AA140" s="18">
        <v>0.11089</v>
      </c>
      <c r="AB140" s="4" t="e">
        <f t="shared" si="21"/>
        <v>#VALUE!</v>
      </c>
      <c r="AC140" t="e">
        <f t="shared" si="22"/>
        <v>#VALUE!</v>
      </c>
    </row>
    <row r="141" spans="2:29" x14ac:dyDescent="0.25">
      <c r="B141" s="13">
        <v>20160427</v>
      </c>
      <c r="C141" s="15"/>
      <c r="I141" s="16">
        <v>74412</v>
      </c>
      <c r="J141" s="17" t="s">
        <v>72</v>
      </c>
      <c r="M141" s="18">
        <v>3.5550000000000002</v>
      </c>
      <c r="N141" s="18" t="s">
        <v>72</v>
      </c>
      <c r="O141" s="18">
        <v>-0.78256000000000003</v>
      </c>
      <c r="P141" s="18">
        <v>0.61319999999999997</v>
      </c>
      <c r="Q141" s="18">
        <v>-13.225099999999999</v>
      </c>
      <c r="R141" s="18">
        <v>1.7482</v>
      </c>
      <c r="S141" s="18">
        <v>0.25517000000000001</v>
      </c>
      <c r="T141" s="18"/>
      <c r="U141" s="4" t="s">
        <v>72</v>
      </c>
      <c r="V141" s="4" t="s">
        <v>72</v>
      </c>
      <c r="W141" s="18">
        <v>2.0068999999999999</v>
      </c>
      <c r="X141" s="18">
        <v>1.5673999999999999</v>
      </c>
      <c r="Y141" s="4" t="s">
        <v>72</v>
      </c>
      <c r="Z141" s="18">
        <v>6.4523999999999998E-2</v>
      </c>
      <c r="AA141" s="18">
        <v>0.11089</v>
      </c>
      <c r="AB141" s="4" t="e">
        <f t="shared" si="21"/>
        <v>#VALUE!</v>
      </c>
      <c r="AC141" t="e">
        <f t="shared" si="22"/>
        <v>#VALUE!</v>
      </c>
    </row>
    <row r="142" spans="2:29" x14ac:dyDescent="0.25">
      <c r="B142" s="13">
        <v>20160427</v>
      </c>
      <c r="C142" s="15"/>
      <c r="I142" s="16">
        <v>74413</v>
      </c>
      <c r="J142" s="17" t="s">
        <v>72</v>
      </c>
      <c r="M142" s="18">
        <v>3.5960000000000001</v>
      </c>
      <c r="N142" s="18" t="s">
        <v>72</v>
      </c>
      <c r="O142" s="18">
        <v>-0.78256000000000003</v>
      </c>
      <c r="P142" s="18">
        <v>0.61319999999999997</v>
      </c>
      <c r="Q142" s="18">
        <v>-12.734400000000001</v>
      </c>
      <c r="R142" s="18">
        <v>1.7482</v>
      </c>
      <c r="S142" s="18">
        <v>0.25517000000000001</v>
      </c>
      <c r="T142" s="18"/>
      <c r="U142" s="4" t="s">
        <v>72</v>
      </c>
      <c r="V142" s="4" t="s">
        <v>72</v>
      </c>
      <c r="W142" s="18">
        <v>2.0068999999999999</v>
      </c>
      <c r="X142" s="18">
        <v>1.5673999999999999</v>
      </c>
      <c r="Y142" s="4" t="s">
        <v>72</v>
      </c>
      <c r="Z142" s="18">
        <v>6.4523999999999998E-2</v>
      </c>
      <c r="AA142" s="18">
        <v>0.11089</v>
      </c>
      <c r="AB142" s="4" t="e">
        <f t="shared" si="21"/>
        <v>#VALUE!</v>
      </c>
      <c r="AC142" t="e">
        <f t="shared" si="22"/>
        <v>#VALUE!</v>
      </c>
    </row>
    <row r="143" spans="2:29" x14ac:dyDescent="0.25">
      <c r="B143" s="13">
        <v>20160427</v>
      </c>
      <c r="C143" s="15"/>
      <c r="I143" s="16">
        <v>74414</v>
      </c>
      <c r="J143" s="17" t="s">
        <v>72</v>
      </c>
      <c r="M143" s="18">
        <v>3.4550000000000001</v>
      </c>
      <c r="N143" s="18" t="s">
        <v>72</v>
      </c>
      <c r="O143" s="18">
        <v>-0.78256000000000003</v>
      </c>
      <c r="P143" s="18">
        <v>0.61319999999999997</v>
      </c>
      <c r="Q143" s="18">
        <v>-13.4099</v>
      </c>
      <c r="R143" s="18">
        <v>1.7482</v>
      </c>
      <c r="S143" s="18">
        <v>0.25517000000000001</v>
      </c>
      <c r="T143" s="18"/>
      <c r="U143" s="4" t="s">
        <v>72</v>
      </c>
      <c r="V143" s="4" t="s">
        <v>72</v>
      </c>
      <c r="W143" s="18">
        <v>2.0068999999999999</v>
      </c>
      <c r="X143" s="18">
        <v>1.5673999999999999</v>
      </c>
      <c r="Y143" s="4" t="s">
        <v>72</v>
      </c>
      <c r="Z143" s="18">
        <v>6.4523999999999998E-2</v>
      </c>
      <c r="AA143" s="18">
        <v>0.11089</v>
      </c>
      <c r="AB143" s="4" t="e">
        <f t="shared" si="21"/>
        <v>#VALUE!</v>
      </c>
      <c r="AC143" t="e">
        <f t="shared" si="22"/>
        <v>#VALUE!</v>
      </c>
    </row>
    <row r="144" spans="2:29" x14ac:dyDescent="0.25">
      <c r="B144" s="13">
        <v>20160427</v>
      </c>
      <c r="C144" s="15"/>
      <c r="I144" s="16">
        <v>74415</v>
      </c>
      <c r="J144" s="17" t="s">
        <v>72</v>
      </c>
      <c r="M144" s="18">
        <v>3.67</v>
      </c>
      <c r="N144" s="18" t="s">
        <v>72</v>
      </c>
      <c r="O144" s="18">
        <v>-0.78256000000000003</v>
      </c>
      <c r="P144" s="18">
        <v>0.61319999999999997</v>
      </c>
      <c r="Q144" s="18">
        <v>-12.5228</v>
      </c>
      <c r="R144" s="18">
        <v>1.7482</v>
      </c>
      <c r="S144" s="18">
        <v>0.25517000000000001</v>
      </c>
      <c r="T144" s="18"/>
      <c r="U144" s="4" t="s">
        <v>72</v>
      </c>
      <c r="V144" s="4" t="s">
        <v>72</v>
      </c>
      <c r="W144" s="18">
        <v>2.0068999999999999</v>
      </c>
      <c r="X144" s="18">
        <v>1.5673999999999999</v>
      </c>
      <c r="Y144" s="4" t="s">
        <v>72</v>
      </c>
      <c r="Z144" s="18">
        <v>6.4523999999999998E-2</v>
      </c>
      <c r="AA144" s="18">
        <v>0.11089</v>
      </c>
      <c r="AB144" s="4" t="e">
        <f t="shared" si="21"/>
        <v>#VALUE!</v>
      </c>
      <c r="AC144" t="e">
        <f t="shared" si="22"/>
        <v>#VALUE!</v>
      </c>
    </row>
    <row r="145" spans="2:29" x14ac:dyDescent="0.25">
      <c r="B145" s="13">
        <v>20160427</v>
      </c>
      <c r="C145" s="15"/>
      <c r="I145" s="16">
        <v>74416</v>
      </c>
      <c r="J145" s="17" t="s">
        <v>72</v>
      </c>
      <c r="M145" s="18">
        <v>3.4239999999999999</v>
      </c>
      <c r="N145" s="18" t="s">
        <v>72</v>
      </c>
      <c r="O145" s="18">
        <v>-0.78256000000000003</v>
      </c>
      <c r="P145" s="18">
        <v>0.61319999999999997</v>
      </c>
      <c r="Q145" s="18">
        <v>-13.917299999999999</v>
      </c>
      <c r="R145" s="18">
        <v>1.7482</v>
      </c>
      <c r="S145" s="18">
        <v>0.25517000000000001</v>
      </c>
      <c r="T145" s="18"/>
      <c r="U145" s="4" t="s">
        <v>72</v>
      </c>
      <c r="V145" s="4" t="s">
        <v>72</v>
      </c>
      <c r="W145" s="18">
        <v>2.0068999999999999</v>
      </c>
      <c r="X145" s="18">
        <v>1.5673999999999999</v>
      </c>
      <c r="Y145" s="4" t="s">
        <v>72</v>
      </c>
      <c r="Z145" s="18">
        <v>6.4523999999999998E-2</v>
      </c>
      <c r="AA145" s="18">
        <v>0.11089</v>
      </c>
      <c r="AB145" s="4" t="e">
        <f t="shared" si="21"/>
        <v>#VALUE!</v>
      </c>
      <c r="AC145" t="e">
        <f t="shared" si="22"/>
        <v>#VALUE!</v>
      </c>
    </row>
    <row r="151" spans="2:29" x14ac:dyDescent="0.25">
      <c r="V151" s="4">
        <f>SUM(V117:V122)/6</f>
        <v>2.724887333333333E-2</v>
      </c>
    </row>
  </sheetData>
  <sortState ref="A108:AF145">
    <sortCondition ref="C108:C145"/>
  </sortState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45"/>
  <sheetViews>
    <sheetView topLeftCell="L3" zoomScale="70" zoomScaleNormal="70" workbookViewId="0">
      <pane xSplit="12540" ySplit="750" topLeftCell="Z1" activePane="bottomLeft"/>
      <selection activeCell="G1" sqref="G1"/>
      <selection pane="topRight" activeCell="P7" sqref="P7"/>
      <selection pane="bottomLeft" activeCell="Z2" sqref="Z1:Z2"/>
      <selection pane="bottomRight" activeCell="AF3" sqref="AF3"/>
    </sheetView>
  </sheetViews>
  <sheetFormatPr defaultRowHeight="15" x14ac:dyDescent="0.25"/>
  <cols>
    <col min="1" max="1" width="6.140625" style="18" customWidth="1"/>
    <col min="2" max="2" width="13.28515625" style="18" customWidth="1"/>
    <col min="3" max="5" width="9.140625" style="18"/>
    <col min="6" max="7" width="9.140625" style="4"/>
    <col min="8" max="8" width="9.140625" style="8"/>
    <col min="9" max="9" width="8" style="8" customWidth="1"/>
    <col min="10" max="19" width="9.140625" style="18"/>
    <col min="20" max="20" width="9.140625" style="4"/>
    <col min="21" max="21" width="14.42578125" style="4" customWidth="1"/>
    <col min="22" max="22" width="9.140625" style="8"/>
    <col min="23" max="23" width="8.5703125" style="8" customWidth="1"/>
    <col min="24" max="24" width="21.7109375" style="4" customWidth="1"/>
    <col min="25" max="25" width="17.140625" style="18" customWidth="1"/>
    <col min="26" max="26" width="9.140625" style="18"/>
    <col min="27" max="27" width="25.85546875" style="4" customWidth="1"/>
    <col min="28" max="16384" width="9.140625" style="18"/>
  </cols>
  <sheetData>
    <row r="1" spans="2:31" x14ac:dyDescent="0.25">
      <c r="Y1" s="1" t="s">
        <v>75</v>
      </c>
      <c r="Z1" s="1">
        <v>-27.691957142857145</v>
      </c>
    </row>
    <row r="2" spans="2:31" x14ac:dyDescent="0.25">
      <c r="Y2" s="1" t="s">
        <v>76</v>
      </c>
      <c r="Z2" s="1">
        <v>12.705785714285714</v>
      </c>
    </row>
    <row r="3" spans="2:31" x14ac:dyDescent="0.25">
      <c r="B3" s="18" t="s">
        <v>1</v>
      </c>
      <c r="E3" s="18" t="s">
        <v>112</v>
      </c>
      <c r="F3" s="4" t="s">
        <v>73</v>
      </c>
      <c r="G3" s="4" t="s">
        <v>73</v>
      </c>
      <c r="L3" s="18" t="s">
        <v>2</v>
      </c>
      <c r="T3" s="4" t="s">
        <v>3</v>
      </c>
      <c r="AB3" s="18" t="s">
        <v>78</v>
      </c>
      <c r="AE3" s="18" t="s">
        <v>154</v>
      </c>
    </row>
    <row r="4" spans="2:31" x14ac:dyDescent="0.25">
      <c r="B4" s="18" t="s">
        <v>4</v>
      </c>
      <c r="C4" s="18" t="s">
        <v>5</v>
      </c>
      <c r="D4" s="18" t="s">
        <v>113</v>
      </c>
      <c r="F4" s="4" t="s">
        <v>74</v>
      </c>
      <c r="G4" s="4" t="s">
        <v>0</v>
      </c>
      <c r="H4" s="8" t="s">
        <v>6</v>
      </c>
      <c r="I4" s="8" t="s">
        <v>7</v>
      </c>
      <c r="J4" s="18" t="s">
        <v>8</v>
      </c>
      <c r="L4" s="18" t="s">
        <v>9</v>
      </c>
      <c r="M4" s="18" t="s">
        <v>10</v>
      </c>
      <c r="N4" s="18" t="s">
        <v>11</v>
      </c>
      <c r="O4" s="18" t="s">
        <v>12</v>
      </c>
      <c r="P4" s="18" t="s">
        <v>13</v>
      </c>
      <c r="Q4" s="18" t="s">
        <v>14</v>
      </c>
      <c r="R4" s="18" t="s">
        <v>15</v>
      </c>
      <c r="T4" s="4" t="s">
        <v>16</v>
      </c>
      <c r="U4" s="4" t="s">
        <v>17</v>
      </c>
      <c r="V4" s="8" t="s">
        <v>18</v>
      </c>
      <c r="W4" s="8" t="s">
        <v>19</v>
      </c>
      <c r="X4" s="4" t="s">
        <v>20</v>
      </c>
      <c r="Y4" s="18" t="s">
        <v>21</v>
      </c>
      <c r="Z4" s="18" t="s">
        <v>22</v>
      </c>
      <c r="AA4" s="4" t="s">
        <v>77</v>
      </c>
      <c r="AB4" s="18" t="s">
        <v>79</v>
      </c>
      <c r="AC4" s="18" t="s">
        <v>122</v>
      </c>
    </row>
    <row r="5" spans="2:31" x14ac:dyDescent="0.25">
      <c r="B5" s="2">
        <v>20160406</v>
      </c>
      <c r="C5" s="18" t="s">
        <v>23</v>
      </c>
      <c r="D5" s="10" t="str">
        <f>RIGHT(C5,1)</f>
        <v>1</v>
      </c>
      <c r="E5" s="10"/>
      <c r="F5" s="4">
        <f>VALUE(LEFT(C5,3))</f>
        <v>100</v>
      </c>
      <c r="G5" s="4">
        <f t="shared" ref="G5:G36" si="0">F5/100</f>
        <v>1</v>
      </c>
      <c r="H5" s="8">
        <v>73412</v>
      </c>
      <c r="I5" s="8">
        <v>2.06</v>
      </c>
      <c r="L5" s="18">
        <v>6.9420000000000002</v>
      </c>
      <c r="M5" s="18">
        <v>0.14305000000000001</v>
      </c>
      <c r="N5" s="18">
        <v>0.58050000000000002</v>
      </c>
      <c r="O5" s="18">
        <v>1.6711</v>
      </c>
      <c r="P5" s="18">
        <v>14.105700000000001</v>
      </c>
      <c r="Q5" s="18">
        <v>0.94535999999999998</v>
      </c>
      <c r="R5" s="18">
        <v>0.17693999999999999</v>
      </c>
      <c r="T5" s="4">
        <v>531.69500000000005</v>
      </c>
      <c r="U5" s="4">
        <v>2.0072000000000001</v>
      </c>
      <c r="V5" s="8">
        <v>4.3766999999999996</v>
      </c>
      <c r="W5" s="8">
        <v>5.9288999999999996</v>
      </c>
      <c r="X5" s="4">
        <v>-25.3354</v>
      </c>
      <c r="Y5" s="18">
        <v>1.7885999999999999E-2</v>
      </c>
      <c r="Z5" s="18">
        <v>7.6160000000000005E-2</v>
      </c>
      <c r="AA5" s="4">
        <f t="shared" ref="AA5:AA36" si="1">((X5*T5)-($Z$1*$Z$2)) / (T5-$Z$2)</f>
        <v>-25.277707259464304</v>
      </c>
      <c r="AB5" s="18">
        <f t="shared" ref="AB5:AB36" si="2">AA5-X5</f>
        <v>5.7692740535696174E-2</v>
      </c>
      <c r="AC5" s="18">
        <v>0</v>
      </c>
    </row>
    <row r="6" spans="2:31" x14ac:dyDescent="0.25">
      <c r="B6" s="2">
        <v>20160406</v>
      </c>
      <c r="C6" s="18" t="s">
        <v>54</v>
      </c>
      <c r="D6" s="10" t="str">
        <f>RIGHT(C6,1)</f>
        <v>1</v>
      </c>
      <c r="E6" s="10"/>
      <c r="F6" s="4">
        <f>VALUE(LEFT(C6,3))</f>
        <v>105</v>
      </c>
      <c r="G6" s="4">
        <f t="shared" si="0"/>
        <v>1.05</v>
      </c>
      <c r="H6" s="8">
        <v>73414</v>
      </c>
      <c r="I6" s="8">
        <v>2.1720000000000002</v>
      </c>
      <c r="L6" s="18">
        <v>8.8390000000000004</v>
      </c>
      <c r="M6" s="18">
        <v>0.15798999999999999</v>
      </c>
      <c r="N6" s="18">
        <v>0.58050000000000002</v>
      </c>
      <c r="O6" s="18">
        <v>1.6711</v>
      </c>
      <c r="P6" s="18">
        <v>15.6251</v>
      </c>
      <c r="Q6" s="18">
        <v>0.94535999999999998</v>
      </c>
      <c r="R6" s="18">
        <v>0.17693999999999999</v>
      </c>
      <c r="T6" s="4">
        <v>852.82100000000003</v>
      </c>
      <c r="U6" s="4">
        <v>2.9226999999999999</v>
      </c>
      <c r="V6" s="8">
        <v>4.3766999999999996</v>
      </c>
      <c r="W6" s="8">
        <v>5.9288999999999996</v>
      </c>
      <c r="X6" s="4">
        <v>-25.120100000000001</v>
      </c>
      <c r="Y6" s="18">
        <v>1.7885999999999999E-2</v>
      </c>
      <c r="Z6" s="18">
        <v>7.6160000000000005E-2</v>
      </c>
      <c r="AA6" s="4">
        <f t="shared" si="1"/>
        <v>-25.081203590091889</v>
      </c>
      <c r="AB6" s="18">
        <f t="shared" si="2"/>
        <v>3.8896409908112162E-2</v>
      </c>
      <c r="AC6" s="18">
        <v>0</v>
      </c>
    </row>
    <row r="7" spans="2:31" x14ac:dyDescent="0.25">
      <c r="B7" s="2">
        <v>20160406</v>
      </c>
      <c r="C7" s="18" t="s">
        <v>24</v>
      </c>
      <c r="D7" s="10" t="str">
        <f>RIGHT(C7,1)</f>
        <v>1</v>
      </c>
      <c r="E7" s="10"/>
      <c r="F7" s="4">
        <f>VALUE(LEFT(C7,3))</f>
        <v>110</v>
      </c>
      <c r="G7" s="4">
        <f t="shared" si="0"/>
        <v>1.1000000000000001</v>
      </c>
      <c r="H7" s="8">
        <v>73416</v>
      </c>
      <c r="I7" s="8">
        <v>2.1669999999999998</v>
      </c>
      <c r="L7" s="18">
        <v>6.3940000000000001</v>
      </c>
      <c r="M7" s="18">
        <v>0.12953000000000001</v>
      </c>
      <c r="N7" s="18">
        <v>0.58050000000000002</v>
      </c>
      <c r="O7" s="18">
        <v>1.6711</v>
      </c>
      <c r="P7" s="18">
        <v>12.5616</v>
      </c>
      <c r="Q7" s="18">
        <v>0.94535999999999998</v>
      </c>
      <c r="R7" s="18">
        <v>0.17693999999999999</v>
      </c>
      <c r="T7" s="4">
        <v>575.81299999999999</v>
      </c>
      <c r="U7" s="4">
        <v>2.0484</v>
      </c>
      <c r="V7" s="8">
        <v>4.3766999999999996</v>
      </c>
      <c r="W7" s="8">
        <v>5.9288999999999996</v>
      </c>
      <c r="X7" s="4">
        <v>-25.089300000000001</v>
      </c>
      <c r="Y7" s="18">
        <v>1.7885999999999999E-2</v>
      </c>
      <c r="Z7" s="18">
        <v>7.6160000000000005E-2</v>
      </c>
      <c r="AA7" s="4">
        <f t="shared" si="1"/>
        <v>-25.03057440901846</v>
      </c>
      <c r="AB7" s="18">
        <f t="shared" si="2"/>
        <v>5.8725590981541842E-2</v>
      </c>
      <c r="AC7" s="18">
        <v>0</v>
      </c>
    </row>
    <row r="8" spans="2:31" x14ac:dyDescent="0.25">
      <c r="B8" s="2">
        <v>20160406</v>
      </c>
      <c r="C8" s="18" t="s">
        <v>56</v>
      </c>
      <c r="D8" s="10" t="str">
        <f>RIGHT(C8,1)</f>
        <v>1</v>
      </c>
      <c r="E8" s="10"/>
      <c r="F8" s="4">
        <f>VALUE(LEFT(C8,3))</f>
        <v>115</v>
      </c>
      <c r="G8" s="4">
        <f t="shared" si="0"/>
        <v>1.1499999999999999</v>
      </c>
      <c r="H8" s="8">
        <v>73417</v>
      </c>
      <c r="I8" s="8">
        <v>2.052</v>
      </c>
      <c r="L8" s="18">
        <v>6.9649999999999999</v>
      </c>
      <c r="M8" s="18">
        <v>0.1439</v>
      </c>
      <c r="N8" s="18">
        <v>0.58050000000000002</v>
      </c>
      <c r="O8" s="18">
        <v>1.6711</v>
      </c>
      <c r="P8" s="18">
        <v>14.6532</v>
      </c>
      <c r="Q8" s="18">
        <v>0.94535999999999998</v>
      </c>
      <c r="R8" s="18">
        <v>0.17693999999999999</v>
      </c>
      <c r="T8" s="4">
        <v>561.34299999999996</v>
      </c>
      <c r="U8" s="4">
        <v>2.1145999999999998</v>
      </c>
      <c r="V8" s="8">
        <v>4.3766999999999996</v>
      </c>
      <c r="W8" s="8">
        <v>5.9288999999999996</v>
      </c>
      <c r="X8" s="4">
        <v>-24.849599999999999</v>
      </c>
      <c r="Y8" s="18">
        <v>1.7885999999999999E-2</v>
      </c>
      <c r="Z8" s="18">
        <v>7.6160000000000005E-2</v>
      </c>
      <c r="AA8" s="4">
        <f t="shared" si="1"/>
        <v>-24.783774387299577</v>
      </c>
      <c r="AB8" s="18">
        <f t="shared" si="2"/>
        <v>6.5825612700422198E-2</v>
      </c>
      <c r="AC8" s="18">
        <v>0</v>
      </c>
    </row>
    <row r="9" spans="2:31" x14ac:dyDescent="0.25">
      <c r="B9" s="2">
        <v>20160406</v>
      </c>
      <c r="C9" s="18" t="s">
        <v>25</v>
      </c>
      <c r="D9" s="10" t="str">
        <f>RIGHT(C9,1)</f>
        <v>1</v>
      </c>
      <c r="E9" s="10" t="s">
        <v>114</v>
      </c>
      <c r="F9" s="4">
        <f>VALUE(LEFT(C9,3))</f>
        <v>120</v>
      </c>
      <c r="G9" s="4">
        <f t="shared" si="0"/>
        <v>1.2</v>
      </c>
      <c r="H9" s="8">
        <v>73418</v>
      </c>
      <c r="I9" s="8">
        <v>2.4580000000000002</v>
      </c>
      <c r="L9" s="18">
        <v>6.6859999999999999</v>
      </c>
      <c r="M9" s="18">
        <v>0.11723</v>
      </c>
      <c r="N9" s="18">
        <v>0.58050000000000002</v>
      </c>
      <c r="O9" s="18">
        <v>1.6711</v>
      </c>
      <c r="P9" s="18">
        <v>14.065200000000001</v>
      </c>
      <c r="Q9" s="18">
        <v>0.94535999999999998</v>
      </c>
      <c r="R9" s="18">
        <v>0.17693999999999999</v>
      </c>
      <c r="T9" s="4">
        <v>491.51799999999997</v>
      </c>
      <c r="U9" s="4">
        <v>1.5694999999999999</v>
      </c>
      <c r="V9" s="8">
        <v>4.3766999999999996</v>
      </c>
      <c r="W9" s="8">
        <v>5.9288999999999996</v>
      </c>
      <c r="X9" s="4">
        <v>-25.184799999999999</v>
      </c>
      <c r="Y9" s="18">
        <v>1.7885999999999999E-2</v>
      </c>
      <c r="Z9" s="18">
        <v>7.6160000000000005E-2</v>
      </c>
      <c r="AA9" s="4">
        <f t="shared" si="1"/>
        <v>-25.118269948220291</v>
      </c>
      <c r="AB9" s="18">
        <f t="shared" si="2"/>
        <v>6.6530051779707833E-2</v>
      </c>
      <c r="AC9" s="18">
        <v>0</v>
      </c>
      <c r="AE9" s="18">
        <f>STDEV(X9:X11)</f>
        <v>0.3193836616568434</v>
      </c>
    </row>
    <row r="10" spans="2:31" x14ac:dyDescent="0.25">
      <c r="B10" s="13">
        <v>20160427</v>
      </c>
      <c r="C10" s="18" t="s">
        <v>129</v>
      </c>
      <c r="D10" s="18">
        <v>2</v>
      </c>
      <c r="E10" s="18" t="s">
        <v>114</v>
      </c>
      <c r="F10" s="4">
        <v>120</v>
      </c>
      <c r="G10" s="4">
        <f t="shared" si="0"/>
        <v>1.2</v>
      </c>
      <c r="H10" s="18">
        <v>74375</v>
      </c>
      <c r="I10" s="18">
        <v>5.9109999999999996</v>
      </c>
      <c r="L10" s="18">
        <v>21.375</v>
      </c>
      <c r="M10" s="18">
        <v>8.1723000000000004E-2</v>
      </c>
      <c r="N10" s="18">
        <v>-0.78256000000000003</v>
      </c>
      <c r="O10" s="18">
        <v>0.61319999999999997</v>
      </c>
      <c r="P10" s="18">
        <v>40.606900000000003</v>
      </c>
      <c r="Q10" s="18">
        <v>1.7482</v>
      </c>
      <c r="R10" s="18">
        <v>0.25517000000000001</v>
      </c>
      <c r="T10" s="4">
        <v>66.271000000000001</v>
      </c>
      <c r="U10" s="4">
        <v>1.8170999999999999</v>
      </c>
      <c r="V10" s="18">
        <v>2.0068999999999999</v>
      </c>
      <c r="W10" s="18">
        <v>1.5673999999999999</v>
      </c>
      <c r="X10" s="4">
        <v>-24.720099999999999</v>
      </c>
      <c r="Y10" s="18">
        <v>6.4523999999999998E-2</v>
      </c>
      <c r="Z10" s="18">
        <v>0.11089</v>
      </c>
      <c r="AA10" s="4">
        <f t="shared" si="1"/>
        <v>-24.015169000765994</v>
      </c>
      <c r="AB10" s="18">
        <f t="shared" si="2"/>
        <v>0.70493099923400493</v>
      </c>
    </row>
    <row r="11" spans="2:31" x14ac:dyDescent="0.25">
      <c r="B11" s="13">
        <v>20160427</v>
      </c>
      <c r="C11" s="18" t="s">
        <v>131</v>
      </c>
      <c r="D11" s="18">
        <v>3</v>
      </c>
      <c r="E11" s="18" t="s">
        <v>114</v>
      </c>
      <c r="F11" s="4">
        <v>120</v>
      </c>
      <c r="G11" s="4">
        <f t="shared" si="0"/>
        <v>1.2</v>
      </c>
      <c r="H11" s="18">
        <v>74380</v>
      </c>
      <c r="I11" s="18">
        <v>5.742</v>
      </c>
      <c r="L11" s="18">
        <v>21.423999999999999</v>
      </c>
      <c r="M11" s="18">
        <v>8.4354999999999999E-2</v>
      </c>
      <c r="N11" s="18">
        <v>-0.78256000000000003</v>
      </c>
      <c r="O11" s="18">
        <v>0.61319999999999997</v>
      </c>
      <c r="P11" s="18">
        <v>39.696300000000001</v>
      </c>
      <c r="Q11" s="18">
        <v>1.7482</v>
      </c>
      <c r="R11" s="18">
        <v>0.25517000000000001</v>
      </c>
      <c r="T11" s="4">
        <v>62.243000000000002</v>
      </c>
      <c r="U11" s="4">
        <v>1.7565</v>
      </c>
      <c r="V11" s="18">
        <v>2.0068999999999999</v>
      </c>
      <c r="W11" s="18">
        <v>1.5673999999999999</v>
      </c>
      <c r="X11" s="4">
        <v>-24.572900000000001</v>
      </c>
      <c r="Y11" s="18">
        <v>6.4523999999999998E-2</v>
      </c>
      <c r="Z11" s="18">
        <v>0.11089</v>
      </c>
      <c r="AA11" s="4">
        <f t="shared" si="1"/>
        <v>-23.772893938714805</v>
      </c>
      <c r="AB11" s="18">
        <f t="shared" si="2"/>
        <v>0.80000606128519536</v>
      </c>
    </row>
    <row r="12" spans="2:31" x14ac:dyDescent="0.25">
      <c r="B12" s="2">
        <v>20160406</v>
      </c>
      <c r="C12" s="18" t="s">
        <v>58</v>
      </c>
      <c r="D12" s="10" t="str">
        <f t="shared" ref="D12:D43" si="3">RIGHT(C12,1)</f>
        <v>1</v>
      </c>
      <c r="E12" s="10"/>
      <c r="F12" s="4">
        <f t="shared" ref="F12:F43" si="4">VALUE(LEFT(C12,3))</f>
        <v>125</v>
      </c>
      <c r="G12" s="4">
        <f t="shared" si="0"/>
        <v>1.25</v>
      </c>
      <c r="H12" s="8">
        <v>73423</v>
      </c>
      <c r="I12" s="8">
        <v>2.2789999999999999</v>
      </c>
      <c r="L12" s="18">
        <v>5.8780000000000001</v>
      </c>
      <c r="M12" s="18">
        <v>0.11738</v>
      </c>
      <c r="N12" s="18">
        <v>0.58050000000000002</v>
      </c>
      <c r="O12" s="18">
        <v>1.6711</v>
      </c>
      <c r="P12" s="18">
        <v>12.588100000000001</v>
      </c>
      <c r="Q12" s="18">
        <v>0.94535999999999998</v>
      </c>
      <c r="R12" s="18">
        <v>0.17693999999999999</v>
      </c>
      <c r="T12" s="4">
        <v>348.94499999999999</v>
      </c>
      <c r="U12" s="4">
        <v>1.2616000000000001</v>
      </c>
      <c r="V12" s="8">
        <v>4.3766999999999996</v>
      </c>
      <c r="W12" s="8">
        <v>5.9288999999999996</v>
      </c>
      <c r="X12" s="4">
        <v>-24.75</v>
      </c>
      <c r="Y12" s="18">
        <v>1.7885999999999999E-2</v>
      </c>
      <c r="Z12" s="18">
        <v>7.6160000000000005E-2</v>
      </c>
      <c r="AA12" s="4">
        <f t="shared" si="1"/>
        <v>-24.638829513484431</v>
      </c>
      <c r="AB12" s="18">
        <f t="shared" si="2"/>
        <v>0.11117048651556871</v>
      </c>
      <c r="AC12" s="18">
        <v>0</v>
      </c>
    </row>
    <row r="13" spans="2:31" x14ac:dyDescent="0.25">
      <c r="B13" s="2">
        <v>20160406</v>
      </c>
      <c r="C13" s="18" t="s">
        <v>26</v>
      </c>
      <c r="D13" s="10" t="str">
        <f t="shared" si="3"/>
        <v>1</v>
      </c>
      <c r="E13" s="10"/>
      <c r="F13" s="4">
        <f t="shared" si="4"/>
        <v>130</v>
      </c>
      <c r="G13" s="4">
        <f t="shared" si="0"/>
        <v>1.3</v>
      </c>
      <c r="H13" s="8">
        <v>73424</v>
      </c>
      <c r="I13" s="8">
        <v>2.6309999999999998</v>
      </c>
      <c r="L13" s="18">
        <v>6.9710000000000001</v>
      </c>
      <c r="M13" s="18">
        <v>0.11229</v>
      </c>
      <c r="N13" s="18">
        <v>0.58050000000000002</v>
      </c>
      <c r="O13" s="18">
        <v>1.6711</v>
      </c>
      <c r="P13" s="18">
        <v>15.9156</v>
      </c>
      <c r="Q13" s="18">
        <v>0.94535999999999998</v>
      </c>
      <c r="R13" s="18">
        <v>0.17693999999999999</v>
      </c>
      <c r="T13" s="4">
        <v>389.42399999999998</v>
      </c>
      <c r="U13" s="4">
        <v>1.1988000000000001</v>
      </c>
      <c r="V13" s="8">
        <v>4.3766999999999996</v>
      </c>
      <c r="W13" s="8">
        <v>5.9288999999999996</v>
      </c>
      <c r="X13" s="4">
        <v>-24.632200000000001</v>
      </c>
      <c r="Y13" s="18">
        <v>1.7885999999999999E-2</v>
      </c>
      <c r="Z13" s="18">
        <v>7.6160000000000005E-2</v>
      </c>
      <c r="AA13" s="4">
        <f t="shared" si="1"/>
        <v>-24.529001861124208</v>
      </c>
      <c r="AB13" s="18">
        <f t="shared" si="2"/>
        <v>0.10319813887579343</v>
      </c>
      <c r="AC13" s="18">
        <v>0</v>
      </c>
    </row>
    <row r="14" spans="2:31" x14ac:dyDescent="0.25">
      <c r="B14" s="2">
        <v>20160406</v>
      </c>
      <c r="C14" s="18" t="s">
        <v>59</v>
      </c>
      <c r="D14" s="10" t="str">
        <f t="shared" si="3"/>
        <v>1</v>
      </c>
      <c r="E14" s="10"/>
      <c r="F14" s="4">
        <f t="shared" si="4"/>
        <v>135</v>
      </c>
      <c r="G14" s="4">
        <f t="shared" si="0"/>
        <v>1.35</v>
      </c>
      <c r="H14" s="8">
        <v>73425</v>
      </c>
      <c r="I14" s="8">
        <v>2.5630000000000002</v>
      </c>
      <c r="L14" s="18">
        <v>8.9600000000000009</v>
      </c>
      <c r="M14" s="18">
        <v>0.13508999999999999</v>
      </c>
      <c r="N14" s="18">
        <v>0.58050000000000002</v>
      </c>
      <c r="O14" s="18">
        <v>1.6711</v>
      </c>
      <c r="P14" s="18">
        <v>17.6568</v>
      </c>
      <c r="Q14" s="18">
        <v>0.94535999999999998</v>
      </c>
      <c r="R14" s="18">
        <v>0.17693999999999999</v>
      </c>
      <c r="T14" s="4">
        <v>530.47799999999995</v>
      </c>
      <c r="U14" s="4">
        <v>1.61</v>
      </c>
      <c r="V14" s="8">
        <v>4.3766999999999996</v>
      </c>
      <c r="W14" s="8">
        <v>5.9288999999999996</v>
      </c>
      <c r="X14" s="4">
        <v>-24.488</v>
      </c>
      <c r="Y14" s="18">
        <v>1.7885999999999999E-2</v>
      </c>
      <c r="Z14" s="18">
        <v>7.6160000000000005E-2</v>
      </c>
      <c r="AA14" s="4">
        <f t="shared" si="1"/>
        <v>-24.409377023000246</v>
      </c>
      <c r="AB14" s="18">
        <f t="shared" si="2"/>
        <v>7.8622976999753291E-2</v>
      </c>
      <c r="AC14" s="18">
        <v>0</v>
      </c>
    </row>
    <row r="15" spans="2:31" x14ac:dyDescent="0.25">
      <c r="B15" s="2">
        <v>20160406</v>
      </c>
      <c r="C15" s="18" t="s">
        <v>27</v>
      </c>
      <c r="D15" s="10" t="str">
        <f t="shared" si="3"/>
        <v>1</v>
      </c>
      <c r="E15" s="10"/>
      <c r="F15" s="4">
        <f t="shared" si="4"/>
        <v>140</v>
      </c>
      <c r="G15" s="4">
        <f t="shared" si="0"/>
        <v>1.4</v>
      </c>
      <c r="H15" s="8">
        <v>73426</v>
      </c>
      <c r="I15" s="8">
        <v>2.2629000000000001</v>
      </c>
      <c r="L15" s="18">
        <v>6.3540000000000001</v>
      </c>
      <c r="M15" s="18">
        <v>0.12359000000000001</v>
      </c>
      <c r="N15" s="18">
        <v>0.58050000000000002</v>
      </c>
      <c r="O15" s="18">
        <v>1.6711</v>
      </c>
      <c r="P15" s="18">
        <v>14.654999999999999</v>
      </c>
      <c r="Q15" s="18">
        <v>0.94535999999999998</v>
      </c>
      <c r="R15" s="18">
        <v>0.17693999999999999</v>
      </c>
      <c r="T15" s="4">
        <v>330.68700000000001</v>
      </c>
      <c r="U15" s="4">
        <v>1.2149000000000001</v>
      </c>
      <c r="V15" s="8">
        <v>4.3766999999999996</v>
      </c>
      <c r="W15" s="8">
        <v>5.9288999999999996</v>
      </c>
      <c r="X15" s="4">
        <v>-24.410599999999999</v>
      </c>
      <c r="Y15" s="18">
        <v>1.7885999999999999E-2</v>
      </c>
      <c r="Z15" s="18">
        <v>7.6160000000000005E-2</v>
      </c>
      <c r="AA15" s="4">
        <f t="shared" si="1"/>
        <v>-24.279484642123158</v>
      </c>
      <c r="AB15" s="18">
        <f t="shared" si="2"/>
        <v>0.13111535787684048</v>
      </c>
      <c r="AC15" s="18">
        <v>0</v>
      </c>
    </row>
    <row r="16" spans="2:31" x14ac:dyDescent="0.25">
      <c r="B16" s="2">
        <v>20160406</v>
      </c>
      <c r="C16" s="18" t="s">
        <v>60</v>
      </c>
      <c r="D16" s="10" t="str">
        <f t="shared" si="3"/>
        <v>1</v>
      </c>
      <c r="E16" s="10" t="s">
        <v>114</v>
      </c>
      <c r="F16" s="4">
        <f t="shared" si="4"/>
        <v>145</v>
      </c>
      <c r="G16" s="4">
        <f t="shared" si="0"/>
        <v>1.45</v>
      </c>
      <c r="H16" s="8">
        <v>73427</v>
      </c>
      <c r="I16" s="8">
        <v>2.7549999999999999</v>
      </c>
      <c r="L16" s="18">
        <v>9.4580000000000002</v>
      </c>
      <c r="M16" s="18">
        <v>0.1303</v>
      </c>
      <c r="N16" s="18">
        <v>0.58050000000000002</v>
      </c>
      <c r="O16" s="18">
        <v>1.6711</v>
      </c>
      <c r="P16" s="18">
        <v>17.894400000000001</v>
      </c>
      <c r="Q16" s="18">
        <v>0.94535999999999998</v>
      </c>
      <c r="R16" s="18">
        <v>0.17693999999999999</v>
      </c>
      <c r="T16" s="4">
        <v>493.34399999999999</v>
      </c>
      <c r="U16" s="4">
        <v>1.4049</v>
      </c>
      <c r="V16" s="8">
        <v>4.3766999999999996</v>
      </c>
      <c r="W16" s="8">
        <v>5.9288999999999996</v>
      </c>
      <c r="X16" s="4">
        <v>-24.187899999999999</v>
      </c>
      <c r="Y16" s="18">
        <v>1.7885999999999999E-2</v>
      </c>
      <c r="Z16" s="18">
        <v>7.6160000000000005E-2</v>
      </c>
      <c r="AA16" s="4">
        <f t="shared" si="1"/>
        <v>-24.095269414531632</v>
      </c>
      <c r="AB16" s="18">
        <f t="shared" si="2"/>
        <v>9.2630585468366888E-2</v>
      </c>
      <c r="AC16" s="18">
        <v>0.18758623498422133</v>
      </c>
      <c r="AE16" s="18">
        <f>STDEV(X16:X18)</f>
        <v>0.22974527924058255</v>
      </c>
    </row>
    <row r="17" spans="2:31" x14ac:dyDescent="0.25">
      <c r="B17" s="3">
        <v>20160407</v>
      </c>
      <c r="C17" s="18" t="s">
        <v>103</v>
      </c>
      <c r="D17" s="10" t="str">
        <f t="shared" si="3"/>
        <v>2</v>
      </c>
      <c r="E17" s="10" t="s">
        <v>114</v>
      </c>
      <c r="F17" s="4">
        <f t="shared" si="4"/>
        <v>145</v>
      </c>
      <c r="G17" s="4">
        <f t="shared" si="0"/>
        <v>1.45</v>
      </c>
      <c r="H17" s="8">
        <v>73530</v>
      </c>
      <c r="I17" s="8">
        <v>2.6920000000000002</v>
      </c>
      <c r="L17" s="18">
        <v>8.5370000000000008</v>
      </c>
      <c r="M17" s="18">
        <v>8.5407999999999998E-2</v>
      </c>
      <c r="N17" s="18">
        <v>-2.5045999999999999</v>
      </c>
      <c r="O17" s="18">
        <v>2.25</v>
      </c>
      <c r="P17" s="18">
        <v>20.299399999999999</v>
      </c>
      <c r="Q17" s="18">
        <v>1.1240000000000001</v>
      </c>
      <c r="R17" s="18">
        <v>0.44236999999999999</v>
      </c>
      <c r="T17" s="4">
        <v>473.75</v>
      </c>
      <c r="U17" s="4">
        <v>1.302</v>
      </c>
      <c r="V17" s="8">
        <v>-8.9486000000000008</v>
      </c>
      <c r="W17" s="8">
        <v>10.6692</v>
      </c>
      <c r="X17" s="4">
        <v>-23.750499999999999</v>
      </c>
      <c r="Y17" s="18">
        <v>2.8630000000000001E-3</v>
      </c>
      <c r="Z17" s="4">
        <v>0.30913000000000002</v>
      </c>
      <c r="AA17" s="4">
        <f t="shared" si="1"/>
        <v>-23.641878509246077</v>
      </c>
      <c r="AB17" s="18">
        <f t="shared" si="2"/>
        <v>0.10862149075392225</v>
      </c>
      <c r="AC17" s="18">
        <v>0.18758623498422133</v>
      </c>
    </row>
    <row r="18" spans="2:31" x14ac:dyDescent="0.25">
      <c r="B18" s="3">
        <v>20160407</v>
      </c>
      <c r="C18" s="18" t="s">
        <v>104</v>
      </c>
      <c r="D18" s="10" t="str">
        <f t="shared" si="3"/>
        <v>3</v>
      </c>
      <c r="E18" s="10" t="s">
        <v>114</v>
      </c>
      <c r="F18" s="4">
        <f t="shared" si="4"/>
        <v>145</v>
      </c>
      <c r="G18" s="4">
        <f t="shared" si="0"/>
        <v>1.45</v>
      </c>
      <c r="H18" s="8">
        <v>73531</v>
      </c>
      <c r="I18" s="8">
        <v>2.8730000000000002</v>
      </c>
      <c r="L18" s="18">
        <v>7.226</v>
      </c>
      <c r="M18" s="18">
        <v>6.7571999999999993E-2</v>
      </c>
      <c r="N18" s="18">
        <v>-2.5045999999999999</v>
      </c>
      <c r="O18" s="18">
        <v>2.25</v>
      </c>
      <c r="P18" s="18">
        <v>19.190899999999999</v>
      </c>
      <c r="Q18" s="18">
        <v>1.1240000000000001</v>
      </c>
      <c r="R18" s="18">
        <v>0.44236999999999999</v>
      </c>
      <c r="T18" s="4">
        <v>410.738</v>
      </c>
      <c r="U18" s="4">
        <v>1.0549999999999999</v>
      </c>
      <c r="V18" s="8">
        <v>-8.9486000000000008</v>
      </c>
      <c r="W18" s="8">
        <v>10.6692</v>
      </c>
      <c r="X18" s="4">
        <v>-23.847300000000001</v>
      </c>
      <c r="Y18" s="18">
        <v>2.8630000000000001E-3</v>
      </c>
      <c r="Z18" s="4">
        <v>0.30913000000000002</v>
      </c>
      <c r="AA18" s="4">
        <f t="shared" si="1"/>
        <v>-23.724572773286194</v>
      </c>
      <c r="AB18" s="18">
        <f t="shared" si="2"/>
        <v>0.1227272267138062</v>
      </c>
      <c r="AC18" s="18">
        <v>0.18758623498422133</v>
      </c>
    </row>
    <row r="19" spans="2:31" x14ac:dyDescent="0.25">
      <c r="B19" s="2">
        <v>20160406</v>
      </c>
      <c r="C19" s="18" t="s">
        <v>28</v>
      </c>
      <c r="D19" s="10" t="str">
        <f t="shared" si="3"/>
        <v>1</v>
      </c>
      <c r="E19" s="10"/>
      <c r="F19" s="4">
        <f t="shared" si="4"/>
        <v>150</v>
      </c>
      <c r="G19" s="4">
        <f t="shared" si="0"/>
        <v>1.5</v>
      </c>
      <c r="H19" s="8">
        <v>73428</v>
      </c>
      <c r="I19" s="8">
        <v>2.8719999999999999</v>
      </c>
      <c r="L19" s="18">
        <v>6.8810000000000002</v>
      </c>
      <c r="M19" s="18">
        <v>0.10206</v>
      </c>
      <c r="N19" s="18">
        <v>0.58050000000000002</v>
      </c>
      <c r="O19" s="18">
        <v>1.6711</v>
      </c>
      <c r="P19" s="18">
        <v>15.684900000000001</v>
      </c>
      <c r="Q19" s="18">
        <v>0.94535999999999998</v>
      </c>
      <c r="R19" s="18">
        <v>0.17693999999999999</v>
      </c>
      <c r="T19" s="4">
        <v>349.86500000000001</v>
      </c>
      <c r="U19" s="4">
        <v>1.0033000000000001</v>
      </c>
      <c r="V19" s="8">
        <v>4.3766999999999996</v>
      </c>
      <c r="W19" s="8">
        <v>5.9288999999999996</v>
      </c>
      <c r="X19" s="4">
        <v>-24.415900000000001</v>
      </c>
      <c r="Y19" s="18">
        <v>1.7885999999999999E-2</v>
      </c>
      <c r="Z19" s="18">
        <v>7.6160000000000005E-2</v>
      </c>
      <c r="AA19" s="4">
        <f t="shared" si="1"/>
        <v>-24.2924423625361</v>
      </c>
      <c r="AB19" s="18">
        <f t="shared" si="2"/>
        <v>0.12345763746390048</v>
      </c>
      <c r="AC19" s="18">
        <v>0</v>
      </c>
    </row>
    <row r="20" spans="2:31" x14ac:dyDescent="0.25">
      <c r="B20" s="2">
        <v>20160406</v>
      </c>
      <c r="C20" s="18" t="s">
        <v>61</v>
      </c>
      <c r="D20" s="10" t="str">
        <f t="shared" si="3"/>
        <v>1</v>
      </c>
      <c r="E20" s="10"/>
      <c r="F20" s="4">
        <f t="shared" si="4"/>
        <v>155</v>
      </c>
      <c r="G20" s="4">
        <f t="shared" si="0"/>
        <v>1.55</v>
      </c>
      <c r="H20" s="8">
        <v>73432</v>
      </c>
      <c r="I20" s="8">
        <v>2.911</v>
      </c>
      <c r="L20" s="18">
        <v>8.2560000000000002</v>
      </c>
      <c r="M20" s="18">
        <v>0.11276</v>
      </c>
      <c r="N20" s="18">
        <v>0.58050000000000002</v>
      </c>
      <c r="O20" s="18">
        <v>1.6711</v>
      </c>
      <c r="P20" s="18">
        <v>18.1145</v>
      </c>
      <c r="Q20" s="18">
        <v>0.94535999999999998</v>
      </c>
      <c r="R20" s="18">
        <v>0.17693999999999999</v>
      </c>
      <c r="T20" s="4">
        <v>455.12900000000002</v>
      </c>
      <c r="U20" s="4">
        <v>1.2391000000000001</v>
      </c>
      <c r="V20" s="8">
        <v>4.3766999999999996</v>
      </c>
      <c r="W20" s="8">
        <v>5.9288999999999996</v>
      </c>
      <c r="X20" s="4">
        <v>-24.333200000000001</v>
      </c>
      <c r="Y20" s="18">
        <v>1.7885999999999999E-2</v>
      </c>
      <c r="Z20" s="18">
        <v>7.6160000000000005E-2</v>
      </c>
      <c r="AA20" s="4">
        <f t="shared" si="1"/>
        <v>-24.236741118220099</v>
      </c>
      <c r="AB20" s="18">
        <f t="shared" si="2"/>
        <v>9.6458881779902583E-2</v>
      </c>
      <c r="AC20" s="18">
        <v>0</v>
      </c>
    </row>
    <row r="21" spans="2:31" x14ac:dyDescent="0.25">
      <c r="B21" s="2">
        <v>20160406</v>
      </c>
      <c r="C21" s="18" t="s">
        <v>29</v>
      </c>
      <c r="D21" s="10" t="str">
        <f t="shared" si="3"/>
        <v>1</v>
      </c>
      <c r="E21" s="10"/>
      <c r="F21" s="4">
        <f t="shared" si="4"/>
        <v>160</v>
      </c>
      <c r="G21" s="4">
        <f t="shared" si="0"/>
        <v>1.6</v>
      </c>
      <c r="H21" s="8">
        <v>73433</v>
      </c>
      <c r="I21" s="8">
        <v>3.2469999999999999</v>
      </c>
      <c r="L21" s="18">
        <v>4.9950000000000001</v>
      </c>
      <c r="M21" s="18">
        <v>7.5438000000000005E-2</v>
      </c>
      <c r="N21" s="18">
        <v>0.58050000000000002</v>
      </c>
      <c r="O21" s="18">
        <v>1.6711</v>
      </c>
      <c r="P21" s="18">
        <v>12.3363</v>
      </c>
      <c r="Q21" s="18">
        <v>0.94535999999999998</v>
      </c>
      <c r="R21" s="18">
        <v>0.17693999999999999</v>
      </c>
      <c r="T21" s="4">
        <v>241.011</v>
      </c>
      <c r="U21" s="4">
        <v>0.65634999999999999</v>
      </c>
      <c r="V21" s="8">
        <v>4.3766999999999996</v>
      </c>
      <c r="W21" s="8">
        <v>5.9288999999999996</v>
      </c>
      <c r="X21" s="4">
        <v>-24.857099999999999</v>
      </c>
      <c r="Y21" s="18">
        <v>1.7885999999999999E-2</v>
      </c>
      <c r="Z21" s="18">
        <v>7.6160000000000005E-2</v>
      </c>
      <c r="AA21" s="4">
        <f t="shared" si="1"/>
        <v>-24.699332743126583</v>
      </c>
      <c r="AB21" s="18">
        <f t="shared" si="2"/>
        <v>0.15776725687341653</v>
      </c>
      <c r="AC21" s="18">
        <v>0</v>
      </c>
    </row>
    <row r="22" spans="2:31" x14ac:dyDescent="0.25">
      <c r="B22" s="2">
        <v>20160406</v>
      </c>
      <c r="C22" s="18" t="s">
        <v>62</v>
      </c>
      <c r="D22" s="10" t="str">
        <f t="shared" si="3"/>
        <v>1</v>
      </c>
      <c r="E22" s="10"/>
      <c r="F22" s="4">
        <f t="shared" si="4"/>
        <v>165</v>
      </c>
      <c r="G22" s="4">
        <f t="shared" si="0"/>
        <v>1.65</v>
      </c>
      <c r="H22" s="8">
        <v>73434</v>
      </c>
      <c r="I22" s="8">
        <v>3.1080000000000001</v>
      </c>
      <c r="L22" s="18">
        <v>4.0650000000000004</v>
      </c>
      <c r="M22" s="18">
        <v>7.1167999999999995E-2</v>
      </c>
      <c r="N22" s="18">
        <v>0.58050000000000002</v>
      </c>
      <c r="O22" s="18">
        <v>1.6711</v>
      </c>
      <c r="P22" s="18">
        <v>9.6690000000000005</v>
      </c>
      <c r="Q22" s="18">
        <v>0.94535999999999998</v>
      </c>
      <c r="R22" s="18">
        <v>0.17693999999999999</v>
      </c>
      <c r="T22" s="4">
        <v>233.10599999999999</v>
      </c>
      <c r="U22" s="4">
        <v>0.66817000000000004</v>
      </c>
      <c r="V22" s="8">
        <v>4.3766999999999996</v>
      </c>
      <c r="W22" s="8">
        <v>5.9288999999999996</v>
      </c>
      <c r="X22" s="4">
        <v>-25.514600000000002</v>
      </c>
      <c r="Y22" s="18">
        <v>1.7885999999999999E-2</v>
      </c>
      <c r="Z22" s="18">
        <v>7.6160000000000005E-2</v>
      </c>
      <c r="AA22" s="4">
        <f t="shared" si="1"/>
        <v>-25.38907819245426</v>
      </c>
      <c r="AB22" s="18">
        <f t="shared" si="2"/>
        <v>0.12552180754574138</v>
      </c>
      <c r="AC22" s="18">
        <v>0</v>
      </c>
    </row>
    <row r="23" spans="2:31" x14ac:dyDescent="0.25">
      <c r="B23" s="2">
        <v>20160406</v>
      </c>
      <c r="C23" s="18" t="s">
        <v>30</v>
      </c>
      <c r="D23" s="10" t="str">
        <f t="shared" si="3"/>
        <v>1</v>
      </c>
      <c r="E23" s="10"/>
      <c r="F23" s="4">
        <f t="shared" si="4"/>
        <v>170</v>
      </c>
      <c r="G23" s="4">
        <f t="shared" si="0"/>
        <v>1.7</v>
      </c>
      <c r="H23" s="8">
        <v>73435</v>
      </c>
      <c r="I23" s="8">
        <v>3.4769999999999999</v>
      </c>
      <c r="L23" s="18">
        <v>3.4870000000000001</v>
      </c>
      <c r="M23" s="18">
        <v>5.9367999999999997E-2</v>
      </c>
      <c r="N23" s="18">
        <v>0.58050000000000002</v>
      </c>
      <c r="O23" s="18">
        <v>1.6711</v>
      </c>
      <c r="P23" s="18">
        <v>4.8079999999999998</v>
      </c>
      <c r="Q23" s="18">
        <v>0.94535999999999998</v>
      </c>
      <c r="R23" s="18">
        <v>0.17693999999999999</v>
      </c>
      <c r="T23" s="4">
        <v>183.33</v>
      </c>
      <c r="U23" s="4">
        <v>0.49858999999999998</v>
      </c>
      <c r="V23" s="8">
        <v>4.3766999999999996</v>
      </c>
      <c r="W23" s="8">
        <v>5.9288999999999996</v>
      </c>
      <c r="X23" s="4">
        <v>-25.3141</v>
      </c>
      <c r="Y23" s="18">
        <v>1.7885999999999999E-2</v>
      </c>
      <c r="Z23" s="18">
        <v>7.6160000000000005E-2</v>
      </c>
      <c r="AA23" s="4">
        <f t="shared" si="1"/>
        <v>-25.137029333665769</v>
      </c>
      <c r="AB23" s="18">
        <f t="shared" si="2"/>
        <v>0.17707066633423096</v>
      </c>
      <c r="AC23" s="18">
        <v>0</v>
      </c>
    </row>
    <row r="24" spans="2:31" x14ac:dyDescent="0.25">
      <c r="B24" s="2">
        <v>20160406</v>
      </c>
      <c r="C24" s="18" t="s">
        <v>63</v>
      </c>
      <c r="D24" s="10" t="str">
        <f t="shared" si="3"/>
        <v>1</v>
      </c>
      <c r="E24" s="10"/>
      <c r="F24" s="4">
        <f t="shared" si="4"/>
        <v>175</v>
      </c>
      <c r="G24" s="4">
        <f t="shared" si="0"/>
        <v>1.75</v>
      </c>
      <c r="H24" s="8">
        <v>73436</v>
      </c>
      <c r="I24" s="8">
        <v>3.4329999999999998</v>
      </c>
      <c r="L24" s="18">
        <v>3.9260000000000002</v>
      </c>
      <c r="M24" s="18">
        <v>6.3395999999999994E-2</v>
      </c>
      <c r="N24" s="18">
        <v>0.58050000000000002</v>
      </c>
      <c r="O24" s="18">
        <v>1.6711</v>
      </c>
      <c r="P24" s="18">
        <v>7.9172000000000002</v>
      </c>
      <c r="Q24" s="18">
        <v>0.94535999999999998</v>
      </c>
      <c r="R24" s="18">
        <v>0.17693999999999999</v>
      </c>
      <c r="T24" s="4">
        <v>240.762</v>
      </c>
      <c r="U24" s="4">
        <v>0.62029000000000001</v>
      </c>
      <c r="V24" s="8">
        <v>4.3766999999999996</v>
      </c>
      <c r="W24" s="8">
        <v>5.9288999999999996</v>
      </c>
      <c r="X24" s="4">
        <v>-25.461600000000001</v>
      </c>
      <c r="Y24" s="18">
        <v>1.7885999999999999E-2</v>
      </c>
      <c r="Z24" s="18">
        <v>7.6160000000000005E-2</v>
      </c>
      <c r="AA24" s="4">
        <f t="shared" si="1"/>
        <v>-25.337339233801515</v>
      </c>
      <c r="AB24" s="18">
        <f t="shared" si="2"/>
        <v>0.12426076619848558</v>
      </c>
      <c r="AC24" s="18">
        <v>0</v>
      </c>
    </row>
    <row r="25" spans="2:31" x14ac:dyDescent="0.25">
      <c r="B25" s="2">
        <v>20160406</v>
      </c>
      <c r="C25" s="18" t="s">
        <v>31</v>
      </c>
      <c r="D25" s="10" t="str">
        <f t="shared" si="3"/>
        <v>1</v>
      </c>
      <c r="E25" s="10" t="s">
        <v>114</v>
      </c>
      <c r="F25" s="4">
        <f t="shared" si="4"/>
        <v>180</v>
      </c>
      <c r="G25" s="4">
        <f t="shared" si="0"/>
        <v>1.8</v>
      </c>
      <c r="H25" s="8">
        <v>73437</v>
      </c>
      <c r="I25" s="8">
        <v>3.2509999999999999</v>
      </c>
      <c r="L25" s="18">
        <v>3.3580000000000001</v>
      </c>
      <c r="M25" s="18">
        <v>6.2482000000000003E-2</v>
      </c>
      <c r="N25" s="18">
        <v>0.58050000000000002</v>
      </c>
      <c r="O25" s="18">
        <v>1.6711</v>
      </c>
      <c r="P25" s="18">
        <v>5.8028000000000004</v>
      </c>
      <c r="Q25" s="18">
        <v>0.94535999999999998</v>
      </c>
      <c r="R25" s="18">
        <v>0.17693999999999999</v>
      </c>
      <c r="T25" s="4">
        <v>195.828</v>
      </c>
      <c r="U25" s="4">
        <v>0.55974000000000002</v>
      </c>
      <c r="V25" s="8">
        <v>4.3766999999999996</v>
      </c>
      <c r="W25" s="8">
        <v>5.9288999999999996</v>
      </c>
      <c r="X25" s="4">
        <v>-25.878299999999999</v>
      </c>
      <c r="Y25" s="18">
        <v>1.7885999999999999E-2</v>
      </c>
      <c r="Z25" s="18">
        <v>7.6160000000000005E-2</v>
      </c>
      <c r="AA25" s="4">
        <f t="shared" si="1"/>
        <v>-25.752460876078242</v>
      </c>
      <c r="AB25" s="18">
        <f t="shared" si="2"/>
        <v>0.12583912392175733</v>
      </c>
      <c r="AC25" s="18">
        <v>0.15954788205008014</v>
      </c>
      <c r="AE25" s="18">
        <f>STDEV(X25:X27)</f>
        <v>0.19540545028222719</v>
      </c>
    </row>
    <row r="26" spans="2:31" x14ac:dyDescent="0.25">
      <c r="B26" s="3">
        <v>20160407</v>
      </c>
      <c r="C26" s="18" t="s">
        <v>107</v>
      </c>
      <c r="D26" s="10" t="str">
        <f t="shared" si="3"/>
        <v>2</v>
      </c>
      <c r="E26" s="10" t="s">
        <v>114</v>
      </c>
      <c r="F26" s="4">
        <f t="shared" si="4"/>
        <v>180</v>
      </c>
      <c r="G26" s="4">
        <f t="shared" si="0"/>
        <v>1.8</v>
      </c>
      <c r="H26" s="8">
        <v>73538</v>
      </c>
      <c r="I26" s="8">
        <v>3.6080000000000001</v>
      </c>
      <c r="L26" s="18">
        <v>4.3019999999999996</v>
      </c>
      <c r="M26" s="18">
        <v>3.1685999999999999E-2</v>
      </c>
      <c r="N26" s="18">
        <v>-2.5045999999999999</v>
      </c>
      <c r="O26" s="18">
        <v>2.25</v>
      </c>
      <c r="P26" s="18">
        <v>8.1188000000000002</v>
      </c>
      <c r="Q26" s="18">
        <v>1.1240000000000001</v>
      </c>
      <c r="R26" s="18">
        <v>0.44236999999999999</v>
      </c>
      <c r="T26" s="4">
        <v>279.05500000000001</v>
      </c>
      <c r="U26" s="4">
        <v>0.56560999999999995</v>
      </c>
      <c r="V26" s="8">
        <v>-8.9486000000000008</v>
      </c>
      <c r="W26" s="8">
        <v>10.6692</v>
      </c>
      <c r="X26" s="4">
        <v>-25.5061</v>
      </c>
      <c r="Y26" s="18">
        <v>2.8630000000000001E-3</v>
      </c>
      <c r="Z26" s="4">
        <v>0.30913000000000002</v>
      </c>
      <c r="AA26" s="4">
        <f t="shared" si="1"/>
        <v>-25.401826996853867</v>
      </c>
      <c r="AB26" s="18">
        <f t="shared" si="2"/>
        <v>0.10427300314613319</v>
      </c>
      <c r="AC26" s="18">
        <v>0.15954788205008014</v>
      </c>
    </row>
    <row r="27" spans="2:31" x14ac:dyDescent="0.25">
      <c r="B27" s="3">
        <v>20160407</v>
      </c>
      <c r="C27" s="18" t="s">
        <v>109</v>
      </c>
      <c r="D27" s="10" t="str">
        <f t="shared" si="3"/>
        <v>3</v>
      </c>
      <c r="E27" s="10" t="s">
        <v>114</v>
      </c>
      <c r="F27" s="4">
        <f t="shared" si="4"/>
        <v>180</v>
      </c>
      <c r="G27" s="4">
        <f t="shared" si="0"/>
        <v>1.8</v>
      </c>
      <c r="H27" s="8">
        <v>73540</v>
      </c>
      <c r="I27" s="8">
        <v>3.4249999999999998</v>
      </c>
      <c r="L27" s="18">
        <v>3.7949999999999999</v>
      </c>
      <c r="M27" s="18">
        <v>2.9339E-2</v>
      </c>
      <c r="N27" s="18">
        <v>-2.5045999999999999</v>
      </c>
      <c r="O27" s="18">
        <v>2.25</v>
      </c>
      <c r="P27" s="18">
        <v>6.3167999999999997</v>
      </c>
      <c r="Q27" s="18">
        <v>1.1240000000000001</v>
      </c>
      <c r="R27" s="18">
        <v>0.44236999999999999</v>
      </c>
      <c r="T27" s="4">
        <v>207.44</v>
      </c>
      <c r="U27" s="4">
        <v>0.43857000000000002</v>
      </c>
      <c r="V27" s="8">
        <v>-8.9486000000000008</v>
      </c>
      <c r="W27" s="8">
        <v>10.6692</v>
      </c>
      <c r="X27" s="4">
        <v>-25.795400000000001</v>
      </c>
      <c r="Y27" s="18">
        <v>2.8630000000000001E-3</v>
      </c>
      <c r="Z27" s="4">
        <v>0.30913000000000002</v>
      </c>
      <c r="AA27" s="4">
        <f t="shared" si="1"/>
        <v>-25.671655701955462</v>
      </c>
      <c r="AB27" s="18">
        <f t="shared" si="2"/>
        <v>0.12374429804453868</v>
      </c>
      <c r="AC27" s="18">
        <v>0.15954788205008014</v>
      </c>
    </row>
    <row r="28" spans="2:31" x14ac:dyDescent="0.25">
      <c r="B28" s="2">
        <v>20160406</v>
      </c>
      <c r="C28" s="18" t="s">
        <v>66</v>
      </c>
      <c r="D28" s="10" t="str">
        <f t="shared" si="3"/>
        <v>1</v>
      </c>
      <c r="E28" s="10"/>
      <c r="F28" s="4">
        <f t="shared" si="4"/>
        <v>185</v>
      </c>
      <c r="G28" s="4">
        <f t="shared" si="0"/>
        <v>1.85</v>
      </c>
      <c r="H28" s="8">
        <v>73442</v>
      </c>
      <c r="I28" s="8">
        <v>3.649</v>
      </c>
      <c r="L28" s="18">
        <v>3.0649999999999999</v>
      </c>
      <c r="M28" s="18">
        <v>5.3615999999999997E-2</v>
      </c>
      <c r="N28" s="18">
        <v>0.58050000000000002</v>
      </c>
      <c r="O28" s="18">
        <v>1.6711</v>
      </c>
      <c r="P28" s="18">
        <v>3.1425000000000001</v>
      </c>
      <c r="Q28" s="18">
        <v>0.94535999999999998</v>
      </c>
      <c r="R28" s="18">
        <v>0.17693999999999999</v>
      </c>
      <c r="T28" s="4">
        <v>162.69</v>
      </c>
      <c r="U28" s="4">
        <v>0.43609999999999999</v>
      </c>
      <c r="V28" s="8">
        <v>4.3766999999999996</v>
      </c>
      <c r="W28" s="8">
        <v>5.9288999999999996</v>
      </c>
      <c r="X28" s="4">
        <v>-25.894200000000001</v>
      </c>
      <c r="Y28" s="18">
        <v>1.7885999999999999E-2</v>
      </c>
      <c r="Z28" s="18">
        <v>7.6160000000000005E-2</v>
      </c>
      <c r="AA28" s="4">
        <f t="shared" si="1"/>
        <v>-25.741904525891265</v>
      </c>
      <c r="AB28" s="18">
        <f t="shared" si="2"/>
        <v>0.15229547410873678</v>
      </c>
      <c r="AC28" s="18">
        <v>0</v>
      </c>
    </row>
    <row r="29" spans="2:31" x14ac:dyDescent="0.25">
      <c r="B29" s="2">
        <v>20160406</v>
      </c>
      <c r="C29" s="18" t="s">
        <v>32</v>
      </c>
      <c r="D29" s="10" t="str">
        <f t="shared" si="3"/>
        <v>1</v>
      </c>
      <c r="E29" s="10"/>
      <c r="F29" s="4">
        <f t="shared" si="4"/>
        <v>190</v>
      </c>
      <c r="G29" s="4">
        <f t="shared" si="0"/>
        <v>1.9</v>
      </c>
      <c r="H29" s="8">
        <v>73443</v>
      </c>
      <c r="I29" s="8">
        <v>3.7069999999999999</v>
      </c>
      <c r="L29" s="18">
        <v>3.8860000000000001</v>
      </c>
      <c r="M29" s="18">
        <v>5.8435000000000001E-2</v>
      </c>
      <c r="N29" s="18">
        <v>0.58050000000000002</v>
      </c>
      <c r="O29" s="18">
        <v>1.6711</v>
      </c>
      <c r="P29" s="18">
        <v>5.6689999999999996</v>
      </c>
      <c r="Q29" s="18">
        <v>0.94535999999999998</v>
      </c>
      <c r="R29" s="18">
        <v>0.17693999999999999</v>
      </c>
      <c r="T29" s="4">
        <v>250.83099999999999</v>
      </c>
      <c r="U29" s="4">
        <v>0.59316000000000002</v>
      </c>
      <c r="V29" s="8">
        <v>4.3766999999999996</v>
      </c>
      <c r="W29" s="8">
        <v>5.9288999999999996</v>
      </c>
      <c r="X29" s="4">
        <v>-25.698</v>
      </c>
      <c r="Y29" s="18">
        <v>1.7885999999999999E-2</v>
      </c>
      <c r="Z29" s="18">
        <v>7.6160000000000005E-2</v>
      </c>
      <c r="AA29" s="4">
        <f t="shared" si="1"/>
        <v>-25.591607267686427</v>
      </c>
      <c r="AB29" s="18">
        <f t="shared" si="2"/>
        <v>0.10639273231357294</v>
      </c>
      <c r="AC29" s="18">
        <v>0</v>
      </c>
    </row>
    <row r="30" spans="2:31" x14ac:dyDescent="0.25">
      <c r="B30" s="2">
        <v>20160406</v>
      </c>
      <c r="C30" s="18" t="s">
        <v>67</v>
      </c>
      <c r="D30" s="10" t="str">
        <f t="shared" si="3"/>
        <v>1</v>
      </c>
      <c r="E30" s="10"/>
      <c r="F30" s="4">
        <f t="shared" si="4"/>
        <v>195</v>
      </c>
      <c r="G30" s="4">
        <f t="shared" si="0"/>
        <v>1.95</v>
      </c>
      <c r="H30" s="8">
        <v>73444</v>
      </c>
      <c r="I30" s="8">
        <v>3.476</v>
      </c>
      <c r="L30" s="18">
        <v>2.4849999999999999</v>
      </c>
      <c r="M30" s="18">
        <v>5.2020999999999998E-2</v>
      </c>
      <c r="N30" s="18">
        <v>0.58050000000000002</v>
      </c>
      <c r="O30" s="18">
        <v>1.6711</v>
      </c>
      <c r="P30" s="18">
        <v>2.4534E-2</v>
      </c>
      <c r="Q30" s="18">
        <v>0.94535999999999998</v>
      </c>
      <c r="R30" s="18">
        <v>0.17693999999999999</v>
      </c>
      <c r="T30" s="4">
        <v>119.453</v>
      </c>
      <c r="U30" s="4">
        <v>0.37207000000000001</v>
      </c>
      <c r="V30" s="8">
        <v>4.3766999999999996</v>
      </c>
      <c r="W30" s="8">
        <v>5.9288999999999996</v>
      </c>
      <c r="X30" s="4">
        <v>-25.96</v>
      </c>
      <c r="Y30" s="18">
        <v>1.7885999999999999E-2</v>
      </c>
      <c r="Z30" s="18">
        <v>7.6160000000000005E-2</v>
      </c>
      <c r="AA30" s="4">
        <f t="shared" si="1"/>
        <v>-25.753850579888955</v>
      </c>
      <c r="AB30" s="18">
        <f t="shared" si="2"/>
        <v>0.20614942011104631</v>
      </c>
      <c r="AC30" s="18">
        <v>0</v>
      </c>
    </row>
    <row r="31" spans="2:31" x14ac:dyDescent="0.25">
      <c r="B31" s="2">
        <v>20160406</v>
      </c>
      <c r="C31" s="18" t="s">
        <v>33</v>
      </c>
      <c r="D31" s="10" t="str">
        <f t="shared" si="3"/>
        <v>1</v>
      </c>
      <c r="E31" s="10"/>
      <c r="F31" s="4">
        <f t="shared" si="4"/>
        <v>200</v>
      </c>
      <c r="G31" s="4">
        <f t="shared" si="0"/>
        <v>2</v>
      </c>
      <c r="H31" s="8">
        <v>73445</v>
      </c>
      <c r="I31" s="8">
        <v>3.5449999999999999</v>
      </c>
      <c r="L31" s="18">
        <v>3.899</v>
      </c>
      <c r="M31" s="18">
        <v>6.1199000000000003E-2</v>
      </c>
      <c r="N31" s="18">
        <v>0.58050000000000002</v>
      </c>
      <c r="O31" s="18">
        <v>1.6711</v>
      </c>
      <c r="P31" s="18">
        <v>6.5087999999999999</v>
      </c>
      <c r="Q31" s="18">
        <v>0.94535999999999998</v>
      </c>
      <c r="R31" s="18">
        <v>0.17693999999999999</v>
      </c>
      <c r="T31" s="4">
        <v>290.77499999999998</v>
      </c>
      <c r="U31" s="4">
        <v>0.69793000000000005</v>
      </c>
      <c r="V31" s="8">
        <v>4.3766999999999996</v>
      </c>
      <c r="W31" s="8">
        <v>5.9288999999999996</v>
      </c>
      <c r="X31" s="4">
        <v>-25.496500000000001</v>
      </c>
      <c r="Y31" s="18">
        <v>1.7885999999999999E-2</v>
      </c>
      <c r="Z31" s="18">
        <v>7.6160000000000005E-2</v>
      </c>
      <c r="AA31" s="4">
        <f t="shared" si="1"/>
        <v>-25.396183220691309</v>
      </c>
      <c r="AB31" s="18">
        <f t="shared" si="2"/>
        <v>0.10031677930869165</v>
      </c>
      <c r="AC31" s="18">
        <v>0</v>
      </c>
    </row>
    <row r="32" spans="2:31" x14ac:dyDescent="0.25">
      <c r="B32" s="2">
        <v>20160406</v>
      </c>
      <c r="C32" s="18" t="s">
        <v>68</v>
      </c>
      <c r="D32" s="10" t="str">
        <f t="shared" si="3"/>
        <v>1</v>
      </c>
      <c r="E32" s="10"/>
      <c r="F32" s="4">
        <f t="shared" si="4"/>
        <v>205</v>
      </c>
      <c r="G32" s="4">
        <f t="shared" si="0"/>
        <v>2.0499999999999998</v>
      </c>
      <c r="H32" s="8">
        <v>73447</v>
      </c>
      <c r="I32" s="8">
        <v>3.98</v>
      </c>
      <c r="L32" s="18">
        <v>2.6459999999999999</v>
      </c>
      <c r="M32" s="18">
        <v>4.6467000000000001E-2</v>
      </c>
      <c r="N32" s="18">
        <v>0.58050000000000002</v>
      </c>
      <c r="O32" s="18">
        <v>1.6711</v>
      </c>
      <c r="P32" s="18">
        <v>0.95235999999999998</v>
      </c>
      <c r="Q32" s="18">
        <v>0.94535999999999998</v>
      </c>
      <c r="R32" s="18">
        <v>0.17693999999999999</v>
      </c>
      <c r="T32" s="4">
        <v>141.44999999999999</v>
      </c>
      <c r="U32" s="4">
        <v>0.36304999999999998</v>
      </c>
      <c r="V32" s="8">
        <v>4.3766999999999996</v>
      </c>
      <c r="W32" s="8">
        <v>5.9288999999999996</v>
      </c>
      <c r="X32" s="4">
        <v>-25.790299999999998</v>
      </c>
      <c r="Y32" s="18">
        <v>1.7885999999999999E-2</v>
      </c>
      <c r="Z32" s="18">
        <v>7.6160000000000005E-2</v>
      </c>
      <c r="AA32" s="4">
        <f t="shared" si="1"/>
        <v>-25.602625172876799</v>
      </c>
      <c r="AB32" s="18">
        <f t="shared" si="2"/>
        <v>0.18767482712319961</v>
      </c>
      <c r="AC32" s="18">
        <v>0</v>
      </c>
    </row>
    <row r="33" spans="2:31" x14ac:dyDescent="0.25">
      <c r="B33" s="2">
        <v>20160406</v>
      </c>
      <c r="C33" s="18" t="s">
        <v>34</v>
      </c>
      <c r="D33" s="10" t="str">
        <f t="shared" si="3"/>
        <v>1</v>
      </c>
      <c r="E33" s="10" t="s">
        <v>114</v>
      </c>
      <c r="F33" s="4">
        <f t="shared" si="4"/>
        <v>210</v>
      </c>
      <c r="G33" s="4">
        <f t="shared" si="0"/>
        <v>2.1</v>
      </c>
      <c r="H33" s="8">
        <v>73448</v>
      </c>
      <c r="I33" s="8">
        <v>3.7669999999999999</v>
      </c>
      <c r="L33" s="18">
        <v>2.895</v>
      </c>
      <c r="M33" s="18">
        <v>5.0783000000000002E-2</v>
      </c>
      <c r="N33" s="18">
        <v>0.58050000000000002</v>
      </c>
      <c r="O33" s="18">
        <v>1.6711</v>
      </c>
      <c r="P33" s="18">
        <v>2.3555000000000001</v>
      </c>
      <c r="Q33" s="18">
        <v>0.94535999999999998</v>
      </c>
      <c r="R33" s="18">
        <v>0.17693999999999999</v>
      </c>
      <c r="T33" s="4">
        <v>211.75800000000001</v>
      </c>
      <c r="U33" s="4">
        <v>0.51222000000000001</v>
      </c>
      <c r="V33" s="8">
        <v>4.3766999999999996</v>
      </c>
      <c r="W33" s="8">
        <v>5.9288999999999996</v>
      </c>
      <c r="X33" s="4">
        <v>-27.532699999999998</v>
      </c>
      <c r="Y33" s="18">
        <v>1.7885999999999999E-2</v>
      </c>
      <c r="Z33" s="18">
        <v>7.6160000000000005E-2</v>
      </c>
      <c r="AA33" s="4">
        <f t="shared" si="1"/>
        <v>-27.522534390248442</v>
      </c>
      <c r="AB33" s="18">
        <f t="shared" si="2"/>
        <v>1.0165609751556559E-2</v>
      </c>
      <c r="AC33" s="18">
        <v>0.77312025369063087</v>
      </c>
      <c r="AE33" s="18">
        <f>STDEV(X33:X35)</f>
        <v>0.94687506567656432</v>
      </c>
    </row>
    <row r="34" spans="2:31" x14ac:dyDescent="0.25">
      <c r="B34" s="3">
        <v>20160407</v>
      </c>
      <c r="C34" s="18" t="s">
        <v>108</v>
      </c>
      <c r="D34" s="10" t="str">
        <f t="shared" si="3"/>
        <v>2</v>
      </c>
      <c r="E34" s="10" t="s">
        <v>114</v>
      </c>
      <c r="F34" s="4">
        <f t="shared" si="4"/>
        <v>210</v>
      </c>
      <c r="G34" s="4">
        <f t="shared" si="0"/>
        <v>2.1</v>
      </c>
      <c r="H34" s="8">
        <v>73539</v>
      </c>
      <c r="I34" s="8">
        <v>4.0439999999999996</v>
      </c>
      <c r="L34" s="18">
        <v>2.956</v>
      </c>
      <c r="M34" s="18">
        <v>1.9185000000000001E-2</v>
      </c>
      <c r="N34" s="18">
        <v>-2.5045999999999999</v>
      </c>
      <c r="O34" s="18">
        <v>2.25</v>
      </c>
      <c r="P34" s="18">
        <v>5.0701000000000001</v>
      </c>
      <c r="Q34" s="18">
        <v>1.1240000000000001</v>
      </c>
      <c r="R34" s="18">
        <v>0.44236999999999999</v>
      </c>
      <c r="T34" s="4">
        <v>145.28100000000001</v>
      </c>
      <c r="U34" s="4">
        <v>0.25583</v>
      </c>
      <c r="V34" s="8">
        <v>-8.9486000000000008</v>
      </c>
      <c r="W34" s="8">
        <v>10.6692</v>
      </c>
      <c r="X34" s="4">
        <v>-25.869</v>
      </c>
      <c r="Y34" s="18">
        <v>2.8630000000000001E-3</v>
      </c>
      <c r="Z34" s="4">
        <v>0.30913000000000002</v>
      </c>
      <c r="AA34" s="4">
        <f t="shared" si="1"/>
        <v>-25.694290851323444</v>
      </c>
      <c r="AB34" s="18">
        <f t="shared" si="2"/>
        <v>0.17470914867655551</v>
      </c>
      <c r="AC34" s="18">
        <v>0.77312025369063087</v>
      </c>
    </row>
    <row r="35" spans="2:31" x14ac:dyDescent="0.25">
      <c r="B35" s="3">
        <v>20160407</v>
      </c>
      <c r="C35" s="18" t="s">
        <v>110</v>
      </c>
      <c r="D35" s="10" t="str">
        <f t="shared" si="3"/>
        <v>3</v>
      </c>
      <c r="E35" s="10" t="s">
        <v>114</v>
      </c>
      <c r="F35" s="4">
        <f t="shared" si="4"/>
        <v>210</v>
      </c>
      <c r="G35" s="4">
        <f t="shared" si="0"/>
        <v>2.1</v>
      </c>
      <c r="H35" s="8">
        <v>73541</v>
      </c>
      <c r="I35" s="8">
        <v>3.8570000000000002</v>
      </c>
      <c r="L35" s="18">
        <v>2.512</v>
      </c>
      <c r="M35" s="18">
        <v>1.6972999999999999E-2</v>
      </c>
      <c r="N35" s="18">
        <v>-2.5045999999999999</v>
      </c>
      <c r="O35" s="18">
        <v>2.25</v>
      </c>
      <c r="P35" s="18">
        <v>0.6079</v>
      </c>
      <c r="Q35" s="18">
        <v>1.1240000000000001</v>
      </c>
      <c r="R35" s="18">
        <v>0.44236999999999999</v>
      </c>
      <c r="T35" s="4">
        <v>129.80099999999999</v>
      </c>
      <c r="U35" s="4">
        <v>0.23805000000000001</v>
      </c>
      <c r="V35" s="8">
        <v>-8.9486000000000008</v>
      </c>
      <c r="W35" s="8">
        <v>10.6692</v>
      </c>
      <c r="X35" s="4">
        <v>-25.917400000000001</v>
      </c>
      <c r="Y35" s="18">
        <v>2.8630000000000001E-3</v>
      </c>
      <c r="Z35" s="4">
        <v>0.30913000000000002</v>
      </c>
      <c r="AA35" s="4">
        <f t="shared" si="1"/>
        <v>-25.724846077686124</v>
      </c>
      <c r="AB35" s="18">
        <f t="shared" si="2"/>
        <v>0.19255392231387702</v>
      </c>
      <c r="AC35" s="18">
        <v>0.77312025369063087</v>
      </c>
    </row>
    <row r="36" spans="2:31" x14ac:dyDescent="0.25">
      <c r="B36" s="2">
        <v>20160406</v>
      </c>
      <c r="C36" s="18" t="s">
        <v>69</v>
      </c>
      <c r="D36" s="10" t="str">
        <f t="shared" si="3"/>
        <v>1</v>
      </c>
      <c r="E36" s="10"/>
      <c r="F36" s="4">
        <f t="shared" si="4"/>
        <v>215</v>
      </c>
      <c r="G36" s="4">
        <f t="shared" si="0"/>
        <v>2.15</v>
      </c>
      <c r="H36" s="8">
        <v>73449</v>
      </c>
      <c r="I36" s="8">
        <v>3.9849999999999999</v>
      </c>
      <c r="L36" s="18">
        <v>4.4630000000000001</v>
      </c>
      <c r="M36" s="18">
        <v>5.8056999999999997E-2</v>
      </c>
      <c r="N36" s="18">
        <v>0.58050000000000002</v>
      </c>
      <c r="O36" s="18">
        <v>1.6711</v>
      </c>
      <c r="P36" s="18">
        <v>8.2535000000000007</v>
      </c>
      <c r="Q36" s="18">
        <v>0.94535999999999998</v>
      </c>
      <c r="R36" s="18">
        <v>0.17693999999999999</v>
      </c>
      <c r="T36" s="4">
        <v>282.24700000000001</v>
      </c>
      <c r="U36" s="4">
        <v>0.60611999999999999</v>
      </c>
      <c r="V36" s="8">
        <v>4.3766999999999996</v>
      </c>
      <c r="W36" s="8">
        <v>5.9288999999999996</v>
      </c>
      <c r="X36" s="4">
        <v>-25.230399999999999</v>
      </c>
      <c r="Y36" s="18">
        <v>1.7885999999999999E-2</v>
      </c>
      <c r="Z36" s="18">
        <v>7.6160000000000005E-2</v>
      </c>
      <c r="AA36" s="4">
        <f t="shared" si="1"/>
        <v>-25.114365731684135</v>
      </c>
      <c r="AB36" s="18">
        <f t="shared" si="2"/>
        <v>0.11603426831586461</v>
      </c>
      <c r="AC36" s="18">
        <v>0</v>
      </c>
    </row>
    <row r="37" spans="2:31" x14ac:dyDescent="0.25">
      <c r="B37" s="2">
        <v>20160406</v>
      </c>
      <c r="C37" s="18" t="s">
        <v>35</v>
      </c>
      <c r="D37" s="10" t="str">
        <f t="shared" si="3"/>
        <v>1</v>
      </c>
      <c r="E37" s="10"/>
      <c r="F37" s="4">
        <f t="shared" si="4"/>
        <v>220</v>
      </c>
      <c r="G37" s="4">
        <f t="shared" ref="G37:G68" si="5">F37/100</f>
        <v>2.2000000000000002</v>
      </c>
      <c r="H37" s="8">
        <v>73450</v>
      </c>
      <c r="I37" s="8">
        <v>4.2850000000000001</v>
      </c>
      <c r="L37" s="18">
        <v>2.976</v>
      </c>
      <c r="M37" s="18">
        <v>4.5127E-2</v>
      </c>
      <c r="N37" s="18">
        <v>0.58050000000000002</v>
      </c>
      <c r="O37" s="18">
        <v>1.6711</v>
      </c>
      <c r="P37" s="18">
        <v>3.0739000000000001</v>
      </c>
      <c r="Q37" s="18">
        <v>0.94535999999999998</v>
      </c>
      <c r="R37" s="18">
        <v>0.17693999999999999</v>
      </c>
      <c r="T37" s="4">
        <v>134.57599999999999</v>
      </c>
      <c r="U37" s="4">
        <v>0.32615</v>
      </c>
      <c r="V37" s="8">
        <v>4.3766999999999996</v>
      </c>
      <c r="W37" s="8">
        <v>5.9288999999999996</v>
      </c>
      <c r="X37" s="4">
        <v>-25.4849</v>
      </c>
      <c r="Y37" s="18">
        <v>1.7885999999999999E-2</v>
      </c>
      <c r="Z37" s="18">
        <v>7.6160000000000005E-2</v>
      </c>
      <c r="AA37" s="4">
        <f t="shared" ref="AA37:AA68" si="6">((X37*T37)-($Z$1*$Z$2)) / (T37-$Z$2)</f>
        <v>-25.254799517444159</v>
      </c>
      <c r="AB37" s="18">
        <f t="shared" ref="AB37:AB68" si="7">AA37-X37</f>
        <v>0.23010048255584081</v>
      </c>
      <c r="AC37" s="18">
        <v>0</v>
      </c>
    </row>
    <row r="38" spans="2:31" x14ac:dyDescent="0.25">
      <c r="B38" s="2">
        <v>20160406</v>
      </c>
      <c r="C38" s="18" t="s">
        <v>70</v>
      </c>
      <c r="D38" s="10" t="str">
        <f t="shared" si="3"/>
        <v>1</v>
      </c>
      <c r="E38" s="10"/>
      <c r="F38" s="4">
        <f t="shared" si="4"/>
        <v>225</v>
      </c>
      <c r="G38" s="4">
        <f t="shared" si="5"/>
        <v>2.25</v>
      </c>
      <c r="H38" s="8">
        <v>73451</v>
      </c>
      <c r="I38" s="8">
        <v>4.26</v>
      </c>
      <c r="L38" s="18">
        <v>2.7050000000000001</v>
      </c>
      <c r="M38" s="18">
        <v>4.3767E-2</v>
      </c>
      <c r="N38" s="18">
        <v>0.58050000000000002</v>
      </c>
      <c r="O38" s="18">
        <v>1.6711</v>
      </c>
      <c r="P38" s="18">
        <v>-0.36808000000000002</v>
      </c>
      <c r="Q38" s="18">
        <v>0.94535999999999998</v>
      </c>
      <c r="R38" s="18">
        <v>0.17693999999999999</v>
      </c>
      <c r="T38" s="4">
        <v>127.452</v>
      </c>
      <c r="U38" s="4">
        <v>0.31652999999999998</v>
      </c>
      <c r="V38" s="8">
        <v>4.3766999999999996</v>
      </c>
      <c r="W38" s="8">
        <v>5.9288999999999996</v>
      </c>
      <c r="X38" s="4">
        <v>-25.477499999999999</v>
      </c>
      <c r="Y38" s="18">
        <v>1.7885999999999999E-2</v>
      </c>
      <c r="Z38" s="18">
        <v>7.6160000000000005E-2</v>
      </c>
      <c r="AA38" s="4">
        <f t="shared" si="6"/>
        <v>-25.23229436854837</v>
      </c>
      <c r="AB38" s="18">
        <f t="shared" si="7"/>
        <v>0.2452056314516291</v>
      </c>
      <c r="AC38" s="18">
        <v>0</v>
      </c>
    </row>
    <row r="39" spans="2:31" x14ac:dyDescent="0.25">
      <c r="B39" s="2">
        <v>20160406</v>
      </c>
      <c r="C39" s="18" t="s">
        <v>36</v>
      </c>
      <c r="D39" s="10" t="str">
        <f t="shared" si="3"/>
        <v>1</v>
      </c>
      <c r="E39" s="10"/>
      <c r="F39" s="4">
        <f t="shared" si="4"/>
        <v>230</v>
      </c>
      <c r="G39" s="4">
        <f t="shared" si="5"/>
        <v>2.2999999999999998</v>
      </c>
      <c r="H39" s="8">
        <v>73452</v>
      </c>
      <c r="I39" s="8">
        <v>4.4720000000000004</v>
      </c>
      <c r="L39" s="18">
        <v>3.319</v>
      </c>
      <c r="M39" s="18">
        <v>4.5199999999999997E-2</v>
      </c>
      <c r="N39" s="18">
        <v>0.58050000000000002</v>
      </c>
      <c r="O39" s="18">
        <v>1.6711</v>
      </c>
      <c r="P39" s="18">
        <v>7.2095000000000002</v>
      </c>
      <c r="Q39" s="18">
        <v>0.94535999999999998</v>
      </c>
      <c r="R39" s="18">
        <v>0.17693999999999999</v>
      </c>
      <c r="T39" s="4">
        <v>173.18100000000001</v>
      </c>
      <c r="U39" s="4">
        <v>0.37201000000000001</v>
      </c>
      <c r="V39" s="8">
        <v>4.3766999999999996</v>
      </c>
      <c r="W39" s="8">
        <v>5.9288999999999996</v>
      </c>
      <c r="X39" s="4">
        <v>-25.410599999999999</v>
      </c>
      <c r="Y39" s="18">
        <v>1.7885999999999999E-2</v>
      </c>
      <c r="Z39" s="18">
        <v>7.6160000000000005E-2</v>
      </c>
      <c r="AA39" s="4">
        <f t="shared" si="6"/>
        <v>-25.229971264753132</v>
      </c>
      <c r="AB39" s="18">
        <f t="shared" si="7"/>
        <v>0.18062873524686651</v>
      </c>
      <c r="AC39" s="18">
        <v>0</v>
      </c>
    </row>
    <row r="40" spans="2:31" x14ac:dyDescent="0.25">
      <c r="B40" s="6">
        <v>20160407</v>
      </c>
      <c r="C40" s="18" t="s">
        <v>80</v>
      </c>
      <c r="D40" s="10" t="str">
        <f t="shared" si="3"/>
        <v>1</v>
      </c>
      <c r="E40" s="10"/>
      <c r="F40" s="4">
        <f t="shared" si="4"/>
        <v>235</v>
      </c>
      <c r="G40" s="4">
        <f t="shared" si="5"/>
        <v>2.35</v>
      </c>
      <c r="H40" s="8">
        <v>73468</v>
      </c>
      <c r="I40" s="8">
        <v>4.0650000000000004</v>
      </c>
      <c r="L40" s="18">
        <v>3.2149999999999999</v>
      </c>
      <c r="M40" s="18">
        <v>1.4695E-2</v>
      </c>
      <c r="N40" s="18">
        <v>-4.2173000000000002E-2</v>
      </c>
      <c r="O40" s="18">
        <v>2.7473999999999998</v>
      </c>
      <c r="P40" s="18">
        <v>3.0152999999999999</v>
      </c>
      <c r="Q40" s="18">
        <v>1.3775999999999999</v>
      </c>
      <c r="R40" s="18">
        <v>0.22384999999999999</v>
      </c>
      <c r="T40" s="4">
        <v>133.00899999999999</v>
      </c>
      <c r="U40" s="4">
        <v>0.22561999999999999</v>
      </c>
      <c r="V40" s="8">
        <v>1.9202999999999999</v>
      </c>
      <c r="W40" s="8">
        <v>14.536899999999999</v>
      </c>
      <c r="X40" s="4">
        <v>-25.361699999999999</v>
      </c>
      <c r="Y40" s="18">
        <v>-8.5040000000000004E-2</v>
      </c>
      <c r="Z40" s="18">
        <v>0.37947999999999998</v>
      </c>
      <c r="AA40" s="4">
        <f t="shared" si="6"/>
        <v>-25.115590632996639</v>
      </c>
      <c r="AB40" s="18">
        <f t="shared" si="7"/>
        <v>0.24610936700335984</v>
      </c>
      <c r="AC40" s="18">
        <v>0</v>
      </c>
    </row>
    <row r="41" spans="2:31" x14ac:dyDescent="0.25">
      <c r="B41" s="6">
        <v>20160407</v>
      </c>
      <c r="C41" s="18" t="s">
        <v>37</v>
      </c>
      <c r="D41" s="10" t="str">
        <f t="shared" si="3"/>
        <v>1</v>
      </c>
      <c r="E41" s="10"/>
      <c r="F41" s="4">
        <f t="shared" si="4"/>
        <v>240</v>
      </c>
      <c r="G41" s="4">
        <f t="shared" si="5"/>
        <v>2.4</v>
      </c>
      <c r="H41" s="8">
        <v>73465</v>
      </c>
      <c r="I41" s="8">
        <v>4.3259999999999996</v>
      </c>
      <c r="L41" s="18">
        <v>2.774</v>
      </c>
      <c r="M41" s="18">
        <v>1.0874999999999999E-2</v>
      </c>
      <c r="N41" s="18">
        <v>-4.2173000000000002E-2</v>
      </c>
      <c r="O41" s="18">
        <v>2.7473999999999998</v>
      </c>
      <c r="P41" s="18">
        <v>1.9392</v>
      </c>
      <c r="Q41" s="18">
        <v>1.3775999999999999</v>
      </c>
      <c r="R41" s="18">
        <v>0.22384999999999999</v>
      </c>
      <c r="T41" s="4">
        <v>75.265000000000001</v>
      </c>
      <c r="U41" s="4">
        <v>0.11025</v>
      </c>
      <c r="V41" s="8">
        <v>1.9202999999999999</v>
      </c>
      <c r="W41" s="8">
        <v>14.536899999999999</v>
      </c>
      <c r="X41" s="4">
        <v>-25.918800000000001</v>
      </c>
      <c r="Y41" s="18">
        <v>-8.5040000000000004E-2</v>
      </c>
      <c r="Z41" s="18">
        <v>0.37947999999999998</v>
      </c>
      <c r="AA41" s="4">
        <f t="shared" si="6"/>
        <v>-25.558671520892126</v>
      </c>
      <c r="AB41" s="18">
        <f t="shared" si="7"/>
        <v>0.36012847910787471</v>
      </c>
      <c r="AC41" s="18">
        <v>0</v>
      </c>
    </row>
    <row r="42" spans="2:31" x14ac:dyDescent="0.25">
      <c r="B42" s="6">
        <v>20160407</v>
      </c>
      <c r="C42" s="18" t="s">
        <v>81</v>
      </c>
      <c r="D42" s="10" t="str">
        <f t="shared" si="3"/>
        <v>1</v>
      </c>
      <c r="E42" s="10"/>
      <c r="F42" s="4">
        <f t="shared" si="4"/>
        <v>245</v>
      </c>
      <c r="G42" s="4">
        <f t="shared" si="5"/>
        <v>2.4500000000000002</v>
      </c>
      <c r="H42" s="8">
        <v>73469</v>
      </c>
      <c r="I42" s="8">
        <v>4.4710000000000001</v>
      </c>
      <c r="L42" s="18">
        <v>3.1160000000000001</v>
      </c>
      <c r="M42" s="18">
        <v>1.2723E-2</v>
      </c>
      <c r="N42" s="18">
        <v>-4.2173000000000002E-2</v>
      </c>
      <c r="O42" s="18">
        <v>2.7473999999999998</v>
      </c>
      <c r="P42" s="18">
        <v>3.4824000000000002</v>
      </c>
      <c r="Q42" s="18">
        <v>1.3775999999999999</v>
      </c>
      <c r="R42" s="18">
        <v>0.22384999999999999</v>
      </c>
      <c r="T42" s="4">
        <v>112.71599999999999</v>
      </c>
      <c r="U42" s="4">
        <v>0.17052999999999999</v>
      </c>
      <c r="V42" s="8">
        <v>1.9202999999999999</v>
      </c>
      <c r="W42" s="8">
        <v>14.536899999999999</v>
      </c>
      <c r="X42" s="4">
        <v>-25.43</v>
      </c>
      <c r="Y42" s="18">
        <v>-8.5040000000000004E-2</v>
      </c>
      <c r="Z42" s="18">
        <v>0.37947999999999998</v>
      </c>
      <c r="AA42" s="4">
        <f t="shared" si="6"/>
        <v>-25.14262992528008</v>
      </c>
      <c r="AB42" s="18">
        <f t="shared" si="7"/>
        <v>0.28737007471992015</v>
      </c>
      <c r="AC42" s="18">
        <v>0</v>
      </c>
    </row>
    <row r="43" spans="2:31" x14ac:dyDescent="0.25">
      <c r="B43" s="6">
        <v>20160407</v>
      </c>
      <c r="C43" s="18" t="s">
        <v>38</v>
      </c>
      <c r="D43" s="10" t="str">
        <f t="shared" si="3"/>
        <v>1</v>
      </c>
      <c r="E43" s="10" t="s">
        <v>114</v>
      </c>
      <c r="F43" s="4">
        <f t="shared" si="4"/>
        <v>250</v>
      </c>
      <c r="G43" s="4">
        <f t="shared" si="5"/>
        <v>2.5</v>
      </c>
      <c r="H43" s="8">
        <v>73466</v>
      </c>
      <c r="I43" s="8">
        <v>4.5220000000000002</v>
      </c>
      <c r="L43" s="18">
        <v>3.1920000000000002</v>
      </c>
      <c r="M43" s="18">
        <v>1.3063E-2</v>
      </c>
      <c r="N43" s="18">
        <v>-4.2173000000000002E-2</v>
      </c>
      <c r="O43" s="18">
        <v>2.7473999999999998</v>
      </c>
      <c r="P43" s="18">
        <v>7.2316000000000003</v>
      </c>
      <c r="Q43" s="18">
        <v>1.3775999999999999</v>
      </c>
      <c r="R43" s="18">
        <v>0.22384999999999999</v>
      </c>
      <c r="T43" s="4">
        <v>112.74</v>
      </c>
      <c r="U43" s="4">
        <v>0.16864999999999999</v>
      </c>
      <c r="V43" s="8">
        <v>1.9202999999999999</v>
      </c>
      <c r="W43" s="8">
        <v>14.536899999999999</v>
      </c>
      <c r="X43" s="4">
        <v>-25.577400000000001</v>
      </c>
      <c r="Y43" s="18">
        <v>-8.5040000000000004E-2</v>
      </c>
      <c r="Z43" s="18">
        <v>0.37947999999999998</v>
      </c>
      <c r="AA43" s="4">
        <f t="shared" si="6"/>
        <v>-25.308820793079672</v>
      </c>
      <c r="AB43" s="18">
        <f t="shared" si="7"/>
        <v>0.26857920692032877</v>
      </c>
      <c r="AC43" s="18">
        <v>0</v>
      </c>
      <c r="AE43" s="18">
        <f>STDEV(X43:X45)</f>
        <v>0.40648273026046222</v>
      </c>
    </row>
    <row r="44" spans="2:31" x14ac:dyDescent="0.25">
      <c r="B44" s="13">
        <v>20160427</v>
      </c>
      <c r="C44" s="18" t="s">
        <v>144</v>
      </c>
      <c r="D44" s="18">
        <v>2</v>
      </c>
      <c r="E44" s="18" t="s">
        <v>114</v>
      </c>
      <c r="F44" s="4">
        <v>250</v>
      </c>
      <c r="G44" s="4">
        <f t="shared" si="5"/>
        <v>2.5</v>
      </c>
      <c r="H44" s="18">
        <v>74396</v>
      </c>
      <c r="I44" s="18">
        <v>5.8339999999999996</v>
      </c>
      <c r="L44" s="18">
        <v>4.6520000000000001</v>
      </c>
      <c r="M44" s="18">
        <v>6.7961000000000002E-3</v>
      </c>
      <c r="N44" s="18">
        <v>-0.78256000000000003</v>
      </c>
      <c r="O44" s="18">
        <v>0.61319999999999997</v>
      </c>
      <c r="P44" s="18">
        <v>1.4427000000000001</v>
      </c>
      <c r="Q44" s="18">
        <v>1.7482</v>
      </c>
      <c r="R44" s="18">
        <v>0.25517000000000001</v>
      </c>
      <c r="T44" s="4">
        <v>5.7590000000000003</v>
      </c>
      <c r="U44" s="4">
        <v>0.15504000000000001</v>
      </c>
      <c r="V44" s="18">
        <v>2.0068999999999999</v>
      </c>
      <c r="W44" s="18">
        <v>1.5673999999999999</v>
      </c>
      <c r="X44" s="4">
        <v>-25.007100000000001</v>
      </c>
      <c r="Y44" s="18">
        <v>6.4523999999999998E-2</v>
      </c>
      <c r="Z44" s="18">
        <v>0.11089</v>
      </c>
      <c r="AA44" s="4">
        <f t="shared" si="6"/>
        <v>-29.917748022503432</v>
      </c>
      <c r="AB44" s="18">
        <f t="shared" si="7"/>
        <v>-4.9106480225034304</v>
      </c>
    </row>
    <row r="45" spans="2:31" x14ac:dyDescent="0.25">
      <c r="B45" s="13">
        <v>20160427</v>
      </c>
      <c r="C45" s="18" t="s">
        <v>145</v>
      </c>
      <c r="D45" s="18">
        <v>3</v>
      </c>
      <c r="E45" s="18" t="s">
        <v>114</v>
      </c>
      <c r="F45" s="4">
        <v>250</v>
      </c>
      <c r="G45" s="4">
        <f t="shared" si="5"/>
        <v>2.5</v>
      </c>
      <c r="H45" s="18">
        <v>74401</v>
      </c>
      <c r="I45" s="18">
        <v>5.7240000000000002</v>
      </c>
      <c r="L45" s="18">
        <v>5.069</v>
      </c>
      <c r="M45" s="18">
        <v>8.8584000000000006E-3</v>
      </c>
      <c r="N45" s="18">
        <v>-0.78256000000000003</v>
      </c>
      <c r="O45" s="18">
        <v>0.61319999999999997</v>
      </c>
      <c r="P45" s="18">
        <v>7.8978000000000002</v>
      </c>
      <c r="Q45" s="18">
        <v>1.7482</v>
      </c>
      <c r="R45" s="18">
        <v>0.25517000000000001</v>
      </c>
      <c r="T45" s="4">
        <v>7.8079999999999998</v>
      </c>
      <c r="U45" s="4">
        <v>0.21621000000000001</v>
      </c>
      <c r="V45" s="18">
        <v>2.0068999999999999</v>
      </c>
      <c r="W45" s="18">
        <v>1.5673999999999999</v>
      </c>
      <c r="X45" s="4">
        <v>-24.790500000000002</v>
      </c>
      <c r="Y45" s="18">
        <v>6.4523999999999998E-2</v>
      </c>
      <c r="Z45" s="18">
        <v>0.11089</v>
      </c>
      <c r="AA45" s="4">
        <f t="shared" si="6"/>
        <v>-32.317430508372176</v>
      </c>
      <c r="AB45" s="18">
        <f t="shared" si="7"/>
        <v>-7.5269305083721747</v>
      </c>
    </row>
    <row r="46" spans="2:31" x14ac:dyDescent="0.25">
      <c r="B46" s="2">
        <v>20160406</v>
      </c>
      <c r="C46" s="18" t="s">
        <v>55</v>
      </c>
      <c r="D46" s="10" t="str">
        <f t="shared" ref="D46:D57" si="8">RIGHT(C46,1)</f>
        <v>1</v>
      </c>
      <c r="E46" s="10"/>
      <c r="F46" s="4">
        <f t="shared" ref="F46:F57" si="9">VALUE(LEFT(C46,3))</f>
        <v>255</v>
      </c>
      <c r="G46" s="4">
        <f t="shared" si="5"/>
        <v>2.5499999999999998</v>
      </c>
      <c r="H46" s="8">
        <v>73415</v>
      </c>
      <c r="I46" s="8">
        <v>4.5380000000000003</v>
      </c>
      <c r="L46" s="18">
        <v>3.3780000000000001</v>
      </c>
      <c r="M46" s="18">
        <v>4.4873999999999997E-2</v>
      </c>
      <c r="N46" s="18">
        <v>0.58050000000000002</v>
      </c>
      <c r="O46" s="18">
        <v>1.6711</v>
      </c>
      <c r="P46" s="18">
        <v>6.1707000000000001</v>
      </c>
      <c r="Q46" s="18">
        <v>0.94535999999999998</v>
      </c>
      <c r="R46" s="18">
        <v>0.17693999999999999</v>
      </c>
      <c r="T46" s="4">
        <v>187.79499999999999</v>
      </c>
      <c r="U46" s="4">
        <v>0.38879999999999998</v>
      </c>
      <c r="V46" s="8">
        <v>4.3766999999999996</v>
      </c>
      <c r="W46" s="8">
        <v>5.9288999999999996</v>
      </c>
      <c r="X46" s="4">
        <v>-25.085100000000001</v>
      </c>
      <c r="Y46" s="18">
        <v>1.7885999999999999E-2</v>
      </c>
      <c r="Z46" s="18">
        <v>7.6160000000000005E-2</v>
      </c>
      <c r="AA46" s="4">
        <f t="shared" si="6"/>
        <v>-24.895926906842771</v>
      </c>
      <c r="AB46" s="18">
        <f t="shared" si="7"/>
        <v>0.18917309315722974</v>
      </c>
      <c r="AC46" s="18">
        <v>0</v>
      </c>
    </row>
    <row r="47" spans="2:31" x14ac:dyDescent="0.25">
      <c r="B47" s="6">
        <v>20160407</v>
      </c>
      <c r="C47" s="18" t="s">
        <v>39</v>
      </c>
      <c r="D47" s="10" t="str">
        <f t="shared" si="8"/>
        <v>1</v>
      </c>
      <c r="E47" s="10"/>
      <c r="F47" s="4">
        <f t="shared" si="9"/>
        <v>260</v>
      </c>
      <c r="G47" s="4">
        <f t="shared" si="5"/>
        <v>2.6</v>
      </c>
      <c r="H47" s="8">
        <v>73467</v>
      </c>
      <c r="I47" s="8">
        <v>4.3639999999999999</v>
      </c>
      <c r="L47" s="18">
        <v>3.52</v>
      </c>
      <c r="M47" s="18">
        <v>1.5699000000000001E-2</v>
      </c>
      <c r="N47" s="18">
        <v>-4.2173000000000002E-2</v>
      </c>
      <c r="O47" s="18">
        <v>2.7473999999999998</v>
      </c>
      <c r="P47" s="18">
        <v>6.3426999999999998</v>
      </c>
      <c r="Q47" s="18">
        <v>1.3775999999999999</v>
      </c>
      <c r="R47" s="18">
        <v>0.22384999999999999</v>
      </c>
      <c r="T47" s="4">
        <v>162.54</v>
      </c>
      <c r="U47" s="4">
        <v>0.26173999999999997</v>
      </c>
      <c r="V47" s="8">
        <v>1.9202999999999999</v>
      </c>
      <c r="W47" s="8">
        <v>14.536899999999999</v>
      </c>
      <c r="X47" s="4">
        <v>-25.2121</v>
      </c>
      <c r="Y47" s="18">
        <v>-8.5040000000000004E-2</v>
      </c>
      <c r="Z47" s="18">
        <v>0.37947999999999998</v>
      </c>
      <c r="AA47" s="4">
        <f t="shared" si="6"/>
        <v>-25.001810690516244</v>
      </c>
      <c r="AB47" s="18">
        <f t="shared" si="7"/>
        <v>0.21028930948375546</v>
      </c>
      <c r="AC47" s="18">
        <v>0</v>
      </c>
    </row>
    <row r="48" spans="2:31" x14ac:dyDescent="0.25">
      <c r="B48" s="2">
        <v>20160406</v>
      </c>
      <c r="C48" s="18" t="s">
        <v>53</v>
      </c>
      <c r="D48" s="10" t="str">
        <f t="shared" si="8"/>
        <v>1</v>
      </c>
      <c r="E48" s="10"/>
      <c r="F48" s="4">
        <f t="shared" si="9"/>
        <v>265</v>
      </c>
      <c r="G48" s="4">
        <f t="shared" si="5"/>
        <v>2.65</v>
      </c>
      <c r="H48" s="8">
        <v>73413</v>
      </c>
      <c r="I48" s="8">
        <v>4.806</v>
      </c>
      <c r="L48" s="18">
        <v>2.5750000000000002</v>
      </c>
      <c r="M48" s="18">
        <v>3.8102999999999998E-2</v>
      </c>
      <c r="N48" s="18">
        <v>0.58050000000000002</v>
      </c>
      <c r="O48" s="18">
        <v>1.6711</v>
      </c>
      <c r="P48" s="18">
        <v>2.6126</v>
      </c>
      <c r="Q48" s="18">
        <v>0.94535999999999998</v>
      </c>
      <c r="R48" s="18">
        <v>0.17693999999999999</v>
      </c>
      <c r="T48" s="4">
        <v>118.093</v>
      </c>
      <c r="U48" s="4">
        <v>0.26715</v>
      </c>
      <c r="V48" s="8">
        <v>4.3766999999999996</v>
      </c>
      <c r="W48" s="8">
        <v>5.9288999999999996</v>
      </c>
      <c r="X48" s="4">
        <v>-25.413799999999998</v>
      </c>
      <c r="Y48" s="18">
        <v>1.7885999999999999E-2</v>
      </c>
      <c r="Z48" s="18">
        <v>7.6160000000000005E-2</v>
      </c>
      <c r="AA48" s="4">
        <f t="shared" si="6"/>
        <v>-25.139138821442437</v>
      </c>
      <c r="AB48" s="18">
        <f t="shared" si="7"/>
        <v>0.27466117855756167</v>
      </c>
      <c r="AC48" s="18">
        <v>0</v>
      </c>
    </row>
    <row r="49" spans="2:31" x14ac:dyDescent="0.25">
      <c r="B49" s="6">
        <v>20160407</v>
      </c>
      <c r="C49" s="18" t="s">
        <v>40</v>
      </c>
      <c r="D49" s="10" t="str">
        <f t="shared" si="8"/>
        <v>1</v>
      </c>
      <c r="E49" s="10" t="s">
        <v>114</v>
      </c>
      <c r="F49" s="4">
        <f t="shared" si="9"/>
        <v>270</v>
      </c>
      <c r="G49" s="4">
        <f t="shared" si="5"/>
        <v>2.7</v>
      </c>
      <c r="H49" s="8">
        <v>73470</v>
      </c>
      <c r="I49" s="8">
        <v>4.8949999999999996</v>
      </c>
      <c r="L49" s="18">
        <v>3.0489999999999999</v>
      </c>
      <c r="M49" s="18">
        <v>1.1227000000000001E-2</v>
      </c>
      <c r="N49" s="18">
        <v>-4.2173000000000002E-2</v>
      </c>
      <c r="O49" s="18">
        <v>2.7473999999999998</v>
      </c>
      <c r="P49" s="18">
        <v>2.6688000000000001</v>
      </c>
      <c r="Q49" s="18">
        <v>1.3775999999999999</v>
      </c>
      <c r="R49" s="18">
        <v>0.22384999999999999</v>
      </c>
      <c r="T49" s="4">
        <v>115.465</v>
      </c>
      <c r="U49" s="4">
        <v>0.16003999999999999</v>
      </c>
      <c r="V49" s="8">
        <v>1.9202999999999999</v>
      </c>
      <c r="W49" s="8">
        <v>14.536899999999999</v>
      </c>
      <c r="X49" s="4">
        <v>-25.367100000000001</v>
      </c>
      <c r="Y49" s="18">
        <v>-8.5040000000000004E-2</v>
      </c>
      <c r="Z49" s="18">
        <v>0.37947999999999998</v>
      </c>
      <c r="AA49" s="4">
        <f t="shared" si="6"/>
        <v>-25.079640263383698</v>
      </c>
      <c r="AB49" s="18">
        <f t="shared" si="7"/>
        <v>0.28745973661630231</v>
      </c>
      <c r="AC49" s="18">
        <v>0.21063874815005465</v>
      </c>
      <c r="AE49" s="18">
        <f>STDEV(X49:X51)</f>
        <v>0.25797872651312398</v>
      </c>
    </row>
    <row r="50" spans="2:31" x14ac:dyDescent="0.25">
      <c r="B50" s="3">
        <v>20160407</v>
      </c>
      <c r="C50" s="18" t="s">
        <v>106</v>
      </c>
      <c r="D50" s="10" t="str">
        <f t="shared" si="8"/>
        <v>2</v>
      </c>
      <c r="E50" s="10" t="s">
        <v>114</v>
      </c>
      <c r="F50" s="4">
        <f t="shared" si="9"/>
        <v>270</v>
      </c>
      <c r="G50" s="4">
        <f t="shared" si="5"/>
        <v>2.7</v>
      </c>
      <c r="H50" s="8">
        <v>73536</v>
      </c>
      <c r="I50" s="8">
        <v>4.8620000000000001</v>
      </c>
      <c r="L50" s="18">
        <v>2.4870000000000001</v>
      </c>
      <c r="M50" s="18">
        <v>1.3324000000000001E-2</v>
      </c>
      <c r="N50" s="18">
        <v>-2.5045999999999999</v>
      </c>
      <c r="O50" s="18">
        <v>2.25</v>
      </c>
      <c r="P50" s="18">
        <v>0.28044999999999998</v>
      </c>
      <c r="Q50" s="18">
        <v>1.1240000000000001</v>
      </c>
      <c r="R50" s="18">
        <v>0.44236999999999999</v>
      </c>
      <c r="T50" s="4">
        <v>87.8</v>
      </c>
      <c r="U50" s="4">
        <v>0.12386999999999999</v>
      </c>
      <c r="V50" s="8">
        <v>-8.9486000000000008</v>
      </c>
      <c r="W50" s="8">
        <v>10.6692</v>
      </c>
      <c r="X50" s="4">
        <v>-25.8108</v>
      </c>
      <c r="Y50" s="18">
        <v>2.8630000000000001E-3</v>
      </c>
      <c r="Z50" s="4">
        <v>0.30913000000000002</v>
      </c>
      <c r="AA50" s="4">
        <f t="shared" si="6"/>
        <v>-25.492512102864524</v>
      </c>
      <c r="AB50" s="18">
        <f t="shared" si="7"/>
        <v>0.31828789713547678</v>
      </c>
      <c r="AC50" s="18">
        <v>0.21063874815005465</v>
      </c>
    </row>
    <row r="51" spans="2:31" x14ac:dyDescent="0.25">
      <c r="B51" s="3">
        <v>20160407</v>
      </c>
      <c r="C51" s="18" t="s">
        <v>111</v>
      </c>
      <c r="D51" s="10" t="str">
        <f t="shared" si="8"/>
        <v>3</v>
      </c>
      <c r="E51" s="10" t="s">
        <v>114</v>
      </c>
      <c r="F51" s="4">
        <f t="shared" si="9"/>
        <v>270</v>
      </c>
      <c r="G51" s="4">
        <f t="shared" si="5"/>
        <v>2.7</v>
      </c>
      <c r="H51" s="8">
        <v>73546</v>
      </c>
      <c r="I51" s="8">
        <v>4.8620000000000001</v>
      </c>
      <c r="L51" s="18">
        <v>2.5590000000000002</v>
      </c>
      <c r="M51" s="18">
        <v>1.3729E-2</v>
      </c>
      <c r="N51" s="18">
        <v>-2.5045999999999999</v>
      </c>
      <c r="O51" s="18">
        <v>2.25</v>
      </c>
      <c r="P51" s="18">
        <v>0.37401000000000001</v>
      </c>
      <c r="Q51" s="18">
        <v>1.1240000000000001</v>
      </c>
      <c r="R51" s="18">
        <v>0.44236999999999999</v>
      </c>
      <c r="T51" s="4">
        <v>112.568</v>
      </c>
      <c r="U51" s="4">
        <v>0.16219</v>
      </c>
      <c r="V51" s="8">
        <v>-8.9486000000000008</v>
      </c>
      <c r="W51" s="8">
        <v>10.6692</v>
      </c>
      <c r="X51" s="4">
        <v>-25.360900000000001</v>
      </c>
      <c r="Y51" s="18">
        <v>2.8630000000000001E-3</v>
      </c>
      <c r="Z51" s="4">
        <v>0.30913000000000002</v>
      </c>
      <c r="AA51" s="4">
        <f t="shared" si="6"/>
        <v>-25.064312218958424</v>
      </c>
      <c r="AB51" s="18">
        <f t="shared" si="7"/>
        <v>0.2965877810415769</v>
      </c>
      <c r="AC51" s="18">
        <v>0.21063874815005465</v>
      </c>
    </row>
    <row r="52" spans="2:31" x14ac:dyDescent="0.25">
      <c r="B52" s="6">
        <v>20160407</v>
      </c>
      <c r="C52" s="18" t="s">
        <v>82</v>
      </c>
      <c r="D52" s="10" t="str">
        <f t="shared" si="8"/>
        <v>1</v>
      </c>
      <c r="E52" s="10"/>
      <c r="F52" s="4">
        <f t="shared" si="9"/>
        <v>275</v>
      </c>
      <c r="G52" s="4">
        <f t="shared" si="5"/>
        <v>2.75</v>
      </c>
      <c r="H52" s="8">
        <v>73474</v>
      </c>
      <c r="I52" s="8">
        <v>4.9569999999999999</v>
      </c>
      <c r="L52" s="18">
        <v>2.964</v>
      </c>
      <c r="M52" s="18">
        <v>1.0593E-2</v>
      </c>
      <c r="N52" s="18">
        <v>-4.2173000000000002E-2</v>
      </c>
      <c r="O52" s="18">
        <v>2.7473999999999998</v>
      </c>
      <c r="P52" s="18">
        <v>1.2031000000000001</v>
      </c>
      <c r="Q52" s="18">
        <v>1.3775999999999999</v>
      </c>
      <c r="R52" s="18">
        <v>0.22384999999999999</v>
      </c>
      <c r="T52" s="4">
        <v>114.964</v>
      </c>
      <c r="U52" s="4">
        <v>0.15726999999999999</v>
      </c>
      <c r="V52" s="8">
        <v>1.9202999999999999</v>
      </c>
      <c r="W52" s="8">
        <v>14.536899999999999</v>
      </c>
      <c r="X52" s="4">
        <v>-25.368200000000002</v>
      </c>
      <c r="Y52" s="18">
        <v>-8.5040000000000004E-2</v>
      </c>
      <c r="Z52" s="18">
        <v>0.37947999999999998</v>
      </c>
      <c r="AA52" s="4">
        <f t="shared" si="6"/>
        <v>-25.079468571278891</v>
      </c>
      <c r="AB52" s="18">
        <f t="shared" si="7"/>
        <v>0.28873142872111046</v>
      </c>
      <c r="AC52" s="18">
        <v>0</v>
      </c>
    </row>
    <row r="53" spans="2:31" x14ac:dyDescent="0.25">
      <c r="B53" s="6">
        <v>20160407</v>
      </c>
      <c r="C53" s="18" t="s">
        <v>41</v>
      </c>
      <c r="D53" s="10" t="str">
        <f t="shared" si="8"/>
        <v>1</v>
      </c>
      <c r="E53" s="10"/>
      <c r="F53" s="4">
        <f t="shared" si="9"/>
        <v>280</v>
      </c>
      <c r="G53" s="4">
        <f t="shared" si="5"/>
        <v>2.8</v>
      </c>
      <c r="H53" s="8">
        <v>73475</v>
      </c>
      <c r="I53" s="8">
        <v>5.0359999999999996</v>
      </c>
      <c r="L53" s="18">
        <v>2.9750000000000001</v>
      </c>
      <c r="M53" s="18">
        <v>1.0489999999999999E-2</v>
      </c>
      <c r="N53" s="18">
        <v>-4.2173000000000002E-2</v>
      </c>
      <c r="O53" s="18">
        <v>2.7473999999999998</v>
      </c>
      <c r="P53" s="18">
        <v>2.3523999999999998</v>
      </c>
      <c r="Q53" s="18">
        <v>1.3775999999999999</v>
      </c>
      <c r="R53" s="18">
        <v>0.22384999999999999</v>
      </c>
      <c r="T53" s="4">
        <v>115.48399999999999</v>
      </c>
      <c r="U53" s="4">
        <v>0.15559000000000001</v>
      </c>
      <c r="V53" s="8">
        <v>1.9202999999999999</v>
      </c>
      <c r="W53" s="8">
        <v>14.536899999999999</v>
      </c>
      <c r="X53" s="4">
        <v>-25.334599999999998</v>
      </c>
      <c r="Y53" s="18">
        <v>-8.5040000000000004E-2</v>
      </c>
      <c r="Z53" s="18">
        <v>0.37947999999999998</v>
      </c>
      <c r="AA53" s="4">
        <f t="shared" si="6"/>
        <v>-25.043175645944579</v>
      </c>
      <c r="AB53" s="18">
        <f t="shared" si="7"/>
        <v>0.29142435405541889</v>
      </c>
      <c r="AC53" s="18">
        <v>0</v>
      </c>
    </row>
    <row r="54" spans="2:31" x14ac:dyDescent="0.25">
      <c r="B54" s="6">
        <v>20160407</v>
      </c>
      <c r="C54" s="18" t="s">
        <v>83</v>
      </c>
      <c r="D54" s="10" t="str">
        <f t="shared" si="8"/>
        <v>1</v>
      </c>
      <c r="E54" s="10"/>
      <c r="F54" s="4">
        <f t="shared" si="9"/>
        <v>285</v>
      </c>
      <c r="G54" s="4">
        <f t="shared" si="5"/>
        <v>2.85</v>
      </c>
      <c r="H54" s="8">
        <v>73476</v>
      </c>
      <c r="I54" s="8">
        <v>5.0949999999999998</v>
      </c>
      <c r="L54" s="18">
        <v>2.7879999999999998</v>
      </c>
      <c r="M54" s="18">
        <v>9.3126000000000007E-3</v>
      </c>
      <c r="N54" s="18">
        <v>-4.2173000000000002E-2</v>
      </c>
      <c r="O54" s="18">
        <v>2.7473999999999998</v>
      </c>
      <c r="P54" s="18">
        <v>-0.22811000000000001</v>
      </c>
      <c r="Q54" s="18">
        <v>1.3775999999999999</v>
      </c>
      <c r="R54" s="18">
        <v>0.22384999999999999</v>
      </c>
      <c r="T54" s="4">
        <v>85.691999999999993</v>
      </c>
      <c r="U54" s="4">
        <v>0.10921</v>
      </c>
      <c r="V54" s="8">
        <v>1.9202999999999999</v>
      </c>
      <c r="W54" s="8">
        <v>14.536899999999999</v>
      </c>
      <c r="X54" s="4">
        <v>-25.545999999999999</v>
      </c>
      <c r="Y54" s="18">
        <v>-8.5040000000000004E-2</v>
      </c>
      <c r="Z54" s="18">
        <v>0.37947999999999998</v>
      </c>
      <c r="AA54" s="4">
        <f t="shared" si="6"/>
        <v>-25.17242162117839</v>
      </c>
      <c r="AB54" s="18">
        <f t="shared" si="7"/>
        <v>0.37357837882160894</v>
      </c>
      <c r="AC54" s="18">
        <v>0</v>
      </c>
    </row>
    <row r="55" spans="2:31" x14ac:dyDescent="0.25">
      <c r="B55" s="6">
        <v>20160407</v>
      </c>
      <c r="C55" s="18" t="s">
        <v>84</v>
      </c>
      <c r="D55" s="10" t="str">
        <f t="shared" si="8"/>
        <v>1</v>
      </c>
      <c r="E55" s="10"/>
      <c r="F55" s="4">
        <f t="shared" si="9"/>
        <v>290</v>
      </c>
      <c r="G55" s="4">
        <f t="shared" si="5"/>
        <v>2.9</v>
      </c>
      <c r="H55" s="8">
        <v>73477</v>
      </c>
      <c r="I55" s="8">
        <v>5.1120000000000001</v>
      </c>
      <c r="L55" s="18">
        <v>3.0430000000000001</v>
      </c>
      <c r="M55" s="18">
        <v>1.0717000000000001E-2</v>
      </c>
      <c r="N55" s="18">
        <v>-4.2173000000000002E-2</v>
      </c>
      <c r="O55" s="18">
        <v>2.7473999999999998</v>
      </c>
      <c r="P55" s="18">
        <v>3.4521999999999999</v>
      </c>
      <c r="Q55" s="18">
        <v>1.3775999999999999</v>
      </c>
      <c r="R55" s="18">
        <v>0.22384999999999999</v>
      </c>
      <c r="T55" s="4">
        <v>127.506</v>
      </c>
      <c r="U55" s="4">
        <v>0.17119999999999999</v>
      </c>
      <c r="V55" s="8">
        <v>1.9202999999999999</v>
      </c>
      <c r="W55" s="8">
        <v>14.536899999999999</v>
      </c>
      <c r="X55" s="4">
        <v>-25.253299999999999</v>
      </c>
      <c r="Y55" s="18">
        <v>-8.5040000000000004E-2</v>
      </c>
      <c r="Z55" s="18">
        <v>0.37947999999999998</v>
      </c>
      <c r="AA55" s="4">
        <f t="shared" si="6"/>
        <v>-24.983395842760014</v>
      </c>
      <c r="AB55" s="18">
        <f t="shared" si="7"/>
        <v>0.26990415723998495</v>
      </c>
      <c r="AC55" s="18">
        <v>0</v>
      </c>
    </row>
    <row r="56" spans="2:31" x14ac:dyDescent="0.25">
      <c r="B56" s="6">
        <v>20160407</v>
      </c>
      <c r="C56" s="18" t="s">
        <v>85</v>
      </c>
      <c r="D56" s="10" t="str">
        <f t="shared" si="8"/>
        <v>1</v>
      </c>
      <c r="E56" s="10"/>
      <c r="F56" s="4">
        <f t="shared" si="9"/>
        <v>295</v>
      </c>
      <c r="G56" s="4">
        <f t="shared" si="5"/>
        <v>2.95</v>
      </c>
      <c r="H56" s="8">
        <v>73478</v>
      </c>
      <c r="I56" s="8">
        <v>5.2930000000000001</v>
      </c>
      <c r="L56" s="18">
        <v>2.9649999999999999</v>
      </c>
      <c r="M56" s="18">
        <v>9.9264999999999996E-3</v>
      </c>
      <c r="N56" s="18">
        <v>-4.2173000000000002E-2</v>
      </c>
      <c r="O56" s="18">
        <v>2.7473999999999998</v>
      </c>
      <c r="P56" s="18">
        <v>2.0339</v>
      </c>
      <c r="Q56" s="18">
        <v>1.3775999999999999</v>
      </c>
      <c r="R56" s="18">
        <v>0.22384999999999999</v>
      </c>
      <c r="T56" s="4">
        <v>122.1</v>
      </c>
      <c r="U56" s="4">
        <v>0.15756000000000001</v>
      </c>
      <c r="V56" s="8">
        <v>1.9202999999999999</v>
      </c>
      <c r="W56" s="8">
        <v>14.536899999999999</v>
      </c>
      <c r="X56" s="4">
        <v>-25.040900000000001</v>
      </c>
      <c r="Y56" s="18">
        <v>-8.5040000000000004E-2</v>
      </c>
      <c r="Z56" s="18">
        <v>0.37947999999999998</v>
      </c>
      <c r="AA56" s="4">
        <f t="shared" si="6"/>
        <v>-24.732988249882258</v>
      </c>
      <c r="AB56" s="18">
        <f t="shared" si="7"/>
        <v>0.30791175011774286</v>
      </c>
      <c r="AC56" s="18">
        <v>0</v>
      </c>
    </row>
    <row r="57" spans="2:31" x14ac:dyDescent="0.25">
      <c r="B57" s="6">
        <v>20160407</v>
      </c>
      <c r="C57" s="18" t="s">
        <v>42</v>
      </c>
      <c r="D57" s="10" t="str">
        <f t="shared" si="8"/>
        <v>1</v>
      </c>
      <c r="E57" s="18" t="s">
        <v>114</v>
      </c>
      <c r="F57" s="4">
        <f t="shared" si="9"/>
        <v>300</v>
      </c>
      <c r="G57" s="4">
        <f t="shared" si="5"/>
        <v>3</v>
      </c>
      <c r="H57" s="8">
        <v>73479</v>
      </c>
      <c r="I57" s="8">
        <v>5.2569999999999997</v>
      </c>
      <c r="L57" s="18">
        <v>2.8140000000000001</v>
      </c>
      <c r="M57" s="18">
        <v>9.1678999999999997E-3</v>
      </c>
      <c r="N57" s="18">
        <v>-4.2173000000000002E-2</v>
      </c>
      <c r="O57" s="18">
        <v>2.7473999999999998</v>
      </c>
      <c r="P57" s="18">
        <v>-0.30990000000000001</v>
      </c>
      <c r="Q57" s="18">
        <v>1.3775999999999999</v>
      </c>
      <c r="R57" s="18">
        <v>0.22384999999999999</v>
      </c>
      <c r="T57" s="4">
        <v>102.255</v>
      </c>
      <c r="U57" s="4">
        <v>0.12986</v>
      </c>
      <c r="V57" s="8">
        <v>1.9202999999999999</v>
      </c>
      <c r="W57" s="8">
        <v>14.536899999999999</v>
      </c>
      <c r="X57" s="4">
        <v>-25.379000000000001</v>
      </c>
      <c r="Y57" s="18">
        <v>-8.5040000000000004E-2</v>
      </c>
      <c r="Z57" s="18">
        <v>0.37947999999999998</v>
      </c>
      <c r="AA57" s="4">
        <f t="shared" si="6"/>
        <v>-25.050823610537723</v>
      </c>
      <c r="AB57" s="18">
        <f t="shared" si="7"/>
        <v>0.32817638946227845</v>
      </c>
      <c r="AC57" s="18">
        <v>0</v>
      </c>
    </row>
    <row r="58" spans="2:31" x14ac:dyDescent="0.25">
      <c r="B58" s="13">
        <v>20160427</v>
      </c>
      <c r="C58" s="18" t="s">
        <v>123</v>
      </c>
      <c r="D58" s="18">
        <v>2</v>
      </c>
      <c r="E58" s="18" t="s">
        <v>114</v>
      </c>
      <c r="F58" s="4">
        <v>300</v>
      </c>
      <c r="G58" s="4">
        <f t="shared" si="5"/>
        <v>3</v>
      </c>
      <c r="H58" s="18">
        <v>74369</v>
      </c>
      <c r="I58" s="18">
        <v>5.7510000000000003</v>
      </c>
      <c r="L58" s="18">
        <v>8.2370000000000001</v>
      </c>
      <c r="M58" s="18">
        <v>2.3422999999999999E-2</v>
      </c>
      <c r="N58" s="18">
        <v>-0.78256000000000003</v>
      </c>
      <c r="O58" s="18">
        <v>0.61319999999999997</v>
      </c>
      <c r="P58" s="18">
        <v>-25.520399999999999</v>
      </c>
      <c r="Q58" s="18">
        <v>1.7482</v>
      </c>
      <c r="R58" s="18">
        <v>0.25517000000000001</v>
      </c>
      <c r="T58" s="4">
        <v>4.3289999999999997</v>
      </c>
      <c r="U58" s="4">
        <v>0.11686000000000001</v>
      </c>
      <c r="V58" s="18">
        <v>2.0068999999999999</v>
      </c>
      <c r="W58" s="18">
        <v>1.5673999999999999</v>
      </c>
      <c r="X58" s="4">
        <v>-24.999600000000001</v>
      </c>
      <c r="Y58" s="18">
        <v>6.4523999999999998E-2</v>
      </c>
      <c r="Z58" s="18">
        <v>0.11089</v>
      </c>
      <c r="AA58" s="4">
        <f t="shared" si="6"/>
        <v>-29.08332782714621</v>
      </c>
      <c r="AB58" s="18">
        <f t="shared" si="7"/>
        <v>-4.083727827146209</v>
      </c>
    </row>
    <row r="59" spans="2:31" x14ac:dyDescent="0.25">
      <c r="B59" s="13">
        <v>20160427</v>
      </c>
      <c r="C59" s="18" t="s">
        <v>124</v>
      </c>
      <c r="D59" s="18">
        <v>3</v>
      </c>
      <c r="E59" s="18" t="s">
        <v>114</v>
      </c>
      <c r="F59" s="4">
        <v>300</v>
      </c>
      <c r="G59" s="4">
        <f t="shared" si="5"/>
        <v>3</v>
      </c>
      <c r="H59" s="18">
        <v>74370</v>
      </c>
      <c r="I59" s="18">
        <v>5.5960000000000001</v>
      </c>
      <c r="L59" s="18">
        <v>4.3029999999999999</v>
      </c>
      <c r="M59" s="18">
        <v>5.4314999999999997E-3</v>
      </c>
      <c r="N59" s="18">
        <v>-0.78256000000000003</v>
      </c>
      <c r="O59" s="18">
        <v>0.61319999999999997</v>
      </c>
      <c r="P59" s="18">
        <v>-3.4365000000000001</v>
      </c>
      <c r="Q59" s="18">
        <v>1.7482</v>
      </c>
      <c r="R59" s="18">
        <v>0.25517000000000001</v>
      </c>
      <c r="T59" s="4">
        <v>3.6709999999999998</v>
      </c>
      <c r="U59" s="4">
        <v>0.10099</v>
      </c>
      <c r="V59" s="18">
        <v>2.0068999999999999</v>
      </c>
      <c r="W59" s="18">
        <v>1.5673999999999999</v>
      </c>
      <c r="X59" s="4">
        <v>-24.6892</v>
      </c>
      <c r="Y59" s="18">
        <v>6.4523999999999998E-2</v>
      </c>
      <c r="Z59" s="18">
        <v>0.11089</v>
      </c>
      <c r="AA59" s="4">
        <f t="shared" si="6"/>
        <v>-28.912032728490448</v>
      </c>
      <c r="AB59" s="18">
        <f t="shared" si="7"/>
        <v>-4.2228327284904488</v>
      </c>
    </row>
    <row r="60" spans="2:31" x14ac:dyDescent="0.25">
      <c r="B60" s="6">
        <v>20160407</v>
      </c>
      <c r="C60" s="18" t="s">
        <v>86</v>
      </c>
      <c r="D60" s="10" t="str">
        <f>RIGHT(C60,1)</f>
        <v>1</v>
      </c>
      <c r="E60" s="18" t="s">
        <v>114</v>
      </c>
      <c r="F60" s="4">
        <f>VALUE(LEFT(C60,3))</f>
        <v>305</v>
      </c>
      <c r="G60" s="4">
        <f t="shared" si="5"/>
        <v>3.05</v>
      </c>
      <c r="H60" s="8">
        <v>73480</v>
      </c>
      <c r="I60" s="8">
        <v>5.5609999999999999</v>
      </c>
      <c r="L60" s="18">
        <v>3.1709999999999998</v>
      </c>
      <c r="M60" s="18">
        <v>1.0514000000000001E-2</v>
      </c>
      <c r="N60" s="18">
        <v>-4.2173000000000002E-2</v>
      </c>
      <c r="O60" s="18">
        <v>2.7473999999999998</v>
      </c>
      <c r="P60" s="18">
        <v>2.7591999999999999</v>
      </c>
      <c r="Q60" s="18">
        <v>1.3775999999999999</v>
      </c>
      <c r="R60" s="18">
        <v>0.22384999999999999</v>
      </c>
      <c r="T60" s="4">
        <v>120.09399999999999</v>
      </c>
      <c r="U60" s="4">
        <v>0.14721999999999999</v>
      </c>
      <c r="V60" s="8">
        <v>1.9202999999999999</v>
      </c>
      <c r="W60" s="8">
        <v>14.536899999999999</v>
      </c>
      <c r="X60" s="4">
        <v>-25.408300000000001</v>
      </c>
      <c r="Y60" s="18">
        <v>-8.5040000000000004E-2</v>
      </c>
      <c r="Z60" s="18">
        <v>0.37947999999999998</v>
      </c>
      <c r="AA60" s="4">
        <f t="shared" si="6"/>
        <v>-25.138105933593025</v>
      </c>
      <c r="AB60" s="18">
        <f t="shared" si="7"/>
        <v>0.27019406640697596</v>
      </c>
      <c r="AC60" s="18">
        <v>0</v>
      </c>
    </row>
    <row r="61" spans="2:31" x14ac:dyDescent="0.25">
      <c r="B61" s="13">
        <v>20160427</v>
      </c>
      <c r="C61" s="18" t="s">
        <v>125</v>
      </c>
      <c r="D61" s="18">
        <v>2</v>
      </c>
      <c r="E61" s="18" t="s">
        <v>114</v>
      </c>
      <c r="F61" s="4">
        <v>305</v>
      </c>
      <c r="G61" s="4">
        <f t="shared" si="5"/>
        <v>3.05</v>
      </c>
      <c r="H61" s="18">
        <v>74371</v>
      </c>
      <c r="I61" s="18">
        <v>6.0679999999999996</v>
      </c>
      <c r="L61" s="18">
        <v>4.8209999999999997</v>
      </c>
      <c r="M61" s="18">
        <v>7.2725000000000003E-3</v>
      </c>
      <c r="N61" s="18">
        <v>-0.78256000000000003</v>
      </c>
      <c r="O61" s="18">
        <v>0.61319999999999997</v>
      </c>
      <c r="P61" s="18">
        <v>2.5347</v>
      </c>
      <c r="Q61" s="18">
        <v>1.7482</v>
      </c>
      <c r="R61" s="18">
        <v>0.25517000000000001</v>
      </c>
      <c r="T61" s="4">
        <v>7.3659999999999997</v>
      </c>
      <c r="U61" s="4">
        <v>0.19211</v>
      </c>
      <c r="V61" s="18">
        <v>2.0068999999999999</v>
      </c>
      <c r="W61" s="18">
        <v>1.5673999999999999</v>
      </c>
      <c r="X61" s="4">
        <v>-25.9725</v>
      </c>
      <c r="Y61" s="18">
        <v>6.4523999999999998E-2</v>
      </c>
      <c r="Z61" s="18">
        <v>0.11089</v>
      </c>
      <c r="AA61" s="4">
        <f t="shared" si="6"/>
        <v>-30.063872794903105</v>
      </c>
      <c r="AB61" s="18">
        <f t="shared" si="7"/>
        <v>-4.0913727949031049</v>
      </c>
    </row>
    <row r="62" spans="2:31" x14ac:dyDescent="0.25">
      <c r="B62" s="13">
        <v>20160427</v>
      </c>
      <c r="C62" s="18" t="s">
        <v>126</v>
      </c>
      <c r="D62" s="18">
        <v>3</v>
      </c>
      <c r="E62" s="18" t="s">
        <v>114</v>
      </c>
      <c r="F62" s="4">
        <v>305</v>
      </c>
      <c r="G62" s="4">
        <f t="shared" si="5"/>
        <v>3.05</v>
      </c>
      <c r="H62" s="18">
        <v>74372</v>
      </c>
      <c r="I62" s="18">
        <v>5.8680000000000003</v>
      </c>
      <c r="L62" s="18">
        <v>4.7919999999999998</v>
      </c>
      <c r="M62" s="18">
        <v>7.3892999999999997E-3</v>
      </c>
      <c r="N62" s="18">
        <v>-0.78256000000000003</v>
      </c>
      <c r="O62" s="18">
        <v>0.61319999999999997</v>
      </c>
      <c r="P62" s="18">
        <v>0.13549</v>
      </c>
      <c r="Q62" s="18">
        <v>1.7482</v>
      </c>
      <c r="R62" s="18">
        <v>0.25517000000000001</v>
      </c>
      <c r="T62" s="4">
        <v>4.8490000000000002</v>
      </c>
      <c r="U62" s="4">
        <v>0.12894</v>
      </c>
      <c r="V62" s="18">
        <v>2.0068999999999999</v>
      </c>
      <c r="W62" s="18">
        <v>1.5673999999999999</v>
      </c>
      <c r="X62" s="4">
        <v>-25.088100000000001</v>
      </c>
      <c r="Y62" s="18">
        <v>6.4523999999999998E-2</v>
      </c>
      <c r="Z62" s="18">
        <v>0.11089</v>
      </c>
      <c r="AA62" s="4">
        <f t="shared" si="6"/>
        <v>-29.298988789750183</v>
      </c>
      <c r="AB62" s="18">
        <f t="shared" si="7"/>
        <v>-4.2108887897501823</v>
      </c>
    </row>
    <row r="63" spans="2:31" x14ac:dyDescent="0.25">
      <c r="B63" s="6">
        <v>20160407</v>
      </c>
      <c r="C63" s="18" t="s">
        <v>87</v>
      </c>
      <c r="D63" s="10" t="str">
        <f>RIGHT(C63,1)</f>
        <v>1</v>
      </c>
      <c r="E63" s="18" t="s">
        <v>114</v>
      </c>
      <c r="F63" s="4">
        <f>VALUE(LEFT(C63,3))</f>
        <v>310</v>
      </c>
      <c r="G63" s="4">
        <f t="shared" si="5"/>
        <v>3.1</v>
      </c>
      <c r="H63" s="8">
        <v>73484</v>
      </c>
      <c r="I63" s="8">
        <v>5.9029999999999996</v>
      </c>
      <c r="L63" s="18">
        <v>2.601</v>
      </c>
      <c r="M63" s="18">
        <v>7.1263000000000003E-3</v>
      </c>
      <c r="N63" s="18">
        <v>-4.2173000000000002E-2</v>
      </c>
      <c r="O63" s="18">
        <v>2.7473999999999998</v>
      </c>
      <c r="P63" s="18">
        <v>-1.5281</v>
      </c>
      <c r="Q63" s="18">
        <v>1.3775999999999999</v>
      </c>
      <c r="R63" s="18">
        <v>0.22384999999999999</v>
      </c>
      <c r="T63" s="4">
        <v>71.441999999999993</v>
      </c>
      <c r="U63" s="4">
        <v>7.5861999999999999E-2</v>
      </c>
      <c r="V63" s="8">
        <v>1.9202999999999999</v>
      </c>
      <c r="W63" s="8">
        <v>14.536899999999999</v>
      </c>
      <c r="X63" s="4">
        <v>-25.6327</v>
      </c>
      <c r="Y63" s="18">
        <v>-8.5040000000000004E-2</v>
      </c>
      <c r="Z63" s="18">
        <v>0.37947999999999998</v>
      </c>
      <c r="AA63" s="4">
        <f t="shared" si="6"/>
        <v>-25.187242622367833</v>
      </c>
      <c r="AB63" s="18">
        <f t="shared" si="7"/>
        <v>0.44545737763216664</v>
      </c>
      <c r="AC63" s="18">
        <v>0</v>
      </c>
    </row>
    <row r="64" spans="2:31" x14ac:dyDescent="0.25">
      <c r="B64" s="13">
        <v>20160427</v>
      </c>
      <c r="C64" s="18" t="s">
        <v>127</v>
      </c>
      <c r="D64" s="18">
        <v>2</v>
      </c>
      <c r="E64" s="18" t="s">
        <v>114</v>
      </c>
      <c r="F64" s="4">
        <v>310</v>
      </c>
      <c r="G64" s="4">
        <f t="shared" si="5"/>
        <v>3.1</v>
      </c>
      <c r="H64" s="18">
        <v>74373</v>
      </c>
      <c r="I64" s="18">
        <v>5.6639999999999997</v>
      </c>
      <c r="L64" s="18">
        <v>8.4169999999999998</v>
      </c>
      <c r="M64" s="18">
        <v>2.4625000000000001E-2</v>
      </c>
      <c r="N64" s="18">
        <v>-0.78256000000000003</v>
      </c>
      <c r="O64" s="18">
        <v>0.61319999999999997</v>
      </c>
      <c r="P64" s="18">
        <v>-20.503499999999999</v>
      </c>
      <c r="Q64" s="18">
        <v>1.7482</v>
      </c>
      <c r="R64" s="18">
        <v>0.25517000000000001</v>
      </c>
      <c r="T64" s="4">
        <v>5.6230000000000002</v>
      </c>
      <c r="U64" s="4">
        <v>0.15579000000000001</v>
      </c>
      <c r="V64" s="18">
        <v>2.0068999999999999</v>
      </c>
      <c r="W64" s="18">
        <v>1.5673999999999999</v>
      </c>
      <c r="X64" s="4">
        <v>-24.811800000000002</v>
      </c>
      <c r="Y64" s="18">
        <v>6.4523999999999998E-2</v>
      </c>
      <c r="Z64" s="18">
        <v>0.11089</v>
      </c>
      <c r="AA64" s="4">
        <f t="shared" si="6"/>
        <v>-29.978504310537335</v>
      </c>
      <c r="AB64" s="18">
        <f t="shared" si="7"/>
        <v>-5.1667043105373338</v>
      </c>
    </row>
    <row r="65" spans="2:29" x14ac:dyDescent="0.25">
      <c r="B65" s="13">
        <v>20160427</v>
      </c>
      <c r="C65" s="18" t="s">
        <v>128</v>
      </c>
      <c r="D65" s="18">
        <v>3</v>
      </c>
      <c r="E65" s="18" t="s">
        <v>114</v>
      </c>
      <c r="F65" s="4">
        <v>310</v>
      </c>
      <c r="G65" s="4">
        <f t="shared" si="5"/>
        <v>3.1</v>
      </c>
      <c r="H65" s="18">
        <v>74374</v>
      </c>
      <c r="I65" s="18">
        <v>6.4219999999999997</v>
      </c>
      <c r="L65" s="18">
        <v>4.7439999999999998</v>
      </c>
      <c r="M65" s="18">
        <v>6.5537E-3</v>
      </c>
      <c r="N65" s="18">
        <v>-0.78256000000000003</v>
      </c>
      <c r="O65" s="18">
        <v>0.61319999999999997</v>
      </c>
      <c r="P65" s="18">
        <v>0.35054999999999997</v>
      </c>
      <c r="Q65" s="18">
        <v>1.7482</v>
      </c>
      <c r="R65" s="18">
        <v>0.25517000000000001</v>
      </c>
      <c r="T65" s="4">
        <v>4.7619999999999996</v>
      </c>
      <c r="U65" s="4">
        <v>0.11561</v>
      </c>
      <c r="V65" s="18">
        <v>2.0068999999999999</v>
      </c>
      <c r="W65" s="18">
        <v>1.5673999999999999</v>
      </c>
      <c r="X65" s="4">
        <v>-24.811800000000002</v>
      </c>
      <c r="Y65" s="18">
        <v>6.4523999999999998E-2</v>
      </c>
      <c r="Z65" s="18">
        <v>0.11089</v>
      </c>
      <c r="AA65" s="4">
        <f t="shared" si="6"/>
        <v>-29.418502748137104</v>
      </c>
      <c r="AB65" s="18">
        <f t="shared" si="7"/>
        <v>-4.6067027481371028</v>
      </c>
    </row>
    <row r="66" spans="2:29" x14ac:dyDescent="0.25">
      <c r="B66" s="6">
        <v>20160407</v>
      </c>
      <c r="C66" s="18" t="s">
        <v>88</v>
      </c>
      <c r="D66" s="10" t="str">
        <f>RIGHT(C66,1)</f>
        <v>1</v>
      </c>
      <c r="E66" s="18" t="s">
        <v>114</v>
      </c>
      <c r="F66" s="4">
        <f>VALUE(LEFT(C66,3))</f>
        <v>315</v>
      </c>
      <c r="G66" s="4">
        <f t="shared" si="5"/>
        <v>3.15</v>
      </c>
      <c r="H66" s="8">
        <v>73485</v>
      </c>
      <c r="I66" s="8">
        <v>5.7690000000000001</v>
      </c>
      <c r="L66" s="18">
        <v>2.649</v>
      </c>
      <c r="M66" s="18">
        <v>7.5312E-3</v>
      </c>
      <c r="N66" s="18">
        <v>-4.2173000000000002E-2</v>
      </c>
      <c r="O66" s="18">
        <v>2.7473999999999998</v>
      </c>
      <c r="P66" s="18">
        <v>-0.66717000000000004</v>
      </c>
      <c r="Q66" s="18">
        <v>1.3775999999999999</v>
      </c>
      <c r="R66" s="18">
        <v>0.22384999999999999</v>
      </c>
      <c r="T66" s="4">
        <v>66.150999999999996</v>
      </c>
      <c r="U66" s="4">
        <v>7.0633000000000001E-2</v>
      </c>
      <c r="V66" s="8">
        <v>1.9202999999999999</v>
      </c>
      <c r="W66" s="8">
        <v>14.536899999999999</v>
      </c>
      <c r="X66" s="4">
        <v>-25.7563</v>
      </c>
      <c r="Y66" s="18">
        <v>-8.5040000000000004E-2</v>
      </c>
      <c r="Z66" s="18">
        <v>0.37947999999999998</v>
      </c>
      <c r="AA66" s="4">
        <f t="shared" si="6"/>
        <v>-25.296126994761565</v>
      </c>
      <c r="AB66" s="18">
        <f t="shared" si="7"/>
        <v>0.46017300523843474</v>
      </c>
      <c r="AC66" s="18">
        <v>0</v>
      </c>
    </row>
    <row r="67" spans="2:29" x14ac:dyDescent="0.25">
      <c r="B67" s="13">
        <v>20160427</v>
      </c>
      <c r="C67" s="18" t="s">
        <v>132</v>
      </c>
      <c r="D67" s="18">
        <v>2</v>
      </c>
      <c r="E67" s="18" t="s">
        <v>114</v>
      </c>
      <c r="F67" s="4">
        <v>315</v>
      </c>
      <c r="G67" s="4">
        <f t="shared" si="5"/>
        <v>3.15</v>
      </c>
      <c r="H67" s="18">
        <v>74381</v>
      </c>
      <c r="I67" s="18">
        <v>5.9720000000000004</v>
      </c>
      <c r="L67" s="18">
        <v>4.149</v>
      </c>
      <c r="M67" s="18">
        <v>4.4057999999999996E-3</v>
      </c>
      <c r="N67" s="18">
        <v>-0.78256000000000003</v>
      </c>
      <c r="O67" s="18">
        <v>0.61319999999999997</v>
      </c>
      <c r="P67" s="18">
        <v>-5.8491999999999997</v>
      </c>
      <c r="Q67" s="18">
        <v>1.7482</v>
      </c>
      <c r="R67" s="18">
        <v>0.25517000000000001</v>
      </c>
      <c r="T67" s="4">
        <v>3.4670000000000001</v>
      </c>
      <c r="U67" s="4">
        <v>8.9077000000000003E-2</v>
      </c>
      <c r="V67" s="18">
        <v>2.0068999999999999</v>
      </c>
      <c r="W67" s="18">
        <v>1.5673999999999999</v>
      </c>
      <c r="X67" s="4">
        <v>-26.034400000000002</v>
      </c>
      <c r="Y67" s="18">
        <v>6.4523999999999998E-2</v>
      </c>
      <c r="Z67" s="18">
        <v>0.11089</v>
      </c>
      <c r="AA67" s="4">
        <f t="shared" si="6"/>
        <v>-28.313981594122385</v>
      </c>
      <c r="AB67" s="18">
        <f t="shared" si="7"/>
        <v>-2.2795815941223836</v>
      </c>
    </row>
    <row r="68" spans="2:29" x14ac:dyDescent="0.25">
      <c r="B68" s="13">
        <v>20160427</v>
      </c>
      <c r="C68" s="18" t="s">
        <v>133</v>
      </c>
      <c r="D68" s="18">
        <v>3</v>
      </c>
      <c r="E68" s="18" t="s">
        <v>114</v>
      </c>
      <c r="F68" s="4">
        <v>315</v>
      </c>
      <c r="G68" s="4">
        <f t="shared" si="5"/>
        <v>3.15</v>
      </c>
      <c r="H68" s="18">
        <v>74382</v>
      </c>
      <c r="I68" s="18">
        <v>5.2249999999999996</v>
      </c>
      <c r="L68" s="18">
        <v>3.8959999999999999</v>
      </c>
      <c r="M68" s="18">
        <v>3.7517000000000002E-3</v>
      </c>
      <c r="N68" s="18">
        <v>-0.78256000000000003</v>
      </c>
      <c r="O68" s="18">
        <v>0.61319999999999997</v>
      </c>
      <c r="P68" s="18">
        <v>-6.7934000000000001</v>
      </c>
      <c r="Q68" s="18">
        <v>1.7482</v>
      </c>
      <c r="R68" s="18">
        <v>0.25517000000000001</v>
      </c>
      <c r="T68" s="4">
        <v>2.9820000000000002</v>
      </c>
      <c r="U68" s="4">
        <v>8.6723999999999996E-2</v>
      </c>
      <c r="V68" s="18">
        <v>2.0068999999999999</v>
      </c>
      <c r="W68" s="18">
        <v>1.5673999999999999</v>
      </c>
      <c r="X68" s="4">
        <v>-25.3474</v>
      </c>
      <c r="Y68" s="18">
        <v>6.4523999999999998E-2</v>
      </c>
      <c r="Z68" s="18">
        <v>0.11089</v>
      </c>
      <c r="AA68" s="4">
        <f t="shared" si="6"/>
        <v>-28.410964081659639</v>
      </c>
      <c r="AB68" s="18">
        <f t="shared" si="7"/>
        <v>-3.0635640816596386</v>
      </c>
    </row>
    <row r="69" spans="2:29" x14ac:dyDescent="0.25">
      <c r="B69" s="6">
        <v>20160407</v>
      </c>
      <c r="C69" s="18" t="s">
        <v>43</v>
      </c>
      <c r="D69" s="10" t="str">
        <f>RIGHT(C69,1)</f>
        <v>1</v>
      </c>
      <c r="E69" s="18" t="s">
        <v>114</v>
      </c>
      <c r="F69" s="4">
        <f>VALUE(LEFT(C69,3))</f>
        <v>320</v>
      </c>
      <c r="G69" s="4">
        <f t="shared" ref="G69:G100" si="10">F69/100</f>
        <v>3.2</v>
      </c>
      <c r="H69" s="8">
        <v>73486</v>
      </c>
      <c r="I69" s="8">
        <v>5.9029999999999996</v>
      </c>
      <c r="L69" s="18">
        <v>2.4260000000000002</v>
      </c>
      <c r="M69" s="18">
        <v>6.2731999999999996E-3</v>
      </c>
      <c r="N69" s="18">
        <v>-4.2173000000000002E-2</v>
      </c>
      <c r="O69" s="18">
        <v>2.7473999999999998</v>
      </c>
      <c r="P69" s="18">
        <v>-3.1164000000000001</v>
      </c>
      <c r="Q69" s="18">
        <v>1.3775999999999999</v>
      </c>
      <c r="R69" s="18">
        <v>0.22384999999999999</v>
      </c>
      <c r="T69" s="4">
        <v>46.448</v>
      </c>
      <c r="U69" s="4">
        <v>4.3586E-2</v>
      </c>
      <c r="V69" s="8">
        <v>1.9202999999999999</v>
      </c>
      <c r="W69" s="8">
        <v>14.536899999999999</v>
      </c>
      <c r="X69" s="4">
        <v>-26.160599999999999</v>
      </c>
      <c r="Y69" s="18">
        <v>-8.5040000000000004E-2</v>
      </c>
      <c r="Z69" s="18">
        <v>0.37947999999999998</v>
      </c>
      <c r="AA69" s="4">
        <f t="shared" ref="AA69:AA100" si="11">((X69*T69)-($Z$1*$Z$2)) / (T69-$Z$2)</f>
        <v>-25.583960436738696</v>
      </c>
      <c r="AB69" s="18">
        <f t="shared" ref="AB69:AB100" si="12">AA69-X69</f>
        <v>0.57663956326130261</v>
      </c>
      <c r="AC69" s="18">
        <v>0</v>
      </c>
    </row>
    <row r="70" spans="2:29" x14ac:dyDescent="0.25">
      <c r="B70" s="13">
        <v>20160427</v>
      </c>
      <c r="C70" s="18" t="s">
        <v>134</v>
      </c>
      <c r="D70" s="18">
        <v>3</v>
      </c>
      <c r="E70" s="18" t="s">
        <v>114</v>
      </c>
      <c r="F70" s="4">
        <v>320</v>
      </c>
      <c r="G70" s="4">
        <f t="shared" si="10"/>
        <v>3.2</v>
      </c>
      <c r="H70" s="18">
        <v>74383</v>
      </c>
      <c r="I70" s="18">
        <v>5.3449999999999998</v>
      </c>
      <c r="L70" s="18">
        <v>4.1440000000000001</v>
      </c>
      <c r="M70" s="18">
        <v>4.8977999999999999E-3</v>
      </c>
      <c r="N70" s="18">
        <v>-0.78256000000000003</v>
      </c>
      <c r="O70" s="18">
        <v>0.61319999999999997</v>
      </c>
      <c r="P70" s="18">
        <v>-5.1502999999999997</v>
      </c>
      <c r="Q70" s="18">
        <v>1.7482</v>
      </c>
      <c r="R70" s="18">
        <v>0.25517000000000001</v>
      </c>
      <c r="T70" s="4">
        <v>3.0680000000000001</v>
      </c>
      <c r="U70" s="4">
        <v>8.7391999999999997E-2</v>
      </c>
      <c r="V70" s="18">
        <v>2.0068999999999999</v>
      </c>
      <c r="W70" s="18">
        <v>1.5673999999999999</v>
      </c>
      <c r="X70" s="4">
        <v>-25.633299999999998</v>
      </c>
      <c r="Y70" s="18">
        <v>6.4523999999999998E-2</v>
      </c>
      <c r="Z70" s="18">
        <v>0.11089</v>
      </c>
      <c r="AA70" s="4">
        <f t="shared" si="11"/>
        <v>-28.347290255827669</v>
      </c>
      <c r="AB70" s="18">
        <f t="shared" si="12"/>
        <v>-2.7139902558276709</v>
      </c>
    </row>
    <row r="71" spans="2:29" x14ac:dyDescent="0.25">
      <c r="B71" s="13">
        <v>20160427</v>
      </c>
      <c r="C71" s="18" t="s">
        <v>135</v>
      </c>
      <c r="D71" s="18">
        <v>2</v>
      </c>
      <c r="E71" s="18" t="s">
        <v>114</v>
      </c>
      <c r="F71" s="4">
        <v>320</v>
      </c>
      <c r="G71" s="4">
        <f t="shared" si="10"/>
        <v>3.2</v>
      </c>
      <c r="H71" s="18">
        <v>74384</v>
      </c>
      <c r="I71" s="18">
        <v>5.593</v>
      </c>
      <c r="L71" s="18">
        <v>4.1660000000000004</v>
      </c>
      <c r="M71" s="18">
        <v>4.7848999999999999E-3</v>
      </c>
      <c r="N71" s="18">
        <v>-0.78256000000000003</v>
      </c>
      <c r="O71" s="18">
        <v>0.61319999999999997</v>
      </c>
      <c r="P71" s="18">
        <v>-6.4843000000000002</v>
      </c>
      <c r="Q71" s="18">
        <v>1.7482</v>
      </c>
      <c r="R71" s="18">
        <v>0.25517000000000001</v>
      </c>
      <c r="T71" s="4">
        <v>2.1829999999999998</v>
      </c>
      <c r="U71" s="4">
        <v>5.7797000000000001E-2</v>
      </c>
      <c r="V71" s="18">
        <v>2.0068999999999999</v>
      </c>
      <c r="W71" s="18">
        <v>1.5673999999999999</v>
      </c>
      <c r="X71" s="4">
        <v>-25.274799999999999</v>
      </c>
      <c r="Y71" s="18">
        <v>6.4523999999999998E-2</v>
      </c>
      <c r="Z71" s="18">
        <v>0.11089</v>
      </c>
      <c r="AA71" s="4">
        <f t="shared" si="11"/>
        <v>-28.193407441868136</v>
      </c>
      <c r="AB71" s="18">
        <f t="shared" si="12"/>
        <v>-2.9186074418681365</v>
      </c>
    </row>
    <row r="72" spans="2:29" x14ac:dyDescent="0.25">
      <c r="B72" s="6">
        <v>20160407</v>
      </c>
      <c r="C72" s="18" t="s">
        <v>89</v>
      </c>
      <c r="D72" s="10" t="str">
        <f>RIGHT(C72,1)</f>
        <v>1</v>
      </c>
      <c r="E72" s="18" t="s">
        <v>114</v>
      </c>
      <c r="F72" s="4">
        <f>VALUE(LEFT(C72,3))</f>
        <v>325</v>
      </c>
      <c r="G72" s="4">
        <f t="shared" si="10"/>
        <v>3.25</v>
      </c>
      <c r="H72" s="8">
        <v>73487</v>
      </c>
      <c r="I72" s="8">
        <v>5.9009999999999998</v>
      </c>
      <c r="L72" s="18">
        <v>2.4470000000000001</v>
      </c>
      <c r="M72" s="18">
        <v>6.3777E-3</v>
      </c>
      <c r="N72" s="18">
        <v>-4.2173000000000002E-2</v>
      </c>
      <c r="O72" s="18">
        <v>2.7473999999999998</v>
      </c>
      <c r="P72" s="18">
        <v>1.0417000000000001</v>
      </c>
      <c r="Q72" s="18">
        <v>1.3775999999999999</v>
      </c>
      <c r="R72" s="18">
        <v>0.22384999999999999</v>
      </c>
      <c r="T72" s="4">
        <v>43.965000000000003</v>
      </c>
      <c r="U72" s="4">
        <v>4.0392999999999998E-2</v>
      </c>
      <c r="V72" s="8">
        <v>1.9202999999999999</v>
      </c>
      <c r="W72" s="8">
        <v>14.536899999999999</v>
      </c>
      <c r="X72" s="4">
        <v>-25.841899999999999</v>
      </c>
      <c r="Y72" s="18">
        <v>-8.5040000000000004E-2</v>
      </c>
      <c r="Z72" s="18">
        <v>0.37947999999999998</v>
      </c>
      <c r="AA72" s="4">
        <f t="shared" si="11"/>
        <v>-25.089915980137125</v>
      </c>
      <c r="AB72" s="18">
        <f t="shared" si="12"/>
        <v>0.75198401986287422</v>
      </c>
      <c r="AC72" s="18">
        <v>0</v>
      </c>
    </row>
    <row r="73" spans="2:29" x14ac:dyDescent="0.25">
      <c r="B73" s="13">
        <v>20160427</v>
      </c>
      <c r="C73" s="18" t="s">
        <v>136</v>
      </c>
      <c r="D73" s="18">
        <v>2</v>
      </c>
      <c r="E73" s="18" t="s">
        <v>114</v>
      </c>
      <c r="F73" s="4">
        <v>325</v>
      </c>
      <c r="G73" s="4">
        <f t="shared" si="10"/>
        <v>3.25</v>
      </c>
      <c r="H73" s="18">
        <v>74385</v>
      </c>
      <c r="I73" s="18">
        <v>5.548</v>
      </c>
      <c r="L73" s="18">
        <v>7.5540000000000003</v>
      </c>
      <c r="M73" s="18">
        <v>2.1016E-2</v>
      </c>
      <c r="N73" s="18">
        <v>-0.78256000000000003</v>
      </c>
      <c r="O73" s="18">
        <v>0.61319999999999997</v>
      </c>
      <c r="P73" s="18">
        <v>-25.675000000000001</v>
      </c>
      <c r="Q73" s="18">
        <v>1.7482</v>
      </c>
      <c r="R73" s="18">
        <v>0.25517000000000001</v>
      </c>
      <c r="T73" s="4">
        <v>2.2610000000000001</v>
      </c>
      <c r="U73" s="4">
        <v>6.0551000000000001E-2</v>
      </c>
      <c r="V73" s="18">
        <v>2.0068999999999999</v>
      </c>
      <c r="W73" s="18">
        <v>1.5673999999999999</v>
      </c>
      <c r="X73" s="4">
        <v>-25.074300000000001</v>
      </c>
      <c r="Y73" s="18">
        <v>6.4523999999999998E-2</v>
      </c>
      <c r="Z73" s="18">
        <v>0.11089</v>
      </c>
      <c r="AA73" s="4">
        <f t="shared" si="11"/>
        <v>-28.258605704340315</v>
      </c>
      <c r="AB73" s="18">
        <f t="shared" si="12"/>
        <v>-3.1843057043403142</v>
      </c>
    </row>
    <row r="74" spans="2:29" x14ac:dyDescent="0.25">
      <c r="B74" s="13">
        <v>20160427</v>
      </c>
      <c r="C74" s="18" t="s">
        <v>137</v>
      </c>
      <c r="D74" s="18">
        <v>3</v>
      </c>
      <c r="E74" s="18" t="s">
        <v>114</v>
      </c>
      <c r="F74" s="4">
        <v>325</v>
      </c>
      <c r="G74" s="4">
        <f t="shared" si="10"/>
        <v>3.25</v>
      </c>
      <c r="H74" s="18">
        <v>74386</v>
      </c>
      <c r="I74" s="18">
        <v>5.5460000000000003</v>
      </c>
      <c r="L74" s="18">
        <v>3.9969999999999999</v>
      </c>
      <c r="M74" s="18">
        <v>4.0175000000000002E-3</v>
      </c>
      <c r="N74" s="18">
        <v>-0.78256000000000003</v>
      </c>
      <c r="O74" s="18">
        <v>0.61319999999999997</v>
      </c>
      <c r="P74" s="18">
        <v>-8.7591999999999999</v>
      </c>
      <c r="Q74" s="18">
        <v>1.7482</v>
      </c>
      <c r="R74" s="18">
        <v>0.25517000000000001</v>
      </c>
      <c r="T74" s="4">
        <v>1.802</v>
      </c>
      <c r="U74" s="4">
        <v>4.7120000000000002E-2</v>
      </c>
      <c r="V74" s="18">
        <v>2.0068999999999999</v>
      </c>
      <c r="W74" s="18">
        <v>1.5673999999999999</v>
      </c>
      <c r="X74" s="4">
        <v>-26.208300000000001</v>
      </c>
      <c r="Y74" s="18">
        <v>6.4523999999999998E-2</v>
      </c>
      <c r="Z74" s="18">
        <v>0.11089</v>
      </c>
      <c r="AA74" s="4">
        <f t="shared" si="11"/>
        <v>-27.937151815742705</v>
      </c>
      <c r="AB74" s="18">
        <f t="shared" si="12"/>
        <v>-1.7288518157427042</v>
      </c>
    </row>
    <row r="75" spans="2:29" x14ac:dyDescent="0.25">
      <c r="B75" s="6">
        <v>20160407</v>
      </c>
      <c r="C75" s="18" t="s">
        <v>90</v>
      </c>
      <c r="D75" s="10" t="str">
        <f>RIGHT(C75,1)</f>
        <v>1</v>
      </c>
      <c r="E75" s="18" t="s">
        <v>114</v>
      </c>
      <c r="F75" s="4">
        <f>VALUE(LEFT(C75,3))</f>
        <v>330</v>
      </c>
      <c r="G75" s="4">
        <f t="shared" si="10"/>
        <v>3.3</v>
      </c>
      <c r="H75" s="8">
        <v>73488</v>
      </c>
      <c r="I75" s="8">
        <v>6.1180000000000003</v>
      </c>
      <c r="L75" s="18">
        <v>2.3290000000000002</v>
      </c>
      <c r="M75" s="18">
        <v>5.5964999999999999E-3</v>
      </c>
      <c r="N75" s="18">
        <v>-4.2173000000000002E-2</v>
      </c>
      <c r="O75" s="18">
        <v>2.7473999999999998</v>
      </c>
      <c r="P75" s="18">
        <v>-2.2706</v>
      </c>
      <c r="Q75" s="18">
        <v>1.3775999999999999</v>
      </c>
      <c r="R75" s="18">
        <v>0.22384999999999999</v>
      </c>
      <c r="T75" s="4">
        <v>51.121000000000002</v>
      </c>
      <c r="U75" s="4">
        <v>4.7876000000000002E-2</v>
      </c>
      <c r="V75" s="8">
        <v>1.9202999999999999</v>
      </c>
      <c r="W75" s="8">
        <v>14.536899999999999</v>
      </c>
      <c r="X75" s="4">
        <v>-25.8993</v>
      </c>
      <c r="Y75" s="18">
        <v>-8.5040000000000004E-2</v>
      </c>
      <c r="Z75" s="18">
        <v>0.37947999999999998</v>
      </c>
      <c r="AA75" s="4">
        <f t="shared" si="11"/>
        <v>-25.306380815769479</v>
      </c>
      <c r="AB75" s="18">
        <f t="shared" si="12"/>
        <v>0.59291918423052081</v>
      </c>
      <c r="AC75" s="18">
        <v>0</v>
      </c>
    </row>
    <row r="76" spans="2:29" x14ac:dyDescent="0.25">
      <c r="B76" s="13">
        <v>20160427</v>
      </c>
      <c r="C76" s="18" t="s">
        <v>138</v>
      </c>
      <c r="D76" s="18">
        <v>2</v>
      </c>
      <c r="E76" s="18" t="s">
        <v>114</v>
      </c>
      <c r="F76" s="4">
        <v>330</v>
      </c>
      <c r="G76" s="4">
        <f t="shared" si="10"/>
        <v>3.3</v>
      </c>
      <c r="H76" s="18">
        <v>74390</v>
      </c>
      <c r="I76" s="18">
        <v>5.6150000000000002</v>
      </c>
      <c r="L76" s="18">
        <v>4.0049999999999999</v>
      </c>
      <c r="M76" s="18">
        <v>4.0058999999999997E-3</v>
      </c>
      <c r="N76" s="18">
        <v>-0.78256000000000003</v>
      </c>
      <c r="O76" s="18">
        <v>0.61319999999999997</v>
      </c>
      <c r="P76" s="18">
        <v>-10.597300000000001</v>
      </c>
      <c r="Q76" s="18">
        <v>1.7482</v>
      </c>
      <c r="R76" s="18">
        <v>0.25517000000000001</v>
      </c>
      <c r="T76" s="4">
        <v>2.0419999999999998</v>
      </c>
      <c r="U76" s="4">
        <v>5.3488000000000001E-2</v>
      </c>
      <c r="V76" s="18">
        <v>2.0068999999999999</v>
      </c>
      <c r="W76" s="18">
        <v>1.5673999999999999</v>
      </c>
      <c r="X76" s="4">
        <v>-25.093499999999999</v>
      </c>
      <c r="Y76" s="18">
        <v>6.4523999999999998E-2</v>
      </c>
      <c r="Z76" s="18">
        <v>0.11089</v>
      </c>
      <c r="AA76" s="4">
        <f t="shared" si="11"/>
        <v>-28.189533672232265</v>
      </c>
      <c r="AB76" s="18">
        <f t="shared" si="12"/>
        <v>-3.0960336722322666</v>
      </c>
    </row>
    <row r="77" spans="2:29" x14ac:dyDescent="0.25">
      <c r="B77" s="13">
        <v>20160427</v>
      </c>
      <c r="C77" s="18" t="s">
        <v>139</v>
      </c>
      <c r="D77" s="18">
        <v>3</v>
      </c>
      <c r="E77" s="18" t="s">
        <v>114</v>
      </c>
      <c r="F77" s="4">
        <v>330</v>
      </c>
      <c r="G77" s="4">
        <f t="shared" si="10"/>
        <v>3.3</v>
      </c>
      <c r="H77" s="18">
        <v>74391</v>
      </c>
      <c r="I77" s="18">
        <v>5.702</v>
      </c>
      <c r="L77" s="18">
        <v>3.738</v>
      </c>
      <c r="M77" s="18">
        <v>2.7031999999999998E-3</v>
      </c>
      <c r="N77" s="18">
        <v>-0.78256000000000003</v>
      </c>
      <c r="O77" s="18">
        <v>0.61319999999999997</v>
      </c>
      <c r="P77" s="18">
        <v>-7.0218999999999996</v>
      </c>
      <c r="Q77" s="18">
        <v>1.7482</v>
      </c>
      <c r="R77" s="18">
        <v>0.25517000000000001</v>
      </c>
      <c r="T77" s="4">
        <v>1.7809999999999999</v>
      </c>
      <c r="U77" s="4">
        <v>4.5232000000000001E-2</v>
      </c>
      <c r="V77" s="18">
        <v>2.0068999999999999</v>
      </c>
      <c r="W77" s="18">
        <v>1.5673999999999999</v>
      </c>
      <c r="X77" s="4">
        <v>-25.944800000000001</v>
      </c>
      <c r="Y77" s="18">
        <v>6.4523999999999998E-2</v>
      </c>
      <c r="Z77" s="18">
        <v>0.11089</v>
      </c>
      <c r="AA77" s="4">
        <f t="shared" si="11"/>
        <v>-27.97678532647631</v>
      </c>
      <c r="AB77" s="18">
        <f t="shared" si="12"/>
        <v>-2.0319853264763097</v>
      </c>
    </row>
    <row r="78" spans="2:29" x14ac:dyDescent="0.25">
      <c r="B78" s="6">
        <v>20160407</v>
      </c>
      <c r="C78" s="18" t="s">
        <v>91</v>
      </c>
      <c r="D78" s="10" t="str">
        <f>RIGHT(C78,1)</f>
        <v>1</v>
      </c>
      <c r="E78" s="18" t="s">
        <v>114</v>
      </c>
      <c r="F78" s="4">
        <f>VALUE(LEFT(C78,3))</f>
        <v>335</v>
      </c>
      <c r="G78" s="4">
        <f t="shared" si="10"/>
        <v>3.35</v>
      </c>
      <c r="H78" s="8">
        <v>73489</v>
      </c>
      <c r="I78" s="8">
        <v>5.9420000000000002</v>
      </c>
      <c r="L78" s="18">
        <v>2.5179999999999998</v>
      </c>
      <c r="M78" s="18">
        <v>6.6775999999999997E-3</v>
      </c>
      <c r="N78" s="18">
        <v>-4.2173000000000002E-2</v>
      </c>
      <c r="O78" s="18">
        <v>2.7473999999999998</v>
      </c>
      <c r="P78" s="18">
        <v>-3.6522999999999999</v>
      </c>
      <c r="Q78" s="18">
        <v>1.3775999999999999</v>
      </c>
      <c r="R78" s="18">
        <v>0.22384999999999999</v>
      </c>
      <c r="T78" s="4">
        <v>47.783000000000001</v>
      </c>
      <c r="U78" s="4">
        <v>4.5012000000000003E-2</v>
      </c>
      <c r="V78" s="8">
        <v>1.9202999999999999</v>
      </c>
      <c r="W78" s="8">
        <v>14.536899999999999</v>
      </c>
      <c r="X78" s="4">
        <v>-26.092300000000002</v>
      </c>
      <c r="Y78" s="18">
        <v>-8.5040000000000004E-2</v>
      </c>
      <c r="Z78" s="18">
        <v>0.37947999999999998</v>
      </c>
      <c r="AA78" s="4">
        <f t="shared" si="11"/>
        <v>-25.512866846958911</v>
      </c>
      <c r="AB78" s="18">
        <f t="shared" si="12"/>
        <v>0.57943315304109078</v>
      </c>
      <c r="AC78" s="18">
        <v>0</v>
      </c>
    </row>
    <row r="79" spans="2:29" x14ac:dyDescent="0.25">
      <c r="B79" s="13">
        <v>20160427</v>
      </c>
      <c r="C79" s="18" t="s">
        <v>140</v>
      </c>
      <c r="D79" s="18">
        <v>2</v>
      </c>
      <c r="E79" s="18" t="s">
        <v>114</v>
      </c>
      <c r="F79" s="4">
        <v>335</v>
      </c>
      <c r="G79" s="4">
        <f t="shared" si="10"/>
        <v>3.35</v>
      </c>
      <c r="H79" s="18">
        <v>74392</v>
      </c>
      <c r="I79" s="18">
        <v>5.8490000000000002</v>
      </c>
      <c r="L79" s="18">
        <v>3.8130000000000002</v>
      </c>
      <c r="M79" s="18">
        <v>2.9751999999999999E-3</v>
      </c>
      <c r="N79" s="18">
        <v>-0.78256000000000003</v>
      </c>
      <c r="O79" s="18">
        <v>0.61319999999999997</v>
      </c>
      <c r="P79" s="18">
        <v>-8.5106000000000002</v>
      </c>
      <c r="Q79" s="18">
        <v>1.7482</v>
      </c>
      <c r="R79" s="18">
        <v>0.25517000000000001</v>
      </c>
      <c r="T79" s="4">
        <v>1.6619999999999999</v>
      </c>
      <c r="U79" s="4">
        <v>4.0787999999999998E-2</v>
      </c>
      <c r="V79" s="18">
        <v>2.0068999999999999</v>
      </c>
      <c r="W79" s="18">
        <v>1.5673999999999999</v>
      </c>
      <c r="X79" s="4">
        <v>-25.7453</v>
      </c>
      <c r="Y79" s="18">
        <v>6.4523999999999998E-2</v>
      </c>
      <c r="Z79" s="18">
        <v>0.11089</v>
      </c>
      <c r="AA79" s="4">
        <f t="shared" si="11"/>
        <v>-27.984913222876287</v>
      </c>
      <c r="AB79" s="18">
        <f t="shared" si="12"/>
        <v>-2.2396132228762866</v>
      </c>
    </row>
    <row r="80" spans="2:29" x14ac:dyDescent="0.25">
      <c r="B80" s="13">
        <v>20160427</v>
      </c>
      <c r="C80" s="18" t="s">
        <v>141</v>
      </c>
      <c r="D80" s="18">
        <v>3</v>
      </c>
      <c r="E80" s="18" t="s">
        <v>114</v>
      </c>
      <c r="F80" s="4">
        <v>335</v>
      </c>
      <c r="G80" s="4">
        <f t="shared" si="10"/>
        <v>3.35</v>
      </c>
      <c r="H80" s="18">
        <v>74393</v>
      </c>
      <c r="I80" s="18">
        <v>5.5990000000000002</v>
      </c>
      <c r="L80" s="18">
        <v>3.911</v>
      </c>
      <c r="M80" s="18">
        <v>3.5722000000000002E-3</v>
      </c>
      <c r="N80" s="18">
        <v>-0.78256000000000003</v>
      </c>
      <c r="O80" s="18">
        <v>0.61319999999999997</v>
      </c>
      <c r="P80" s="18">
        <v>-6.4573999999999998</v>
      </c>
      <c r="Q80" s="18">
        <v>1.7482</v>
      </c>
      <c r="R80" s="18">
        <v>0.25517000000000001</v>
      </c>
      <c r="T80" s="4">
        <v>1.998</v>
      </c>
      <c r="U80" s="4">
        <v>5.2364000000000001E-2</v>
      </c>
      <c r="V80" s="18">
        <v>2.0068999999999999</v>
      </c>
      <c r="W80" s="18">
        <v>1.5673999999999999</v>
      </c>
      <c r="X80" s="4">
        <v>-25.518000000000001</v>
      </c>
      <c r="Y80" s="18">
        <v>6.4523999999999998E-2</v>
      </c>
      <c r="Z80" s="18">
        <v>0.11089</v>
      </c>
      <c r="AA80" s="4">
        <f t="shared" si="11"/>
        <v>-28.097602762533079</v>
      </c>
      <c r="AB80" s="18">
        <f t="shared" si="12"/>
        <v>-2.579602762533078</v>
      </c>
    </row>
    <row r="81" spans="2:29" x14ac:dyDescent="0.25">
      <c r="B81" s="6">
        <v>20160407</v>
      </c>
      <c r="C81" s="18" t="s">
        <v>44</v>
      </c>
      <c r="D81" s="10" t="str">
        <f>RIGHT(C81,1)</f>
        <v>1</v>
      </c>
      <c r="E81" s="18" t="s">
        <v>114</v>
      </c>
      <c r="F81" s="4">
        <f>VALUE(LEFT(C81,3))</f>
        <v>340</v>
      </c>
      <c r="G81" s="4">
        <f t="shared" si="10"/>
        <v>3.4</v>
      </c>
      <c r="H81" s="8">
        <v>73490</v>
      </c>
      <c r="I81" s="8">
        <v>6.0339999999999998</v>
      </c>
      <c r="L81" s="18">
        <v>2.4510000000000001</v>
      </c>
      <c r="M81" s="18">
        <v>6.2562E-3</v>
      </c>
      <c r="N81" s="18">
        <v>-4.2173000000000002E-2</v>
      </c>
      <c r="O81" s="18">
        <v>2.7473999999999998</v>
      </c>
      <c r="P81" s="18">
        <v>-5.2535999999999996</v>
      </c>
      <c r="Q81" s="18">
        <v>1.3775999999999999</v>
      </c>
      <c r="R81" s="18">
        <v>0.22384999999999999</v>
      </c>
      <c r="T81" s="4">
        <v>39.582000000000001</v>
      </c>
      <c r="U81" s="4">
        <v>3.3965000000000002E-2</v>
      </c>
      <c r="V81" s="8">
        <v>1.9202999999999999</v>
      </c>
      <c r="W81" s="8">
        <v>14.536899999999999</v>
      </c>
      <c r="X81" s="4">
        <v>-25.901499999999999</v>
      </c>
      <c r="Y81" s="18">
        <v>-8.5040000000000004E-2</v>
      </c>
      <c r="Z81" s="18">
        <v>0.37947999999999998</v>
      </c>
      <c r="AA81" s="4">
        <f t="shared" si="11"/>
        <v>-25.055057694327239</v>
      </c>
      <c r="AB81" s="18">
        <f t="shared" si="12"/>
        <v>0.84644230567275969</v>
      </c>
      <c r="AC81" s="18">
        <v>0</v>
      </c>
    </row>
    <row r="82" spans="2:29" x14ac:dyDescent="0.25">
      <c r="B82" s="13">
        <v>20160427</v>
      </c>
      <c r="C82" s="18" t="s">
        <v>142</v>
      </c>
      <c r="D82" s="18">
        <v>2</v>
      </c>
      <c r="E82" s="18" t="s">
        <v>114</v>
      </c>
      <c r="F82" s="4">
        <v>340</v>
      </c>
      <c r="G82" s="4">
        <f t="shared" si="10"/>
        <v>3.4</v>
      </c>
      <c r="H82" s="18">
        <v>74394</v>
      </c>
      <c r="I82" s="18">
        <v>5.7039999999999997</v>
      </c>
      <c r="L82" s="18">
        <v>3.907</v>
      </c>
      <c r="M82" s="18">
        <v>3.4878000000000001E-3</v>
      </c>
      <c r="N82" s="18">
        <v>-0.78256000000000003</v>
      </c>
      <c r="O82" s="18">
        <v>0.61319999999999997</v>
      </c>
      <c r="P82" s="18">
        <v>-6.9882999999999997</v>
      </c>
      <c r="Q82" s="18">
        <v>1.7482</v>
      </c>
      <c r="R82" s="18">
        <v>0.25517000000000001</v>
      </c>
      <c r="T82" s="4">
        <v>1.6950000000000001</v>
      </c>
      <c r="U82" s="4">
        <v>4.2764999999999997E-2</v>
      </c>
      <c r="V82" s="18">
        <v>2.0068999999999999</v>
      </c>
      <c r="W82" s="18">
        <v>1.5673999999999999</v>
      </c>
      <c r="X82" s="4">
        <v>-25.162800000000001</v>
      </c>
      <c r="Y82" s="18">
        <v>6.4523999999999998E-2</v>
      </c>
      <c r="Z82" s="18">
        <v>0.11089</v>
      </c>
      <c r="AA82" s="4">
        <f t="shared" si="11"/>
        <v>-28.081295512377935</v>
      </c>
      <c r="AB82" s="18">
        <f t="shared" si="12"/>
        <v>-2.9184955123779339</v>
      </c>
    </row>
    <row r="83" spans="2:29" x14ac:dyDescent="0.25">
      <c r="B83" s="13">
        <v>20160427</v>
      </c>
      <c r="C83" s="18" t="s">
        <v>143</v>
      </c>
      <c r="D83" s="18">
        <v>3</v>
      </c>
      <c r="E83" s="18" t="s">
        <v>114</v>
      </c>
      <c r="F83" s="4">
        <v>340</v>
      </c>
      <c r="G83" s="4">
        <f t="shared" si="10"/>
        <v>3.4</v>
      </c>
      <c r="H83" s="18">
        <v>74395</v>
      </c>
      <c r="I83" s="18">
        <v>5.61</v>
      </c>
      <c r="L83" s="18">
        <v>3.7959999999999998</v>
      </c>
      <c r="M83" s="18">
        <v>3.0216000000000002E-3</v>
      </c>
      <c r="N83" s="18">
        <v>-0.78256000000000003</v>
      </c>
      <c r="O83" s="18">
        <v>0.61319999999999997</v>
      </c>
      <c r="P83" s="18">
        <v>-12.156499999999999</v>
      </c>
      <c r="Q83" s="18">
        <v>1.7482</v>
      </c>
      <c r="R83" s="18">
        <v>0.25517000000000001</v>
      </c>
      <c r="T83" s="4">
        <v>1.256</v>
      </c>
      <c r="U83" s="4">
        <v>3.0762000000000001E-2</v>
      </c>
      <c r="V83" s="18">
        <v>2.0068999999999999</v>
      </c>
      <c r="W83" s="18">
        <v>1.5673999999999999</v>
      </c>
      <c r="X83" s="4">
        <v>-27.036100000000001</v>
      </c>
      <c r="Y83" s="18">
        <v>6.4523999999999998E-2</v>
      </c>
      <c r="Z83" s="18">
        <v>0.11089</v>
      </c>
      <c r="AA83" s="4">
        <f t="shared" si="11"/>
        <v>-27.763902294669094</v>
      </c>
      <c r="AB83" s="18">
        <f t="shared" si="12"/>
        <v>-0.72780229466909319</v>
      </c>
    </row>
    <row r="84" spans="2:29" x14ac:dyDescent="0.25">
      <c r="B84" s="6">
        <v>20160407</v>
      </c>
      <c r="C84" s="18" t="s">
        <v>92</v>
      </c>
      <c r="D84" s="10" t="str">
        <f>RIGHT(C84,1)</f>
        <v>1</v>
      </c>
      <c r="E84" s="18" t="s">
        <v>114</v>
      </c>
      <c r="F84" s="4">
        <f>VALUE(LEFT(C84,3))</f>
        <v>345</v>
      </c>
      <c r="G84" s="4">
        <f t="shared" si="10"/>
        <v>3.45</v>
      </c>
      <c r="H84" s="8">
        <v>73491</v>
      </c>
      <c r="I84" s="8">
        <v>6.1429999999999998</v>
      </c>
      <c r="L84" s="18">
        <v>2.3159999999999998</v>
      </c>
      <c r="M84" s="18">
        <v>5.5129000000000003E-3</v>
      </c>
      <c r="N84" s="18">
        <v>-4.2173000000000002E-2</v>
      </c>
      <c r="O84" s="18">
        <v>2.7473999999999998</v>
      </c>
      <c r="P84" s="18">
        <v>-4.8338999999999999</v>
      </c>
      <c r="Q84" s="18">
        <v>1.3775999999999999</v>
      </c>
      <c r="R84" s="18">
        <v>0.22384999999999999</v>
      </c>
      <c r="T84" s="4">
        <v>37.668999999999997</v>
      </c>
      <c r="U84" s="4">
        <v>3.0988999999999999E-2</v>
      </c>
      <c r="V84" s="8">
        <v>1.9202999999999999</v>
      </c>
      <c r="W84" s="8">
        <v>14.536899999999999</v>
      </c>
      <c r="X84" s="4">
        <v>-26.245100000000001</v>
      </c>
      <c r="Y84" s="18">
        <v>-8.5040000000000004E-2</v>
      </c>
      <c r="Z84" s="18">
        <v>0.37947999999999998</v>
      </c>
      <c r="AA84" s="4">
        <f t="shared" si="11"/>
        <v>-25.508678135174407</v>
      </c>
      <c r="AB84" s="18">
        <f t="shared" si="12"/>
        <v>0.73642186482559424</v>
      </c>
      <c r="AC84" s="18">
        <v>0</v>
      </c>
    </row>
    <row r="85" spans="2:29" x14ac:dyDescent="0.25">
      <c r="B85" s="13">
        <v>20160427</v>
      </c>
      <c r="C85" s="18" t="s">
        <v>146</v>
      </c>
      <c r="D85" s="18">
        <v>2</v>
      </c>
      <c r="E85" s="18" t="s">
        <v>114</v>
      </c>
      <c r="F85" s="4">
        <v>345</v>
      </c>
      <c r="G85" s="4">
        <f t="shared" si="10"/>
        <v>3.45</v>
      </c>
      <c r="H85" s="18">
        <v>74402</v>
      </c>
      <c r="I85" s="18">
        <v>6.407</v>
      </c>
      <c r="L85" s="18">
        <v>3.847</v>
      </c>
      <c r="M85" s="18">
        <v>2.8568000000000001E-3</v>
      </c>
      <c r="N85" s="18">
        <v>-0.78256000000000003</v>
      </c>
      <c r="O85" s="18">
        <v>0.61319999999999997</v>
      </c>
      <c r="P85" s="18">
        <v>-7.8654000000000002</v>
      </c>
      <c r="Q85" s="18">
        <v>1.7482</v>
      </c>
      <c r="R85" s="18">
        <v>0.25517000000000001</v>
      </c>
      <c r="T85" s="4">
        <v>1.607</v>
      </c>
      <c r="U85" s="4">
        <v>3.5839999999999997E-2</v>
      </c>
      <c r="V85" s="18">
        <v>2.0068999999999999</v>
      </c>
      <c r="W85" s="18">
        <v>1.5673999999999999</v>
      </c>
      <c r="X85" s="4">
        <v>-25.768699999999999</v>
      </c>
      <c r="Y85" s="18">
        <v>6.4523999999999998E-2</v>
      </c>
      <c r="Z85" s="18">
        <v>0.11089</v>
      </c>
      <c r="AA85" s="4">
        <f t="shared" si="11"/>
        <v>-27.970426725758749</v>
      </c>
      <c r="AB85" s="18">
        <f t="shared" si="12"/>
        <v>-2.2017267257587498</v>
      </c>
    </row>
    <row r="86" spans="2:29" x14ac:dyDescent="0.25">
      <c r="B86" s="13">
        <v>20160427</v>
      </c>
      <c r="C86" s="18" t="s">
        <v>147</v>
      </c>
      <c r="D86" s="18">
        <v>3</v>
      </c>
      <c r="E86" s="18" t="s">
        <v>114</v>
      </c>
      <c r="F86" s="4">
        <v>345</v>
      </c>
      <c r="G86" s="4">
        <f t="shared" si="10"/>
        <v>3.45</v>
      </c>
      <c r="H86" s="18">
        <v>74403</v>
      </c>
      <c r="I86" s="18">
        <v>5.8150000000000004</v>
      </c>
      <c r="L86" s="18">
        <v>4.0209999999999999</v>
      </c>
      <c r="M86" s="18">
        <v>3.9411000000000003E-3</v>
      </c>
      <c r="N86" s="18">
        <v>-0.78256000000000003</v>
      </c>
      <c r="O86" s="18">
        <v>0.61319999999999997</v>
      </c>
      <c r="P86" s="18">
        <v>-8.4131</v>
      </c>
      <c r="Q86" s="18">
        <v>1.7482</v>
      </c>
      <c r="R86" s="18">
        <v>0.25517000000000001</v>
      </c>
      <c r="T86" s="4">
        <v>1.6559999999999999</v>
      </c>
      <c r="U86" s="4">
        <v>4.0858999999999999E-2</v>
      </c>
      <c r="V86" s="18">
        <v>2.0068999999999999</v>
      </c>
      <c r="W86" s="18">
        <v>1.5673999999999999</v>
      </c>
      <c r="X86" s="4">
        <v>-25.402799999999999</v>
      </c>
      <c r="Y86" s="18">
        <v>6.4523999999999998E-2</v>
      </c>
      <c r="Z86" s="18">
        <v>0.11089</v>
      </c>
      <c r="AA86" s="4">
        <f t="shared" si="11"/>
        <v>-28.035026621903281</v>
      </c>
      <c r="AB86" s="18">
        <f t="shared" si="12"/>
        <v>-2.6322266219032819</v>
      </c>
    </row>
    <row r="87" spans="2:29" x14ac:dyDescent="0.25">
      <c r="B87" s="6">
        <v>20160407</v>
      </c>
      <c r="C87" s="18" t="s">
        <v>93</v>
      </c>
      <c r="D87" s="10" t="str">
        <f>RIGHT(C87,1)</f>
        <v>1</v>
      </c>
      <c r="E87" s="18" t="s">
        <v>114</v>
      </c>
      <c r="F87" s="4">
        <f>VALUE(LEFT(C87,3))</f>
        <v>350</v>
      </c>
      <c r="G87" s="4">
        <f t="shared" si="10"/>
        <v>3.5</v>
      </c>
      <c r="H87" s="8">
        <v>73495</v>
      </c>
      <c r="I87" s="8">
        <v>6.056</v>
      </c>
      <c r="L87" s="18">
        <v>2.282</v>
      </c>
      <c r="M87" s="18">
        <v>5.4305000000000004E-3</v>
      </c>
      <c r="N87" s="18">
        <v>-4.2173000000000002E-2</v>
      </c>
      <c r="O87" s="18">
        <v>2.7473999999999998</v>
      </c>
      <c r="P87" s="18">
        <v>-3.4759000000000002</v>
      </c>
      <c r="Q87" s="18">
        <v>1.3775999999999999</v>
      </c>
      <c r="R87" s="18">
        <v>0.22384999999999999</v>
      </c>
      <c r="T87" s="4">
        <v>44.692</v>
      </c>
      <c r="U87" s="4">
        <v>4.0273999999999997E-2</v>
      </c>
      <c r="V87" s="8">
        <v>1.9202999999999999</v>
      </c>
      <c r="W87" s="8">
        <v>14.536899999999999</v>
      </c>
      <c r="X87" s="4">
        <v>-26.1508</v>
      </c>
      <c r="Y87" s="18">
        <v>-8.5040000000000004E-2</v>
      </c>
      <c r="Z87" s="18">
        <v>0.37947999999999998</v>
      </c>
      <c r="AA87" s="4">
        <f t="shared" si="11"/>
        <v>-25.538610878953278</v>
      </c>
      <c r="AB87" s="18">
        <f t="shared" si="12"/>
        <v>0.61218912104672185</v>
      </c>
      <c r="AC87" s="18">
        <v>0</v>
      </c>
    </row>
    <row r="88" spans="2:29" x14ac:dyDescent="0.25">
      <c r="B88" s="13">
        <v>20160427</v>
      </c>
      <c r="C88" s="18" t="s">
        <v>148</v>
      </c>
      <c r="D88" s="18">
        <v>2</v>
      </c>
      <c r="E88" s="18" t="s">
        <v>114</v>
      </c>
      <c r="F88" s="4">
        <v>350</v>
      </c>
      <c r="G88" s="4">
        <f t="shared" si="10"/>
        <v>3.5</v>
      </c>
      <c r="H88" s="18">
        <v>74404</v>
      </c>
      <c r="I88" s="18">
        <v>5.5090000000000003</v>
      </c>
      <c r="L88" s="18">
        <v>3.7639999999999998</v>
      </c>
      <c r="M88" s="18">
        <v>2.9229999999999998E-3</v>
      </c>
      <c r="N88" s="18">
        <v>-0.78256000000000003</v>
      </c>
      <c r="O88" s="18">
        <v>0.61319999999999997</v>
      </c>
      <c r="P88" s="18">
        <v>-11.837199999999999</v>
      </c>
      <c r="Q88" s="18">
        <v>1.7482</v>
      </c>
      <c r="R88" s="18">
        <v>0.25517000000000001</v>
      </c>
      <c r="T88" s="4">
        <v>1.361</v>
      </c>
      <c r="U88" s="4">
        <v>3.4424000000000003E-2</v>
      </c>
      <c r="V88" s="18">
        <v>2.0068999999999999</v>
      </c>
      <c r="W88" s="18">
        <v>1.5673999999999999</v>
      </c>
      <c r="X88" s="4">
        <v>-26.8995</v>
      </c>
      <c r="Y88" s="18">
        <v>6.4523999999999998E-2</v>
      </c>
      <c r="Z88" s="18">
        <v>0.11089</v>
      </c>
      <c r="AA88" s="4">
        <f t="shared" si="11"/>
        <v>-27.787025855355648</v>
      </c>
      <c r="AB88" s="18">
        <f t="shared" si="12"/>
        <v>-0.88752585535564776</v>
      </c>
    </row>
    <row r="89" spans="2:29" x14ac:dyDescent="0.25">
      <c r="B89" s="13">
        <v>20160427</v>
      </c>
      <c r="C89" s="18" t="s">
        <v>149</v>
      </c>
      <c r="D89" s="18">
        <v>3</v>
      </c>
      <c r="E89" s="18" t="s">
        <v>114</v>
      </c>
      <c r="F89" s="4">
        <v>350</v>
      </c>
      <c r="G89" s="4">
        <f t="shared" si="10"/>
        <v>3.5</v>
      </c>
      <c r="H89" s="18">
        <v>74405</v>
      </c>
      <c r="I89" s="18">
        <v>5.7960000000000003</v>
      </c>
      <c r="L89" s="18">
        <v>3.7160000000000002</v>
      </c>
      <c r="M89" s="18">
        <v>2.5587000000000001E-3</v>
      </c>
      <c r="N89" s="18">
        <v>-0.78256000000000003</v>
      </c>
      <c r="O89" s="18">
        <v>0.61319999999999997</v>
      </c>
      <c r="P89" s="18">
        <v>-10.147</v>
      </c>
      <c r="Q89" s="18">
        <v>1.7482</v>
      </c>
      <c r="R89" s="18">
        <v>0.25517000000000001</v>
      </c>
      <c r="T89" s="4">
        <v>1.149</v>
      </c>
      <c r="U89" s="4">
        <v>2.6773999999999999E-2</v>
      </c>
      <c r="V89" s="18">
        <v>2.0068999999999999</v>
      </c>
      <c r="W89" s="18">
        <v>1.5673999999999999</v>
      </c>
      <c r="X89" s="4">
        <v>-26.769400000000001</v>
      </c>
      <c r="Y89" s="18">
        <v>6.4523999999999998E-2</v>
      </c>
      <c r="Z89" s="18">
        <v>0.11089</v>
      </c>
      <c r="AA89" s="4">
        <f t="shared" si="11"/>
        <v>-27.783679718956531</v>
      </c>
      <c r="AB89" s="18">
        <f t="shared" si="12"/>
        <v>-1.01427971895653</v>
      </c>
    </row>
    <row r="90" spans="2:29" x14ac:dyDescent="0.25">
      <c r="B90" s="6">
        <v>20160407</v>
      </c>
      <c r="C90" s="18" t="s">
        <v>94</v>
      </c>
      <c r="D90" s="10" t="str">
        <f>RIGHT(C90,1)</f>
        <v>1</v>
      </c>
      <c r="E90" s="10" t="s">
        <v>114</v>
      </c>
      <c r="F90" s="4">
        <f>VALUE(LEFT(C90,3))</f>
        <v>355</v>
      </c>
      <c r="G90" s="4">
        <f t="shared" si="10"/>
        <v>3.55</v>
      </c>
      <c r="H90" s="8">
        <v>73496</v>
      </c>
      <c r="I90" s="8">
        <v>6.1749999999999998</v>
      </c>
      <c r="L90" s="18">
        <v>2.3069999999999999</v>
      </c>
      <c r="M90" s="18">
        <v>5.4424E-3</v>
      </c>
      <c r="N90" s="18">
        <v>-4.2173000000000002E-2</v>
      </c>
      <c r="O90" s="18">
        <v>2.7473999999999998</v>
      </c>
      <c r="P90" s="18">
        <v>-4.8597999999999999</v>
      </c>
      <c r="Q90" s="18">
        <v>1.3775999999999999</v>
      </c>
      <c r="R90" s="18">
        <v>0.22384999999999999</v>
      </c>
      <c r="T90" s="4">
        <v>30.48</v>
      </c>
      <c r="U90" s="4">
        <v>2.1954000000000001E-2</v>
      </c>
      <c r="V90" s="8">
        <v>1.9202999999999999</v>
      </c>
      <c r="W90" s="8">
        <v>14.536899999999999</v>
      </c>
      <c r="X90" s="4">
        <v>-25.470099999999999</v>
      </c>
      <c r="Y90" s="18">
        <v>-8.5040000000000004E-2</v>
      </c>
      <c r="Z90" s="18">
        <v>0.37947999999999998</v>
      </c>
      <c r="AA90" s="4">
        <f t="shared" si="11"/>
        <v>-23.881819342914202</v>
      </c>
      <c r="AB90" s="18">
        <f t="shared" si="12"/>
        <v>1.5882806570857966</v>
      </c>
      <c r="AC90" s="18">
        <v>0.51824027246056548</v>
      </c>
    </row>
    <row r="91" spans="2:29" x14ac:dyDescent="0.25">
      <c r="B91" s="3">
        <v>20160407</v>
      </c>
      <c r="C91" s="18" t="s">
        <v>105</v>
      </c>
      <c r="D91" s="10" t="str">
        <f>RIGHT(C91,1)</f>
        <v>2</v>
      </c>
      <c r="E91" s="10" t="s">
        <v>114</v>
      </c>
      <c r="F91" s="4">
        <f>VALUE(LEFT(C91,3))</f>
        <v>355</v>
      </c>
      <c r="G91" s="4">
        <f t="shared" si="10"/>
        <v>3.55</v>
      </c>
      <c r="H91" s="8">
        <v>73532</v>
      </c>
      <c r="I91" s="8">
        <v>6.3869999999999996</v>
      </c>
      <c r="L91" s="18">
        <v>1.9890000000000001</v>
      </c>
      <c r="M91" s="18">
        <v>8.0148000000000007E-3</v>
      </c>
      <c r="N91" s="18">
        <v>-2.5045999999999999</v>
      </c>
      <c r="O91" s="18">
        <v>2.25</v>
      </c>
      <c r="P91" s="18">
        <v>-5.2576000000000001</v>
      </c>
      <c r="Q91" s="18">
        <v>1.1240000000000001</v>
      </c>
      <c r="R91" s="18">
        <v>0.44236999999999999</v>
      </c>
      <c r="T91" s="4">
        <v>28.977</v>
      </c>
      <c r="U91" s="4">
        <v>2.5028999999999999E-2</v>
      </c>
      <c r="V91" s="8">
        <v>-8.9486000000000008</v>
      </c>
      <c r="W91" s="8">
        <v>10.6692</v>
      </c>
      <c r="X91" s="4">
        <v>-26.4421</v>
      </c>
      <c r="Y91" s="18">
        <v>2.8630000000000001E-3</v>
      </c>
      <c r="Z91" s="4">
        <v>0.30913000000000002</v>
      </c>
      <c r="AA91" s="4">
        <f t="shared" si="11"/>
        <v>-25.466117706868086</v>
      </c>
      <c r="AB91" s="18">
        <f t="shared" si="12"/>
        <v>0.97598229313191354</v>
      </c>
      <c r="AC91" s="18">
        <v>0.51824027246056548</v>
      </c>
    </row>
    <row r="92" spans="2:29" x14ac:dyDescent="0.25">
      <c r="B92" s="3">
        <v>20160407</v>
      </c>
      <c r="C92" s="18" t="s">
        <v>105</v>
      </c>
      <c r="D92" s="10" t="str">
        <f>RIGHT(C92,1)</f>
        <v>2</v>
      </c>
      <c r="E92" s="10" t="s">
        <v>114</v>
      </c>
      <c r="F92" s="4">
        <f>VALUE(LEFT(C92,3))</f>
        <v>355</v>
      </c>
      <c r="G92" s="4">
        <f t="shared" si="10"/>
        <v>3.55</v>
      </c>
      <c r="H92" s="8">
        <v>73537</v>
      </c>
      <c r="I92" s="8">
        <v>6.4889999999999999</v>
      </c>
      <c r="L92" s="18">
        <v>2.0720000000000001</v>
      </c>
      <c r="M92" s="18">
        <v>8.2378999999999994E-3</v>
      </c>
      <c r="N92" s="18">
        <v>-2.5045999999999999</v>
      </c>
      <c r="O92" s="18">
        <v>2.25</v>
      </c>
      <c r="P92" s="18">
        <v>-3.0956999999999999</v>
      </c>
      <c r="Q92" s="18">
        <v>1.1240000000000001</v>
      </c>
      <c r="R92" s="18">
        <v>0.44236999999999999</v>
      </c>
      <c r="T92" s="4">
        <v>29.158999999999999</v>
      </c>
      <c r="U92" s="4">
        <v>2.4847000000000001E-2</v>
      </c>
      <c r="V92" s="8">
        <v>-8.9486000000000008</v>
      </c>
      <c r="W92" s="8">
        <v>10.6692</v>
      </c>
      <c r="X92" s="4">
        <v>-26.6632</v>
      </c>
      <c r="Y92" s="18">
        <v>2.8630000000000001E-3</v>
      </c>
      <c r="Z92" s="4">
        <v>0.30913000000000002</v>
      </c>
      <c r="AA92" s="4">
        <f t="shared" si="11"/>
        <v>-25.868755365523146</v>
      </c>
      <c r="AB92" s="18">
        <f t="shared" si="12"/>
        <v>0.79444463447685365</v>
      </c>
      <c r="AC92" s="18">
        <v>0.51824027246056548</v>
      </c>
    </row>
    <row r="93" spans="2:29" x14ac:dyDescent="0.25">
      <c r="B93" s="13">
        <v>20160427</v>
      </c>
      <c r="C93" s="18" t="s">
        <v>105</v>
      </c>
      <c r="D93" s="18">
        <v>2</v>
      </c>
      <c r="E93" s="18" t="s">
        <v>114</v>
      </c>
      <c r="F93" s="4">
        <v>355</v>
      </c>
      <c r="G93" s="4">
        <f t="shared" si="10"/>
        <v>3.55</v>
      </c>
      <c r="H93" s="18">
        <v>74406</v>
      </c>
      <c r="I93" s="18">
        <v>5.9969999999999999</v>
      </c>
      <c r="L93" s="18">
        <v>3.6070000000000002</v>
      </c>
      <c r="M93" s="18">
        <v>1.9910000000000001E-3</v>
      </c>
      <c r="N93" s="18">
        <v>-0.78256000000000003</v>
      </c>
      <c r="O93" s="18">
        <v>0.61319999999999997</v>
      </c>
      <c r="P93" s="18">
        <v>-9.0516000000000005</v>
      </c>
      <c r="Q93" s="18">
        <v>1.7482</v>
      </c>
      <c r="R93" s="18">
        <v>0.25517000000000001</v>
      </c>
      <c r="T93" s="4">
        <v>1.3160000000000001</v>
      </c>
      <c r="U93" s="4">
        <v>3.0402999999999999E-2</v>
      </c>
      <c r="V93" s="18">
        <v>2.0068999999999999</v>
      </c>
      <c r="W93" s="18">
        <v>1.5673999999999999</v>
      </c>
      <c r="X93" s="4">
        <v>-28.944600000000001</v>
      </c>
      <c r="Y93" s="18">
        <v>6.4523999999999998E-2</v>
      </c>
      <c r="Z93" s="18">
        <v>0.11089</v>
      </c>
      <c r="AA93" s="4">
        <f t="shared" si="11"/>
        <v>-27.547224130195424</v>
      </c>
      <c r="AB93" s="18">
        <f t="shared" si="12"/>
        <v>1.3973758698045771</v>
      </c>
    </row>
    <row r="94" spans="2:29" x14ac:dyDescent="0.25">
      <c r="B94" s="13">
        <v>20160427</v>
      </c>
      <c r="C94" s="18" t="s">
        <v>150</v>
      </c>
      <c r="D94" s="18">
        <v>3</v>
      </c>
      <c r="E94" s="18" t="s">
        <v>114</v>
      </c>
      <c r="F94" s="4">
        <v>355</v>
      </c>
      <c r="G94" s="4">
        <f t="shared" si="10"/>
        <v>3.55</v>
      </c>
      <c r="H94" s="18">
        <v>74407</v>
      </c>
      <c r="I94" s="18">
        <v>5.9969999999999999</v>
      </c>
      <c r="L94" s="18">
        <v>7.3280000000000003</v>
      </c>
      <c r="M94" s="18">
        <v>1.8443000000000001E-2</v>
      </c>
      <c r="N94" s="18">
        <v>-0.78256000000000003</v>
      </c>
      <c r="O94" s="18">
        <v>0.61319999999999997</v>
      </c>
      <c r="P94" s="18">
        <v>-35.349299999999999</v>
      </c>
      <c r="Q94" s="18">
        <v>1.7482</v>
      </c>
      <c r="R94" s="18">
        <v>0.25517000000000001</v>
      </c>
      <c r="T94" s="4">
        <v>1.343</v>
      </c>
      <c r="U94" s="4">
        <v>3.1134999999999999E-2</v>
      </c>
      <c r="V94" s="18">
        <v>2.0068999999999999</v>
      </c>
      <c r="W94" s="18">
        <v>1.5673999999999999</v>
      </c>
      <c r="X94" s="4">
        <v>-25.1767</v>
      </c>
      <c r="Y94" s="18">
        <v>6.4523999999999998E-2</v>
      </c>
      <c r="Z94" s="18">
        <v>0.11089</v>
      </c>
      <c r="AA94" s="4">
        <f t="shared" si="11"/>
        <v>-27.989242546964537</v>
      </c>
      <c r="AB94" s="18">
        <f t="shared" si="12"/>
        <v>-2.8125425469645364</v>
      </c>
    </row>
    <row r="95" spans="2:29" x14ac:dyDescent="0.25">
      <c r="B95" s="6">
        <v>20160407</v>
      </c>
      <c r="C95" s="18" t="s">
        <v>45</v>
      </c>
      <c r="D95" s="10" t="str">
        <f t="shared" ref="D95:D107" si="13">RIGHT(C95,1)</f>
        <v>1</v>
      </c>
      <c r="E95" s="10"/>
      <c r="F95" s="4">
        <f t="shared" ref="F95:F107" si="14">VALUE(LEFT(C95,3))</f>
        <v>360</v>
      </c>
      <c r="G95" s="4">
        <f t="shared" si="10"/>
        <v>3.6</v>
      </c>
      <c r="H95" s="8">
        <v>73498</v>
      </c>
      <c r="I95" s="8">
        <v>6.6369999999999996</v>
      </c>
      <c r="L95" s="18">
        <v>2.27</v>
      </c>
      <c r="M95" s="18">
        <v>4.9030999999999996E-3</v>
      </c>
      <c r="N95" s="18">
        <v>-4.2173000000000002E-2</v>
      </c>
      <c r="O95" s="18">
        <v>2.7473999999999998</v>
      </c>
      <c r="P95" s="18">
        <v>-1.9261999999999999</v>
      </c>
      <c r="Q95" s="18">
        <v>1.3775999999999999</v>
      </c>
      <c r="R95" s="18">
        <v>0.22384999999999999</v>
      </c>
      <c r="T95" s="4">
        <v>34.869</v>
      </c>
      <c r="U95" s="4">
        <v>2.5465999999999999E-2</v>
      </c>
      <c r="V95" s="8">
        <v>1.9202999999999999</v>
      </c>
      <c r="W95" s="8">
        <v>14.536899999999999</v>
      </c>
      <c r="X95" s="4">
        <v>-25.9405</v>
      </c>
      <c r="Y95" s="18">
        <v>-8.5040000000000004E-2</v>
      </c>
      <c r="Z95" s="18">
        <v>0.37947999999999998</v>
      </c>
      <c r="AA95" s="4">
        <f t="shared" si="11"/>
        <v>-24.936420047605999</v>
      </c>
      <c r="AB95" s="18">
        <f t="shared" si="12"/>
        <v>1.0040799523940009</v>
      </c>
      <c r="AC95" s="18">
        <v>0</v>
      </c>
    </row>
    <row r="96" spans="2:29" x14ac:dyDescent="0.25">
      <c r="B96" s="6">
        <v>20160407</v>
      </c>
      <c r="C96" s="18" t="s">
        <v>95</v>
      </c>
      <c r="D96" s="10" t="str">
        <f t="shared" si="13"/>
        <v>1</v>
      </c>
      <c r="E96" s="10"/>
      <c r="F96" s="4">
        <f t="shared" si="14"/>
        <v>365</v>
      </c>
      <c r="G96" s="4">
        <f t="shared" si="10"/>
        <v>3.65</v>
      </c>
      <c r="H96" s="8">
        <v>73499</v>
      </c>
      <c r="I96" s="8">
        <v>6.5570000000000004</v>
      </c>
      <c r="L96" s="18">
        <v>2.3380000000000001</v>
      </c>
      <c r="M96" s="18">
        <v>5.2613E-3</v>
      </c>
      <c r="N96" s="18">
        <v>-4.2173000000000002E-2</v>
      </c>
      <c r="O96" s="18">
        <v>2.7473999999999998</v>
      </c>
      <c r="P96" s="18">
        <v>-4.7972999999999999</v>
      </c>
      <c r="Q96" s="18">
        <v>1.3775999999999999</v>
      </c>
      <c r="R96" s="18">
        <v>0.22384999999999999</v>
      </c>
      <c r="T96" s="4">
        <v>31.838999999999999</v>
      </c>
      <c r="U96" s="4">
        <v>2.2255E-2</v>
      </c>
      <c r="V96" s="8">
        <v>1.9202999999999999</v>
      </c>
      <c r="W96" s="8">
        <v>14.536899999999999</v>
      </c>
      <c r="X96" s="4">
        <v>-26.5291</v>
      </c>
      <c r="Y96" s="18">
        <v>-8.5040000000000004E-2</v>
      </c>
      <c r="Z96" s="18">
        <v>0.37947999999999998</v>
      </c>
      <c r="AA96" s="4">
        <f t="shared" si="11"/>
        <v>-25.756881937063181</v>
      </c>
      <c r="AB96" s="18">
        <f t="shared" si="12"/>
        <v>0.77221806293681894</v>
      </c>
      <c r="AC96" s="18">
        <v>0</v>
      </c>
    </row>
    <row r="97" spans="2:29" x14ac:dyDescent="0.25">
      <c r="B97" s="6">
        <v>20160407</v>
      </c>
      <c r="C97" s="18" t="s">
        <v>96</v>
      </c>
      <c r="D97" s="10" t="str">
        <f t="shared" si="13"/>
        <v>1</v>
      </c>
      <c r="E97" s="10"/>
      <c r="F97" s="4">
        <f t="shared" si="14"/>
        <v>370</v>
      </c>
      <c r="G97" s="4">
        <f t="shared" si="10"/>
        <v>3.7</v>
      </c>
      <c r="H97" s="8">
        <v>73500</v>
      </c>
      <c r="I97" s="8">
        <v>6.66</v>
      </c>
      <c r="L97" s="18">
        <v>2.097</v>
      </c>
      <c r="M97" s="18">
        <v>4.1387000000000004E-3</v>
      </c>
      <c r="N97" s="18">
        <v>-4.2173000000000002E-2</v>
      </c>
      <c r="O97" s="18">
        <v>2.7473999999999998</v>
      </c>
      <c r="P97" s="18">
        <v>-5.8197000000000001</v>
      </c>
      <c r="Q97" s="18">
        <v>1.3775999999999999</v>
      </c>
      <c r="R97" s="18">
        <v>0.22384999999999999</v>
      </c>
      <c r="T97" s="4">
        <v>29.606999999999999</v>
      </c>
      <c r="U97" s="4">
        <v>1.9356000000000002E-2</v>
      </c>
      <c r="V97" s="8">
        <v>1.9202999999999999</v>
      </c>
      <c r="W97" s="8">
        <v>14.536899999999999</v>
      </c>
      <c r="X97" s="4">
        <v>-26.511800000000001</v>
      </c>
      <c r="Y97" s="18">
        <v>-8.5040000000000004E-2</v>
      </c>
      <c r="Z97" s="18">
        <v>0.37947999999999998</v>
      </c>
      <c r="AA97" s="4">
        <f t="shared" si="11"/>
        <v>-25.624596068209083</v>
      </c>
      <c r="AB97" s="18">
        <f t="shared" si="12"/>
        <v>0.88720393179091772</v>
      </c>
      <c r="AC97" s="18">
        <v>0</v>
      </c>
    </row>
    <row r="98" spans="2:29" x14ac:dyDescent="0.25">
      <c r="B98" s="3">
        <v>20160407</v>
      </c>
      <c r="C98" s="18" t="s">
        <v>98</v>
      </c>
      <c r="D98" s="10" t="str">
        <f t="shared" si="13"/>
        <v>1</v>
      </c>
      <c r="E98" s="10"/>
      <c r="F98" s="4">
        <f t="shared" si="14"/>
        <v>375</v>
      </c>
      <c r="G98" s="4">
        <f t="shared" si="10"/>
        <v>3.75</v>
      </c>
      <c r="H98" s="8">
        <v>73517</v>
      </c>
      <c r="I98" s="8">
        <v>6.3120000000000003</v>
      </c>
      <c r="L98" s="18">
        <v>2.0699999999999998</v>
      </c>
      <c r="M98" s="18">
        <v>8.4603000000000005E-3</v>
      </c>
      <c r="N98" s="18">
        <v>-2.5045999999999999</v>
      </c>
      <c r="O98" s="18">
        <v>2.25</v>
      </c>
      <c r="P98" s="18">
        <v>-5.0888</v>
      </c>
      <c r="Q98" s="18">
        <v>1.1240000000000001</v>
      </c>
      <c r="R98" s="18">
        <v>0.44236999999999999</v>
      </c>
      <c r="T98" s="4">
        <v>40.46</v>
      </c>
      <c r="U98" s="4">
        <v>3.9009000000000002E-2</v>
      </c>
      <c r="V98" s="8">
        <v>-8.9486000000000008</v>
      </c>
      <c r="W98" s="8">
        <v>10.6692</v>
      </c>
      <c r="X98" s="4">
        <v>-26.5411</v>
      </c>
      <c r="Y98" s="18">
        <v>2.8630000000000001E-3</v>
      </c>
      <c r="Z98" s="4">
        <v>0.30913000000000002</v>
      </c>
      <c r="AA98" s="4">
        <f t="shared" si="11"/>
        <v>-26.014241480628243</v>
      </c>
      <c r="AB98" s="18">
        <f t="shared" si="12"/>
        <v>0.52685851937175698</v>
      </c>
      <c r="AC98" s="18">
        <v>0</v>
      </c>
    </row>
    <row r="99" spans="2:29" x14ac:dyDescent="0.25">
      <c r="B99" s="3">
        <v>20160407</v>
      </c>
      <c r="C99" s="18" t="s">
        <v>46</v>
      </c>
      <c r="D99" s="10" t="str">
        <f t="shared" si="13"/>
        <v>1</v>
      </c>
      <c r="E99" s="10"/>
      <c r="F99" s="4">
        <f t="shared" si="14"/>
        <v>380</v>
      </c>
      <c r="G99" s="4">
        <f t="shared" si="10"/>
        <v>3.8</v>
      </c>
      <c r="H99" s="8">
        <v>73519</v>
      </c>
      <c r="I99" s="8">
        <v>6.4480000000000004</v>
      </c>
      <c r="L99" s="18">
        <v>2.0990000000000002</v>
      </c>
      <c r="M99" s="18">
        <v>8.4045999999999999E-3</v>
      </c>
      <c r="N99" s="18">
        <v>-2.5045999999999999</v>
      </c>
      <c r="O99" s="18">
        <v>2.25</v>
      </c>
      <c r="P99" s="18">
        <v>-3.7852000000000001</v>
      </c>
      <c r="Q99" s="18">
        <v>1.1240000000000001</v>
      </c>
      <c r="R99" s="18">
        <v>0.44236999999999999</v>
      </c>
      <c r="T99" s="4">
        <v>27.363</v>
      </c>
      <c r="U99" s="4">
        <v>2.291E-2</v>
      </c>
      <c r="V99" s="8">
        <v>-8.9486000000000008</v>
      </c>
      <c r="W99" s="8">
        <v>10.6692</v>
      </c>
      <c r="X99" s="4">
        <v>-26.455300000000001</v>
      </c>
      <c r="Y99" s="18">
        <v>2.8630000000000001E-3</v>
      </c>
      <c r="Z99" s="4">
        <v>0.30913000000000002</v>
      </c>
      <c r="AA99" s="4">
        <f t="shared" si="11"/>
        <v>-25.383288610052727</v>
      </c>
      <c r="AB99" s="18">
        <f t="shared" si="12"/>
        <v>1.0720113899472743</v>
      </c>
      <c r="AC99" s="18">
        <v>0</v>
      </c>
    </row>
    <row r="100" spans="2:29" x14ac:dyDescent="0.25">
      <c r="B100" s="3">
        <v>20160407</v>
      </c>
      <c r="C100" s="18" t="s">
        <v>99</v>
      </c>
      <c r="D100" s="10" t="str">
        <f t="shared" si="13"/>
        <v>1</v>
      </c>
      <c r="E100" s="10"/>
      <c r="F100" s="4">
        <f t="shared" si="14"/>
        <v>385</v>
      </c>
      <c r="G100" s="4">
        <f t="shared" si="10"/>
        <v>3.85</v>
      </c>
      <c r="H100" s="8">
        <v>73520</v>
      </c>
      <c r="I100" s="8">
        <v>6.7759999999999998</v>
      </c>
      <c r="L100" s="18">
        <v>1.9630000000000001</v>
      </c>
      <c r="M100" s="18">
        <v>7.4498999999999998E-3</v>
      </c>
      <c r="N100" s="18">
        <v>-2.5045999999999999</v>
      </c>
      <c r="O100" s="18">
        <v>2.25</v>
      </c>
      <c r="P100" s="18">
        <v>-7.3910999999999998</v>
      </c>
      <c r="Q100" s="18">
        <v>1.1240000000000001</v>
      </c>
      <c r="R100" s="18">
        <v>0.44236999999999999</v>
      </c>
      <c r="T100" s="4">
        <v>27.94</v>
      </c>
      <c r="U100" s="4">
        <v>2.2440999999999999E-2</v>
      </c>
      <c r="V100" s="8">
        <v>-8.9486000000000008</v>
      </c>
      <c r="W100" s="8">
        <v>10.6692</v>
      </c>
      <c r="X100" s="4">
        <v>-26.306799999999999</v>
      </c>
      <c r="Y100" s="18">
        <v>2.8630000000000001E-3</v>
      </c>
      <c r="Z100" s="4">
        <v>0.30913000000000002</v>
      </c>
      <c r="AA100" s="4">
        <f t="shared" si="11"/>
        <v>-25.151537936090413</v>
      </c>
      <c r="AB100" s="18">
        <f t="shared" si="12"/>
        <v>1.1552620639095856</v>
      </c>
      <c r="AC100" s="18">
        <v>0</v>
      </c>
    </row>
    <row r="101" spans="2:29" x14ac:dyDescent="0.25">
      <c r="B101" s="3">
        <v>20160407</v>
      </c>
      <c r="C101" s="18" t="s">
        <v>47</v>
      </c>
      <c r="D101" s="10" t="str">
        <f t="shared" si="13"/>
        <v>1</v>
      </c>
      <c r="E101" s="10"/>
      <c r="F101" s="4">
        <f t="shared" si="14"/>
        <v>390</v>
      </c>
      <c r="G101" s="4">
        <f t="shared" ref="G101:G107" si="15">F101/100</f>
        <v>3.9</v>
      </c>
      <c r="H101" s="8">
        <v>73521</v>
      </c>
      <c r="I101" s="8">
        <v>6.859</v>
      </c>
      <c r="L101" s="18">
        <v>1.9259999999999999</v>
      </c>
      <c r="M101" s="18">
        <v>7.2125999999999996E-3</v>
      </c>
      <c r="N101" s="18">
        <v>-2.5045999999999999</v>
      </c>
      <c r="O101" s="18">
        <v>2.25</v>
      </c>
      <c r="P101" s="18">
        <v>-4.9099000000000004</v>
      </c>
      <c r="Q101" s="18">
        <v>1.1240000000000001</v>
      </c>
      <c r="R101" s="18">
        <v>0.44236999999999999</v>
      </c>
      <c r="T101" s="4">
        <v>30.895</v>
      </c>
      <c r="U101" s="4">
        <v>2.5409999999999999E-2</v>
      </c>
      <c r="V101" s="8">
        <v>-8.9486000000000008</v>
      </c>
      <c r="W101" s="8">
        <v>10.6692</v>
      </c>
      <c r="X101" s="4">
        <v>-26.43</v>
      </c>
      <c r="Y101" s="18">
        <v>2.8630000000000001E-3</v>
      </c>
      <c r="Z101" s="4">
        <v>0.30913000000000002</v>
      </c>
      <c r="AA101" s="4">
        <f t="shared" ref="AA101:AA107" si="16">((X101*T101)-($Z$1*$Z$2)) / (T101-$Z$2)</f>
        <v>-25.548479952685572</v>
      </c>
      <c r="AB101" s="18">
        <f t="shared" ref="AB101:AB107" si="17">AA101-X101</f>
        <v>0.88152004731442801</v>
      </c>
      <c r="AC101" s="18">
        <v>0</v>
      </c>
    </row>
    <row r="102" spans="2:29" x14ac:dyDescent="0.25">
      <c r="B102" s="3">
        <v>20160407</v>
      </c>
      <c r="C102" s="18" t="s">
        <v>100</v>
      </c>
      <c r="D102" s="10" t="str">
        <f t="shared" si="13"/>
        <v>1</v>
      </c>
      <c r="E102" s="10"/>
      <c r="F102" s="4">
        <f t="shared" si="14"/>
        <v>395</v>
      </c>
      <c r="G102" s="4">
        <f t="shared" si="15"/>
        <v>3.95</v>
      </c>
      <c r="H102" s="8">
        <v>73522</v>
      </c>
      <c r="I102" s="8">
        <v>6.9379999999999997</v>
      </c>
      <c r="L102" s="18">
        <v>2.085</v>
      </c>
      <c r="M102" s="18">
        <v>7.7559999999999999E-3</v>
      </c>
      <c r="N102" s="18">
        <v>-2.5045999999999999</v>
      </c>
      <c r="O102" s="18">
        <v>2.25</v>
      </c>
      <c r="P102" s="18">
        <v>-6.4393000000000002</v>
      </c>
      <c r="Q102" s="18">
        <v>1.1240000000000001</v>
      </c>
      <c r="R102" s="18">
        <v>0.44236999999999999</v>
      </c>
      <c r="T102" s="4">
        <v>29.786999999999999</v>
      </c>
      <c r="U102" s="4">
        <v>2.392E-2</v>
      </c>
      <c r="V102" s="8">
        <v>-8.9486000000000008</v>
      </c>
      <c r="W102" s="8">
        <v>10.6692</v>
      </c>
      <c r="X102" s="4">
        <v>-26.911799999999999</v>
      </c>
      <c r="Y102" s="18">
        <v>2.8630000000000001E-3</v>
      </c>
      <c r="Z102" s="4">
        <v>0.30913000000000002</v>
      </c>
      <c r="AA102" s="4">
        <f t="shared" si="16"/>
        <v>-26.331483559095531</v>
      </c>
      <c r="AB102" s="18">
        <f t="shared" si="17"/>
        <v>0.58031644090446832</v>
      </c>
      <c r="AC102" s="18">
        <v>0</v>
      </c>
    </row>
    <row r="103" spans="2:29" x14ac:dyDescent="0.25">
      <c r="B103" s="3">
        <v>20160407</v>
      </c>
      <c r="C103" s="18" t="s">
        <v>48</v>
      </c>
      <c r="D103" s="10" t="str">
        <f t="shared" si="13"/>
        <v>1</v>
      </c>
      <c r="E103" s="10" t="s">
        <v>114</v>
      </c>
      <c r="F103" s="4">
        <f t="shared" si="14"/>
        <v>400</v>
      </c>
      <c r="G103" s="4">
        <f t="shared" si="15"/>
        <v>4</v>
      </c>
      <c r="H103" s="8">
        <v>73516</v>
      </c>
      <c r="I103" s="8">
        <v>7.157</v>
      </c>
      <c r="L103" s="18">
        <v>2.0249999999999999</v>
      </c>
      <c r="M103" s="18">
        <v>7.2897999999999999E-3</v>
      </c>
      <c r="N103" s="18">
        <v>-2.5045999999999999</v>
      </c>
      <c r="O103" s="18">
        <v>2.25</v>
      </c>
      <c r="P103" s="18">
        <v>-1.7473000000000001</v>
      </c>
      <c r="Q103" s="18">
        <v>1.1240000000000001</v>
      </c>
      <c r="R103" s="18">
        <v>0.44236999999999999</v>
      </c>
      <c r="T103" s="4">
        <v>32.213000000000001</v>
      </c>
      <c r="U103" s="4">
        <v>2.5736999999999999E-2</v>
      </c>
      <c r="V103" s="8">
        <v>-8.9486000000000008</v>
      </c>
      <c r="W103" s="8">
        <v>10.6692</v>
      </c>
      <c r="X103" s="4">
        <v>-27.853400000000001</v>
      </c>
      <c r="Y103" s="18">
        <v>2.8630000000000001E-3</v>
      </c>
      <c r="Z103" s="4">
        <v>0.30913000000000002</v>
      </c>
      <c r="AA103" s="4">
        <f t="shared" si="16"/>
        <v>-27.958553832726462</v>
      </c>
      <c r="AB103" s="18">
        <f t="shared" si="17"/>
        <v>-0.10515383272646162</v>
      </c>
      <c r="AC103" s="18">
        <v>0</v>
      </c>
    </row>
    <row r="104" spans="2:29" x14ac:dyDescent="0.25">
      <c r="B104" s="3">
        <v>20160407</v>
      </c>
      <c r="C104" s="18" t="s">
        <v>101</v>
      </c>
      <c r="D104" s="10" t="str">
        <f t="shared" si="13"/>
        <v>1</v>
      </c>
      <c r="E104" s="10"/>
      <c r="F104" s="4">
        <f t="shared" si="14"/>
        <v>405</v>
      </c>
      <c r="G104" s="4">
        <f t="shared" si="15"/>
        <v>4.05</v>
      </c>
      <c r="H104" s="8">
        <v>73527</v>
      </c>
      <c r="I104" s="8">
        <v>7.0970000000000004</v>
      </c>
      <c r="L104" s="18">
        <v>2.081</v>
      </c>
      <c r="M104" s="18">
        <v>7.5668000000000003E-3</v>
      </c>
      <c r="N104" s="18">
        <v>-2.5045999999999999</v>
      </c>
      <c r="O104" s="18">
        <v>2.25</v>
      </c>
      <c r="P104" s="18">
        <v>-5.0685000000000002</v>
      </c>
      <c r="Q104" s="18">
        <v>1.1240000000000001</v>
      </c>
      <c r="R104" s="18">
        <v>0.44236999999999999</v>
      </c>
      <c r="T104" s="4">
        <v>33.622</v>
      </c>
      <c r="U104" s="4">
        <v>2.7448E-2</v>
      </c>
      <c r="V104" s="8">
        <v>-8.9486000000000008</v>
      </c>
      <c r="W104" s="8">
        <v>10.6692</v>
      </c>
      <c r="X104" s="4">
        <v>-26.400300000000001</v>
      </c>
      <c r="Y104" s="18">
        <v>2.8630000000000001E-3</v>
      </c>
      <c r="Z104" s="4">
        <v>0.30913000000000002</v>
      </c>
      <c r="AA104" s="4">
        <f t="shared" si="16"/>
        <v>-25.615668582034541</v>
      </c>
      <c r="AB104" s="18">
        <f t="shared" si="17"/>
        <v>0.78463141796546054</v>
      </c>
      <c r="AC104" s="18">
        <v>0</v>
      </c>
    </row>
    <row r="105" spans="2:29" x14ac:dyDescent="0.25">
      <c r="B105" s="3">
        <v>20160407</v>
      </c>
      <c r="C105" s="18" t="s">
        <v>49</v>
      </c>
      <c r="D105" s="10" t="str">
        <f t="shared" si="13"/>
        <v>1</v>
      </c>
      <c r="E105" s="10"/>
      <c r="F105" s="4">
        <f t="shared" si="14"/>
        <v>410</v>
      </c>
      <c r="G105" s="4">
        <f t="shared" si="15"/>
        <v>4.0999999999999996</v>
      </c>
      <c r="H105" s="8">
        <v>73528</v>
      </c>
      <c r="I105" s="8">
        <v>7.3949999999999996</v>
      </c>
      <c r="L105" s="18">
        <v>1.982</v>
      </c>
      <c r="M105" s="18">
        <v>6.8964999999999999E-3</v>
      </c>
      <c r="N105" s="18">
        <v>-2.5045999999999999</v>
      </c>
      <c r="O105" s="18">
        <v>2.25</v>
      </c>
      <c r="P105" s="18">
        <v>-2.7743000000000002</v>
      </c>
      <c r="Q105" s="18">
        <v>1.1240000000000001</v>
      </c>
      <c r="R105" s="18">
        <v>0.44236999999999999</v>
      </c>
      <c r="T105" s="4">
        <v>29.062999999999999</v>
      </c>
      <c r="U105" s="4">
        <v>2.1704999999999999E-2</v>
      </c>
      <c r="V105" s="8">
        <v>-8.9486000000000008</v>
      </c>
      <c r="W105" s="8">
        <v>10.6692</v>
      </c>
      <c r="X105" s="4">
        <v>-26.351900000000001</v>
      </c>
      <c r="Y105" s="18">
        <v>2.8630000000000001E-3</v>
      </c>
      <c r="Z105" s="4">
        <v>0.30913000000000002</v>
      </c>
      <c r="AA105" s="4">
        <f t="shared" si="16"/>
        <v>-25.310984437934458</v>
      </c>
      <c r="AB105" s="18">
        <f t="shared" si="17"/>
        <v>1.0409155620655426</v>
      </c>
      <c r="AC105" s="18">
        <v>0</v>
      </c>
    </row>
    <row r="106" spans="2:29" x14ac:dyDescent="0.25">
      <c r="B106" s="3">
        <v>20160407</v>
      </c>
      <c r="C106" s="18" t="s">
        <v>102</v>
      </c>
      <c r="D106" s="10" t="str">
        <f t="shared" si="13"/>
        <v>1</v>
      </c>
      <c r="E106" s="10"/>
      <c r="F106" s="4">
        <f t="shared" si="14"/>
        <v>415</v>
      </c>
      <c r="G106" s="4">
        <f t="shared" si="15"/>
        <v>4.1500000000000004</v>
      </c>
      <c r="H106" s="8">
        <v>73529</v>
      </c>
      <c r="I106" s="8">
        <v>7.7220000000000004</v>
      </c>
      <c r="L106" s="18">
        <v>1.972</v>
      </c>
      <c r="M106" s="18">
        <v>6.5690999999999996E-3</v>
      </c>
      <c r="N106" s="18">
        <v>-2.5045999999999999</v>
      </c>
      <c r="O106" s="18">
        <v>2.25</v>
      </c>
      <c r="P106" s="18">
        <v>-3.9296000000000002</v>
      </c>
      <c r="Q106" s="18">
        <v>1.1240000000000001</v>
      </c>
      <c r="R106" s="18">
        <v>0.44236999999999999</v>
      </c>
      <c r="T106" s="4">
        <v>36.764000000000003</v>
      </c>
      <c r="U106" s="4">
        <v>2.8287E-2</v>
      </c>
      <c r="V106" s="8">
        <v>-8.9486000000000008</v>
      </c>
      <c r="W106" s="8">
        <v>10.6692</v>
      </c>
      <c r="X106" s="4">
        <v>-26.2287</v>
      </c>
      <c r="Y106" s="18">
        <v>2.8630000000000001E-3</v>
      </c>
      <c r="Z106" s="4">
        <v>0.30913000000000002</v>
      </c>
      <c r="AA106" s="4">
        <f t="shared" si="16"/>
        <v>-25.455914809825657</v>
      </c>
      <c r="AB106" s="18">
        <f t="shared" si="17"/>
        <v>0.77278519017434277</v>
      </c>
      <c r="AC106" s="18">
        <v>0</v>
      </c>
    </row>
    <row r="107" spans="2:29" x14ac:dyDescent="0.25">
      <c r="B107" s="3">
        <v>20160407</v>
      </c>
      <c r="C107" s="18" t="s">
        <v>50</v>
      </c>
      <c r="D107" s="10" t="str">
        <f t="shared" si="13"/>
        <v>1</v>
      </c>
      <c r="E107" s="10"/>
      <c r="F107" s="4">
        <f t="shared" si="14"/>
        <v>420</v>
      </c>
      <c r="G107" s="4">
        <f t="shared" si="15"/>
        <v>4.2</v>
      </c>
      <c r="H107" s="8">
        <v>73518</v>
      </c>
      <c r="I107" s="8">
        <v>7.4480000000000004</v>
      </c>
      <c r="L107" s="18">
        <v>1.9690000000000001</v>
      </c>
      <c r="M107" s="18">
        <v>6.7997999999999999E-3</v>
      </c>
      <c r="N107" s="18">
        <v>-2.5045999999999999</v>
      </c>
      <c r="O107" s="18">
        <v>2.25</v>
      </c>
      <c r="P107" s="18">
        <v>-3.0468999999999999</v>
      </c>
      <c r="Q107" s="18">
        <v>1.1240000000000001</v>
      </c>
      <c r="R107" s="18">
        <v>0.44236999999999999</v>
      </c>
      <c r="T107" s="4">
        <v>29.184000000000001</v>
      </c>
      <c r="U107" s="4">
        <v>2.1673000000000001E-2</v>
      </c>
      <c r="V107" s="8">
        <v>-8.9486000000000008</v>
      </c>
      <c r="W107" s="8">
        <v>10.6692</v>
      </c>
      <c r="X107" s="4">
        <v>-26.492699999999999</v>
      </c>
      <c r="Y107" s="18">
        <v>2.8630000000000001E-3</v>
      </c>
      <c r="Z107" s="4">
        <v>0.30913000000000002</v>
      </c>
      <c r="AA107" s="4">
        <f t="shared" si="16"/>
        <v>-25.567993960300083</v>
      </c>
      <c r="AB107" s="18">
        <f t="shared" si="17"/>
        <v>0.92470603969991672</v>
      </c>
      <c r="AC107" s="18">
        <v>0</v>
      </c>
    </row>
    <row r="108" spans="2:29" x14ac:dyDescent="0.25">
      <c r="B108" s="2">
        <v>20160406</v>
      </c>
      <c r="C108" s="18" t="s">
        <v>71</v>
      </c>
      <c r="D108" s="10"/>
      <c r="E108" s="10"/>
      <c r="H108" s="8">
        <v>73453</v>
      </c>
      <c r="I108" s="8" t="s">
        <v>72</v>
      </c>
      <c r="L108" s="18">
        <v>1.5980000000000001</v>
      </c>
      <c r="M108" s="18" t="s">
        <v>72</v>
      </c>
      <c r="N108" s="18">
        <v>0.58050000000000002</v>
      </c>
      <c r="O108" s="18">
        <v>1.6711</v>
      </c>
      <c r="P108" s="18">
        <v>-11.461499999999999</v>
      </c>
      <c r="Q108" s="18">
        <v>0.94535999999999998</v>
      </c>
      <c r="R108" s="18">
        <v>0.17693999999999999</v>
      </c>
      <c r="T108" s="4" t="s">
        <v>72</v>
      </c>
      <c r="U108" s="4" t="s">
        <v>72</v>
      </c>
      <c r="V108" s="8">
        <v>4.3766999999999996</v>
      </c>
      <c r="W108" s="8">
        <v>5.9288999999999996</v>
      </c>
      <c r="X108" s="4" t="s">
        <v>72</v>
      </c>
      <c r="Y108" s="18">
        <v>1.7885999999999999E-2</v>
      </c>
      <c r="Z108" s="18">
        <v>7.6160000000000005E-2</v>
      </c>
      <c r="AA108" s="4" t="e">
        <f t="shared" ref="AA108:AA132" si="18">((X108*T108)-($Z$1*$Z$2)) / (T108-$Z$2)</f>
        <v>#VALUE!</v>
      </c>
      <c r="AB108" s="18" t="e">
        <f t="shared" ref="AB108:AB132" si="19">AA108-X108</f>
        <v>#VALUE!</v>
      </c>
    </row>
    <row r="109" spans="2:29" x14ac:dyDescent="0.25">
      <c r="B109" s="2">
        <v>20160406</v>
      </c>
      <c r="C109" s="18" t="s">
        <v>71</v>
      </c>
      <c r="D109" s="10"/>
      <c r="E109" s="10"/>
      <c r="H109" s="8">
        <v>73454</v>
      </c>
      <c r="I109" s="8" t="s">
        <v>72</v>
      </c>
      <c r="L109" s="18">
        <v>1.609</v>
      </c>
      <c r="M109" s="18" t="s">
        <v>72</v>
      </c>
      <c r="N109" s="18">
        <v>0.58050000000000002</v>
      </c>
      <c r="O109" s="18">
        <v>1.6711</v>
      </c>
      <c r="P109" s="18">
        <v>-8.3170999999999999</v>
      </c>
      <c r="Q109" s="18">
        <v>0.94535999999999998</v>
      </c>
      <c r="R109" s="18">
        <v>0.17693999999999999</v>
      </c>
      <c r="T109" s="4" t="s">
        <v>72</v>
      </c>
      <c r="U109" s="4" t="s">
        <v>72</v>
      </c>
      <c r="V109" s="8">
        <v>4.3766999999999996</v>
      </c>
      <c r="W109" s="8">
        <v>5.9288999999999996</v>
      </c>
      <c r="X109" s="4" t="s">
        <v>72</v>
      </c>
      <c r="Y109" s="18">
        <v>1.7885999999999999E-2</v>
      </c>
      <c r="Z109" s="18">
        <v>7.6160000000000005E-2</v>
      </c>
      <c r="AA109" s="4" t="e">
        <f t="shared" si="18"/>
        <v>#VALUE!</v>
      </c>
      <c r="AB109" s="18" t="e">
        <f t="shared" si="19"/>
        <v>#VALUE!</v>
      </c>
    </row>
    <row r="110" spans="2:29" x14ac:dyDescent="0.25">
      <c r="B110" s="2">
        <v>20160406</v>
      </c>
      <c r="C110" s="18" t="s">
        <v>71</v>
      </c>
      <c r="D110" s="10"/>
      <c r="E110" s="10"/>
      <c r="H110" s="8">
        <v>73455</v>
      </c>
      <c r="I110" s="8" t="s">
        <v>72</v>
      </c>
      <c r="L110" s="18">
        <v>1.5669999999999999</v>
      </c>
      <c r="M110" s="18" t="s">
        <v>72</v>
      </c>
      <c r="N110" s="18">
        <v>0.58050000000000002</v>
      </c>
      <c r="O110" s="18">
        <v>1.6711</v>
      </c>
      <c r="P110" s="18">
        <v>-9.4896999999999991</v>
      </c>
      <c r="Q110" s="18">
        <v>0.94535999999999998</v>
      </c>
      <c r="R110" s="18">
        <v>0.17693999999999999</v>
      </c>
      <c r="T110" s="4" t="s">
        <v>72</v>
      </c>
      <c r="U110" s="4" t="s">
        <v>72</v>
      </c>
      <c r="V110" s="8">
        <v>4.3766999999999996</v>
      </c>
      <c r="W110" s="8">
        <v>5.9288999999999996</v>
      </c>
      <c r="X110" s="4" t="s">
        <v>72</v>
      </c>
      <c r="Y110" s="18">
        <v>1.7885999999999999E-2</v>
      </c>
      <c r="Z110" s="18">
        <v>7.6160000000000005E-2</v>
      </c>
      <c r="AA110" s="4" t="e">
        <f t="shared" si="18"/>
        <v>#VALUE!</v>
      </c>
      <c r="AB110" s="18" t="e">
        <f t="shared" si="19"/>
        <v>#VALUE!</v>
      </c>
    </row>
    <row r="111" spans="2:29" x14ac:dyDescent="0.25">
      <c r="B111" s="2">
        <v>20160406</v>
      </c>
      <c r="C111" s="18" t="s">
        <v>57</v>
      </c>
      <c r="D111" s="10"/>
      <c r="E111" s="10"/>
      <c r="H111" s="8">
        <v>73422</v>
      </c>
      <c r="I111" s="8">
        <v>7.8490000000000002</v>
      </c>
      <c r="L111" s="18">
        <v>1.677</v>
      </c>
      <c r="M111" s="18">
        <v>2.0407999999999999E-2</v>
      </c>
      <c r="N111" s="18">
        <v>0.58050000000000002</v>
      </c>
      <c r="O111" s="18">
        <v>1.6711</v>
      </c>
      <c r="P111" s="18">
        <v>-11.246700000000001</v>
      </c>
      <c r="Q111" s="18">
        <v>0.94535999999999998</v>
      </c>
      <c r="R111" s="18">
        <v>0.17693999999999999</v>
      </c>
      <c r="T111" s="4">
        <v>12.532</v>
      </c>
      <c r="U111" s="4">
        <v>7.0879999999999999E-2</v>
      </c>
      <c r="V111" s="8">
        <v>4.3766999999999996</v>
      </c>
      <c r="W111" s="8">
        <v>5.9288999999999996</v>
      </c>
      <c r="X111" s="4">
        <v>-27.601700000000001</v>
      </c>
      <c r="Y111" s="18">
        <v>1.7885999999999999E-2</v>
      </c>
      <c r="Z111" s="18">
        <v>7.6160000000000005E-2</v>
      </c>
      <c r="AA111" s="4">
        <f t="shared" si="18"/>
        <v>-34.200561828430537</v>
      </c>
      <c r="AB111" s="18">
        <f t="shared" si="19"/>
        <v>-6.598861828430536</v>
      </c>
    </row>
    <row r="112" spans="2:29" x14ac:dyDescent="0.25">
      <c r="B112" s="2">
        <v>20160406</v>
      </c>
      <c r="C112" s="18" t="s">
        <v>64</v>
      </c>
      <c r="D112" s="10"/>
      <c r="E112" s="10"/>
      <c r="H112" s="8">
        <v>73438</v>
      </c>
      <c r="I112" s="8">
        <v>7.2889999999999997</v>
      </c>
      <c r="L112" s="18">
        <v>1.7809999999999999</v>
      </c>
      <c r="M112" s="18">
        <v>2.2341E-2</v>
      </c>
      <c r="N112" s="18">
        <v>0.58050000000000002</v>
      </c>
      <c r="O112" s="18">
        <v>1.6711</v>
      </c>
      <c r="P112" s="18">
        <v>-8.2995000000000001</v>
      </c>
      <c r="Q112" s="18">
        <v>0.94535999999999998</v>
      </c>
      <c r="R112" s="18">
        <v>0.17693999999999999</v>
      </c>
      <c r="T112" s="4">
        <v>12.7</v>
      </c>
      <c r="U112" s="4">
        <v>7.6483999999999996E-2</v>
      </c>
      <c r="V112" s="8">
        <v>4.3766999999999996</v>
      </c>
      <c r="W112" s="8">
        <v>5.9288999999999996</v>
      </c>
      <c r="X112" s="4">
        <v>-28.052399999999999</v>
      </c>
      <c r="Y112" s="18">
        <v>1.7885999999999999E-2</v>
      </c>
      <c r="Z112" s="18">
        <v>7.6160000000000005E-2</v>
      </c>
      <c r="AA112" s="4">
        <f t="shared" si="18"/>
        <v>763.50236384476364</v>
      </c>
      <c r="AB112" s="18">
        <f t="shared" si="19"/>
        <v>791.55476384476367</v>
      </c>
    </row>
    <row r="113" spans="2:28" x14ac:dyDescent="0.25">
      <c r="B113" s="2">
        <v>20160406</v>
      </c>
      <c r="C113" s="18" t="s">
        <v>52</v>
      </c>
      <c r="D113" s="10"/>
      <c r="E113" s="10"/>
      <c r="H113" s="8">
        <v>73411</v>
      </c>
      <c r="I113" s="8">
        <v>34.325000000000003</v>
      </c>
      <c r="L113" s="18">
        <v>1.8320000000000001</v>
      </c>
      <c r="M113" s="18">
        <v>4.7821000000000001E-3</v>
      </c>
      <c r="N113" s="18">
        <v>0.58050000000000002</v>
      </c>
      <c r="O113" s="18">
        <v>1.6711</v>
      </c>
      <c r="P113" s="18">
        <v>-4.9508999999999999</v>
      </c>
      <c r="Q113" s="18">
        <v>0.94535999999999998</v>
      </c>
      <c r="R113" s="18">
        <v>0.17693999999999999</v>
      </c>
      <c r="T113" s="4">
        <v>18.908000000000001</v>
      </c>
      <c r="U113" s="4">
        <v>1.7488E-2</v>
      </c>
      <c r="V113" s="8">
        <v>4.3766999999999996</v>
      </c>
      <c r="W113" s="8">
        <v>5.9288999999999996</v>
      </c>
      <c r="X113" s="4">
        <v>-26.103200000000001</v>
      </c>
      <c r="Y113" s="18">
        <v>1.7885999999999999E-2</v>
      </c>
      <c r="Z113" s="18">
        <v>7.6160000000000005E-2</v>
      </c>
      <c r="AA113" s="4">
        <f t="shared" si="18"/>
        <v>-22.848490169080502</v>
      </c>
      <c r="AB113" s="18">
        <f t="shared" si="19"/>
        <v>3.2547098309194986</v>
      </c>
    </row>
    <row r="114" spans="2:28" x14ac:dyDescent="0.25">
      <c r="B114" s="2">
        <v>20160406</v>
      </c>
      <c r="C114" s="18" t="s">
        <v>52</v>
      </c>
      <c r="D114" s="10"/>
      <c r="E114" s="10"/>
      <c r="H114" s="8">
        <v>73446</v>
      </c>
      <c r="I114" s="8">
        <v>35.061</v>
      </c>
      <c r="L114" s="18">
        <v>1.74</v>
      </c>
      <c r="M114" s="18">
        <v>4.6146E-3</v>
      </c>
      <c r="N114" s="18">
        <v>0.58050000000000002</v>
      </c>
      <c r="O114" s="18">
        <v>1.6711</v>
      </c>
      <c r="P114" s="18">
        <v>-5.3769</v>
      </c>
      <c r="Q114" s="18">
        <v>0.94535999999999998</v>
      </c>
      <c r="R114" s="18">
        <v>0.17693999999999999</v>
      </c>
      <c r="T114" s="4">
        <v>12.364000000000001</v>
      </c>
      <c r="U114" s="4">
        <v>1.5834999999999998E-2</v>
      </c>
      <c r="V114" s="8">
        <v>4.3766999999999996</v>
      </c>
      <c r="W114" s="8">
        <v>5.9288999999999996</v>
      </c>
      <c r="X114" s="4">
        <v>-27.9453</v>
      </c>
      <c r="Y114" s="18">
        <v>1.7885999999999999E-2</v>
      </c>
      <c r="Z114" s="18">
        <v>7.6160000000000005E-2</v>
      </c>
      <c r="AA114" s="4">
        <f t="shared" si="18"/>
        <v>-18.527352085385939</v>
      </c>
      <c r="AB114" s="18">
        <f t="shared" si="19"/>
        <v>9.4179479146140608</v>
      </c>
    </row>
    <row r="115" spans="2:28" x14ac:dyDescent="0.25">
      <c r="B115" s="2">
        <v>20160406</v>
      </c>
      <c r="C115" s="18" t="s">
        <v>65</v>
      </c>
      <c r="D115" s="10"/>
      <c r="E115" s="10"/>
      <c r="H115" s="8">
        <v>73439</v>
      </c>
      <c r="I115" s="8">
        <v>4.1000000000000002E-2</v>
      </c>
      <c r="L115" s="18">
        <v>3.7410000000000001</v>
      </c>
      <c r="M115" s="18">
        <v>5.1929999999999996</v>
      </c>
      <c r="N115" s="18">
        <v>0.58050000000000002</v>
      </c>
      <c r="O115" s="18">
        <v>1.6711</v>
      </c>
      <c r="P115" s="18">
        <v>1.5668</v>
      </c>
      <c r="Q115" s="18">
        <v>0.94535999999999998</v>
      </c>
      <c r="R115" s="18">
        <v>0.17693999999999999</v>
      </c>
      <c r="T115" s="4">
        <v>419.29199999999997</v>
      </c>
      <c r="U115" s="4">
        <v>81.950999999999993</v>
      </c>
      <c r="V115" s="8">
        <v>4.3766999999999996</v>
      </c>
      <c r="W115" s="8">
        <v>5.9288999999999996</v>
      </c>
      <c r="X115" s="4">
        <v>-33.909599999999998</v>
      </c>
      <c r="Y115" s="18">
        <v>1.7885999999999999E-2</v>
      </c>
      <c r="Z115" s="18">
        <v>7.6160000000000005E-2</v>
      </c>
      <c r="AA115" s="4">
        <f t="shared" si="18"/>
        <v>-34.103900827266365</v>
      </c>
      <c r="AB115" s="18">
        <f t="shared" si="19"/>
        <v>-0.19430082726636755</v>
      </c>
    </row>
    <row r="116" spans="2:28" x14ac:dyDescent="0.25">
      <c r="B116" s="6">
        <v>20160407</v>
      </c>
      <c r="C116" s="18" t="s">
        <v>71</v>
      </c>
      <c r="D116" s="10"/>
      <c r="E116" s="10"/>
      <c r="H116" s="8">
        <v>73505</v>
      </c>
      <c r="I116" s="8" t="s">
        <v>72</v>
      </c>
      <c r="L116" s="18">
        <v>1.5549999999999999</v>
      </c>
      <c r="M116" s="18" t="s">
        <v>72</v>
      </c>
      <c r="N116" s="18">
        <v>-4.2173000000000002E-2</v>
      </c>
      <c r="O116" s="18">
        <v>2.7473999999999998</v>
      </c>
      <c r="P116" s="18">
        <v>-10.324299999999999</v>
      </c>
      <c r="Q116" s="18">
        <v>1.3775999999999999</v>
      </c>
      <c r="R116" s="18">
        <v>0.22384999999999999</v>
      </c>
      <c r="T116" s="4" t="s">
        <v>72</v>
      </c>
      <c r="U116" s="4" t="s">
        <v>72</v>
      </c>
      <c r="V116" s="8">
        <v>1.9202999999999999</v>
      </c>
      <c r="W116" s="8">
        <v>14.536899999999999</v>
      </c>
      <c r="X116" s="4" t="s">
        <v>72</v>
      </c>
      <c r="Y116" s="18">
        <v>-8.5040000000000004E-2</v>
      </c>
      <c r="Z116" s="18">
        <v>0.37947999999999998</v>
      </c>
      <c r="AA116" s="4" t="e">
        <f t="shared" si="18"/>
        <v>#VALUE!</v>
      </c>
      <c r="AB116" s="18" t="e">
        <f t="shared" si="19"/>
        <v>#VALUE!</v>
      </c>
    </row>
    <row r="117" spans="2:28" x14ac:dyDescent="0.25">
      <c r="B117" s="6">
        <v>20160407</v>
      </c>
      <c r="C117" s="18" t="s">
        <v>71</v>
      </c>
      <c r="D117" s="10"/>
      <c r="E117" s="10"/>
      <c r="H117" s="8">
        <v>73506</v>
      </c>
      <c r="I117" s="8" t="s">
        <v>72</v>
      </c>
      <c r="L117" s="18">
        <v>1.704</v>
      </c>
      <c r="M117" s="18" t="s">
        <v>72</v>
      </c>
      <c r="N117" s="18">
        <v>-4.2173000000000002E-2</v>
      </c>
      <c r="O117" s="18">
        <v>2.7473999999999998</v>
      </c>
      <c r="P117" s="18">
        <v>-10.3222</v>
      </c>
      <c r="Q117" s="18">
        <v>1.3775999999999999</v>
      </c>
      <c r="R117" s="18">
        <v>0.22384999999999999</v>
      </c>
      <c r="T117" s="4" t="s">
        <v>72</v>
      </c>
      <c r="U117" s="4" t="s">
        <v>72</v>
      </c>
      <c r="V117" s="8">
        <v>1.9202999999999999</v>
      </c>
      <c r="W117" s="8">
        <v>14.536899999999999</v>
      </c>
      <c r="X117" s="4" t="s">
        <v>72</v>
      </c>
      <c r="Y117" s="18">
        <v>-8.5040000000000004E-2</v>
      </c>
      <c r="Z117" s="18">
        <v>0.37947999999999998</v>
      </c>
      <c r="AA117" s="4" t="e">
        <f t="shared" si="18"/>
        <v>#VALUE!</v>
      </c>
      <c r="AB117" s="18" t="e">
        <f t="shared" si="19"/>
        <v>#VALUE!</v>
      </c>
    </row>
    <row r="118" spans="2:28" x14ac:dyDescent="0.25">
      <c r="B118" s="6">
        <v>20160407</v>
      </c>
      <c r="C118" s="18" t="s">
        <v>71</v>
      </c>
      <c r="D118" s="10"/>
      <c r="E118" s="10"/>
      <c r="H118" s="8">
        <v>73507</v>
      </c>
      <c r="I118" s="8" t="s">
        <v>72</v>
      </c>
      <c r="L118" s="18">
        <v>1.6479999999999999</v>
      </c>
      <c r="M118" s="18" t="s">
        <v>72</v>
      </c>
      <c r="N118" s="18">
        <v>-4.2173000000000002E-2</v>
      </c>
      <c r="O118" s="18">
        <v>2.7473999999999998</v>
      </c>
      <c r="P118" s="18">
        <v>-9.8681000000000001</v>
      </c>
      <c r="Q118" s="18">
        <v>1.3775999999999999</v>
      </c>
      <c r="R118" s="18">
        <v>0.22384999999999999</v>
      </c>
      <c r="T118" s="4" t="s">
        <v>72</v>
      </c>
      <c r="U118" s="4" t="s">
        <v>72</v>
      </c>
      <c r="V118" s="8">
        <v>1.9202999999999999</v>
      </c>
      <c r="W118" s="8">
        <v>14.536899999999999</v>
      </c>
      <c r="X118" s="4" t="s">
        <v>72</v>
      </c>
      <c r="Y118" s="18">
        <v>-8.5040000000000004E-2</v>
      </c>
      <c r="Z118" s="18">
        <v>0.37947999999999998</v>
      </c>
      <c r="AA118" s="4" t="e">
        <f t="shared" si="18"/>
        <v>#VALUE!</v>
      </c>
      <c r="AB118" s="18" t="e">
        <f t="shared" si="19"/>
        <v>#VALUE!</v>
      </c>
    </row>
    <row r="119" spans="2:28" x14ac:dyDescent="0.25">
      <c r="B119" s="3">
        <v>20160407</v>
      </c>
      <c r="C119" s="18" t="s">
        <v>71</v>
      </c>
      <c r="D119" s="10"/>
      <c r="E119" s="10"/>
      <c r="H119" s="8">
        <v>73557</v>
      </c>
      <c r="I119" s="8" t="s">
        <v>72</v>
      </c>
      <c r="L119" s="18">
        <v>1.694</v>
      </c>
      <c r="M119" s="18" t="s">
        <v>72</v>
      </c>
      <c r="N119" s="18">
        <v>-2.5045999999999999</v>
      </c>
      <c r="O119" s="18">
        <v>2.25</v>
      </c>
      <c r="P119" s="18">
        <v>-7.0148999999999999</v>
      </c>
      <c r="Q119" s="18">
        <v>1.1240000000000001</v>
      </c>
      <c r="R119" s="18">
        <v>0.44236999999999999</v>
      </c>
      <c r="T119" s="4" t="s">
        <v>72</v>
      </c>
      <c r="U119" s="4" t="s">
        <v>72</v>
      </c>
      <c r="V119" s="8">
        <v>-8.9486000000000008</v>
      </c>
      <c r="W119" s="8">
        <v>10.6692</v>
      </c>
      <c r="X119" s="4" t="s">
        <v>72</v>
      </c>
      <c r="Y119" s="18">
        <v>2.8630000000000001E-3</v>
      </c>
      <c r="Z119" s="4">
        <v>0.30913000000000002</v>
      </c>
      <c r="AA119" s="4" t="e">
        <f t="shared" si="18"/>
        <v>#VALUE!</v>
      </c>
      <c r="AB119" s="18" t="e">
        <f t="shared" si="19"/>
        <v>#VALUE!</v>
      </c>
    </row>
    <row r="120" spans="2:28" x14ac:dyDescent="0.25">
      <c r="B120" s="3">
        <v>20160407</v>
      </c>
      <c r="C120" s="18" t="s">
        <v>71</v>
      </c>
      <c r="D120" s="10"/>
      <c r="E120" s="10"/>
      <c r="H120" s="8">
        <v>73558</v>
      </c>
      <c r="I120" s="8" t="s">
        <v>72</v>
      </c>
      <c r="L120" s="18">
        <v>1.643</v>
      </c>
      <c r="M120" s="18" t="s">
        <v>72</v>
      </c>
      <c r="N120" s="18">
        <v>-2.5045999999999999</v>
      </c>
      <c r="O120" s="18">
        <v>2.25</v>
      </c>
      <c r="P120" s="18">
        <v>-12.914999999999999</v>
      </c>
      <c r="Q120" s="18">
        <v>1.1240000000000001</v>
      </c>
      <c r="R120" s="18">
        <v>0.44236999999999999</v>
      </c>
      <c r="T120" s="4" t="s">
        <v>72</v>
      </c>
      <c r="U120" s="4" t="s">
        <v>72</v>
      </c>
      <c r="V120" s="8">
        <v>-8.9486000000000008</v>
      </c>
      <c r="W120" s="8">
        <v>10.6692</v>
      </c>
      <c r="X120" s="4" t="s">
        <v>72</v>
      </c>
      <c r="Y120" s="18">
        <v>2.8630000000000001E-3</v>
      </c>
      <c r="Z120" s="4">
        <v>0.30913000000000002</v>
      </c>
      <c r="AA120" s="4" t="e">
        <f t="shared" si="18"/>
        <v>#VALUE!</v>
      </c>
      <c r="AB120" s="18" t="e">
        <f t="shared" si="19"/>
        <v>#VALUE!</v>
      </c>
    </row>
    <row r="121" spans="2:28" x14ac:dyDescent="0.25">
      <c r="B121" s="3">
        <v>20160407</v>
      </c>
      <c r="C121" s="18" t="s">
        <v>71</v>
      </c>
      <c r="D121" s="10"/>
      <c r="E121" s="10"/>
      <c r="H121" s="8">
        <v>73559</v>
      </c>
      <c r="I121" s="8" t="s">
        <v>72</v>
      </c>
      <c r="L121" s="18">
        <v>1.6890000000000001</v>
      </c>
      <c r="M121" s="18" t="s">
        <v>72</v>
      </c>
      <c r="N121" s="18">
        <v>-2.5045999999999999</v>
      </c>
      <c r="O121" s="18">
        <v>2.25</v>
      </c>
      <c r="P121" s="18">
        <v>-8.1111000000000004</v>
      </c>
      <c r="Q121" s="18">
        <v>1.1240000000000001</v>
      </c>
      <c r="R121" s="18">
        <v>0.44236999999999999</v>
      </c>
      <c r="T121" s="4" t="s">
        <v>72</v>
      </c>
      <c r="U121" s="4" t="s">
        <v>72</v>
      </c>
      <c r="V121" s="8">
        <v>-8.9486000000000008</v>
      </c>
      <c r="W121" s="8">
        <v>10.6692</v>
      </c>
      <c r="X121" s="4" t="s">
        <v>72</v>
      </c>
      <c r="Y121" s="18">
        <v>2.8630000000000001E-3</v>
      </c>
      <c r="Z121" s="4">
        <v>0.30913000000000002</v>
      </c>
      <c r="AA121" s="4" t="e">
        <f t="shared" si="18"/>
        <v>#VALUE!</v>
      </c>
      <c r="AB121" s="18" t="e">
        <f t="shared" si="19"/>
        <v>#VALUE!</v>
      </c>
    </row>
    <row r="122" spans="2:28" x14ac:dyDescent="0.25">
      <c r="B122" s="6">
        <v>20160407</v>
      </c>
      <c r="C122" s="18" t="s">
        <v>57</v>
      </c>
      <c r="D122" s="10"/>
      <c r="E122" s="10"/>
      <c r="H122" s="8">
        <v>73464</v>
      </c>
      <c r="I122" s="8">
        <v>7.3120000000000003</v>
      </c>
      <c r="L122" s="18">
        <v>2.1970000000000001</v>
      </c>
      <c r="M122" s="18">
        <v>4.1631999999999997E-3</v>
      </c>
      <c r="N122" s="18">
        <v>-4.2173000000000002E-2</v>
      </c>
      <c r="O122" s="18">
        <v>2.7473999999999998</v>
      </c>
      <c r="P122" s="18">
        <v>-8.3850999999999996</v>
      </c>
      <c r="Q122" s="18">
        <v>1.3775999999999999</v>
      </c>
      <c r="R122" s="18">
        <v>0.22384999999999999</v>
      </c>
      <c r="T122" s="4">
        <v>15.298</v>
      </c>
      <c r="U122" s="4">
        <v>2.7123999999999998E-3</v>
      </c>
      <c r="V122" s="8">
        <v>1.9202999999999999</v>
      </c>
      <c r="W122" s="8">
        <v>14.536899999999999</v>
      </c>
      <c r="X122" s="4">
        <v>-28.110600000000002</v>
      </c>
      <c r="Y122" s="18">
        <v>-8.5040000000000004E-2</v>
      </c>
      <c r="Z122" s="18">
        <v>0.37947999999999998</v>
      </c>
      <c r="AA122" s="4">
        <f t="shared" si="18"/>
        <v>-30.162585618236712</v>
      </c>
      <c r="AB122" s="18">
        <f t="shared" si="19"/>
        <v>-2.05198561823671</v>
      </c>
    </row>
    <row r="123" spans="2:28" x14ac:dyDescent="0.25">
      <c r="B123" s="3">
        <v>20160407</v>
      </c>
      <c r="C123" s="18" t="s">
        <v>57</v>
      </c>
      <c r="D123" s="10"/>
      <c r="E123" s="10"/>
      <c r="H123" s="8">
        <v>73547</v>
      </c>
      <c r="I123" s="8">
        <v>7.1269999999999998</v>
      </c>
      <c r="L123" s="18">
        <v>1.8460000000000001</v>
      </c>
      <c r="M123" s="18">
        <v>6.6349E-3</v>
      </c>
      <c r="N123" s="18">
        <v>-2.5045999999999999</v>
      </c>
      <c r="O123" s="18">
        <v>2.25</v>
      </c>
      <c r="P123" s="18">
        <v>-11.7516</v>
      </c>
      <c r="Q123" s="18">
        <v>1.1240000000000001</v>
      </c>
      <c r="R123" s="18">
        <v>0.44236999999999999</v>
      </c>
      <c r="T123" s="4">
        <v>14.08</v>
      </c>
      <c r="U123" s="4">
        <v>6.7099000000000004E-3</v>
      </c>
      <c r="V123" s="8">
        <v>-8.9486000000000008</v>
      </c>
      <c r="W123" s="8">
        <v>10.6692</v>
      </c>
      <c r="X123" s="4">
        <v>-27.9876</v>
      </c>
      <c r="Y123" s="18">
        <v>2.8630000000000001E-3</v>
      </c>
      <c r="Z123" s="4">
        <v>0.30913000000000002</v>
      </c>
      <c r="AA123" s="4">
        <f t="shared" si="18"/>
        <v>-30.721070922159587</v>
      </c>
      <c r="AB123" s="18">
        <f t="shared" si="19"/>
        <v>-2.7334709221595865</v>
      </c>
    </row>
    <row r="124" spans="2:28" x14ac:dyDescent="0.25">
      <c r="B124" s="6">
        <v>20160407</v>
      </c>
      <c r="C124" s="18" t="s">
        <v>64</v>
      </c>
      <c r="D124" s="10"/>
      <c r="E124" s="10"/>
      <c r="H124" s="8">
        <v>73501</v>
      </c>
      <c r="I124" s="8">
        <v>7.1669999999999998</v>
      </c>
      <c r="L124" s="18">
        <v>1.78</v>
      </c>
      <c r="M124" s="18">
        <v>2.5731999999999999E-3</v>
      </c>
      <c r="N124" s="18">
        <v>-4.2173000000000002E-2</v>
      </c>
      <c r="O124" s="18">
        <v>2.7473999999999998</v>
      </c>
      <c r="P124" s="18">
        <v>-10.285600000000001</v>
      </c>
      <c r="Q124" s="18">
        <v>1.3775999999999999</v>
      </c>
      <c r="R124" s="18">
        <v>0.22384999999999999</v>
      </c>
      <c r="T124" s="4">
        <v>13.44</v>
      </c>
      <c r="U124" s="4">
        <v>7.9104000000000002E-4</v>
      </c>
      <c r="V124" s="8">
        <v>1.9202999999999999</v>
      </c>
      <c r="W124" s="8">
        <v>14.536899999999999</v>
      </c>
      <c r="X124" s="4">
        <v>-27.412500000000001</v>
      </c>
      <c r="Y124" s="18">
        <v>-8.5040000000000004E-2</v>
      </c>
      <c r="Z124" s="18">
        <v>0.37947999999999998</v>
      </c>
      <c r="AA124" s="4">
        <f t="shared" si="18"/>
        <v>-22.576415164065409</v>
      </c>
      <c r="AB124" s="18">
        <f t="shared" si="19"/>
        <v>4.8360848359345923</v>
      </c>
    </row>
    <row r="125" spans="2:28" x14ac:dyDescent="0.25">
      <c r="B125" s="3">
        <v>20160407</v>
      </c>
      <c r="C125" s="18" t="s">
        <v>64</v>
      </c>
      <c r="D125" s="10"/>
      <c r="E125" s="10"/>
      <c r="H125" s="8">
        <v>73548</v>
      </c>
      <c r="I125" s="8">
        <v>7.35</v>
      </c>
      <c r="L125" s="18">
        <v>1.7450000000000001</v>
      </c>
      <c r="M125" s="18">
        <v>6.0585999999999999E-3</v>
      </c>
      <c r="N125" s="18">
        <v>-2.5045999999999999</v>
      </c>
      <c r="O125" s="18">
        <v>2.25</v>
      </c>
      <c r="P125" s="18">
        <v>-8.3572000000000006</v>
      </c>
      <c r="Q125" s="18">
        <v>1.1240000000000001</v>
      </c>
      <c r="R125" s="18">
        <v>0.44236999999999999</v>
      </c>
      <c r="T125" s="4">
        <v>13.503</v>
      </c>
      <c r="U125" s="4">
        <v>5.9159E-3</v>
      </c>
      <c r="V125" s="8">
        <v>-8.9486000000000008</v>
      </c>
      <c r="W125" s="8">
        <v>10.6692</v>
      </c>
      <c r="X125" s="4">
        <v>-28.439699999999998</v>
      </c>
      <c r="Y125" s="18">
        <v>2.8630000000000001E-3</v>
      </c>
      <c r="Z125" s="4">
        <v>0.30913000000000002</v>
      </c>
      <c r="AA125" s="4">
        <f t="shared" si="18"/>
        <v>-40.357023463079301</v>
      </c>
      <c r="AB125" s="18">
        <f t="shared" si="19"/>
        <v>-11.917323463079303</v>
      </c>
    </row>
    <row r="126" spans="2:28" x14ac:dyDescent="0.25">
      <c r="B126" s="6">
        <v>20160407</v>
      </c>
      <c r="C126" s="18" t="s">
        <v>52</v>
      </c>
      <c r="D126" s="10"/>
      <c r="E126" s="10"/>
      <c r="H126" s="8">
        <v>73463</v>
      </c>
      <c r="I126" s="8">
        <v>34.283000000000001</v>
      </c>
      <c r="L126" s="18">
        <v>2.2189999999999999</v>
      </c>
      <c r="M126" s="18">
        <v>9.0640999999999996E-4</v>
      </c>
      <c r="N126" s="18">
        <v>-4.2173000000000002E-2</v>
      </c>
      <c r="O126" s="18">
        <v>2.7473999999999998</v>
      </c>
      <c r="P126" s="18">
        <v>-8.0838000000000001</v>
      </c>
      <c r="Q126" s="18">
        <v>1.3775999999999999</v>
      </c>
      <c r="R126" s="18">
        <v>0.22384999999999999</v>
      </c>
      <c r="T126" s="4">
        <v>15.371</v>
      </c>
      <c r="U126" s="4">
        <v>5.9473000000000002E-4</v>
      </c>
      <c r="V126" s="8">
        <v>1.9202999999999999</v>
      </c>
      <c r="W126" s="8">
        <v>14.536899999999999</v>
      </c>
      <c r="X126" s="4">
        <v>-27.320399999999999</v>
      </c>
      <c r="Y126" s="18">
        <v>-8.5040000000000004E-2</v>
      </c>
      <c r="Z126" s="18">
        <v>0.37947999999999998</v>
      </c>
      <c r="AA126" s="4">
        <f t="shared" si="18"/>
        <v>-25.54908822853772</v>
      </c>
      <c r="AB126" s="18">
        <f t="shared" si="19"/>
        <v>1.7713117714622797</v>
      </c>
    </row>
    <row r="127" spans="2:28" x14ac:dyDescent="0.25">
      <c r="B127" s="6">
        <v>20160407</v>
      </c>
      <c r="C127" s="18" t="s">
        <v>52</v>
      </c>
      <c r="D127" s="10"/>
      <c r="E127" s="10"/>
      <c r="H127" s="8">
        <v>73497</v>
      </c>
      <c r="I127" s="8">
        <v>34.734999999999999</v>
      </c>
      <c r="L127" s="18">
        <v>2.09</v>
      </c>
      <c r="M127" s="18">
        <v>7.8773999999999999E-4</v>
      </c>
      <c r="N127" s="18">
        <v>-4.2173000000000002E-2</v>
      </c>
      <c r="O127" s="18">
        <v>2.7473999999999998</v>
      </c>
      <c r="P127" s="18">
        <v>-5.1395999999999997</v>
      </c>
      <c r="Q127" s="18">
        <v>1.3775999999999999</v>
      </c>
      <c r="R127" s="18">
        <v>0.22384999999999999</v>
      </c>
      <c r="T127" s="4">
        <v>18.038</v>
      </c>
      <c r="U127" s="4">
        <v>1.1723E-3</v>
      </c>
      <c r="V127" s="8">
        <v>1.9202999999999999</v>
      </c>
      <c r="W127" s="8">
        <v>14.536899999999999</v>
      </c>
      <c r="X127" s="4">
        <v>-26.398</v>
      </c>
      <c r="Y127" s="18">
        <v>-8.5040000000000004E-2</v>
      </c>
      <c r="Z127" s="18">
        <v>0.37947999999999998</v>
      </c>
      <c r="AA127" s="4">
        <f t="shared" si="18"/>
        <v>-23.314713901641351</v>
      </c>
      <c r="AB127" s="18">
        <f t="shared" si="19"/>
        <v>3.0832860983586485</v>
      </c>
    </row>
    <row r="128" spans="2:28" x14ac:dyDescent="0.25">
      <c r="B128" s="3">
        <v>20160407</v>
      </c>
      <c r="C128" s="18" t="s">
        <v>52</v>
      </c>
      <c r="D128" s="10"/>
      <c r="E128" s="10"/>
      <c r="H128" s="8">
        <v>73515</v>
      </c>
      <c r="I128" s="8">
        <v>34.694000000000003</v>
      </c>
      <c r="L128" s="18">
        <v>1.768</v>
      </c>
      <c r="M128" s="18">
        <v>1.3016E-3</v>
      </c>
      <c r="N128" s="18">
        <v>-2.5045999999999999</v>
      </c>
      <c r="O128" s="18">
        <v>2.25</v>
      </c>
      <c r="P128" s="18">
        <v>-10.395099999999999</v>
      </c>
      <c r="Q128" s="18">
        <v>1.1240000000000001</v>
      </c>
      <c r="R128" s="18">
        <v>0.44236999999999999</v>
      </c>
      <c r="T128" s="4">
        <v>17.649999999999999</v>
      </c>
      <c r="U128" s="4">
        <v>2.1522999999999998E-3</v>
      </c>
      <c r="V128" s="8">
        <v>-8.9486000000000008</v>
      </c>
      <c r="W128" s="8">
        <v>10.6692</v>
      </c>
      <c r="X128" s="4">
        <v>-29.1404</v>
      </c>
      <c r="Y128" s="18">
        <v>2.8630000000000001E-3</v>
      </c>
      <c r="Z128" s="4">
        <v>0.30913000000000002</v>
      </c>
      <c r="AA128" s="4">
        <f t="shared" si="18"/>
        <v>-32.862650594077181</v>
      </c>
      <c r="AB128" s="18">
        <f t="shared" si="19"/>
        <v>-3.7222505940771811</v>
      </c>
    </row>
    <row r="129" spans="2:28" x14ac:dyDescent="0.25">
      <c r="B129" s="3">
        <v>20160407</v>
      </c>
      <c r="C129" s="18" t="s">
        <v>52</v>
      </c>
      <c r="D129" s="10"/>
      <c r="E129" s="10"/>
      <c r="H129" s="8">
        <v>73526</v>
      </c>
      <c r="I129" s="8">
        <v>34.218000000000004</v>
      </c>
      <c r="L129" s="18">
        <v>1.82</v>
      </c>
      <c r="M129" s="18">
        <v>1.3611999999999999E-3</v>
      </c>
      <c r="N129" s="18">
        <v>-2.5045999999999999</v>
      </c>
      <c r="O129" s="18">
        <v>2.25</v>
      </c>
      <c r="P129" s="18">
        <v>-9.7382000000000009</v>
      </c>
      <c r="Q129" s="18">
        <v>1.1240000000000001</v>
      </c>
      <c r="R129" s="18">
        <v>0.44236999999999999</v>
      </c>
      <c r="T129" s="4">
        <v>15.096</v>
      </c>
      <c r="U129" s="4">
        <v>1.6209E-3</v>
      </c>
      <c r="V129" s="8">
        <v>-8.9486000000000008</v>
      </c>
      <c r="W129" s="8">
        <v>10.6692</v>
      </c>
      <c r="X129" s="4">
        <v>-28.325299999999999</v>
      </c>
      <c r="Y129" s="18">
        <v>2.8630000000000001E-3</v>
      </c>
      <c r="Z129" s="4">
        <v>0.30913000000000002</v>
      </c>
      <c r="AA129" s="4">
        <f t="shared" si="18"/>
        <v>-31.691993385871811</v>
      </c>
      <c r="AB129" s="18">
        <f t="shared" si="19"/>
        <v>-3.3666933858718124</v>
      </c>
    </row>
    <row r="130" spans="2:28" x14ac:dyDescent="0.25">
      <c r="B130" s="3">
        <v>20160407</v>
      </c>
      <c r="C130" s="18" t="s">
        <v>52</v>
      </c>
      <c r="D130" s="10"/>
      <c r="E130" s="10"/>
      <c r="H130" s="8">
        <v>73542</v>
      </c>
      <c r="I130" s="8">
        <v>33.99</v>
      </c>
      <c r="L130" s="18">
        <v>1.7949999999999999</v>
      </c>
      <c r="M130" s="18">
        <v>1.3503E-3</v>
      </c>
      <c r="N130" s="18">
        <v>-2.5045999999999999</v>
      </c>
      <c r="O130" s="18">
        <v>2.25</v>
      </c>
      <c r="P130" s="18">
        <v>-7.2549000000000001</v>
      </c>
      <c r="Q130" s="18">
        <v>1.1240000000000001</v>
      </c>
      <c r="R130" s="18">
        <v>0.44236999999999999</v>
      </c>
      <c r="T130" s="4">
        <v>13.593999999999999</v>
      </c>
      <c r="U130" s="4">
        <v>1.2994E-3</v>
      </c>
      <c r="V130" s="8">
        <v>-8.9486000000000008</v>
      </c>
      <c r="W130" s="8">
        <v>10.6692</v>
      </c>
      <c r="X130" s="4">
        <v>-28.498000000000001</v>
      </c>
      <c r="Y130" s="18">
        <v>2.8630000000000001E-3</v>
      </c>
      <c r="Z130" s="4">
        <v>0.30913000000000002</v>
      </c>
      <c r="AA130" s="4">
        <f t="shared" si="18"/>
        <v>-40.028334497099216</v>
      </c>
      <c r="AB130" s="18">
        <f t="shared" si="19"/>
        <v>-11.530334497099215</v>
      </c>
    </row>
    <row r="131" spans="2:28" x14ac:dyDescent="0.25">
      <c r="B131" s="3">
        <v>20160407</v>
      </c>
      <c r="C131" s="18" t="s">
        <v>52</v>
      </c>
      <c r="D131" s="10"/>
      <c r="E131" s="10"/>
      <c r="H131" s="8">
        <v>73549</v>
      </c>
      <c r="I131" s="8">
        <v>34.085999999999999</v>
      </c>
      <c r="L131" s="18">
        <v>1.849</v>
      </c>
      <c r="M131" s="18">
        <v>1.3897E-3</v>
      </c>
      <c r="N131" s="18">
        <v>-2.5045999999999999</v>
      </c>
      <c r="O131" s="18">
        <v>2.25</v>
      </c>
      <c r="P131" s="18">
        <v>-9.7075999999999993</v>
      </c>
      <c r="Q131" s="18">
        <v>1.1240000000000001</v>
      </c>
      <c r="R131" s="18">
        <v>0.44236999999999999</v>
      </c>
      <c r="T131" s="4">
        <v>12.795999999999999</v>
      </c>
      <c r="U131" s="4">
        <v>1.1195999999999999E-3</v>
      </c>
      <c r="V131" s="8">
        <v>-8.9486000000000008</v>
      </c>
      <c r="W131" s="8">
        <v>10.6692</v>
      </c>
      <c r="X131" s="4">
        <v>-28.366</v>
      </c>
      <c r="Y131" s="18">
        <v>2.8630000000000001E-3</v>
      </c>
      <c r="Z131" s="4">
        <v>0.30913000000000002</v>
      </c>
      <c r="AA131" s="4">
        <f t="shared" si="18"/>
        <v>-123.2982386947175</v>
      </c>
      <c r="AB131" s="18">
        <f t="shared" si="19"/>
        <v>-94.932238694717498</v>
      </c>
    </row>
    <row r="132" spans="2:28" x14ac:dyDescent="0.25">
      <c r="B132" s="3">
        <v>20160407</v>
      </c>
      <c r="C132" s="18" t="s">
        <v>52</v>
      </c>
      <c r="D132" s="10"/>
      <c r="E132" s="10"/>
      <c r="H132" s="8">
        <v>73550</v>
      </c>
      <c r="I132" s="8">
        <v>34.808999999999997</v>
      </c>
      <c r="L132" s="18">
        <v>1.8380000000000001</v>
      </c>
      <c r="M132" s="18">
        <v>1.3522E-3</v>
      </c>
      <c r="N132" s="18">
        <v>-2.5045999999999999</v>
      </c>
      <c r="O132" s="18">
        <v>2.25</v>
      </c>
      <c r="P132" s="18">
        <v>-10.5741</v>
      </c>
      <c r="Q132" s="18">
        <v>1.1240000000000001</v>
      </c>
      <c r="R132" s="18">
        <v>0.44236999999999999</v>
      </c>
      <c r="T132" s="4">
        <v>13.731</v>
      </c>
      <c r="U132" s="4">
        <v>1.2983999999999999E-3</v>
      </c>
      <c r="V132" s="8">
        <v>-8.9486000000000008</v>
      </c>
      <c r="W132" s="8">
        <v>10.6692</v>
      </c>
      <c r="X132" s="4">
        <v>-28.0855</v>
      </c>
      <c r="Y132" s="18">
        <v>2.8630000000000001E-3</v>
      </c>
      <c r="Z132" s="4">
        <v>0.30913000000000002</v>
      </c>
      <c r="AA132" s="4">
        <f t="shared" si="18"/>
        <v>-32.962793734510441</v>
      </c>
      <c r="AB132" s="18">
        <f t="shared" si="19"/>
        <v>-4.8772937345104417</v>
      </c>
    </row>
    <row r="133" spans="2:28" x14ac:dyDescent="0.25">
      <c r="B133" s="3">
        <v>20160407</v>
      </c>
      <c r="C133" s="18" t="s">
        <v>52</v>
      </c>
      <c r="D133" s="10"/>
      <c r="E133" s="10"/>
      <c r="H133" s="8">
        <v>73551</v>
      </c>
      <c r="I133" s="8">
        <v>33.808</v>
      </c>
      <c r="L133" s="18">
        <v>1.7589999999999999</v>
      </c>
      <c r="M133" s="18">
        <v>1.3285E-3</v>
      </c>
      <c r="N133" s="18">
        <v>-2.5045999999999999</v>
      </c>
      <c r="O133" s="18">
        <v>2.25</v>
      </c>
      <c r="P133" s="18">
        <v>-9.8337000000000003</v>
      </c>
      <c r="Q133" s="18">
        <v>1.1240000000000001</v>
      </c>
      <c r="R133" s="18">
        <v>0.44236999999999999</v>
      </c>
      <c r="T133" s="4">
        <v>12.901</v>
      </c>
      <c r="U133" s="4">
        <v>1.1521999999999999E-3</v>
      </c>
      <c r="V133" s="8">
        <v>-8.9486000000000008</v>
      </c>
      <c r="W133" s="8">
        <v>10.6692</v>
      </c>
      <c r="X133" s="4">
        <v>-28.636600000000001</v>
      </c>
      <c r="Y133" s="18">
        <v>2.8630000000000001E-3</v>
      </c>
      <c r="Z133" s="4">
        <v>0.30913000000000002</v>
      </c>
      <c r="AA133" s="4">
        <f t="shared" ref="AA133:AA145" si="20">((X133*T133)-($Z$1*$Z$2)) / (T133-$Z$2)</f>
        <v>-90.119957508755277</v>
      </c>
      <c r="AB133" s="18">
        <f t="shared" ref="AB133:AB145" si="21">AA133-X133</f>
        <v>-61.483357508755276</v>
      </c>
    </row>
    <row r="134" spans="2:28" x14ac:dyDescent="0.25">
      <c r="B134" s="3">
        <v>20160407</v>
      </c>
      <c r="C134" s="18" t="s">
        <v>52</v>
      </c>
      <c r="D134" s="10"/>
      <c r="E134" s="10"/>
      <c r="H134" s="8">
        <v>73552</v>
      </c>
      <c r="I134" s="8">
        <v>34.811999999999998</v>
      </c>
      <c r="L134" s="18">
        <v>1.839</v>
      </c>
      <c r="M134" s="18">
        <v>1.3529E-3</v>
      </c>
      <c r="N134" s="18">
        <v>-2.5045999999999999</v>
      </c>
      <c r="O134" s="18">
        <v>2.25</v>
      </c>
      <c r="P134" s="18">
        <v>-8.6948000000000008</v>
      </c>
      <c r="Q134" s="18">
        <v>1.1240000000000001</v>
      </c>
      <c r="R134" s="18">
        <v>0.44236999999999999</v>
      </c>
      <c r="T134" s="4">
        <v>13.342000000000001</v>
      </c>
      <c r="U134" s="4">
        <v>1.2143E-3</v>
      </c>
      <c r="V134" s="8">
        <v>-8.9486000000000008</v>
      </c>
      <c r="W134" s="8">
        <v>10.6692</v>
      </c>
      <c r="X134" s="4">
        <v>-28.2637</v>
      </c>
      <c r="Y134" s="18">
        <v>2.8630000000000001E-3</v>
      </c>
      <c r="Z134" s="4">
        <v>0.30913000000000002</v>
      </c>
      <c r="AA134" s="4">
        <f t="shared" si="20"/>
        <v>-39.68193185937217</v>
      </c>
      <c r="AB134" s="18">
        <f t="shared" si="21"/>
        <v>-11.41823185937217</v>
      </c>
    </row>
    <row r="135" spans="2:28" x14ac:dyDescent="0.25">
      <c r="B135" s="3">
        <v>20160407</v>
      </c>
      <c r="C135" s="18" t="s">
        <v>52</v>
      </c>
      <c r="D135" s="10"/>
      <c r="E135" s="10"/>
      <c r="H135" s="8">
        <v>73553</v>
      </c>
      <c r="I135" s="8">
        <v>34.058999999999997</v>
      </c>
      <c r="L135" s="18">
        <v>1.776</v>
      </c>
      <c r="M135" s="18">
        <v>1.3323E-3</v>
      </c>
      <c r="N135" s="18">
        <v>-2.5045999999999999</v>
      </c>
      <c r="O135" s="18">
        <v>2.25</v>
      </c>
      <c r="P135" s="18">
        <v>-5.9490999999999996</v>
      </c>
      <c r="Q135" s="18">
        <v>1.1240000000000001</v>
      </c>
      <c r="R135" s="18">
        <v>0.44236999999999999</v>
      </c>
      <c r="T135" s="4">
        <v>12.377000000000001</v>
      </c>
      <c r="U135" s="4">
        <v>1.0280000000000001E-3</v>
      </c>
      <c r="V135" s="8">
        <v>-8.9486000000000008</v>
      </c>
      <c r="W135" s="8">
        <v>10.6692</v>
      </c>
      <c r="X135" s="4">
        <v>-28.139399999999998</v>
      </c>
      <c r="Y135" s="18">
        <v>2.8630000000000001E-3</v>
      </c>
      <c r="Z135" s="4">
        <v>0.30913000000000002</v>
      </c>
      <c r="AA135" s="4">
        <f t="shared" si="20"/>
        <v>-10.848158880854195</v>
      </c>
      <c r="AB135" s="18">
        <f t="shared" si="21"/>
        <v>17.291241119145802</v>
      </c>
    </row>
    <row r="136" spans="2:28" x14ac:dyDescent="0.25">
      <c r="B136" s="6">
        <v>20160407</v>
      </c>
      <c r="C136" s="18" t="s">
        <v>97</v>
      </c>
      <c r="D136" s="10"/>
      <c r="E136" s="10"/>
      <c r="H136" s="8">
        <v>73460</v>
      </c>
      <c r="I136" s="8">
        <v>5.1999999999999998E-2</v>
      </c>
      <c r="L136" s="18">
        <v>7.1429999999999998</v>
      </c>
      <c r="M136" s="18">
        <v>3.3224</v>
      </c>
      <c r="N136" s="18">
        <v>-4.2173000000000002E-2</v>
      </c>
      <c r="O136" s="18">
        <v>2.7473999999999998</v>
      </c>
      <c r="P136" s="18">
        <v>-3.9967000000000001</v>
      </c>
      <c r="Q136" s="18">
        <v>1.3775999999999999</v>
      </c>
      <c r="R136" s="18">
        <v>0.22384999999999999</v>
      </c>
      <c r="T136" s="4">
        <v>101.81100000000001</v>
      </c>
      <c r="U136" s="4">
        <v>13.063700000000001</v>
      </c>
      <c r="V136" s="8">
        <v>1.9202999999999999</v>
      </c>
      <c r="W136" s="8">
        <v>14.536899999999999</v>
      </c>
      <c r="X136" s="4">
        <v>-28.913799999999998</v>
      </c>
      <c r="Y136" s="18">
        <v>-8.5040000000000004E-2</v>
      </c>
      <c r="Z136" s="18">
        <v>0.37947999999999998</v>
      </c>
      <c r="AA136" s="4">
        <f t="shared" si="20"/>
        <v>-29.088026319344323</v>
      </c>
      <c r="AB136" s="18">
        <f t="shared" si="21"/>
        <v>-0.17422631934432431</v>
      </c>
    </row>
    <row r="137" spans="2:28" x14ac:dyDescent="0.25">
      <c r="B137" s="3">
        <v>20160407</v>
      </c>
      <c r="C137" s="18" t="s">
        <v>51</v>
      </c>
      <c r="D137" s="10"/>
      <c r="E137" s="10"/>
      <c r="H137" s="8">
        <v>73555</v>
      </c>
      <c r="I137" s="8">
        <v>4.1000000000000002E-2</v>
      </c>
      <c r="L137" s="18">
        <v>13.382999999999999</v>
      </c>
      <c r="M137" s="18">
        <v>8.8339999999999996</v>
      </c>
      <c r="N137" s="18">
        <v>-2.5045999999999999</v>
      </c>
      <c r="O137" s="18">
        <v>2.25</v>
      </c>
      <c r="P137" s="18">
        <v>-4.9709000000000003</v>
      </c>
      <c r="Q137" s="18">
        <v>1.1240000000000001</v>
      </c>
      <c r="R137" s="18">
        <v>0.44236999999999999</v>
      </c>
      <c r="T137" s="4">
        <v>228.04400000000001</v>
      </c>
      <c r="U137" s="4">
        <v>40.4161</v>
      </c>
      <c r="V137" s="8">
        <v>-8.9486000000000008</v>
      </c>
      <c r="W137" s="8">
        <v>10.6692</v>
      </c>
      <c r="X137" s="4">
        <v>-13.362299999999999</v>
      </c>
      <c r="Y137" s="18">
        <v>2.8630000000000001E-3</v>
      </c>
      <c r="Z137" s="4">
        <v>0.30913000000000002</v>
      </c>
      <c r="AA137" s="4">
        <f t="shared" si="20"/>
        <v>-12.5167949250171</v>
      </c>
      <c r="AB137" s="18">
        <f t="shared" si="21"/>
        <v>0.84550507498289917</v>
      </c>
    </row>
    <row r="138" spans="2:28" x14ac:dyDescent="0.25">
      <c r="B138" s="13">
        <v>20160427</v>
      </c>
      <c r="C138" s="18" t="s">
        <v>130</v>
      </c>
      <c r="H138" s="18">
        <v>74376</v>
      </c>
      <c r="I138" s="18">
        <v>35.359000000000002</v>
      </c>
      <c r="L138" s="18">
        <v>4.3310000000000004</v>
      </c>
      <c r="M138" s="18">
        <v>8.8060000000000005E-4</v>
      </c>
      <c r="N138" s="18">
        <v>-0.78256000000000003</v>
      </c>
      <c r="O138" s="18">
        <v>0.61319999999999997</v>
      </c>
      <c r="P138" s="18">
        <v>-8.3391999999999999</v>
      </c>
      <c r="Q138" s="18">
        <v>1.7482</v>
      </c>
      <c r="R138" s="18">
        <v>0.25517000000000001</v>
      </c>
      <c r="T138" s="4">
        <v>1.113</v>
      </c>
      <c r="U138" s="4">
        <v>4.2233000000000001E-3</v>
      </c>
      <c r="V138" s="18">
        <v>2.0068999999999999</v>
      </c>
      <c r="W138" s="18">
        <v>1.5673999999999999</v>
      </c>
      <c r="X138" s="4">
        <v>-21.366099999999999</v>
      </c>
      <c r="Y138" s="18">
        <v>6.4523999999999998E-2</v>
      </c>
      <c r="Z138" s="18">
        <v>0.11089</v>
      </c>
      <c r="AA138" s="4">
        <f t="shared" si="20"/>
        <v>-28.299289942196634</v>
      </c>
      <c r="AB138" s="18">
        <f t="shared" si="21"/>
        <v>-6.9331899421966341</v>
      </c>
    </row>
    <row r="139" spans="2:28" x14ac:dyDescent="0.25">
      <c r="B139" s="13">
        <v>20160427</v>
      </c>
      <c r="C139" s="18" t="s">
        <v>130</v>
      </c>
      <c r="H139" s="18">
        <v>74400</v>
      </c>
      <c r="I139" s="18">
        <v>34.78</v>
      </c>
      <c r="L139" s="18">
        <v>3.62</v>
      </c>
      <c r="M139" s="18">
        <v>3.5321000000000001E-4</v>
      </c>
      <c r="N139" s="18">
        <v>-0.78256000000000003</v>
      </c>
      <c r="O139" s="18">
        <v>0.61319999999999997</v>
      </c>
      <c r="P139" s="18">
        <v>-12.5396</v>
      </c>
      <c r="Q139" s="18">
        <v>1.7482</v>
      </c>
      <c r="R139" s="18">
        <v>0.25517000000000001</v>
      </c>
      <c r="T139" s="4">
        <v>0.6</v>
      </c>
      <c r="U139" s="4">
        <v>1.8959999999999999E-3</v>
      </c>
      <c r="V139" s="18">
        <v>2.0068999999999999</v>
      </c>
      <c r="W139" s="18">
        <v>1.5673999999999999</v>
      </c>
      <c r="X139" s="4">
        <v>-31.099499999999999</v>
      </c>
      <c r="Y139" s="18">
        <v>6.4523999999999998E-2</v>
      </c>
      <c r="Z139" s="18">
        <v>0.11089</v>
      </c>
      <c r="AA139" s="4">
        <f t="shared" si="20"/>
        <v>-27.523068830892971</v>
      </c>
      <c r="AB139" s="18">
        <f t="shared" si="21"/>
        <v>3.5764311691070283</v>
      </c>
    </row>
    <row r="140" spans="2:28" x14ac:dyDescent="0.25">
      <c r="B140" s="13">
        <v>20160427</v>
      </c>
      <c r="H140" s="18">
        <v>74411</v>
      </c>
      <c r="I140" s="18" t="s">
        <v>72</v>
      </c>
      <c r="L140" s="18">
        <v>3.51</v>
      </c>
      <c r="M140" s="18" t="s">
        <v>72</v>
      </c>
      <c r="N140" s="18">
        <v>-0.78256000000000003</v>
      </c>
      <c r="O140" s="18">
        <v>0.61319999999999997</v>
      </c>
      <c r="P140" s="18">
        <v>-12.8689</v>
      </c>
      <c r="Q140" s="18">
        <v>1.7482</v>
      </c>
      <c r="R140" s="18">
        <v>0.25517000000000001</v>
      </c>
      <c r="T140" s="4" t="s">
        <v>72</v>
      </c>
      <c r="U140" s="4" t="s">
        <v>72</v>
      </c>
      <c r="V140" s="18">
        <v>2.0068999999999999</v>
      </c>
      <c r="W140" s="18">
        <v>1.5673999999999999</v>
      </c>
      <c r="X140" s="4" t="s">
        <v>72</v>
      </c>
      <c r="Y140" s="18">
        <v>6.4523999999999998E-2</v>
      </c>
      <c r="Z140" s="18">
        <v>0.11089</v>
      </c>
      <c r="AA140" s="4" t="e">
        <f t="shared" si="20"/>
        <v>#VALUE!</v>
      </c>
      <c r="AB140" s="18" t="e">
        <f t="shared" si="21"/>
        <v>#VALUE!</v>
      </c>
    </row>
    <row r="141" spans="2:28" x14ac:dyDescent="0.25">
      <c r="B141" s="13">
        <v>20160427</v>
      </c>
      <c r="H141" s="18">
        <v>74412</v>
      </c>
      <c r="I141" s="18" t="s">
        <v>72</v>
      </c>
      <c r="L141" s="18">
        <v>3.5550000000000002</v>
      </c>
      <c r="M141" s="18" t="s">
        <v>72</v>
      </c>
      <c r="N141" s="18">
        <v>-0.78256000000000003</v>
      </c>
      <c r="O141" s="18">
        <v>0.61319999999999997</v>
      </c>
      <c r="P141" s="18">
        <v>-13.225099999999999</v>
      </c>
      <c r="Q141" s="18">
        <v>1.7482</v>
      </c>
      <c r="R141" s="18">
        <v>0.25517000000000001</v>
      </c>
      <c r="T141" s="4" t="s">
        <v>72</v>
      </c>
      <c r="U141" s="4" t="s">
        <v>72</v>
      </c>
      <c r="V141" s="18">
        <v>2.0068999999999999</v>
      </c>
      <c r="W141" s="18">
        <v>1.5673999999999999</v>
      </c>
      <c r="X141" s="4" t="s">
        <v>72</v>
      </c>
      <c r="Y141" s="18">
        <v>6.4523999999999998E-2</v>
      </c>
      <c r="Z141" s="18">
        <v>0.11089</v>
      </c>
      <c r="AA141" s="4" t="e">
        <f t="shared" si="20"/>
        <v>#VALUE!</v>
      </c>
      <c r="AB141" s="18" t="e">
        <f t="shared" si="21"/>
        <v>#VALUE!</v>
      </c>
    </row>
    <row r="142" spans="2:28" x14ac:dyDescent="0.25">
      <c r="B142" s="13">
        <v>20160427</v>
      </c>
      <c r="H142" s="18">
        <v>74413</v>
      </c>
      <c r="I142" s="18" t="s">
        <v>72</v>
      </c>
      <c r="L142" s="18">
        <v>3.5960000000000001</v>
      </c>
      <c r="M142" s="18" t="s">
        <v>72</v>
      </c>
      <c r="N142" s="18">
        <v>-0.78256000000000003</v>
      </c>
      <c r="O142" s="18">
        <v>0.61319999999999997</v>
      </c>
      <c r="P142" s="18">
        <v>-12.734400000000001</v>
      </c>
      <c r="Q142" s="18">
        <v>1.7482</v>
      </c>
      <c r="R142" s="18">
        <v>0.25517000000000001</v>
      </c>
      <c r="T142" s="4" t="s">
        <v>72</v>
      </c>
      <c r="U142" s="4" t="s">
        <v>72</v>
      </c>
      <c r="V142" s="18">
        <v>2.0068999999999999</v>
      </c>
      <c r="W142" s="18">
        <v>1.5673999999999999</v>
      </c>
      <c r="X142" s="4" t="s">
        <v>72</v>
      </c>
      <c r="Y142" s="18">
        <v>6.4523999999999998E-2</v>
      </c>
      <c r="Z142" s="18">
        <v>0.11089</v>
      </c>
      <c r="AA142" s="4" t="e">
        <f t="shared" si="20"/>
        <v>#VALUE!</v>
      </c>
      <c r="AB142" s="18" t="e">
        <f t="shared" si="21"/>
        <v>#VALUE!</v>
      </c>
    </row>
    <row r="143" spans="2:28" x14ac:dyDescent="0.25">
      <c r="B143" s="13">
        <v>20160427</v>
      </c>
      <c r="H143" s="18">
        <v>74414</v>
      </c>
      <c r="I143" s="18" t="s">
        <v>72</v>
      </c>
      <c r="L143" s="18">
        <v>3.4550000000000001</v>
      </c>
      <c r="M143" s="18" t="s">
        <v>72</v>
      </c>
      <c r="N143" s="18">
        <v>-0.78256000000000003</v>
      </c>
      <c r="O143" s="18">
        <v>0.61319999999999997</v>
      </c>
      <c r="P143" s="18">
        <v>-13.4099</v>
      </c>
      <c r="Q143" s="18">
        <v>1.7482</v>
      </c>
      <c r="R143" s="18">
        <v>0.25517000000000001</v>
      </c>
      <c r="T143" s="4" t="s">
        <v>72</v>
      </c>
      <c r="U143" s="4" t="s">
        <v>72</v>
      </c>
      <c r="V143" s="18">
        <v>2.0068999999999999</v>
      </c>
      <c r="W143" s="18">
        <v>1.5673999999999999</v>
      </c>
      <c r="X143" s="4" t="s">
        <v>72</v>
      </c>
      <c r="Y143" s="18">
        <v>6.4523999999999998E-2</v>
      </c>
      <c r="Z143" s="18">
        <v>0.11089</v>
      </c>
      <c r="AA143" s="4" t="e">
        <f t="shared" si="20"/>
        <v>#VALUE!</v>
      </c>
      <c r="AB143" s="18" t="e">
        <f t="shared" si="21"/>
        <v>#VALUE!</v>
      </c>
    </row>
    <row r="144" spans="2:28" x14ac:dyDescent="0.25">
      <c r="B144" s="13">
        <v>20160427</v>
      </c>
      <c r="H144" s="18">
        <v>74415</v>
      </c>
      <c r="I144" s="18" t="s">
        <v>72</v>
      </c>
      <c r="L144" s="18">
        <v>3.67</v>
      </c>
      <c r="M144" s="18" t="s">
        <v>72</v>
      </c>
      <c r="N144" s="18">
        <v>-0.78256000000000003</v>
      </c>
      <c r="O144" s="18">
        <v>0.61319999999999997</v>
      </c>
      <c r="P144" s="18">
        <v>-12.5228</v>
      </c>
      <c r="Q144" s="18">
        <v>1.7482</v>
      </c>
      <c r="R144" s="18">
        <v>0.25517000000000001</v>
      </c>
      <c r="T144" s="4" t="s">
        <v>72</v>
      </c>
      <c r="U144" s="4" t="s">
        <v>72</v>
      </c>
      <c r="V144" s="18">
        <v>2.0068999999999999</v>
      </c>
      <c r="W144" s="18">
        <v>1.5673999999999999</v>
      </c>
      <c r="X144" s="4" t="s">
        <v>72</v>
      </c>
      <c r="Y144" s="18">
        <v>6.4523999999999998E-2</v>
      </c>
      <c r="Z144" s="18">
        <v>0.11089</v>
      </c>
      <c r="AA144" s="4" t="e">
        <f t="shared" si="20"/>
        <v>#VALUE!</v>
      </c>
      <c r="AB144" s="18" t="e">
        <f t="shared" si="21"/>
        <v>#VALUE!</v>
      </c>
    </row>
    <row r="145" spans="2:28" x14ac:dyDescent="0.25">
      <c r="B145" s="13">
        <v>20160427</v>
      </c>
      <c r="H145" s="18">
        <v>74416</v>
      </c>
      <c r="I145" s="18" t="s">
        <v>72</v>
      </c>
      <c r="L145" s="18">
        <v>3.4239999999999999</v>
      </c>
      <c r="M145" s="18" t="s">
        <v>72</v>
      </c>
      <c r="N145" s="18">
        <v>-0.78256000000000003</v>
      </c>
      <c r="O145" s="18">
        <v>0.61319999999999997</v>
      </c>
      <c r="P145" s="18">
        <v>-13.917299999999999</v>
      </c>
      <c r="Q145" s="18">
        <v>1.7482</v>
      </c>
      <c r="R145" s="18">
        <v>0.25517000000000001</v>
      </c>
      <c r="T145" s="4" t="s">
        <v>72</v>
      </c>
      <c r="U145" s="4" t="s">
        <v>72</v>
      </c>
      <c r="V145" s="18">
        <v>2.0068999999999999</v>
      </c>
      <c r="W145" s="18">
        <v>1.5673999999999999</v>
      </c>
      <c r="X145" s="4" t="s">
        <v>72</v>
      </c>
      <c r="Y145" s="18">
        <v>6.4523999999999998E-2</v>
      </c>
      <c r="Z145" s="18">
        <v>0.11089</v>
      </c>
      <c r="AA145" s="4" t="e">
        <f t="shared" si="20"/>
        <v>#VALUE!</v>
      </c>
      <c r="AB145" s="18" t="e">
        <f t="shared" si="21"/>
        <v>#VALUE!</v>
      </c>
    </row>
  </sheetData>
  <sortState ref="A5:AC107">
    <sortCondition ref="F5:F107"/>
  </sortState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B29"/>
  <sheetViews>
    <sheetView workbookViewId="0">
      <selection activeCell="G26" sqref="G26"/>
    </sheetView>
  </sheetViews>
  <sheetFormatPr defaultRowHeight="15" x14ac:dyDescent="0.25"/>
  <cols>
    <col min="1" max="1" width="19.140625" customWidth="1"/>
  </cols>
  <sheetData>
    <row r="3" spans="2:28" s="7" customFormat="1" x14ac:dyDescent="0.25">
      <c r="B3" s="7" t="s">
        <v>1</v>
      </c>
      <c r="E3" s="7" t="s">
        <v>112</v>
      </c>
      <c r="F3" s="4" t="s">
        <v>73</v>
      </c>
      <c r="G3" s="4" t="s">
        <v>73</v>
      </c>
      <c r="H3" s="8"/>
      <c r="I3" s="8"/>
      <c r="L3" s="7" t="s">
        <v>2</v>
      </c>
      <c r="T3" s="4" t="s">
        <v>3</v>
      </c>
      <c r="U3" s="4"/>
      <c r="V3" s="8"/>
      <c r="W3" s="8"/>
      <c r="X3" s="4"/>
      <c r="AA3" s="4"/>
      <c r="AB3" s="7" t="s">
        <v>78</v>
      </c>
    </row>
    <row r="4" spans="2:28" s="7" customFormat="1" x14ac:dyDescent="0.25">
      <c r="B4" s="7" t="s">
        <v>4</v>
      </c>
      <c r="C4" s="7" t="s">
        <v>5</v>
      </c>
      <c r="D4" s="7" t="s">
        <v>113</v>
      </c>
      <c r="F4" s="4" t="s">
        <v>74</v>
      </c>
      <c r="G4" s="4" t="s">
        <v>0</v>
      </c>
      <c r="H4" s="8" t="s">
        <v>6</v>
      </c>
      <c r="I4" s="8" t="s">
        <v>7</v>
      </c>
      <c r="J4" s="7" t="s">
        <v>8</v>
      </c>
      <c r="L4" s="7" t="s">
        <v>9</v>
      </c>
      <c r="M4" s="7" t="s">
        <v>10</v>
      </c>
      <c r="N4" s="7" t="s">
        <v>11</v>
      </c>
      <c r="O4" s="7" t="s">
        <v>12</v>
      </c>
      <c r="P4" s="7" t="s">
        <v>13</v>
      </c>
      <c r="Q4" s="7" t="s">
        <v>14</v>
      </c>
      <c r="R4" s="7" t="s">
        <v>15</v>
      </c>
      <c r="T4" s="4" t="s">
        <v>16</v>
      </c>
      <c r="U4" s="4" t="s">
        <v>17</v>
      </c>
      <c r="V4" s="8" t="s">
        <v>18</v>
      </c>
      <c r="W4" s="8" t="s">
        <v>19</v>
      </c>
      <c r="X4" s="4" t="s">
        <v>20</v>
      </c>
      <c r="Y4" s="7" t="s">
        <v>21</v>
      </c>
      <c r="Z4" s="7" t="s">
        <v>22</v>
      </c>
      <c r="AA4" s="4" t="s">
        <v>77</v>
      </c>
      <c r="AB4" s="7" t="s">
        <v>79</v>
      </c>
    </row>
    <row r="5" spans="2:28" s="7" customFormat="1" x14ac:dyDescent="0.25">
      <c r="B5" s="2">
        <v>20160406</v>
      </c>
      <c r="C5" s="7" t="s">
        <v>60</v>
      </c>
      <c r="D5" s="10" t="str">
        <f t="shared" ref="D5:D19" si="0">RIGHT(C5,1)</f>
        <v>1</v>
      </c>
      <c r="E5" s="10" t="s">
        <v>114</v>
      </c>
      <c r="F5" s="4">
        <f t="shared" ref="F5:F19" si="1">VALUE(LEFT(C5,3))</f>
        <v>145</v>
      </c>
      <c r="G5" s="4">
        <f t="shared" ref="G5:G19" si="2">F5/100</f>
        <v>1.45</v>
      </c>
      <c r="H5" s="8">
        <v>73427</v>
      </c>
      <c r="I5" s="8">
        <v>2.7549999999999999</v>
      </c>
      <c r="L5" s="7">
        <v>9.4580000000000002</v>
      </c>
      <c r="M5" s="7">
        <v>0.1303</v>
      </c>
      <c r="N5" s="7">
        <v>0.58050000000000002</v>
      </c>
      <c r="O5" s="7">
        <v>1.6711</v>
      </c>
      <c r="P5" s="7">
        <v>17.894400000000001</v>
      </c>
      <c r="Q5" s="7">
        <v>0.94535999999999998</v>
      </c>
      <c r="R5" s="7">
        <v>0.17693999999999999</v>
      </c>
      <c r="T5" s="4">
        <v>493.34399999999999</v>
      </c>
      <c r="U5" s="4">
        <v>1.4049</v>
      </c>
      <c r="V5" s="8">
        <v>4.3766999999999996</v>
      </c>
      <c r="W5" s="8">
        <v>5.9288999999999996</v>
      </c>
      <c r="X5" s="4">
        <v>-24.187899999999999</v>
      </c>
      <c r="Y5" s="7">
        <v>1.7885999999999999E-2</v>
      </c>
      <c r="Z5" s="7">
        <v>7.6160000000000005E-2</v>
      </c>
      <c r="AA5" s="4">
        <f t="shared" ref="AA5:AA19" si="3">((X5*T5)-($Z$1*$Z$2)) / (T5-$Z$2)</f>
        <v>-24.187899999999999</v>
      </c>
      <c r="AB5" s="7">
        <f t="shared" ref="AB5:AB19" si="4">AA5-X5</f>
        <v>0</v>
      </c>
    </row>
    <row r="6" spans="2:28" s="7" customFormat="1" x14ac:dyDescent="0.25">
      <c r="B6" s="3">
        <v>20160407</v>
      </c>
      <c r="C6" s="7" t="s">
        <v>103</v>
      </c>
      <c r="D6" s="10" t="str">
        <f t="shared" si="0"/>
        <v>2</v>
      </c>
      <c r="E6" s="10" t="s">
        <v>114</v>
      </c>
      <c r="F6" s="4">
        <f t="shared" si="1"/>
        <v>145</v>
      </c>
      <c r="G6" s="4">
        <f t="shared" si="2"/>
        <v>1.45</v>
      </c>
      <c r="H6" s="8">
        <v>73530</v>
      </c>
      <c r="I6" s="8">
        <v>2.6920000000000002</v>
      </c>
      <c r="L6" s="7">
        <v>8.5370000000000008</v>
      </c>
      <c r="M6" s="7">
        <v>8.5407999999999998E-2</v>
      </c>
      <c r="N6" s="7">
        <v>-2.5045999999999999</v>
      </c>
      <c r="O6" s="7">
        <v>2.25</v>
      </c>
      <c r="P6" s="7">
        <v>20.299399999999999</v>
      </c>
      <c r="Q6" s="7">
        <v>1.1240000000000001</v>
      </c>
      <c r="R6" s="7">
        <v>0.44236999999999999</v>
      </c>
      <c r="T6" s="4">
        <v>473.75</v>
      </c>
      <c r="U6" s="4">
        <v>1.302</v>
      </c>
      <c r="V6" s="8">
        <v>-8.9486000000000008</v>
      </c>
      <c r="W6" s="8">
        <v>10.6692</v>
      </c>
      <c r="X6" s="4">
        <v>-23.750499999999999</v>
      </c>
      <c r="Y6" s="7">
        <v>2.8630000000000001E-3</v>
      </c>
      <c r="Z6" s="4">
        <v>0.30913000000000002</v>
      </c>
      <c r="AA6" s="4">
        <f t="shared" si="3"/>
        <v>-23.750499999999999</v>
      </c>
      <c r="AB6" s="7">
        <f t="shared" si="4"/>
        <v>0</v>
      </c>
    </row>
    <row r="7" spans="2:28" s="7" customFormat="1" x14ac:dyDescent="0.25">
      <c r="B7" s="3">
        <v>20160407</v>
      </c>
      <c r="C7" s="7" t="s">
        <v>104</v>
      </c>
      <c r="D7" s="10" t="str">
        <f t="shared" si="0"/>
        <v>3</v>
      </c>
      <c r="E7" s="10" t="s">
        <v>114</v>
      </c>
      <c r="F7" s="4">
        <f t="shared" si="1"/>
        <v>145</v>
      </c>
      <c r="G7" s="4">
        <f t="shared" si="2"/>
        <v>1.45</v>
      </c>
      <c r="H7" s="8">
        <v>73531</v>
      </c>
      <c r="I7" s="8">
        <v>2.8730000000000002</v>
      </c>
      <c r="L7" s="7">
        <v>7.226</v>
      </c>
      <c r="M7" s="7">
        <v>6.7571999999999993E-2</v>
      </c>
      <c r="N7" s="7">
        <v>-2.5045999999999999</v>
      </c>
      <c r="O7" s="7">
        <v>2.25</v>
      </c>
      <c r="P7" s="7">
        <v>19.190899999999999</v>
      </c>
      <c r="Q7" s="7">
        <v>1.1240000000000001</v>
      </c>
      <c r="R7" s="7">
        <v>0.44236999999999999</v>
      </c>
      <c r="T7" s="4">
        <v>410.738</v>
      </c>
      <c r="U7" s="4">
        <v>1.0549999999999999</v>
      </c>
      <c r="V7" s="8">
        <v>-8.9486000000000008</v>
      </c>
      <c r="W7" s="8">
        <v>10.6692</v>
      </c>
      <c r="X7" s="4">
        <v>-23.847300000000001</v>
      </c>
      <c r="Y7" s="7">
        <v>2.8630000000000001E-3</v>
      </c>
      <c r="Z7" s="4">
        <v>0.30913000000000002</v>
      </c>
      <c r="AA7" s="4">
        <f t="shared" si="3"/>
        <v>-23.847300000000001</v>
      </c>
      <c r="AB7" s="7">
        <f t="shared" si="4"/>
        <v>0</v>
      </c>
    </row>
    <row r="8" spans="2:28" s="7" customFormat="1" x14ac:dyDescent="0.25">
      <c r="B8" s="2">
        <v>20160406</v>
      </c>
      <c r="C8" s="7" t="s">
        <v>31</v>
      </c>
      <c r="D8" s="10" t="str">
        <f t="shared" si="0"/>
        <v>1</v>
      </c>
      <c r="E8" s="10" t="s">
        <v>114</v>
      </c>
      <c r="F8" s="4">
        <f t="shared" si="1"/>
        <v>180</v>
      </c>
      <c r="G8" s="4">
        <f t="shared" si="2"/>
        <v>1.8</v>
      </c>
      <c r="H8" s="8">
        <v>73437</v>
      </c>
      <c r="I8" s="8">
        <v>3.2509999999999999</v>
      </c>
      <c r="L8" s="7">
        <v>3.3580000000000001</v>
      </c>
      <c r="M8" s="7">
        <v>6.2482000000000003E-2</v>
      </c>
      <c r="N8" s="7">
        <v>0.58050000000000002</v>
      </c>
      <c r="O8" s="7">
        <v>1.6711</v>
      </c>
      <c r="P8" s="7">
        <v>5.8028000000000004</v>
      </c>
      <c r="Q8" s="7">
        <v>0.94535999999999998</v>
      </c>
      <c r="R8" s="7">
        <v>0.17693999999999999</v>
      </c>
      <c r="T8" s="4">
        <v>195.828</v>
      </c>
      <c r="U8" s="4">
        <v>0.55974000000000002</v>
      </c>
      <c r="V8" s="8">
        <v>4.3766999999999996</v>
      </c>
      <c r="W8" s="8">
        <v>5.9288999999999996</v>
      </c>
      <c r="X8" s="4">
        <v>-25.878299999999999</v>
      </c>
      <c r="Y8" s="7">
        <v>1.7885999999999999E-2</v>
      </c>
      <c r="Z8" s="7">
        <v>7.6160000000000005E-2</v>
      </c>
      <c r="AA8" s="4">
        <f t="shared" si="3"/>
        <v>-25.878299999999996</v>
      </c>
      <c r="AB8" s="7">
        <f t="shared" si="4"/>
        <v>0</v>
      </c>
    </row>
    <row r="9" spans="2:28" s="7" customFormat="1" x14ac:dyDescent="0.25">
      <c r="B9" s="3">
        <v>20160407</v>
      </c>
      <c r="C9" s="7" t="s">
        <v>107</v>
      </c>
      <c r="D9" s="10" t="str">
        <f t="shared" si="0"/>
        <v>2</v>
      </c>
      <c r="E9" s="10" t="s">
        <v>114</v>
      </c>
      <c r="F9" s="4">
        <f t="shared" si="1"/>
        <v>180</v>
      </c>
      <c r="G9" s="4">
        <f t="shared" si="2"/>
        <v>1.8</v>
      </c>
      <c r="H9" s="8">
        <v>73538</v>
      </c>
      <c r="I9" s="8">
        <v>3.6080000000000001</v>
      </c>
      <c r="L9" s="7">
        <v>4.3019999999999996</v>
      </c>
      <c r="M9" s="7">
        <v>3.1685999999999999E-2</v>
      </c>
      <c r="N9" s="7">
        <v>-2.5045999999999999</v>
      </c>
      <c r="O9" s="7">
        <v>2.25</v>
      </c>
      <c r="P9" s="7">
        <v>8.1188000000000002</v>
      </c>
      <c r="Q9" s="7">
        <v>1.1240000000000001</v>
      </c>
      <c r="R9" s="7">
        <v>0.44236999999999999</v>
      </c>
      <c r="T9" s="4">
        <v>279.05500000000001</v>
      </c>
      <c r="U9" s="4">
        <v>0.56560999999999995</v>
      </c>
      <c r="V9" s="8">
        <v>-8.9486000000000008</v>
      </c>
      <c r="W9" s="8">
        <v>10.6692</v>
      </c>
      <c r="X9" s="4">
        <v>-25.5061</v>
      </c>
      <c r="Y9" s="7">
        <v>2.8630000000000001E-3</v>
      </c>
      <c r="Z9" s="4">
        <v>0.30913000000000002</v>
      </c>
      <c r="AA9" s="4">
        <f t="shared" si="3"/>
        <v>-25.5061</v>
      </c>
      <c r="AB9" s="7">
        <f t="shared" si="4"/>
        <v>0</v>
      </c>
    </row>
    <row r="10" spans="2:28" s="7" customFormat="1" x14ac:dyDescent="0.25">
      <c r="B10" s="3">
        <v>20160407</v>
      </c>
      <c r="C10" s="7" t="s">
        <v>109</v>
      </c>
      <c r="D10" s="10" t="str">
        <f t="shared" si="0"/>
        <v>3</v>
      </c>
      <c r="E10" s="10" t="s">
        <v>114</v>
      </c>
      <c r="F10" s="4">
        <f t="shared" si="1"/>
        <v>180</v>
      </c>
      <c r="G10" s="4">
        <f t="shared" si="2"/>
        <v>1.8</v>
      </c>
      <c r="H10" s="8">
        <v>73540</v>
      </c>
      <c r="I10" s="8">
        <v>3.4249999999999998</v>
      </c>
      <c r="L10" s="7">
        <v>3.7949999999999999</v>
      </c>
      <c r="M10" s="7">
        <v>2.9339E-2</v>
      </c>
      <c r="N10" s="7">
        <v>-2.5045999999999999</v>
      </c>
      <c r="O10" s="7">
        <v>2.25</v>
      </c>
      <c r="P10" s="7">
        <v>6.3167999999999997</v>
      </c>
      <c r="Q10" s="7">
        <v>1.1240000000000001</v>
      </c>
      <c r="R10" s="7">
        <v>0.44236999999999999</v>
      </c>
      <c r="T10" s="4">
        <v>207.44</v>
      </c>
      <c r="U10" s="4">
        <v>0.43857000000000002</v>
      </c>
      <c r="V10" s="8">
        <v>-8.9486000000000008</v>
      </c>
      <c r="W10" s="8">
        <v>10.6692</v>
      </c>
      <c r="X10" s="4">
        <v>-25.795400000000001</v>
      </c>
      <c r="Y10" s="7">
        <v>2.8630000000000001E-3</v>
      </c>
      <c r="Z10" s="4">
        <v>0.30913000000000002</v>
      </c>
      <c r="AA10" s="4">
        <f t="shared" si="3"/>
        <v>-25.795400000000001</v>
      </c>
      <c r="AB10" s="7">
        <f t="shared" si="4"/>
        <v>0</v>
      </c>
    </row>
    <row r="11" spans="2:28" s="7" customFormat="1" x14ac:dyDescent="0.25">
      <c r="B11" s="2">
        <v>20160406</v>
      </c>
      <c r="C11" s="7" t="s">
        <v>34</v>
      </c>
      <c r="D11" s="10" t="str">
        <f t="shared" si="0"/>
        <v>1</v>
      </c>
      <c r="E11" s="10" t="s">
        <v>114</v>
      </c>
      <c r="F11" s="4">
        <f t="shared" si="1"/>
        <v>210</v>
      </c>
      <c r="G11" s="4">
        <f t="shared" si="2"/>
        <v>2.1</v>
      </c>
      <c r="H11" s="8">
        <v>73448</v>
      </c>
      <c r="I11" s="8">
        <v>3.7669999999999999</v>
      </c>
      <c r="L11" s="7">
        <v>2.895</v>
      </c>
      <c r="M11" s="7">
        <v>5.0783000000000002E-2</v>
      </c>
      <c r="N11" s="7">
        <v>0.58050000000000002</v>
      </c>
      <c r="O11" s="7">
        <v>1.6711</v>
      </c>
      <c r="P11" s="7">
        <v>2.3555000000000001</v>
      </c>
      <c r="Q11" s="7">
        <v>0.94535999999999998</v>
      </c>
      <c r="R11" s="7">
        <v>0.17693999999999999</v>
      </c>
      <c r="T11" s="4">
        <v>211.75800000000001</v>
      </c>
      <c r="U11" s="4">
        <v>0.51222000000000001</v>
      </c>
      <c r="V11" s="8">
        <v>4.3766999999999996</v>
      </c>
      <c r="W11" s="8">
        <v>5.9288999999999996</v>
      </c>
      <c r="X11" s="4">
        <v>-27.532699999999998</v>
      </c>
      <c r="Y11" s="7">
        <v>1.7885999999999999E-2</v>
      </c>
      <c r="Z11" s="7">
        <v>7.6160000000000005E-2</v>
      </c>
      <c r="AA11" s="4">
        <f t="shared" si="3"/>
        <v>-27.532699999999998</v>
      </c>
      <c r="AB11" s="7">
        <f t="shared" si="4"/>
        <v>0</v>
      </c>
    </row>
    <row r="12" spans="2:28" s="7" customFormat="1" x14ac:dyDescent="0.25">
      <c r="B12" s="3">
        <v>20160407</v>
      </c>
      <c r="C12" s="7" t="s">
        <v>108</v>
      </c>
      <c r="D12" s="10" t="str">
        <f t="shared" si="0"/>
        <v>2</v>
      </c>
      <c r="E12" s="10" t="s">
        <v>114</v>
      </c>
      <c r="F12" s="4">
        <f t="shared" si="1"/>
        <v>210</v>
      </c>
      <c r="G12" s="4">
        <f t="shared" si="2"/>
        <v>2.1</v>
      </c>
      <c r="H12" s="8">
        <v>73539</v>
      </c>
      <c r="I12" s="8">
        <v>4.0439999999999996</v>
      </c>
      <c r="L12" s="7">
        <v>2.956</v>
      </c>
      <c r="M12" s="7">
        <v>1.9185000000000001E-2</v>
      </c>
      <c r="N12" s="7">
        <v>-2.5045999999999999</v>
      </c>
      <c r="O12" s="7">
        <v>2.25</v>
      </c>
      <c r="P12" s="7">
        <v>5.0701000000000001</v>
      </c>
      <c r="Q12" s="7">
        <v>1.1240000000000001</v>
      </c>
      <c r="R12" s="7">
        <v>0.44236999999999999</v>
      </c>
      <c r="T12" s="4">
        <v>145.28100000000001</v>
      </c>
      <c r="U12" s="4">
        <v>0.25583</v>
      </c>
      <c r="V12" s="8">
        <v>-8.9486000000000008</v>
      </c>
      <c r="W12" s="8">
        <v>10.6692</v>
      </c>
      <c r="X12" s="4">
        <v>-25.869</v>
      </c>
      <c r="Y12" s="7">
        <v>2.8630000000000001E-3</v>
      </c>
      <c r="Z12" s="4">
        <v>0.30913000000000002</v>
      </c>
      <c r="AA12" s="4">
        <f t="shared" si="3"/>
        <v>-25.869</v>
      </c>
      <c r="AB12" s="7">
        <f t="shared" si="4"/>
        <v>0</v>
      </c>
    </row>
    <row r="13" spans="2:28" s="7" customFormat="1" x14ac:dyDescent="0.25">
      <c r="B13" s="3">
        <v>20160407</v>
      </c>
      <c r="C13" s="7" t="s">
        <v>110</v>
      </c>
      <c r="D13" s="10" t="str">
        <f t="shared" si="0"/>
        <v>3</v>
      </c>
      <c r="E13" s="10" t="s">
        <v>114</v>
      </c>
      <c r="F13" s="4">
        <f t="shared" si="1"/>
        <v>210</v>
      </c>
      <c r="G13" s="4">
        <f t="shared" si="2"/>
        <v>2.1</v>
      </c>
      <c r="H13" s="8">
        <v>73541</v>
      </c>
      <c r="I13" s="8">
        <v>3.8570000000000002</v>
      </c>
      <c r="L13" s="7">
        <v>2.512</v>
      </c>
      <c r="M13" s="7">
        <v>1.6972999999999999E-2</v>
      </c>
      <c r="N13" s="7">
        <v>-2.5045999999999999</v>
      </c>
      <c r="O13" s="7">
        <v>2.25</v>
      </c>
      <c r="P13" s="7">
        <v>0.6079</v>
      </c>
      <c r="Q13" s="7">
        <v>1.1240000000000001</v>
      </c>
      <c r="R13" s="7">
        <v>0.44236999999999999</v>
      </c>
      <c r="T13" s="4">
        <v>129.80099999999999</v>
      </c>
      <c r="U13" s="4">
        <v>0.23805000000000001</v>
      </c>
      <c r="V13" s="8">
        <v>-8.9486000000000008</v>
      </c>
      <c r="W13" s="8">
        <v>10.6692</v>
      </c>
      <c r="X13" s="4">
        <v>-25.917400000000001</v>
      </c>
      <c r="Y13" s="7">
        <v>2.8630000000000001E-3</v>
      </c>
      <c r="Z13" s="4">
        <v>0.30913000000000002</v>
      </c>
      <c r="AA13" s="4">
        <f t="shared" si="3"/>
        <v>-25.917400000000001</v>
      </c>
      <c r="AB13" s="7">
        <f t="shared" si="4"/>
        <v>0</v>
      </c>
    </row>
    <row r="14" spans="2:28" s="7" customFormat="1" x14ac:dyDescent="0.25">
      <c r="B14" s="6">
        <v>20160407</v>
      </c>
      <c r="C14" s="7" t="s">
        <v>40</v>
      </c>
      <c r="D14" s="10" t="str">
        <f t="shared" si="0"/>
        <v>1</v>
      </c>
      <c r="E14" s="10" t="s">
        <v>114</v>
      </c>
      <c r="F14" s="4">
        <f t="shared" si="1"/>
        <v>270</v>
      </c>
      <c r="G14" s="4">
        <f t="shared" si="2"/>
        <v>2.7</v>
      </c>
      <c r="H14" s="8">
        <v>73470</v>
      </c>
      <c r="I14" s="8">
        <v>4.8949999999999996</v>
      </c>
      <c r="L14" s="7">
        <v>3.0489999999999999</v>
      </c>
      <c r="M14" s="7">
        <v>1.1227000000000001E-2</v>
      </c>
      <c r="N14" s="7">
        <v>-4.2173000000000002E-2</v>
      </c>
      <c r="O14" s="7">
        <v>2.7473999999999998</v>
      </c>
      <c r="P14" s="7">
        <v>2.6688000000000001</v>
      </c>
      <c r="Q14" s="7">
        <v>1.3775999999999999</v>
      </c>
      <c r="R14" s="7">
        <v>0.22384999999999999</v>
      </c>
      <c r="T14" s="4">
        <v>115.465</v>
      </c>
      <c r="U14" s="4">
        <v>0.16003999999999999</v>
      </c>
      <c r="V14" s="8">
        <v>1.9202999999999999</v>
      </c>
      <c r="W14" s="8">
        <v>14.536899999999999</v>
      </c>
      <c r="X14" s="4">
        <v>-25.367100000000001</v>
      </c>
      <c r="Y14" s="7">
        <v>-8.5040000000000004E-2</v>
      </c>
      <c r="Z14" s="7">
        <v>0.37947999999999998</v>
      </c>
      <c r="AA14" s="4">
        <f t="shared" si="3"/>
        <v>-25.367100000000001</v>
      </c>
      <c r="AB14" s="7">
        <f t="shared" si="4"/>
        <v>0</v>
      </c>
    </row>
    <row r="15" spans="2:28" s="7" customFormat="1" x14ac:dyDescent="0.25">
      <c r="B15" s="3">
        <v>20160407</v>
      </c>
      <c r="C15" s="7" t="s">
        <v>106</v>
      </c>
      <c r="D15" s="10" t="str">
        <f t="shared" si="0"/>
        <v>2</v>
      </c>
      <c r="E15" s="10" t="s">
        <v>114</v>
      </c>
      <c r="F15" s="4">
        <f t="shared" si="1"/>
        <v>270</v>
      </c>
      <c r="G15" s="4">
        <f t="shared" si="2"/>
        <v>2.7</v>
      </c>
      <c r="H15" s="8">
        <v>73536</v>
      </c>
      <c r="I15" s="8">
        <v>4.8620000000000001</v>
      </c>
      <c r="L15" s="7">
        <v>2.4870000000000001</v>
      </c>
      <c r="M15" s="7">
        <v>1.3324000000000001E-2</v>
      </c>
      <c r="N15" s="7">
        <v>-2.5045999999999999</v>
      </c>
      <c r="O15" s="7">
        <v>2.25</v>
      </c>
      <c r="P15" s="7">
        <v>0.28044999999999998</v>
      </c>
      <c r="Q15" s="7">
        <v>1.1240000000000001</v>
      </c>
      <c r="R15" s="7">
        <v>0.44236999999999999</v>
      </c>
      <c r="T15" s="4">
        <v>87.8</v>
      </c>
      <c r="U15" s="4">
        <v>0.12386999999999999</v>
      </c>
      <c r="V15" s="8">
        <v>-8.9486000000000008</v>
      </c>
      <c r="W15" s="8">
        <v>10.6692</v>
      </c>
      <c r="X15" s="4">
        <v>-25.8108</v>
      </c>
      <c r="Y15" s="7">
        <v>2.8630000000000001E-3</v>
      </c>
      <c r="Z15" s="4">
        <v>0.30913000000000002</v>
      </c>
      <c r="AA15" s="4">
        <f t="shared" si="3"/>
        <v>-25.8108</v>
      </c>
      <c r="AB15" s="7">
        <f t="shared" si="4"/>
        <v>0</v>
      </c>
    </row>
    <row r="16" spans="2:28" s="7" customFormat="1" x14ac:dyDescent="0.25">
      <c r="B16" s="3">
        <v>20160407</v>
      </c>
      <c r="C16" s="7" t="s">
        <v>111</v>
      </c>
      <c r="D16" s="10" t="str">
        <f t="shared" si="0"/>
        <v>3</v>
      </c>
      <c r="E16" s="10" t="s">
        <v>114</v>
      </c>
      <c r="F16" s="4">
        <f t="shared" si="1"/>
        <v>270</v>
      </c>
      <c r="G16" s="4">
        <f t="shared" si="2"/>
        <v>2.7</v>
      </c>
      <c r="H16" s="8">
        <v>73546</v>
      </c>
      <c r="I16" s="8">
        <v>4.8620000000000001</v>
      </c>
      <c r="L16" s="7">
        <v>2.5590000000000002</v>
      </c>
      <c r="M16" s="7">
        <v>1.3729E-2</v>
      </c>
      <c r="N16" s="7">
        <v>-2.5045999999999999</v>
      </c>
      <c r="O16" s="7">
        <v>2.25</v>
      </c>
      <c r="P16" s="7">
        <v>0.37401000000000001</v>
      </c>
      <c r="Q16" s="7">
        <v>1.1240000000000001</v>
      </c>
      <c r="R16" s="7">
        <v>0.44236999999999999</v>
      </c>
      <c r="T16" s="4">
        <v>112.568</v>
      </c>
      <c r="U16" s="4">
        <v>0.16219</v>
      </c>
      <c r="V16" s="8">
        <v>-8.9486000000000008</v>
      </c>
      <c r="W16" s="8">
        <v>10.6692</v>
      </c>
      <c r="X16" s="4">
        <v>-25.360900000000001</v>
      </c>
      <c r="Y16" s="7">
        <v>2.8630000000000001E-3</v>
      </c>
      <c r="Z16" s="4">
        <v>0.30913000000000002</v>
      </c>
      <c r="AA16" s="4">
        <f t="shared" si="3"/>
        <v>-25.360900000000001</v>
      </c>
      <c r="AB16" s="7">
        <f t="shared" si="4"/>
        <v>0</v>
      </c>
    </row>
    <row r="17" spans="1:28" s="7" customFormat="1" x14ac:dyDescent="0.25">
      <c r="B17" s="6">
        <v>20160407</v>
      </c>
      <c r="C17" s="7" t="s">
        <v>94</v>
      </c>
      <c r="D17" s="10" t="str">
        <f t="shared" si="0"/>
        <v>1</v>
      </c>
      <c r="E17" s="10" t="s">
        <v>114</v>
      </c>
      <c r="F17" s="4">
        <f t="shared" si="1"/>
        <v>355</v>
      </c>
      <c r="G17" s="4">
        <f t="shared" si="2"/>
        <v>3.55</v>
      </c>
      <c r="H17" s="8">
        <v>73496</v>
      </c>
      <c r="I17" s="8">
        <v>6.1749999999999998</v>
      </c>
      <c r="L17" s="7">
        <v>2.3069999999999999</v>
      </c>
      <c r="M17" s="7">
        <v>5.4424E-3</v>
      </c>
      <c r="N17" s="7">
        <v>-4.2173000000000002E-2</v>
      </c>
      <c r="O17" s="7">
        <v>2.7473999999999998</v>
      </c>
      <c r="P17" s="7">
        <v>-4.8597999999999999</v>
      </c>
      <c r="Q17" s="7">
        <v>1.3775999999999999</v>
      </c>
      <c r="R17" s="7">
        <v>0.22384999999999999</v>
      </c>
      <c r="T17" s="4">
        <v>30.48</v>
      </c>
      <c r="U17" s="4">
        <v>2.1954000000000001E-2</v>
      </c>
      <c r="V17" s="8">
        <v>1.9202999999999999</v>
      </c>
      <c r="W17" s="8">
        <v>14.536899999999999</v>
      </c>
      <c r="X17" s="4">
        <v>-25.470099999999999</v>
      </c>
      <c r="Y17" s="7">
        <v>-8.5040000000000004E-2</v>
      </c>
      <c r="Z17" s="7">
        <v>0.37947999999999998</v>
      </c>
      <c r="AA17" s="4">
        <f t="shared" si="3"/>
        <v>-25.470099999999999</v>
      </c>
      <c r="AB17" s="7">
        <f t="shared" si="4"/>
        <v>0</v>
      </c>
    </row>
    <row r="18" spans="1:28" s="7" customFormat="1" x14ac:dyDescent="0.25">
      <c r="B18" s="3">
        <v>20160407</v>
      </c>
      <c r="C18" s="7" t="s">
        <v>105</v>
      </c>
      <c r="D18" s="10" t="str">
        <f t="shared" si="0"/>
        <v>2</v>
      </c>
      <c r="E18" s="10" t="s">
        <v>114</v>
      </c>
      <c r="F18" s="4">
        <f t="shared" si="1"/>
        <v>355</v>
      </c>
      <c r="G18" s="4">
        <f t="shared" si="2"/>
        <v>3.55</v>
      </c>
      <c r="H18" s="8">
        <v>73532</v>
      </c>
      <c r="I18" s="8">
        <v>6.3869999999999996</v>
      </c>
      <c r="L18" s="7">
        <v>1.9890000000000001</v>
      </c>
      <c r="M18" s="7">
        <v>8.0148000000000007E-3</v>
      </c>
      <c r="N18" s="7">
        <v>-2.5045999999999999</v>
      </c>
      <c r="O18" s="7">
        <v>2.25</v>
      </c>
      <c r="P18" s="7">
        <v>-5.2576000000000001</v>
      </c>
      <c r="Q18" s="7">
        <v>1.1240000000000001</v>
      </c>
      <c r="R18" s="7">
        <v>0.44236999999999999</v>
      </c>
      <c r="T18" s="4">
        <v>28.977</v>
      </c>
      <c r="U18" s="4">
        <v>2.5028999999999999E-2</v>
      </c>
      <c r="V18" s="8">
        <v>-8.9486000000000008</v>
      </c>
      <c r="W18" s="8">
        <v>10.6692</v>
      </c>
      <c r="X18" s="4">
        <v>-26.4421</v>
      </c>
      <c r="Y18" s="7">
        <v>2.8630000000000001E-3</v>
      </c>
      <c r="Z18" s="4">
        <v>0.30913000000000002</v>
      </c>
      <c r="AA18" s="4">
        <f t="shared" si="3"/>
        <v>-26.442100000000003</v>
      </c>
      <c r="AB18" s="7">
        <f t="shared" si="4"/>
        <v>0</v>
      </c>
    </row>
    <row r="19" spans="1:28" s="7" customFormat="1" x14ac:dyDescent="0.25">
      <c r="B19" s="3">
        <v>20160407</v>
      </c>
      <c r="C19" s="7" t="s">
        <v>105</v>
      </c>
      <c r="D19" s="10" t="str">
        <f t="shared" si="0"/>
        <v>2</v>
      </c>
      <c r="E19" s="10" t="s">
        <v>114</v>
      </c>
      <c r="F19" s="4">
        <f t="shared" si="1"/>
        <v>355</v>
      </c>
      <c r="G19" s="4">
        <f t="shared" si="2"/>
        <v>3.55</v>
      </c>
      <c r="H19" s="8">
        <v>73537</v>
      </c>
      <c r="I19" s="8">
        <v>6.4889999999999999</v>
      </c>
      <c r="L19" s="7">
        <v>2.0720000000000001</v>
      </c>
      <c r="M19" s="7">
        <v>8.2378999999999994E-3</v>
      </c>
      <c r="N19" s="7">
        <v>-2.5045999999999999</v>
      </c>
      <c r="O19" s="7">
        <v>2.25</v>
      </c>
      <c r="P19" s="7">
        <v>-3.0956999999999999</v>
      </c>
      <c r="Q19" s="7">
        <v>1.1240000000000001</v>
      </c>
      <c r="R19" s="7">
        <v>0.44236999999999999</v>
      </c>
      <c r="T19" s="4">
        <v>29.158999999999999</v>
      </c>
      <c r="U19" s="4">
        <v>2.4847000000000001E-2</v>
      </c>
      <c r="V19" s="8">
        <v>-8.9486000000000008</v>
      </c>
      <c r="W19" s="8">
        <v>10.6692</v>
      </c>
      <c r="X19" s="4">
        <v>-26.6632</v>
      </c>
      <c r="Y19" s="7">
        <v>2.8630000000000001E-3</v>
      </c>
      <c r="Z19" s="4">
        <v>0.30913000000000002</v>
      </c>
      <c r="AA19" s="4">
        <f t="shared" si="3"/>
        <v>-26.6632</v>
      </c>
      <c r="AB19" s="7">
        <f t="shared" si="4"/>
        <v>0</v>
      </c>
    </row>
    <row r="22" spans="1:28" x14ac:dyDescent="0.25">
      <c r="B22" s="11"/>
      <c r="C22" s="11"/>
      <c r="D22" s="11"/>
      <c r="E22" s="11"/>
    </row>
    <row r="23" spans="1:28" x14ac:dyDescent="0.25">
      <c r="A23" s="4" t="s">
        <v>151</v>
      </c>
      <c r="B23" s="11" t="s">
        <v>73</v>
      </c>
      <c r="C23" s="11" t="s">
        <v>115</v>
      </c>
      <c r="D23" s="11" t="s">
        <v>116</v>
      </c>
      <c r="E23" s="11" t="s">
        <v>117</v>
      </c>
      <c r="F23" s="11" t="s">
        <v>118</v>
      </c>
      <c r="G23" s="11" t="s">
        <v>119</v>
      </c>
    </row>
    <row r="24" spans="1:28" x14ac:dyDescent="0.25">
      <c r="A24" s="7" t="s">
        <v>121</v>
      </c>
      <c r="B24" s="12">
        <v>145</v>
      </c>
      <c r="C24" s="11">
        <v>-24.187899999999999</v>
      </c>
      <c r="D24" s="11">
        <v>-23.750499999999999</v>
      </c>
      <c r="E24" s="11">
        <v>-23.847300000000001</v>
      </c>
      <c r="F24">
        <f>SUM(C24:E24)/3</f>
        <v>-23.928566666666669</v>
      </c>
      <c r="G24">
        <f>_xlfn.STDEV.P(C24:E24)</f>
        <v>0.18758623498422133</v>
      </c>
    </row>
    <row r="25" spans="1:28" x14ac:dyDescent="0.25">
      <c r="A25" t="s">
        <v>121</v>
      </c>
      <c r="B25" s="12">
        <v>180</v>
      </c>
      <c r="C25" s="7">
        <v>-25.878299999999996</v>
      </c>
      <c r="D25" s="7">
        <v>-25.5061</v>
      </c>
      <c r="E25" s="7">
        <v>-25.795400000000001</v>
      </c>
      <c r="F25" s="7">
        <f>SUM(C25:E25)/3</f>
        <v>-25.726600000000001</v>
      </c>
      <c r="G25">
        <f>_xlfn.STDEV.P(C25:E25)</f>
        <v>0.15954788205008014</v>
      </c>
    </row>
    <row r="26" spans="1:28" x14ac:dyDescent="0.25">
      <c r="A26" t="s">
        <v>120</v>
      </c>
      <c r="B26" s="12">
        <v>210</v>
      </c>
      <c r="C26" s="7">
        <v>0</v>
      </c>
      <c r="D26" s="7">
        <v>-25.869</v>
      </c>
      <c r="E26" s="7">
        <v>-25.917400000000001</v>
      </c>
      <c r="F26" s="7">
        <f>SUM(D26:E26)/2</f>
        <v>-25.8932</v>
      </c>
      <c r="G26">
        <f>_xlfn.STDEV.P(D26:E26)</f>
        <v>2.4200000000000443E-2</v>
      </c>
    </row>
    <row r="27" spans="1:28" x14ac:dyDescent="0.25">
      <c r="A27" s="7" t="s">
        <v>121</v>
      </c>
      <c r="B27" s="12">
        <v>270</v>
      </c>
      <c r="C27" s="7">
        <v>-25.367100000000001</v>
      </c>
      <c r="D27" s="7">
        <v>-25.8108</v>
      </c>
      <c r="E27" s="7">
        <v>-25.360900000000001</v>
      </c>
      <c r="F27" s="7">
        <f>SUM(C27:E27)/3</f>
        <v>-25.512933333333336</v>
      </c>
      <c r="G27">
        <f>_xlfn.STDEV.P(C27:E27)</f>
        <v>0.21063874815005465</v>
      </c>
    </row>
    <row r="28" spans="1:28" x14ac:dyDescent="0.25">
      <c r="A28" s="7" t="s">
        <v>121</v>
      </c>
      <c r="B28" s="12">
        <v>355</v>
      </c>
      <c r="C28" s="7">
        <v>0</v>
      </c>
      <c r="D28" s="7">
        <v>-26.442100000000003</v>
      </c>
      <c r="E28" s="7">
        <v>-26.6632</v>
      </c>
      <c r="F28" s="7">
        <f>SUM(D28:E28)/2</f>
        <v>-26.55265</v>
      </c>
      <c r="G28">
        <f>_xlfn.STDEV.P(D28:E28)</f>
        <v>0.11054999999999815</v>
      </c>
    </row>
    <row r="29" spans="1:28" x14ac:dyDescent="0.25">
      <c r="B29" s="12"/>
      <c r="C29" s="11"/>
      <c r="D29" s="11"/>
      <c r="E29" s="11"/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5"/>
  <sheetViews>
    <sheetView tabSelected="1" topLeftCell="F1" zoomScale="90" zoomScaleNormal="90" workbookViewId="0">
      <selection activeCell="Z7" sqref="Z7"/>
    </sheetView>
  </sheetViews>
  <sheetFormatPr defaultRowHeight="15" x14ac:dyDescent="0.25"/>
  <cols>
    <col min="1" max="1" width="23" customWidth="1"/>
    <col min="2" max="2" width="11.42578125" customWidth="1"/>
    <col min="12" max="18" width="10.42578125" customWidth="1"/>
    <col min="19" max="19" width="9" customWidth="1"/>
    <col min="20" max="20" width="26.7109375" customWidth="1"/>
  </cols>
  <sheetData>
    <row r="1" spans="1:26" s="18" customFormat="1" x14ac:dyDescent="0.25"/>
    <row r="2" spans="1:26" s="18" customFormat="1" x14ac:dyDescent="0.25"/>
    <row r="3" spans="1:26" s="18" customFormat="1" x14ac:dyDescent="0.25">
      <c r="A3" s="14"/>
      <c r="B3" s="18" t="s">
        <v>1</v>
      </c>
      <c r="E3" s="18" t="s">
        <v>112</v>
      </c>
      <c r="F3" s="4" t="s">
        <v>73</v>
      </c>
      <c r="G3" s="4" t="s">
        <v>73</v>
      </c>
      <c r="H3" s="8"/>
      <c r="I3" s="8"/>
      <c r="M3" s="4" t="s">
        <v>3</v>
      </c>
      <c r="N3" s="4"/>
      <c r="O3" s="8"/>
      <c r="P3" s="8"/>
      <c r="Q3" s="4"/>
      <c r="T3" s="4"/>
      <c r="U3" s="18" t="s">
        <v>78</v>
      </c>
    </row>
    <row r="4" spans="1:26" s="18" customFormat="1" x14ac:dyDescent="0.25">
      <c r="A4" s="14"/>
      <c r="B4" s="18" t="s">
        <v>4</v>
      </c>
      <c r="C4" s="14" t="s">
        <v>5</v>
      </c>
      <c r="D4" s="14" t="s">
        <v>113</v>
      </c>
      <c r="E4" s="14"/>
      <c r="F4" s="19" t="s">
        <v>74</v>
      </c>
      <c r="G4" s="4" t="s">
        <v>0</v>
      </c>
      <c r="H4" s="8" t="s">
        <v>6</v>
      </c>
      <c r="I4" s="8" t="s">
        <v>7</v>
      </c>
      <c r="J4" s="18" t="s">
        <v>8</v>
      </c>
      <c r="M4" s="4" t="s">
        <v>16</v>
      </c>
      <c r="N4" s="4" t="s">
        <v>17</v>
      </c>
      <c r="O4" s="8" t="s">
        <v>18</v>
      </c>
      <c r="P4" s="8" t="s">
        <v>19</v>
      </c>
      <c r="Q4" s="4" t="s">
        <v>20</v>
      </c>
      <c r="R4" s="18" t="s">
        <v>21</v>
      </c>
      <c r="S4" s="18" t="s">
        <v>22</v>
      </c>
      <c r="T4" s="4" t="s">
        <v>77</v>
      </c>
      <c r="U4" s="18" t="s">
        <v>79</v>
      </c>
      <c r="V4" s="18" t="s">
        <v>122</v>
      </c>
      <c r="X4" s="18" t="s">
        <v>155</v>
      </c>
      <c r="Y4" s="18" t="s">
        <v>156</v>
      </c>
      <c r="Z4" s="18" t="s">
        <v>157</v>
      </c>
    </row>
    <row r="5" spans="1:26" s="14" customFormat="1" x14ac:dyDescent="0.25">
      <c r="D5" s="21"/>
      <c r="E5" s="21"/>
      <c r="F5" s="19"/>
      <c r="G5" s="19"/>
      <c r="H5" s="20"/>
      <c r="I5" s="20"/>
      <c r="M5" s="19"/>
      <c r="N5" s="19"/>
      <c r="O5" s="20"/>
      <c r="P5" s="20"/>
      <c r="Q5" s="19"/>
      <c r="T5" s="19"/>
    </row>
    <row r="6" spans="1:26" s="18" customFormat="1" x14ac:dyDescent="0.25">
      <c r="A6" s="14"/>
      <c r="B6" s="2">
        <v>20160406</v>
      </c>
      <c r="C6" s="14" t="s">
        <v>25</v>
      </c>
      <c r="D6" s="21">
        <v>1</v>
      </c>
      <c r="E6" s="21" t="s">
        <v>114</v>
      </c>
      <c r="F6" s="19">
        <v>120</v>
      </c>
      <c r="G6" s="4">
        <v>1.2</v>
      </c>
      <c r="H6" s="8">
        <v>73418</v>
      </c>
      <c r="I6" s="8">
        <v>2.4580000000000002</v>
      </c>
      <c r="M6" s="4">
        <v>491.51799999999997</v>
      </c>
      <c r="N6" s="4">
        <v>1.5694999999999999</v>
      </c>
      <c r="O6" s="8">
        <v>4.3766999999999996</v>
      </c>
      <c r="P6" s="8">
        <v>5.9288999999999996</v>
      </c>
      <c r="Q6" s="4">
        <v>-25.184799999999999</v>
      </c>
      <c r="R6" s="18">
        <v>1.7885999999999999E-2</v>
      </c>
      <c r="S6" s="18">
        <v>7.6160000000000005E-2</v>
      </c>
      <c r="T6" s="4">
        <v>-25.116194144189148</v>
      </c>
      <c r="U6" s="18">
        <v>6.8605855810851324E-2</v>
      </c>
      <c r="V6" s="18">
        <v>0</v>
      </c>
      <c r="X6" s="18">
        <f>SUM(Q$6:Q$8)/3</f>
        <v>-24.825933333333335</v>
      </c>
      <c r="Y6" s="18">
        <f>Q6-X6</f>
        <v>-0.358866666666664</v>
      </c>
      <c r="Z6" s="18">
        <f>ABS(Y6)</f>
        <v>0.358866666666664</v>
      </c>
    </row>
    <row r="7" spans="1:26" s="18" customFormat="1" x14ac:dyDescent="0.25">
      <c r="A7" s="14"/>
      <c r="B7" s="13">
        <v>20160427</v>
      </c>
      <c r="C7" s="14" t="s">
        <v>129</v>
      </c>
      <c r="D7" s="14">
        <v>2</v>
      </c>
      <c r="E7" s="14" t="s">
        <v>114</v>
      </c>
      <c r="F7" s="19">
        <v>120</v>
      </c>
      <c r="G7" s="4">
        <v>1.2</v>
      </c>
      <c r="H7" s="18">
        <v>74375</v>
      </c>
      <c r="I7" s="18">
        <v>5.9109999999999996</v>
      </c>
      <c r="M7" s="4">
        <v>66.271000000000001</v>
      </c>
      <c r="N7" s="4">
        <v>1.8170999999999999</v>
      </c>
      <c r="O7" s="18">
        <v>2.0068999999999999</v>
      </c>
      <c r="P7" s="18">
        <v>1.5673999999999999</v>
      </c>
      <c r="Q7" s="4">
        <v>-24.720099999999999</v>
      </c>
      <c r="R7" s="18">
        <v>6.4523999999999998E-2</v>
      </c>
      <c r="S7" s="18">
        <v>0.11089</v>
      </c>
      <c r="T7" s="4">
        <v>-24.0005204675771</v>
      </c>
      <c r="U7" s="18">
        <v>0.71957953242289818</v>
      </c>
      <c r="X7" s="18">
        <f>SUM(Q$6:Q$8)/3</f>
        <v>-24.825933333333335</v>
      </c>
      <c r="Y7" s="18">
        <f>Q7-X7</f>
        <v>0.10583333333333655</v>
      </c>
      <c r="Z7" s="18">
        <f t="shared" ref="Z7:Z59" si="0">ABS(Y7)</f>
        <v>0.10583333333333655</v>
      </c>
    </row>
    <row r="8" spans="1:26" s="18" customFormat="1" x14ac:dyDescent="0.25">
      <c r="A8" s="14"/>
      <c r="B8" s="13">
        <v>20160427</v>
      </c>
      <c r="C8" s="14" t="s">
        <v>131</v>
      </c>
      <c r="D8" s="14">
        <v>3</v>
      </c>
      <c r="E8" s="14" t="s">
        <v>114</v>
      </c>
      <c r="F8" s="19">
        <v>120</v>
      </c>
      <c r="G8" s="4">
        <v>1.2</v>
      </c>
      <c r="H8" s="18">
        <v>74380</v>
      </c>
      <c r="I8" s="18">
        <v>5.742</v>
      </c>
      <c r="M8" s="4">
        <v>62.243000000000002</v>
      </c>
      <c r="N8" s="4">
        <v>1.7565</v>
      </c>
      <c r="O8" s="18">
        <v>2.0068999999999999</v>
      </c>
      <c r="P8" s="18">
        <v>1.5673999999999999</v>
      </c>
      <c r="Q8" s="4">
        <v>-24.572900000000001</v>
      </c>
      <c r="R8" s="18">
        <v>6.4523999999999998E-2</v>
      </c>
      <c r="S8" s="18">
        <v>0.11089</v>
      </c>
      <c r="T8" s="4">
        <v>-23.757972696212153</v>
      </c>
      <c r="U8" s="18">
        <v>0.81492730378784728</v>
      </c>
      <c r="X8" s="18">
        <f>SUM(Q$6:Q$8)/3</f>
        <v>-24.825933333333335</v>
      </c>
      <c r="Y8" s="18">
        <f>Q8-X8</f>
        <v>0.25303333333333455</v>
      </c>
      <c r="Z8" s="18">
        <f t="shared" si="0"/>
        <v>0.25303333333333455</v>
      </c>
    </row>
    <row r="9" spans="1:26" s="18" customFormat="1" x14ac:dyDescent="0.25">
      <c r="A9" s="14"/>
      <c r="B9" s="2">
        <v>20160406</v>
      </c>
      <c r="C9" s="14" t="s">
        <v>60</v>
      </c>
      <c r="D9" s="21">
        <v>1</v>
      </c>
      <c r="E9" s="21" t="s">
        <v>114</v>
      </c>
      <c r="F9" s="19">
        <v>145</v>
      </c>
      <c r="G9" s="4">
        <v>1.45</v>
      </c>
      <c r="H9" s="8">
        <v>73427</v>
      </c>
      <c r="I9" s="8">
        <v>2.7549999999999999</v>
      </c>
      <c r="M9" s="4">
        <v>493.34399999999999</v>
      </c>
      <c r="N9" s="4">
        <v>1.4049</v>
      </c>
      <c r="O9" s="8">
        <v>4.3766999999999996</v>
      </c>
      <c r="P9" s="8">
        <v>5.9288999999999996</v>
      </c>
      <c r="Q9" s="4">
        <v>-24.187899999999999</v>
      </c>
      <c r="R9" s="18">
        <v>1.7885999999999999E-2</v>
      </c>
      <c r="S9" s="18">
        <v>7.6160000000000005E-2</v>
      </c>
      <c r="T9" s="4">
        <v>-24.093600568894789</v>
      </c>
      <c r="U9" s="18">
        <v>9.4299431105209663E-2</v>
      </c>
      <c r="V9" s="18">
        <v>0.18758623498422133</v>
      </c>
      <c r="X9" s="18">
        <f>SUM(Q9:Q11)/3</f>
        <v>-23.928566666666669</v>
      </c>
      <c r="Y9" s="18">
        <f>Q$9-X$9</f>
        <v>-0.25933333333333053</v>
      </c>
      <c r="Z9" s="18">
        <f t="shared" si="0"/>
        <v>0.25933333333333053</v>
      </c>
    </row>
    <row r="10" spans="1:26" s="18" customFormat="1" x14ac:dyDescent="0.25">
      <c r="A10" s="14"/>
      <c r="B10" s="3">
        <v>20160407</v>
      </c>
      <c r="C10" s="14" t="s">
        <v>103</v>
      </c>
      <c r="D10" s="21">
        <v>2</v>
      </c>
      <c r="E10" s="21" t="s">
        <v>114</v>
      </c>
      <c r="F10" s="19">
        <v>145</v>
      </c>
      <c r="G10" s="4">
        <v>1.45</v>
      </c>
      <c r="H10" s="8">
        <v>73530</v>
      </c>
      <c r="I10" s="8">
        <v>2.6920000000000002</v>
      </c>
      <c r="M10" s="4">
        <v>473.75</v>
      </c>
      <c r="N10" s="4">
        <v>1.302</v>
      </c>
      <c r="O10" s="8">
        <v>-8.9486000000000008</v>
      </c>
      <c r="P10" s="8">
        <v>10.6692</v>
      </c>
      <c r="Q10" s="4">
        <v>-23.750499999999999</v>
      </c>
      <c r="R10" s="18">
        <v>2.8630000000000001E-3</v>
      </c>
      <c r="S10" s="4">
        <v>0.30913000000000002</v>
      </c>
      <c r="T10" s="4">
        <v>-23.640323150623832</v>
      </c>
      <c r="U10" s="18">
        <v>0.11017684937616679</v>
      </c>
      <c r="V10" s="18">
        <v>0.18758623498422133</v>
      </c>
      <c r="Y10" s="18">
        <f>Q$9-X$9</f>
        <v>-0.25933333333333053</v>
      </c>
      <c r="Z10" s="18">
        <f t="shared" si="0"/>
        <v>0.25933333333333053</v>
      </c>
    </row>
    <row r="11" spans="1:26" s="18" customFormat="1" x14ac:dyDescent="0.25">
      <c r="A11" s="14"/>
      <c r="B11" s="3">
        <v>20160407</v>
      </c>
      <c r="C11" s="14" t="s">
        <v>104</v>
      </c>
      <c r="D11" s="21">
        <v>3</v>
      </c>
      <c r="E11" s="21" t="s">
        <v>114</v>
      </c>
      <c r="F11" s="19">
        <v>145</v>
      </c>
      <c r="G11" s="4">
        <v>1.45</v>
      </c>
      <c r="H11" s="8">
        <v>73531</v>
      </c>
      <c r="I11" s="8">
        <v>2.8730000000000002</v>
      </c>
      <c r="M11" s="4">
        <v>410.738</v>
      </c>
      <c r="N11" s="4">
        <v>1.0549999999999999</v>
      </c>
      <c r="O11" s="8">
        <v>-8.9486000000000008</v>
      </c>
      <c r="P11" s="8">
        <v>10.6692</v>
      </c>
      <c r="Q11" s="4">
        <v>-23.847300000000001</v>
      </c>
      <c r="R11" s="18">
        <v>2.8630000000000001E-3</v>
      </c>
      <c r="S11" s="4">
        <v>0.30913000000000002</v>
      </c>
      <c r="T11" s="4">
        <v>-23.722732352638356</v>
      </c>
      <c r="U11" s="18">
        <v>0.12456764736164416</v>
      </c>
      <c r="V11" s="18">
        <v>0.18758623498422133</v>
      </c>
      <c r="Y11" s="18">
        <f>Q$9-X$9</f>
        <v>-0.25933333333333053</v>
      </c>
      <c r="Z11" s="18">
        <f t="shared" si="0"/>
        <v>0.25933333333333053</v>
      </c>
    </row>
    <row r="12" spans="1:26" s="18" customFormat="1" x14ac:dyDescent="0.25">
      <c r="A12" s="14"/>
      <c r="B12" s="2">
        <v>20160406</v>
      </c>
      <c r="C12" s="14" t="s">
        <v>31</v>
      </c>
      <c r="D12" s="21">
        <v>1</v>
      </c>
      <c r="E12" s="21" t="s">
        <v>114</v>
      </c>
      <c r="F12" s="19">
        <v>180</v>
      </c>
      <c r="G12" s="4">
        <v>1.8</v>
      </c>
      <c r="H12" s="8">
        <v>73437</v>
      </c>
      <c r="I12" s="8">
        <v>3.2509999999999999</v>
      </c>
      <c r="M12" s="4">
        <v>195.828</v>
      </c>
      <c r="N12" s="4">
        <v>0.55974000000000002</v>
      </c>
      <c r="O12" s="8">
        <v>4.3766999999999996</v>
      </c>
      <c r="P12" s="8">
        <v>5.9288999999999996</v>
      </c>
      <c r="Q12" s="4">
        <v>-25.878299999999999</v>
      </c>
      <c r="R12" s="18">
        <v>1.7885999999999999E-2</v>
      </c>
      <c r="S12" s="18">
        <v>7.6160000000000005E-2</v>
      </c>
      <c r="T12" s="4">
        <v>-25.746387737210661</v>
      </c>
      <c r="U12" s="18">
        <v>0.13191226278933854</v>
      </c>
      <c r="V12" s="18">
        <v>0.15954788205008014</v>
      </c>
      <c r="X12" s="18">
        <f>SUM(Q12:Q14)/3</f>
        <v>-25.726600000000001</v>
      </c>
      <c r="Y12" s="18">
        <f>Q12-X12</f>
        <v>-0.15169999999999817</v>
      </c>
      <c r="Z12" s="18">
        <f t="shared" si="0"/>
        <v>0.15169999999999817</v>
      </c>
    </row>
    <row r="13" spans="1:26" s="18" customFormat="1" x14ac:dyDescent="0.25">
      <c r="A13" s="14"/>
      <c r="B13" s="3">
        <v>20160407</v>
      </c>
      <c r="C13" s="14" t="s">
        <v>107</v>
      </c>
      <c r="D13" s="21">
        <v>2</v>
      </c>
      <c r="E13" s="21" t="s">
        <v>114</v>
      </c>
      <c r="F13" s="19">
        <v>180</v>
      </c>
      <c r="G13" s="4">
        <v>1.8</v>
      </c>
      <c r="H13" s="8">
        <v>73538</v>
      </c>
      <c r="I13" s="8">
        <v>3.6080000000000001</v>
      </c>
      <c r="M13" s="4">
        <v>279.05500000000001</v>
      </c>
      <c r="N13" s="4">
        <v>0.56560999999999995</v>
      </c>
      <c r="O13" s="8">
        <v>-8.9486000000000008</v>
      </c>
      <c r="P13" s="8">
        <v>10.6692</v>
      </c>
      <c r="Q13" s="4">
        <v>-25.5061</v>
      </c>
      <c r="R13" s="18">
        <v>2.8630000000000001E-3</v>
      </c>
      <c r="S13" s="4">
        <v>0.30913000000000002</v>
      </c>
      <c r="T13" s="4">
        <v>-25.39789696939447</v>
      </c>
      <c r="U13" s="18">
        <v>0.10820303060553016</v>
      </c>
      <c r="V13" s="18">
        <v>0.15954788205008014</v>
      </c>
      <c r="Y13" s="18">
        <f>Q14-X12</f>
        <v>-6.8799999999999528E-2</v>
      </c>
      <c r="Z13" s="18">
        <f t="shared" si="0"/>
        <v>6.8799999999999528E-2</v>
      </c>
    </row>
    <row r="14" spans="1:26" s="18" customFormat="1" x14ac:dyDescent="0.25">
      <c r="A14" s="14"/>
      <c r="B14" s="3">
        <v>20160407</v>
      </c>
      <c r="C14" s="14" t="s">
        <v>109</v>
      </c>
      <c r="D14" s="21">
        <v>3</v>
      </c>
      <c r="E14" s="21" t="s">
        <v>114</v>
      </c>
      <c r="F14" s="19">
        <v>180</v>
      </c>
      <c r="G14" s="4">
        <v>1.8</v>
      </c>
      <c r="H14" s="8">
        <v>73540</v>
      </c>
      <c r="I14" s="8">
        <v>3.4249999999999998</v>
      </c>
      <c r="M14" s="4">
        <v>207.44</v>
      </c>
      <c r="N14" s="4">
        <v>0.43857000000000002</v>
      </c>
      <c r="O14" s="8">
        <v>-8.9486000000000008</v>
      </c>
      <c r="P14" s="8">
        <v>10.6692</v>
      </c>
      <c r="Q14" s="4">
        <v>-25.795400000000001</v>
      </c>
      <c r="R14" s="18">
        <v>2.8630000000000001E-3</v>
      </c>
      <c r="S14" s="4">
        <v>0.30913000000000002</v>
      </c>
      <c r="T14" s="4">
        <v>-25.666022113906497</v>
      </c>
      <c r="U14" s="18">
        <v>0.1293778860935042</v>
      </c>
      <c r="V14" s="18">
        <v>0.15954788205008014</v>
      </c>
      <c r="Y14" s="18">
        <f>Q15-X12</f>
        <v>-1.8060999999999972</v>
      </c>
      <c r="Z14" s="18">
        <f t="shared" si="0"/>
        <v>1.8060999999999972</v>
      </c>
    </row>
    <row r="15" spans="1:26" s="18" customFormat="1" x14ac:dyDescent="0.25">
      <c r="A15" s="14"/>
      <c r="B15" s="2">
        <v>20160406</v>
      </c>
      <c r="C15" s="14" t="s">
        <v>34</v>
      </c>
      <c r="D15" s="21">
        <v>1</v>
      </c>
      <c r="E15" s="21" t="s">
        <v>114</v>
      </c>
      <c r="F15" s="19">
        <v>210</v>
      </c>
      <c r="G15" s="4">
        <v>2.1</v>
      </c>
      <c r="H15" s="8">
        <v>73448</v>
      </c>
      <c r="I15" s="8">
        <v>3.7669999999999999</v>
      </c>
      <c r="M15" s="4">
        <v>211.75800000000001</v>
      </c>
      <c r="N15" s="4">
        <v>0.51222000000000001</v>
      </c>
      <c r="O15" s="8">
        <v>4.3766999999999996</v>
      </c>
      <c r="P15" s="8">
        <v>5.9288999999999996</v>
      </c>
      <c r="Q15" s="4">
        <v>-27.532699999999998</v>
      </c>
      <c r="R15" s="18">
        <v>1.7885999999999999E-2</v>
      </c>
      <c r="S15" s="18">
        <v>7.6160000000000005E-2</v>
      </c>
      <c r="T15" s="4">
        <v>-27.515280412349512</v>
      </c>
      <c r="U15" s="18">
        <v>1.741958765048679E-2</v>
      </c>
      <c r="V15" s="18">
        <v>0.77312025369063087</v>
      </c>
      <c r="X15" s="18">
        <f>SUM(Q15:Q17)/3</f>
        <v>-26.439699999999998</v>
      </c>
      <c r="Y15" s="18">
        <f>Q16-X15</f>
        <v>0.57069999999999865</v>
      </c>
      <c r="Z15" s="18">
        <f t="shared" si="0"/>
        <v>0.57069999999999865</v>
      </c>
    </row>
    <row r="16" spans="1:26" s="18" customFormat="1" x14ac:dyDescent="0.25">
      <c r="A16" s="14"/>
      <c r="B16" s="3">
        <v>20160407</v>
      </c>
      <c r="C16" s="14" t="s">
        <v>108</v>
      </c>
      <c r="D16" s="21">
        <v>2</v>
      </c>
      <c r="E16" s="21" t="s">
        <v>114</v>
      </c>
      <c r="F16" s="19">
        <v>210</v>
      </c>
      <c r="G16" s="4">
        <v>2.1</v>
      </c>
      <c r="H16" s="8">
        <v>73539</v>
      </c>
      <c r="I16" s="8">
        <v>4.0439999999999996</v>
      </c>
      <c r="M16" s="4">
        <v>145.28100000000001</v>
      </c>
      <c r="N16" s="4">
        <v>0.25583</v>
      </c>
      <c r="O16" s="8">
        <v>-8.9486000000000008</v>
      </c>
      <c r="P16" s="8">
        <v>10.6692</v>
      </c>
      <c r="Q16" s="4">
        <v>-25.869</v>
      </c>
      <c r="R16" s="18">
        <v>2.8630000000000001E-3</v>
      </c>
      <c r="S16" s="4">
        <v>0.30913000000000002</v>
      </c>
      <c r="T16" s="4">
        <v>-25.685987660456703</v>
      </c>
      <c r="U16" s="18">
        <v>0.18301233954329632</v>
      </c>
      <c r="V16" s="18">
        <v>0.77312025369063087</v>
      </c>
      <c r="Y16" s="18">
        <f>Q17-X15</f>
        <v>0.52229999999999777</v>
      </c>
      <c r="Z16" s="18">
        <f t="shared" si="0"/>
        <v>0.52229999999999777</v>
      </c>
    </row>
    <row r="17" spans="1:26" s="18" customFormat="1" x14ac:dyDescent="0.25">
      <c r="A17" s="14"/>
      <c r="B17" s="3">
        <v>20160407</v>
      </c>
      <c r="C17" s="14" t="s">
        <v>110</v>
      </c>
      <c r="D17" s="21">
        <v>3</v>
      </c>
      <c r="E17" s="21" t="s">
        <v>114</v>
      </c>
      <c r="F17" s="19">
        <v>210</v>
      </c>
      <c r="G17" s="4">
        <v>2.1</v>
      </c>
      <c r="H17" s="8">
        <v>73541</v>
      </c>
      <c r="I17" s="8">
        <v>3.8570000000000002</v>
      </c>
      <c r="M17" s="4">
        <v>129.80099999999999</v>
      </c>
      <c r="N17" s="4">
        <v>0.23805000000000001</v>
      </c>
      <c r="O17" s="8">
        <v>-8.9486000000000008</v>
      </c>
      <c r="P17" s="8">
        <v>10.6692</v>
      </c>
      <c r="Q17" s="4">
        <v>-25.917400000000001</v>
      </c>
      <c r="R17" s="18">
        <v>2.8630000000000001E-3</v>
      </c>
      <c r="S17" s="4">
        <v>0.30913000000000002</v>
      </c>
      <c r="T17" s="4">
        <v>-25.715398092370151</v>
      </c>
      <c r="U17" s="18">
        <v>0.2020019076298496</v>
      </c>
      <c r="V17" s="18">
        <v>0.77312025369063087</v>
      </c>
      <c r="Y17" s="18">
        <f>X$15-Q17</f>
        <v>-0.52229999999999777</v>
      </c>
      <c r="Z17" s="18">
        <f t="shared" si="0"/>
        <v>0.52229999999999777</v>
      </c>
    </row>
    <row r="18" spans="1:26" s="18" customFormat="1" x14ac:dyDescent="0.25">
      <c r="A18" s="22"/>
      <c r="B18" s="6">
        <v>20160407</v>
      </c>
      <c r="C18" s="14" t="s">
        <v>38</v>
      </c>
      <c r="D18" s="21">
        <v>1</v>
      </c>
      <c r="E18" s="21" t="s">
        <v>114</v>
      </c>
      <c r="F18" s="19">
        <v>250</v>
      </c>
      <c r="G18" s="4">
        <v>2.5</v>
      </c>
      <c r="H18" s="8">
        <v>73466</v>
      </c>
      <c r="I18" s="8">
        <v>4.5220000000000002</v>
      </c>
      <c r="M18" s="4">
        <v>112.74</v>
      </c>
      <c r="N18" s="4">
        <v>0.16864999999999999</v>
      </c>
      <c r="O18" s="8">
        <v>1.9202999999999999</v>
      </c>
      <c r="P18" s="8">
        <v>14.536899999999999</v>
      </c>
      <c r="Q18" s="4">
        <v>-25.577400000000001</v>
      </c>
      <c r="R18" s="18">
        <v>-8.5040000000000004E-2</v>
      </c>
      <c r="S18" s="18">
        <v>0.37947999999999998</v>
      </c>
      <c r="T18" s="4">
        <v>-25.298543071794338</v>
      </c>
      <c r="U18" s="18">
        <v>0.27885692820566277</v>
      </c>
      <c r="V18" s="18">
        <v>0</v>
      </c>
      <c r="X18" s="18">
        <f>SUM(Q18:Q20)/3</f>
        <v>-25.125</v>
      </c>
      <c r="Y18" s="18">
        <f>X$18-Q18</f>
        <v>0.4524000000000008</v>
      </c>
      <c r="Z18" s="18">
        <f t="shared" si="0"/>
        <v>0.4524000000000008</v>
      </c>
    </row>
    <row r="19" spans="1:26" s="18" customFormat="1" x14ac:dyDescent="0.25">
      <c r="A19" s="14"/>
      <c r="B19" s="13">
        <v>20160427</v>
      </c>
      <c r="C19" s="14" t="s">
        <v>144</v>
      </c>
      <c r="D19" s="14">
        <v>2</v>
      </c>
      <c r="E19" s="14" t="s">
        <v>114</v>
      </c>
      <c r="F19" s="19">
        <v>250</v>
      </c>
      <c r="G19" s="4">
        <v>2.5</v>
      </c>
      <c r="H19" s="18">
        <v>74396</v>
      </c>
      <c r="I19" s="18">
        <v>5.8339999999999996</v>
      </c>
      <c r="M19" s="4">
        <v>5.7590000000000003</v>
      </c>
      <c r="N19" s="4">
        <v>0.15504000000000001</v>
      </c>
      <c r="O19" s="18">
        <v>2.0068999999999999</v>
      </c>
      <c r="P19" s="18">
        <v>1.5673999999999999</v>
      </c>
      <c r="Q19" s="4">
        <v>-25.007100000000001</v>
      </c>
      <c r="R19" s="18">
        <v>6.4523999999999998E-2</v>
      </c>
      <c r="S19" s="18">
        <v>0.11089</v>
      </c>
      <c r="T19" s="4">
        <v>-30.198040163691882</v>
      </c>
      <c r="U19" s="18">
        <v>-5.1909401636918808</v>
      </c>
      <c r="Y19" s="18">
        <f>X$18-Q19</f>
        <v>-0.11789999999999878</v>
      </c>
      <c r="Z19" s="18">
        <f t="shared" si="0"/>
        <v>0.11789999999999878</v>
      </c>
    </row>
    <row r="20" spans="1:26" s="18" customFormat="1" x14ac:dyDescent="0.25">
      <c r="A20" s="14"/>
      <c r="B20" s="13">
        <v>20160427</v>
      </c>
      <c r="C20" s="14" t="s">
        <v>145</v>
      </c>
      <c r="D20" s="14">
        <v>3</v>
      </c>
      <c r="E20" s="14" t="s">
        <v>114</v>
      </c>
      <c r="F20" s="19">
        <v>250</v>
      </c>
      <c r="G20" s="4">
        <v>2.5</v>
      </c>
      <c r="H20" s="18">
        <v>74401</v>
      </c>
      <c r="I20" s="18">
        <v>5.7240000000000002</v>
      </c>
      <c r="M20" s="4">
        <v>7.8079999999999998</v>
      </c>
      <c r="N20" s="4">
        <v>0.21621000000000001</v>
      </c>
      <c r="O20" s="18">
        <v>2.0068999999999999</v>
      </c>
      <c r="P20" s="18">
        <v>1.5673999999999999</v>
      </c>
      <c r="Q20" s="4">
        <v>-24.790500000000002</v>
      </c>
      <c r="R20" s="18">
        <v>6.4523999999999998E-2</v>
      </c>
      <c r="S20" s="18">
        <v>0.11089</v>
      </c>
      <c r="T20" s="4">
        <v>-32.815213915806062</v>
      </c>
      <c r="U20" s="18">
        <v>-8.0247139158060605</v>
      </c>
      <c r="Y20" s="18">
        <f>X$18-Q20</f>
        <v>-0.33449999999999847</v>
      </c>
      <c r="Z20" s="18">
        <f t="shared" si="0"/>
        <v>0.33449999999999847</v>
      </c>
    </row>
    <row r="21" spans="1:26" s="18" customFormat="1" x14ac:dyDescent="0.25">
      <c r="A21" s="22"/>
      <c r="B21" s="6">
        <v>20160407</v>
      </c>
      <c r="C21" s="14" t="s">
        <v>40</v>
      </c>
      <c r="D21" s="21">
        <v>1</v>
      </c>
      <c r="E21" s="21" t="s">
        <v>114</v>
      </c>
      <c r="F21" s="19">
        <v>270</v>
      </c>
      <c r="G21" s="4">
        <v>2.7</v>
      </c>
      <c r="H21" s="8">
        <v>73470</v>
      </c>
      <c r="I21" s="8">
        <v>4.8949999999999996</v>
      </c>
      <c r="M21" s="4">
        <v>115.465</v>
      </c>
      <c r="N21" s="4">
        <v>0.16003999999999999</v>
      </c>
      <c r="O21" s="8">
        <v>1.9202999999999999</v>
      </c>
      <c r="P21" s="8">
        <v>14.536899999999999</v>
      </c>
      <c r="Q21" s="4">
        <v>-25.367100000000001</v>
      </c>
      <c r="R21" s="18">
        <v>-8.5040000000000004E-2</v>
      </c>
      <c r="S21" s="18">
        <v>0.37947999999999998</v>
      </c>
      <c r="T21" s="4">
        <v>-25.07005216547384</v>
      </c>
      <c r="U21" s="18">
        <v>0.29704783452616113</v>
      </c>
      <c r="V21" s="18">
        <v>0.21063874815005465</v>
      </c>
      <c r="X21" s="18">
        <f>SUM(Q21:Q23)/3</f>
        <v>-25.512933333333336</v>
      </c>
      <c r="Y21" s="18">
        <f>X$21-Q21</f>
        <v>-0.1458333333333357</v>
      </c>
      <c r="Z21" s="18">
        <f t="shared" si="0"/>
        <v>0.1458333333333357</v>
      </c>
    </row>
    <row r="22" spans="1:26" s="18" customFormat="1" x14ac:dyDescent="0.25">
      <c r="A22" s="14"/>
      <c r="B22" s="3">
        <v>20160407</v>
      </c>
      <c r="C22" s="14" t="s">
        <v>106</v>
      </c>
      <c r="D22" s="21">
        <v>2</v>
      </c>
      <c r="E22" s="21" t="s">
        <v>114</v>
      </c>
      <c r="F22" s="19">
        <v>270</v>
      </c>
      <c r="G22" s="4">
        <v>2.7</v>
      </c>
      <c r="H22" s="8">
        <v>73536</v>
      </c>
      <c r="I22" s="8">
        <v>4.8620000000000001</v>
      </c>
      <c r="M22" s="4">
        <v>87.8</v>
      </c>
      <c r="N22" s="4">
        <v>0.12386999999999999</v>
      </c>
      <c r="O22" s="8">
        <v>-8.9486000000000008</v>
      </c>
      <c r="P22" s="8">
        <v>10.6692</v>
      </c>
      <c r="Q22" s="4">
        <v>-25.8108</v>
      </c>
      <c r="R22" s="18">
        <v>2.8630000000000001E-3</v>
      </c>
      <c r="S22" s="4">
        <v>0.30913000000000002</v>
      </c>
      <c r="T22" s="4">
        <v>-25.478371805691946</v>
      </c>
      <c r="U22" s="18">
        <v>0.33242819430805426</v>
      </c>
      <c r="V22" s="18">
        <v>0.21063874815005465</v>
      </c>
      <c r="Y22" s="18">
        <f>X$21-Q22</f>
        <v>0.29786666666666406</v>
      </c>
      <c r="Z22" s="18">
        <f t="shared" si="0"/>
        <v>0.29786666666666406</v>
      </c>
    </row>
    <row r="23" spans="1:26" s="18" customFormat="1" x14ac:dyDescent="0.25">
      <c r="A23" s="14"/>
      <c r="B23" s="3">
        <v>20160407</v>
      </c>
      <c r="C23" s="14" t="s">
        <v>111</v>
      </c>
      <c r="D23" s="21">
        <v>3</v>
      </c>
      <c r="E23" s="21" t="s">
        <v>114</v>
      </c>
      <c r="F23" s="19">
        <v>270</v>
      </c>
      <c r="G23" s="4">
        <v>2.7</v>
      </c>
      <c r="H23" s="8">
        <v>73546</v>
      </c>
      <c r="I23" s="8">
        <v>4.8620000000000001</v>
      </c>
      <c r="M23" s="4">
        <v>112.568</v>
      </c>
      <c r="N23" s="4">
        <v>0.16219</v>
      </c>
      <c r="O23" s="8">
        <v>-8.9486000000000008</v>
      </c>
      <c r="P23" s="8">
        <v>10.6692</v>
      </c>
      <c r="Q23" s="4">
        <v>-25.360900000000001</v>
      </c>
      <c r="R23" s="18">
        <v>2.8630000000000001E-3</v>
      </c>
      <c r="S23" s="4">
        <v>0.30913000000000002</v>
      </c>
      <c r="T23" s="4">
        <v>-25.054475228796804</v>
      </c>
      <c r="U23" s="18">
        <v>0.30642477120319711</v>
      </c>
      <c r="V23" s="18">
        <v>0.21063874815005465</v>
      </c>
      <c r="Y23" s="18">
        <f>X$21-Q23</f>
        <v>-0.15203333333333546</v>
      </c>
      <c r="Z23" s="18">
        <f t="shared" si="0"/>
        <v>0.15203333333333546</v>
      </c>
    </row>
    <row r="24" spans="1:26" s="18" customFormat="1" x14ac:dyDescent="0.25">
      <c r="A24" s="22"/>
      <c r="B24" s="6">
        <v>20160407</v>
      </c>
      <c r="C24" s="14" t="s">
        <v>42</v>
      </c>
      <c r="D24" s="21">
        <v>1</v>
      </c>
      <c r="E24" s="14" t="s">
        <v>114</v>
      </c>
      <c r="F24" s="19">
        <v>300</v>
      </c>
      <c r="G24" s="4">
        <v>3</v>
      </c>
      <c r="H24" s="8">
        <v>73479</v>
      </c>
      <c r="I24" s="8">
        <v>5.2569999999999997</v>
      </c>
      <c r="M24" s="4">
        <v>102.255</v>
      </c>
      <c r="N24" s="4">
        <v>0.12986</v>
      </c>
      <c r="O24" s="8">
        <v>1.9202999999999999</v>
      </c>
      <c r="P24" s="8">
        <v>14.536899999999999</v>
      </c>
      <c r="Q24" s="4">
        <v>-25.379000000000001</v>
      </c>
      <c r="R24" s="18">
        <v>-8.5040000000000004E-2</v>
      </c>
      <c r="S24" s="18">
        <v>0.37947999999999998</v>
      </c>
      <c r="T24" s="4">
        <v>-25.03988429872285</v>
      </c>
      <c r="U24" s="18">
        <v>0.33911570127715152</v>
      </c>
      <c r="V24" s="18">
        <v>0</v>
      </c>
      <c r="X24" s="18">
        <f>SUM(Q24:Q26)/3</f>
        <v>-25.022600000000001</v>
      </c>
      <c r="Y24" s="18">
        <f>X$24-Q24</f>
        <v>0.35640000000000072</v>
      </c>
      <c r="Z24" s="18">
        <f t="shared" si="0"/>
        <v>0.35640000000000072</v>
      </c>
    </row>
    <row r="25" spans="1:26" s="18" customFormat="1" x14ac:dyDescent="0.25">
      <c r="A25" s="14"/>
      <c r="B25" s="13">
        <v>20160427</v>
      </c>
      <c r="C25" s="14" t="s">
        <v>123</v>
      </c>
      <c r="D25" s="14">
        <v>2</v>
      </c>
      <c r="E25" s="14" t="s">
        <v>114</v>
      </c>
      <c r="F25" s="19">
        <v>300</v>
      </c>
      <c r="G25" s="4">
        <v>3</v>
      </c>
      <c r="H25" s="18">
        <v>74369</v>
      </c>
      <c r="I25" s="18">
        <v>5.7510000000000003</v>
      </c>
      <c r="M25" s="4">
        <v>4.3289999999999997</v>
      </c>
      <c r="N25" s="4">
        <v>0.11686000000000001</v>
      </c>
      <c r="O25" s="18">
        <v>2.0068999999999999</v>
      </c>
      <c r="P25" s="18">
        <v>1.5673999999999999</v>
      </c>
      <c r="Q25" s="4">
        <v>-24.999600000000001</v>
      </c>
      <c r="R25" s="18">
        <v>6.4523999999999998E-2</v>
      </c>
      <c r="S25" s="18">
        <v>0.11089</v>
      </c>
      <c r="T25" s="4">
        <v>-29.295563237795349</v>
      </c>
      <c r="U25" s="18">
        <v>-4.2959632377953483</v>
      </c>
      <c r="Y25" s="18">
        <f>X$24-Q25</f>
        <v>-2.2999999999999687E-2</v>
      </c>
      <c r="Z25" s="18">
        <f t="shared" si="0"/>
        <v>2.2999999999999687E-2</v>
      </c>
    </row>
    <row r="26" spans="1:26" s="18" customFormat="1" x14ac:dyDescent="0.25">
      <c r="A26" s="14"/>
      <c r="B26" s="13">
        <v>20160427</v>
      </c>
      <c r="C26" s="14" t="s">
        <v>124</v>
      </c>
      <c r="D26" s="14">
        <v>3</v>
      </c>
      <c r="E26" s="14" t="s">
        <v>114</v>
      </c>
      <c r="F26" s="19">
        <v>300</v>
      </c>
      <c r="G26" s="4">
        <v>3</v>
      </c>
      <c r="H26" s="18">
        <v>74370</v>
      </c>
      <c r="I26" s="18">
        <v>5.5960000000000001</v>
      </c>
      <c r="M26" s="4">
        <v>3.6709999999999998</v>
      </c>
      <c r="N26" s="4">
        <v>0.10099</v>
      </c>
      <c r="O26" s="18">
        <v>2.0068999999999999</v>
      </c>
      <c r="P26" s="18">
        <v>1.5673999999999999</v>
      </c>
      <c r="Q26" s="4">
        <v>-24.6892</v>
      </c>
      <c r="R26" s="18">
        <v>6.4523999999999998E-2</v>
      </c>
      <c r="S26" s="18">
        <v>0.11089</v>
      </c>
      <c r="T26" s="4">
        <v>-29.104851748734465</v>
      </c>
      <c r="U26" s="18">
        <v>-4.4156517487344651</v>
      </c>
      <c r="Y26" s="18">
        <f>X$24-Q26</f>
        <v>-0.33340000000000103</v>
      </c>
      <c r="Z26" s="18">
        <f t="shared" si="0"/>
        <v>0.33340000000000103</v>
      </c>
    </row>
    <row r="27" spans="1:26" s="18" customFormat="1" x14ac:dyDescent="0.25">
      <c r="A27" s="22"/>
      <c r="B27" s="6">
        <v>20160407</v>
      </c>
      <c r="C27" s="14" t="s">
        <v>86</v>
      </c>
      <c r="D27" s="21">
        <v>1</v>
      </c>
      <c r="E27" s="14" t="s">
        <v>114</v>
      </c>
      <c r="F27" s="19">
        <v>305</v>
      </c>
      <c r="G27" s="4">
        <v>3.05</v>
      </c>
      <c r="H27" s="8">
        <v>73480</v>
      </c>
      <c r="I27" s="8">
        <v>5.5609999999999999</v>
      </c>
      <c r="M27" s="4">
        <v>120.09399999999999</v>
      </c>
      <c r="N27" s="4">
        <v>0.14721999999999999</v>
      </c>
      <c r="O27" s="8">
        <v>1.9202999999999999</v>
      </c>
      <c r="P27" s="8">
        <v>14.536899999999999</v>
      </c>
      <c r="Q27" s="4">
        <v>-25.408300000000001</v>
      </c>
      <c r="R27" s="18">
        <v>-8.5040000000000004E-2</v>
      </c>
      <c r="S27" s="18">
        <v>0.37947999999999998</v>
      </c>
      <c r="T27" s="4">
        <v>-25.128828470792353</v>
      </c>
      <c r="U27" s="18">
        <v>0.27947152920764751</v>
      </c>
      <c r="V27" s="18">
        <v>0</v>
      </c>
      <c r="X27" s="18">
        <f>SUM(Q27:Q29)/3</f>
        <v>-25.489633333333334</v>
      </c>
      <c r="Y27" s="18">
        <f>X$27-Q27</f>
        <v>-8.1333333333333258E-2</v>
      </c>
      <c r="Z27" s="18">
        <f t="shared" si="0"/>
        <v>8.1333333333333258E-2</v>
      </c>
    </row>
    <row r="28" spans="1:26" s="18" customFormat="1" x14ac:dyDescent="0.25">
      <c r="A28" s="14"/>
      <c r="B28" s="13">
        <v>20160427</v>
      </c>
      <c r="C28" s="14" t="s">
        <v>125</v>
      </c>
      <c r="D28" s="14">
        <v>2</v>
      </c>
      <c r="E28" s="14" t="s">
        <v>114</v>
      </c>
      <c r="F28" s="19">
        <v>305</v>
      </c>
      <c r="G28" s="4">
        <v>3.05</v>
      </c>
      <c r="H28" s="18">
        <v>74371</v>
      </c>
      <c r="I28" s="18">
        <v>6.0679999999999996</v>
      </c>
      <c r="M28" s="4">
        <v>7.3659999999999997</v>
      </c>
      <c r="N28" s="4">
        <v>0.19211</v>
      </c>
      <c r="O28" s="18">
        <v>2.0068999999999999</v>
      </c>
      <c r="P28" s="18">
        <v>1.5673999999999999</v>
      </c>
      <c r="Q28" s="4">
        <v>-25.9725</v>
      </c>
      <c r="R28" s="18">
        <v>6.4523999999999998E-2</v>
      </c>
      <c r="S28" s="18">
        <v>0.11089</v>
      </c>
      <c r="T28" s="4">
        <v>-30.436909196461983</v>
      </c>
      <c r="U28" s="18">
        <v>-4.4644091964619825</v>
      </c>
      <c r="Y28" s="18">
        <f>X$27-Q28</f>
        <v>0.48286666666666633</v>
      </c>
      <c r="Z28" s="18">
        <f t="shared" si="0"/>
        <v>0.48286666666666633</v>
      </c>
    </row>
    <row r="29" spans="1:26" s="18" customFormat="1" x14ac:dyDescent="0.25">
      <c r="A29" s="14"/>
      <c r="B29" s="13">
        <v>20160427</v>
      </c>
      <c r="C29" s="14" t="s">
        <v>126</v>
      </c>
      <c r="D29" s="14">
        <v>3</v>
      </c>
      <c r="E29" s="14" t="s">
        <v>114</v>
      </c>
      <c r="F29" s="19">
        <v>305</v>
      </c>
      <c r="G29" s="4">
        <v>3.05</v>
      </c>
      <c r="H29" s="18">
        <v>74372</v>
      </c>
      <c r="I29" s="18">
        <v>5.8680000000000003</v>
      </c>
      <c r="M29" s="4">
        <v>4.8490000000000002</v>
      </c>
      <c r="N29" s="4">
        <v>0.12894</v>
      </c>
      <c r="O29" s="18">
        <v>2.0068999999999999</v>
      </c>
      <c r="P29" s="18">
        <v>1.5673999999999999</v>
      </c>
      <c r="Q29" s="4">
        <v>-25.088100000000001</v>
      </c>
      <c r="R29" s="18">
        <v>6.4523999999999998E-2</v>
      </c>
      <c r="S29" s="18">
        <v>0.11089</v>
      </c>
      <c r="T29" s="4">
        <v>-29.530889089495098</v>
      </c>
      <c r="U29" s="18">
        <v>-4.442789089495097</v>
      </c>
      <c r="Y29" s="18">
        <f>X$27-Q29</f>
        <v>-0.40153333333333308</v>
      </c>
      <c r="Z29" s="18">
        <f t="shared" si="0"/>
        <v>0.40153333333333308</v>
      </c>
    </row>
    <row r="30" spans="1:26" s="18" customFormat="1" x14ac:dyDescent="0.25">
      <c r="A30" s="22"/>
      <c r="B30" s="6">
        <v>20160407</v>
      </c>
      <c r="C30" s="14" t="s">
        <v>87</v>
      </c>
      <c r="D30" s="21">
        <v>1</v>
      </c>
      <c r="E30" s="14" t="s">
        <v>114</v>
      </c>
      <c r="F30" s="19">
        <v>310</v>
      </c>
      <c r="G30" s="4">
        <v>3.1</v>
      </c>
      <c r="H30" s="8">
        <v>73484</v>
      </c>
      <c r="I30" s="8">
        <v>5.9029999999999996</v>
      </c>
      <c r="M30" s="4">
        <v>71.441999999999993</v>
      </c>
      <c r="N30" s="4">
        <v>7.5861999999999999E-2</v>
      </c>
      <c r="O30" s="8">
        <v>1.9202999999999999</v>
      </c>
      <c r="P30" s="8">
        <v>14.536899999999999</v>
      </c>
      <c r="Q30" s="4">
        <v>-25.6327</v>
      </c>
      <c r="R30" s="18">
        <v>-8.5040000000000004E-2</v>
      </c>
      <c r="S30" s="18">
        <v>0.37947999999999998</v>
      </c>
      <c r="T30" s="4">
        <v>-25.170148557943495</v>
      </c>
      <c r="U30" s="18">
        <v>0.46255144205650467</v>
      </c>
      <c r="V30" s="18">
        <v>0</v>
      </c>
      <c r="X30" s="18">
        <f>SUM(Q30:Q32)/3</f>
        <v>-25.085433333333338</v>
      </c>
      <c r="Y30" s="18">
        <f>X$30-Q30</f>
        <v>0.54726666666666191</v>
      </c>
      <c r="Z30" s="18">
        <f t="shared" si="0"/>
        <v>0.54726666666666191</v>
      </c>
    </row>
    <row r="31" spans="1:26" s="18" customFormat="1" x14ac:dyDescent="0.25">
      <c r="A31" s="14"/>
      <c r="B31" s="13">
        <v>20160427</v>
      </c>
      <c r="C31" s="14" t="s">
        <v>127</v>
      </c>
      <c r="D31" s="14">
        <v>2</v>
      </c>
      <c r="E31" s="14" t="s">
        <v>114</v>
      </c>
      <c r="F31" s="19">
        <v>310</v>
      </c>
      <c r="G31" s="4">
        <v>3.1</v>
      </c>
      <c r="H31" s="18">
        <v>74373</v>
      </c>
      <c r="I31" s="18">
        <v>5.6639999999999997</v>
      </c>
      <c r="M31" s="4">
        <v>5.6230000000000002</v>
      </c>
      <c r="N31" s="4">
        <v>0.15579000000000001</v>
      </c>
      <c r="O31" s="18">
        <v>2.0068999999999999</v>
      </c>
      <c r="P31" s="18">
        <v>1.5673999999999999</v>
      </c>
      <c r="Q31" s="4">
        <v>-24.811800000000002</v>
      </c>
      <c r="R31" s="18">
        <v>6.4523999999999998E-2</v>
      </c>
      <c r="S31" s="18">
        <v>0.11089</v>
      </c>
      <c r="T31" s="4">
        <v>-30.254920779940534</v>
      </c>
      <c r="U31" s="18">
        <v>-5.4431207799405321</v>
      </c>
      <c r="Y31" s="18">
        <f>X$30-Q31</f>
        <v>-0.27363333333333628</v>
      </c>
      <c r="Z31" s="18">
        <f t="shared" si="0"/>
        <v>0.27363333333333628</v>
      </c>
    </row>
    <row r="32" spans="1:26" s="18" customFormat="1" x14ac:dyDescent="0.25">
      <c r="A32" s="14"/>
      <c r="B32" s="13">
        <v>20160427</v>
      </c>
      <c r="C32" s="14" t="s">
        <v>128</v>
      </c>
      <c r="D32" s="14">
        <v>3</v>
      </c>
      <c r="E32" s="14" t="s">
        <v>114</v>
      </c>
      <c r="F32" s="19">
        <v>310</v>
      </c>
      <c r="G32" s="4">
        <v>3.1</v>
      </c>
      <c r="H32" s="18">
        <v>74374</v>
      </c>
      <c r="I32" s="18">
        <v>6.4219999999999997</v>
      </c>
      <c r="M32" s="4">
        <v>4.7619999999999996</v>
      </c>
      <c r="N32" s="4">
        <v>0.11561</v>
      </c>
      <c r="O32" s="18">
        <v>2.0068999999999999</v>
      </c>
      <c r="P32" s="18">
        <v>1.5673999999999999</v>
      </c>
      <c r="Q32" s="4">
        <v>-24.811800000000002</v>
      </c>
      <c r="R32" s="18">
        <v>6.4523999999999998E-2</v>
      </c>
      <c r="S32" s="18">
        <v>0.11089</v>
      </c>
      <c r="T32" s="4">
        <v>-29.650692116459609</v>
      </c>
      <c r="U32" s="18">
        <v>-4.8388921164596077</v>
      </c>
      <c r="Y32" s="18">
        <f>X$30-Q32</f>
        <v>-0.27363333333333628</v>
      </c>
      <c r="Z32" s="18">
        <f t="shared" si="0"/>
        <v>0.27363333333333628</v>
      </c>
    </row>
    <row r="33" spans="1:26" s="18" customFormat="1" x14ac:dyDescent="0.25">
      <c r="A33" s="22"/>
      <c r="B33" s="6">
        <v>20160407</v>
      </c>
      <c r="C33" s="14" t="s">
        <v>88</v>
      </c>
      <c r="D33" s="21">
        <v>1</v>
      </c>
      <c r="E33" s="14" t="s">
        <v>114</v>
      </c>
      <c r="F33" s="19">
        <v>315</v>
      </c>
      <c r="G33" s="4">
        <v>3.15</v>
      </c>
      <c r="H33" s="8">
        <v>73485</v>
      </c>
      <c r="I33" s="8">
        <v>5.7690000000000001</v>
      </c>
      <c r="M33" s="4">
        <v>66.150999999999996</v>
      </c>
      <c r="N33" s="4">
        <v>7.0633000000000001E-2</v>
      </c>
      <c r="O33" s="8">
        <v>1.9202999999999999</v>
      </c>
      <c r="P33" s="8">
        <v>14.536899999999999</v>
      </c>
      <c r="Q33" s="4">
        <v>-25.7563</v>
      </c>
      <c r="R33" s="18">
        <v>-8.5040000000000004E-2</v>
      </c>
      <c r="S33" s="18">
        <v>0.37947999999999998</v>
      </c>
      <c r="T33" s="4">
        <v>-25.276965756486909</v>
      </c>
      <c r="U33" s="18">
        <v>0.47933424351309029</v>
      </c>
      <c r="V33" s="18">
        <v>0</v>
      </c>
      <c r="X33" s="18">
        <f>SUM(Q33:Q35)/3</f>
        <v>-25.712700000000002</v>
      </c>
      <c r="Y33" s="18">
        <f>X$33-Q33</f>
        <v>4.3599999999997863E-2</v>
      </c>
      <c r="Z33" s="18">
        <f t="shared" si="0"/>
        <v>4.3599999999997863E-2</v>
      </c>
    </row>
    <row r="34" spans="1:26" s="18" customFormat="1" x14ac:dyDescent="0.25">
      <c r="A34" s="14"/>
      <c r="B34" s="13">
        <v>20160427</v>
      </c>
      <c r="C34" s="14" t="s">
        <v>132</v>
      </c>
      <c r="D34" s="14">
        <v>2</v>
      </c>
      <c r="E34" s="14" t="s">
        <v>114</v>
      </c>
      <c r="F34" s="19">
        <v>315</v>
      </c>
      <c r="G34" s="4">
        <v>3.15</v>
      </c>
      <c r="H34" s="18">
        <v>74381</v>
      </c>
      <c r="I34" s="18">
        <v>5.9720000000000004</v>
      </c>
      <c r="M34" s="4">
        <v>3.4670000000000001</v>
      </c>
      <c r="N34" s="4">
        <v>8.9077000000000003E-2</v>
      </c>
      <c r="O34" s="18">
        <v>2.0068999999999999</v>
      </c>
      <c r="P34" s="18">
        <v>1.5673999999999999</v>
      </c>
      <c r="Q34" s="4">
        <v>-26.034400000000002</v>
      </c>
      <c r="R34" s="18">
        <v>6.4523999999999998E-2</v>
      </c>
      <c r="S34" s="18">
        <v>0.11089</v>
      </c>
      <c r="T34" s="4">
        <v>-28.490061160302087</v>
      </c>
      <c r="U34" s="18">
        <v>-2.4556611603020855</v>
      </c>
      <c r="Y34" s="18">
        <f>X$33-Q34</f>
        <v>0.32169999999999987</v>
      </c>
      <c r="Z34" s="18">
        <f t="shared" si="0"/>
        <v>0.32169999999999987</v>
      </c>
    </row>
    <row r="35" spans="1:26" s="18" customFormat="1" x14ac:dyDescent="0.25">
      <c r="A35" s="14"/>
      <c r="B35" s="13">
        <v>20160427</v>
      </c>
      <c r="C35" s="14" t="s">
        <v>133</v>
      </c>
      <c r="D35" s="14">
        <v>3</v>
      </c>
      <c r="E35" s="14" t="s">
        <v>114</v>
      </c>
      <c r="F35" s="19">
        <v>315</v>
      </c>
      <c r="G35" s="4">
        <v>3.15</v>
      </c>
      <c r="H35" s="18">
        <v>74382</v>
      </c>
      <c r="I35" s="18">
        <v>5.2249999999999996</v>
      </c>
      <c r="M35" s="4">
        <v>2.9820000000000002</v>
      </c>
      <c r="N35" s="4">
        <v>8.6723999999999996E-2</v>
      </c>
      <c r="O35" s="18">
        <v>2.0068999999999999</v>
      </c>
      <c r="P35" s="18">
        <v>1.5673999999999999</v>
      </c>
      <c r="Q35" s="4">
        <v>-25.3474</v>
      </c>
      <c r="R35" s="18">
        <v>6.4523999999999998E-2</v>
      </c>
      <c r="S35" s="18">
        <v>0.11089</v>
      </c>
      <c r="T35" s="4">
        <v>-28.579996045525704</v>
      </c>
      <c r="U35" s="18">
        <v>-3.2325960455257032</v>
      </c>
      <c r="Y35" s="18">
        <f>X$33-Q35</f>
        <v>-0.36530000000000129</v>
      </c>
      <c r="Z35" s="18">
        <f t="shared" si="0"/>
        <v>0.36530000000000129</v>
      </c>
    </row>
    <row r="36" spans="1:26" s="18" customFormat="1" x14ac:dyDescent="0.25">
      <c r="A36" s="22"/>
      <c r="B36" s="6">
        <v>20160407</v>
      </c>
      <c r="C36" s="14" t="s">
        <v>43</v>
      </c>
      <c r="D36" s="21">
        <v>1</v>
      </c>
      <c r="E36" s="14" t="s">
        <v>114</v>
      </c>
      <c r="F36" s="19">
        <v>320</v>
      </c>
      <c r="G36" s="4">
        <v>3.2</v>
      </c>
      <c r="H36" s="8">
        <v>73486</v>
      </c>
      <c r="I36" s="8">
        <v>5.9029999999999996</v>
      </c>
      <c r="M36" s="4">
        <v>46.448</v>
      </c>
      <c r="N36" s="4">
        <v>4.3586E-2</v>
      </c>
      <c r="O36" s="8">
        <v>1.9202999999999999</v>
      </c>
      <c r="P36" s="8">
        <v>14.536899999999999</v>
      </c>
      <c r="Q36" s="4">
        <v>-26.160599999999999</v>
      </c>
      <c r="R36" s="18">
        <v>-8.5040000000000004E-2</v>
      </c>
      <c r="S36" s="18">
        <v>0.37947999999999998</v>
      </c>
      <c r="T36" s="4">
        <v>-25.552081074887848</v>
      </c>
      <c r="U36" s="18">
        <v>0.60851892511215055</v>
      </c>
      <c r="V36" s="18">
        <v>0</v>
      </c>
      <c r="X36" s="18">
        <f>SUM(Q36:Q38)/3</f>
        <v>-25.689566666666668</v>
      </c>
      <c r="Y36" s="18">
        <f>X$36-Q36</f>
        <v>0.47103333333333097</v>
      </c>
      <c r="Z36" s="18">
        <f t="shared" si="0"/>
        <v>0.47103333333333097</v>
      </c>
    </row>
    <row r="37" spans="1:26" s="18" customFormat="1" x14ac:dyDescent="0.25">
      <c r="A37" s="14"/>
      <c r="B37" s="13">
        <v>20160427</v>
      </c>
      <c r="C37" s="14" t="s">
        <v>135</v>
      </c>
      <c r="D37" s="14">
        <v>2</v>
      </c>
      <c r="E37" s="14" t="s">
        <v>114</v>
      </c>
      <c r="F37" s="19">
        <v>320</v>
      </c>
      <c r="G37" s="4">
        <v>3.2</v>
      </c>
      <c r="H37" s="18">
        <v>74384</v>
      </c>
      <c r="I37" s="18">
        <v>5.593</v>
      </c>
      <c r="M37" s="4">
        <v>2.1829999999999998</v>
      </c>
      <c r="N37" s="4">
        <v>5.7797000000000001E-2</v>
      </c>
      <c r="O37" s="18">
        <v>2.0068999999999999</v>
      </c>
      <c r="P37" s="18">
        <v>1.5673999999999999</v>
      </c>
      <c r="Q37" s="4">
        <v>-25.274799999999999</v>
      </c>
      <c r="R37" s="18">
        <v>6.4523999999999998E-2</v>
      </c>
      <c r="S37" s="18">
        <v>0.11089</v>
      </c>
      <c r="T37" s="4">
        <v>-28.345423411291488</v>
      </c>
      <c r="U37" s="18">
        <v>-3.0706234112914892</v>
      </c>
      <c r="Y37" s="18">
        <f>X$36-Q37</f>
        <v>-0.41476666666666873</v>
      </c>
      <c r="Z37" s="18">
        <f t="shared" si="0"/>
        <v>0.41476666666666873</v>
      </c>
    </row>
    <row r="38" spans="1:26" s="18" customFormat="1" x14ac:dyDescent="0.25">
      <c r="A38" s="14"/>
      <c r="B38" s="13">
        <v>20160427</v>
      </c>
      <c r="C38" s="14" t="s">
        <v>134</v>
      </c>
      <c r="D38" s="14">
        <v>3</v>
      </c>
      <c r="E38" s="14" t="s">
        <v>114</v>
      </c>
      <c r="F38" s="19">
        <v>320</v>
      </c>
      <c r="G38" s="4">
        <v>3.2</v>
      </c>
      <c r="H38" s="18">
        <v>74383</v>
      </c>
      <c r="I38" s="18">
        <v>5.3449999999999998</v>
      </c>
      <c r="M38" s="4">
        <v>3.0680000000000001</v>
      </c>
      <c r="N38" s="4">
        <v>8.7391999999999997E-2</v>
      </c>
      <c r="O38" s="18">
        <v>2.0068999999999999</v>
      </c>
      <c r="P38" s="18">
        <v>1.5673999999999999</v>
      </c>
      <c r="Q38" s="4">
        <v>-25.633299999999998</v>
      </c>
      <c r="R38" s="18">
        <v>6.4523999999999998E-2</v>
      </c>
      <c r="S38" s="18">
        <v>0.11089</v>
      </c>
      <c r="T38" s="4">
        <v>-28.516596642933262</v>
      </c>
      <c r="U38" s="18">
        <v>-2.8832966429332636</v>
      </c>
      <c r="Y38" s="18">
        <f>X$36-Q38</f>
        <v>-5.6266666666669352E-2</v>
      </c>
      <c r="Z38" s="18">
        <f t="shared" si="0"/>
        <v>5.6266666666669352E-2</v>
      </c>
    </row>
    <row r="39" spans="1:26" s="18" customFormat="1" x14ac:dyDescent="0.25">
      <c r="A39" s="22"/>
      <c r="B39" s="6">
        <v>20160407</v>
      </c>
      <c r="C39" s="14" t="s">
        <v>89</v>
      </c>
      <c r="D39" s="21">
        <v>1</v>
      </c>
      <c r="E39" s="14" t="s">
        <v>114</v>
      </c>
      <c r="F39" s="19">
        <v>325</v>
      </c>
      <c r="G39" s="4">
        <v>3.25</v>
      </c>
      <c r="H39" s="8">
        <v>73487</v>
      </c>
      <c r="I39" s="8">
        <v>5.9009999999999998</v>
      </c>
      <c r="M39" s="4">
        <v>43.965000000000003</v>
      </c>
      <c r="N39" s="4">
        <v>4.0392999999999998E-2</v>
      </c>
      <c r="O39" s="8">
        <v>1.9202999999999999</v>
      </c>
      <c r="P39" s="8">
        <v>14.536899999999999</v>
      </c>
      <c r="Q39" s="4">
        <v>-25.841899999999999</v>
      </c>
      <c r="R39" s="18">
        <v>-8.5040000000000004E-2</v>
      </c>
      <c r="S39" s="18">
        <v>0.37947999999999998</v>
      </c>
      <c r="T39" s="4">
        <v>-25.058466301915939</v>
      </c>
      <c r="U39" s="18">
        <v>0.78343369808406038</v>
      </c>
      <c r="V39" s="18">
        <v>0</v>
      </c>
      <c r="X39" s="18">
        <f>SUM(Q39:Q41)/3</f>
        <v>-25.708166666666671</v>
      </c>
      <c r="Y39" s="18">
        <f>X$39-Q39</f>
        <v>0.13373333333332837</v>
      </c>
      <c r="Z39" s="18">
        <f t="shared" si="0"/>
        <v>0.13373333333332837</v>
      </c>
    </row>
    <row r="40" spans="1:26" s="18" customFormat="1" x14ac:dyDescent="0.25">
      <c r="A40" s="14"/>
      <c r="B40" s="13">
        <v>20160427</v>
      </c>
      <c r="C40" s="14" t="s">
        <v>136</v>
      </c>
      <c r="D40" s="14">
        <v>2</v>
      </c>
      <c r="E40" s="14" t="s">
        <v>114</v>
      </c>
      <c r="F40" s="19">
        <v>325</v>
      </c>
      <c r="G40" s="4">
        <v>3.25</v>
      </c>
      <c r="H40" s="18">
        <v>74385</v>
      </c>
      <c r="I40" s="18">
        <v>5.548</v>
      </c>
      <c r="M40" s="4">
        <v>2.2610000000000001</v>
      </c>
      <c r="N40" s="4">
        <v>6.0551000000000001E-2</v>
      </c>
      <c r="O40" s="18">
        <v>2.0068999999999999</v>
      </c>
      <c r="P40" s="18">
        <v>1.5673999999999999</v>
      </c>
      <c r="Q40" s="4">
        <v>-25.074300000000001</v>
      </c>
      <c r="R40" s="18">
        <v>6.4523999999999998E-2</v>
      </c>
      <c r="S40" s="18">
        <v>0.11089</v>
      </c>
      <c r="T40" s="4">
        <v>-28.412969930919697</v>
      </c>
      <c r="U40" s="18">
        <v>-3.3386699309196963</v>
      </c>
      <c r="Y40" s="18">
        <f>X$39-Q40</f>
        <v>-0.63386666666666969</v>
      </c>
      <c r="Z40" s="18">
        <f t="shared" si="0"/>
        <v>0.63386666666666969</v>
      </c>
    </row>
    <row r="41" spans="1:26" s="18" customFormat="1" x14ac:dyDescent="0.25">
      <c r="A41" s="14"/>
      <c r="B41" s="13">
        <v>20160427</v>
      </c>
      <c r="C41" s="14" t="s">
        <v>137</v>
      </c>
      <c r="D41" s="14">
        <v>3</v>
      </c>
      <c r="E41" s="14" t="s">
        <v>114</v>
      </c>
      <c r="F41" s="19">
        <v>325</v>
      </c>
      <c r="G41" s="4">
        <v>3.25</v>
      </c>
      <c r="H41" s="18">
        <v>74386</v>
      </c>
      <c r="I41" s="18">
        <v>5.5460000000000003</v>
      </c>
      <c r="M41" s="4">
        <v>1.802</v>
      </c>
      <c r="N41" s="4">
        <v>4.7120000000000002E-2</v>
      </c>
      <c r="O41" s="18">
        <v>2.0068999999999999</v>
      </c>
      <c r="P41" s="18">
        <v>1.5673999999999999</v>
      </c>
      <c r="Q41" s="4">
        <v>-26.208300000000001</v>
      </c>
      <c r="R41" s="18">
        <v>6.4523999999999998E-2</v>
      </c>
      <c r="S41" s="18">
        <v>0.11089</v>
      </c>
      <c r="T41" s="4">
        <v>-28.079277695681437</v>
      </c>
      <c r="U41" s="18">
        <v>-1.8709776956814359</v>
      </c>
      <c r="Y41" s="18">
        <f>X$39-Q41</f>
        <v>0.50013333333333065</v>
      </c>
      <c r="Z41" s="18">
        <f t="shared" si="0"/>
        <v>0.50013333333333065</v>
      </c>
    </row>
    <row r="42" spans="1:26" s="18" customFormat="1" x14ac:dyDescent="0.25">
      <c r="A42" s="22"/>
      <c r="B42" s="6">
        <v>20160407</v>
      </c>
      <c r="C42" s="14" t="s">
        <v>90</v>
      </c>
      <c r="D42" s="21">
        <v>1</v>
      </c>
      <c r="E42" s="14" t="s">
        <v>114</v>
      </c>
      <c r="F42" s="19">
        <v>330</v>
      </c>
      <c r="G42" s="4">
        <v>3.3</v>
      </c>
      <c r="H42" s="8">
        <v>73488</v>
      </c>
      <c r="I42" s="8">
        <v>6.1180000000000003</v>
      </c>
      <c r="M42" s="4">
        <v>51.121000000000002</v>
      </c>
      <c r="N42" s="4">
        <v>4.7876000000000002E-2</v>
      </c>
      <c r="O42" s="8">
        <v>1.9202999999999999</v>
      </c>
      <c r="P42" s="8">
        <v>14.536899999999999</v>
      </c>
      <c r="Q42" s="4">
        <v>-25.8993</v>
      </c>
      <c r="R42" s="18">
        <v>-8.5040000000000004E-2</v>
      </c>
      <c r="S42" s="18">
        <v>0.37947999999999998</v>
      </c>
      <c r="T42" s="4">
        <v>-25.279709323253879</v>
      </c>
      <c r="U42" s="18">
        <v>0.61959067674612101</v>
      </c>
      <c r="V42" s="18">
        <v>0</v>
      </c>
      <c r="X42" s="18">
        <f>SUM(Q42:Q44)/3</f>
        <v>-25.645866666666667</v>
      </c>
      <c r="Y42" s="18">
        <f>X$42-Q42</f>
        <v>0.25343333333333362</v>
      </c>
      <c r="Z42" s="18">
        <f t="shared" si="0"/>
        <v>0.25343333333333362</v>
      </c>
    </row>
    <row r="43" spans="1:26" s="18" customFormat="1" x14ac:dyDescent="0.25">
      <c r="A43" s="14"/>
      <c r="B43" s="13">
        <v>20160427</v>
      </c>
      <c r="C43" s="14" t="s">
        <v>138</v>
      </c>
      <c r="D43" s="14">
        <v>2</v>
      </c>
      <c r="E43" s="14" t="s">
        <v>114</v>
      </c>
      <c r="F43" s="19">
        <v>330</v>
      </c>
      <c r="G43" s="4">
        <v>3.3</v>
      </c>
      <c r="H43" s="18">
        <v>74390</v>
      </c>
      <c r="I43" s="18">
        <v>5.6150000000000002</v>
      </c>
      <c r="M43" s="4">
        <v>2.0419999999999998</v>
      </c>
      <c r="N43" s="4">
        <v>5.3488000000000001E-2</v>
      </c>
      <c r="O43" s="18">
        <v>2.0068999999999999</v>
      </c>
      <c r="P43" s="18">
        <v>1.5673999999999999</v>
      </c>
      <c r="Q43" s="4">
        <v>-25.093499999999999</v>
      </c>
      <c r="R43" s="18">
        <v>6.4523999999999998E-2</v>
      </c>
      <c r="S43" s="18">
        <v>0.11089</v>
      </c>
      <c r="T43" s="4">
        <v>-28.339434291626606</v>
      </c>
      <c r="U43" s="18">
        <v>-3.2459342916266074</v>
      </c>
      <c r="Y43" s="18">
        <f>X$42-Q43</f>
        <v>-0.55236666666666778</v>
      </c>
      <c r="Z43" s="18">
        <f t="shared" si="0"/>
        <v>0.55236666666666778</v>
      </c>
    </row>
    <row r="44" spans="1:26" s="18" customFormat="1" x14ac:dyDescent="0.25">
      <c r="A44" s="14"/>
      <c r="B44" s="13">
        <v>20160427</v>
      </c>
      <c r="C44" s="14" t="s">
        <v>139</v>
      </c>
      <c r="D44" s="14">
        <v>3</v>
      </c>
      <c r="E44" s="14" t="s">
        <v>114</v>
      </c>
      <c r="F44" s="19">
        <v>330</v>
      </c>
      <c r="G44" s="4">
        <v>3.3</v>
      </c>
      <c r="H44" s="18">
        <v>74391</v>
      </c>
      <c r="I44" s="18">
        <v>5.702</v>
      </c>
      <c r="M44" s="4">
        <v>1.7809999999999999</v>
      </c>
      <c r="N44" s="4">
        <v>4.5232000000000001E-2</v>
      </c>
      <c r="O44" s="18">
        <v>2.0068999999999999</v>
      </c>
      <c r="P44" s="18">
        <v>1.5673999999999999</v>
      </c>
      <c r="Q44" s="4">
        <v>-25.944800000000001</v>
      </c>
      <c r="R44" s="18">
        <v>6.4523999999999998E-2</v>
      </c>
      <c r="S44" s="18">
        <v>0.11089</v>
      </c>
      <c r="T44" s="4">
        <v>-28.119325603541753</v>
      </c>
      <c r="U44" s="18">
        <v>-2.1745256035417526</v>
      </c>
      <c r="Y44" s="18">
        <f>X$42-Q44</f>
        <v>0.29893333333333416</v>
      </c>
      <c r="Z44" s="18">
        <f t="shared" si="0"/>
        <v>0.29893333333333416</v>
      </c>
    </row>
    <row r="45" spans="1:26" s="18" customFormat="1" x14ac:dyDescent="0.25">
      <c r="A45" s="22"/>
      <c r="B45" s="6">
        <v>20160407</v>
      </c>
      <c r="C45" s="14" t="s">
        <v>91</v>
      </c>
      <c r="D45" s="21">
        <v>1</v>
      </c>
      <c r="E45" s="14" t="s">
        <v>114</v>
      </c>
      <c r="F45" s="19">
        <v>335</v>
      </c>
      <c r="G45" s="4">
        <v>3.35</v>
      </c>
      <c r="H45" s="8">
        <v>73489</v>
      </c>
      <c r="I45" s="8">
        <v>5.9420000000000002</v>
      </c>
      <c r="M45" s="4">
        <v>47.783000000000001</v>
      </c>
      <c r="N45" s="4">
        <v>4.5012000000000003E-2</v>
      </c>
      <c r="O45" s="8">
        <v>1.9202999999999999</v>
      </c>
      <c r="P45" s="8">
        <v>14.536899999999999</v>
      </c>
      <c r="Q45" s="4">
        <v>-26.092300000000002</v>
      </c>
      <c r="R45" s="18">
        <v>-8.5040000000000004E-2</v>
      </c>
      <c r="S45" s="18">
        <v>0.37947999999999998</v>
      </c>
      <c r="T45" s="4">
        <v>-25.482572467779477</v>
      </c>
      <c r="U45" s="18">
        <v>0.60972753222052489</v>
      </c>
      <c r="V45" s="18">
        <v>0</v>
      </c>
      <c r="X45" s="18">
        <f>SUM(Q45:Q47)/3</f>
        <v>-25.785200000000003</v>
      </c>
      <c r="Y45" s="18">
        <f>X$45-Q45</f>
        <v>0.30709999999999837</v>
      </c>
      <c r="Z45" s="18">
        <f t="shared" si="0"/>
        <v>0.30709999999999837</v>
      </c>
    </row>
    <row r="46" spans="1:26" s="18" customFormat="1" x14ac:dyDescent="0.25">
      <c r="A46" s="14"/>
      <c r="B46" s="13">
        <v>20160427</v>
      </c>
      <c r="C46" s="14" t="s">
        <v>140</v>
      </c>
      <c r="D46" s="14">
        <v>2</v>
      </c>
      <c r="E46" s="14" t="s">
        <v>114</v>
      </c>
      <c r="F46" s="19">
        <v>335</v>
      </c>
      <c r="G46" s="4">
        <v>3.35</v>
      </c>
      <c r="H46" s="18">
        <v>74392</v>
      </c>
      <c r="I46" s="18">
        <v>5.8490000000000002</v>
      </c>
      <c r="M46" s="4">
        <v>1.6619999999999999</v>
      </c>
      <c r="N46" s="4">
        <v>4.0787999999999998E-2</v>
      </c>
      <c r="O46" s="18">
        <v>2.0068999999999999</v>
      </c>
      <c r="P46" s="18">
        <v>1.5673999999999999</v>
      </c>
      <c r="Q46" s="4">
        <v>-25.7453</v>
      </c>
      <c r="R46" s="18">
        <v>6.4523999999999998E-2</v>
      </c>
      <c r="S46" s="18">
        <v>0.11089</v>
      </c>
      <c r="T46" s="4">
        <v>-28.126031481968852</v>
      </c>
      <c r="U46" s="18">
        <v>-2.3807314819688514</v>
      </c>
      <c r="Y46" s="18">
        <f>X$45-Q46</f>
        <v>-3.9900000000002933E-2</v>
      </c>
      <c r="Z46" s="18">
        <f t="shared" si="0"/>
        <v>3.9900000000002933E-2</v>
      </c>
    </row>
    <row r="47" spans="1:26" s="18" customFormat="1" x14ac:dyDescent="0.25">
      <c r="A47" s="14"/>
      <c r="B47" s="13">
        <v>20160427</v>
      </c>
      <c r="C47" s="14" t="s">
        <v>141</v>
      </c>
      <c r="D47" s="14">
        <v>3</v>
      </c>
      <c r="E47" s="14" t="s">
        <v>114</v>
      </c>
      <c r="F47" s="19">
        <v>335</v>
      </c>
      <c r="G47" s="4">
        <v>3.35</v>
      </c>
      <c r="H47" s="18">
        <v>74393</v>
      </c>
      <c r="I47" s="18">
        <v>5.5990000000000002</v>
      </c>
      <c r="M47" s="4">
        <v>1.998</v>
      </c>
      <c r="N47" s="4">
        <v>5.2364000000000001E-2</v>
      </c>
      <c r="O47" s="18">
        <v>2.0068999999999999</v>
      </c>
      <c r="P47" s="18">
        <v>1.5673999999999999</v>
      </c>
      <c r="Q47" s="4">
        <v>-25.518000000000001</v>
      </c>
      <c r="R47" s="18">
        <v>6.4523999999999998E-2</v>
      </c>
      <c r="S47" s="18">
        <v>0.11089</v>
      </c>
      <c r="T47" s="4">
        <v>-28.245237340697834</v>
      </c>
      <c r="U47" s="18">
        <v>-2.7272373406978332</v>
      </c>
      <c r="Y47" s="18">
        <f>X$45-Q47</f>
        <v>-0.26720000000000255</v>
      </c>
      <c r="Z47" s="18">
        <f t="shared" si="0"/>
        <v>0.26720000000000255</v>
      </c>
    </row>
    <row r="48" spans="1:26" s="18" customFormat="1" x14ac:dyDescent="0.25">
      <c r="A48" s="22"/>
      <c r="B48" s="6">
        <v>20160407</v>
      </c>
      <c r="C48" s="14" t="s">
        <v>44</v>
      </c>
      <c r="D48" s="21">
        <v>1</v>
      </c>
      <c r="E48" s="14" t="s">
        <v>114</v>
      </c>
      <c r="F48" s="19">
        <v>340</v>
      </c>
      <c r="G48" s="4">
        <v>3.4</v>
      </c>
      <c r="H48" s="8">
        <v>73490</v>
      </c>
      <c r="I48" s="8">
        <v>6.0339999999999998</v>
      </c>
      <c r="M48" s="4">
        <v>39.582000000000001</v>
      </c>
      <c r="N48" s="4">
        <v>3.3965000000000002E-2</v>
      </c>
      <c r="O48" s="8">
        <v>1.9202999999999999</v>
      </c>
      <c r="P48" s="8">
        <v>14.536899999999999</v>
      </c>
      <c r="Q48" s="4">
        <v>-25.901499999999999</v>
      </c>
      <c r="R48" s="18">
        <v>-8.5040000000000004E-2</v>
      </c>
      <c r="S48" s="18">
        <v>0.37947999999999998</v>
      </c>
      <c r="T48" s="4">
        <v>-25.018756310488712</v>
      </c>
      <c r="U48" s="18">
        <v>0.88274368951128679</v>
      </c>
      <c r="V48" s="18">
        <v>0</v>
      </c>
      <c r="X48" s="18">
        <f>SUM(Q48:Q50)/3</f>
        <v>-26.033466666666669</v>
      </c>
      <c r="Y48" s="18">
        <f>X$48-Q48</f>
        <v>-0.13196666666667056</v>
      </c>
      <c r="Z48" s="18">
        <f t="shared" si="0"/>
        <v>0.13196666666667056</v>
      </c>
    </row>
    <row r="49" spans="1:26" s="18" customFormat="1" x14ac:dyDescent="0.25">
      <c r="A49" s="14"/>
      <c r="B49" s="13">
        <v>20160427</v>
      </c>
      <c r="C49" s="14" t="s">
        <v>142</v>
      </c>
      <c r="D49" s="14">
        <v>2</v>
      </c>
      <c r="E49" s="14" t="s">
        <v>114</v>
      </c>
      <c r="F49" s="19">
        <v>340</v>
      </c>
      <c r="G49" s="4">
        <v>3.4</v>
      </c>
      <c r="H49" s="18">
        <v>74394</v>
      </c>
      <c r="I49" s="18">
        <v>5.7039999999999997</v>
      </c>
      <c r="M49" s="4">
        <v>1.6950000000000001</v>
      </c>
      <c r="N49" s="4">
        <v>4.2764999999999997E-2</v>
      </c>
      <c r="O49" s="18">
        <v>2.0068999999999999</v>
      </c>
      <c r="P49" s="18">
        <v>1.5673999999999999</v>
      </c>
      <c r="Q49" s="4">
        <v>-25.162800000000001</v>
      </c>
      <c r="R49" s="18">
        <v>6.4523999999999998E-2</v>
      </c>
      <c r="S49" s="18">
        <v>0.11089</v>
      </c>
      <c r="T49" s="4">
        <v>-28.224514392014513</v>
      </c>
      <c r="U49" s="18">
        <v>-3.0617143920145118</v>
      </c>
      <c r="Y49" s="18">
        <f>X$48-Q49</f>
        <v>-0.87066666666666848</v>
      </c>
      <c r="Z49" s="18">
        <f t="shared" si="0"/>
        <v>0.87066666666666848</v>
      </c>
    </row>
    <row r="50" spans="1:26" s="18" customFormat="1" x14ac:dyDescent="0.25">
      <c r="A50" s="14"/>
      <c r="B50" s="13">
        <v>20160427</v>
      </c>
      <c r="C50" s="14" t="s">
        <v>143</v>
      </c>
      <c r="D50" s="14">
        <v>3</v>
      </c>
      <c r="E50" s="14" t="s">
        <v>114</v>
      </c>
      <c r="F50" s="19">
        <v>340</v>
      </c>
      <c r="G50" s="4">
        <v>3.4</v>
      </c>
      <c r="H50" s="18">
        <v>74395</v>
      </c>
      <c r="I50" s="18">
        <v>5.61</v>
      </c>
      <c r="M50" s="4">
        <v>1.256</v>
      </c>
      <c r="N50" s="4">
        <v>3.0762000000000001E-2</v>
      </c>
      <c r="O50" s="18">
        <v>2.0068999999999999</v>
      </c>
      <c r="P50" s="18">
        <v>1.5673999999999999</v>
      </c>
      <c r="Q50" s="4">
        <v>-27.036100000000001</v>
      </c>
      <c r="R50" s="18">
        <v>6.4523999999999998E-2</v>
      </c>
      <c r="S50" s="18">
        <v>0.11089</v>
      </c>
      <c r="T50" s="4">
        <v>-27.896252353635095</v>
      </c>
      <c r="U50" s="18">
        <v>-0.8601523536350939</v>
      </c>
      <c r="Y50" s="18">
        <f>X$48-Q50</f>
        <v>1.0026333333333319</v>
      </c>
      <c r="Z50" s="18">
        <f t="shared" si="0"/>
        <v>1.0026333333333319</v>
      </c>
    </row>
    <row r="51" spans="1:26" s="18" customFormat="1" x14ac:dyDescent="0.25">
      <c r="A51" s="22"/>
      <c r="B51" s="6">
        <v>20160407</v>
      </c>
      <c r="C51" s="14" t="s">
        <v>92</v>
      </c>
      <c r="D51" s="21">
        <v>1</v>
      </c>
      <c r="E51" s="14" t="s">
        <v>114</v>
      </c>
      <c r="F51" s="19">
        <v>345</v>
      </c>
      <c r="G51" s="4">
        <v>3.45</v>
      </c>
      <c r="H51" s="8">
        <v>73491</v>
      </c>
      <c r="I51" s="8">
        <v>6.1429999999999998</v>
      </c>
      <c r="M51" s="4">
        <v>37.668999999999997</v>
      </c>
      <c r="N51" s="4">
        <v>3.0988999999999999E-2</v>
      </c>
      <c r="O51" s="8">
        <v>1.9202999999999999</v>
      </c>
      <c r="P51" s="8">
        <v>14.536899999999999</v>
      </c>
      <c r="Q51" s="4">
        <v>-26.245100000000001</v>
      </c>
      <c r="R51" s="18">
        <v>-8.5040000000000004E-2</v>
      </c>
      <c r="S51" s="18">
        <v>0.37947999999999998</v>
      </c>
      <c r="T51" s="4">
        <v>-25.466232578221074</v>
      </c>
      <c r="U51" s="18">
        <v>0.77886742177892643</v>
      </c>
      <c r="V51" s="18">
        <v>0</v>
      </c>
      <c r="X51" s="18">
        <f>SUM(Q51:Q53)/3</f>
        <v>-25.805533333333333</v>
      </c>
      <c r="Y51" s="18">
        <f>X$51-Q51</f>
        <v>0.43956666666666777</v>
      </c>
      <c r="Z51" s="18">
        <f t="shared" si="0"/>
        <v>0.43956666666666777</v>
      </c>
    </row>
    <row r="52" spans="1:26" s="18" customFormat="1" x14ac:dyDescent="0.25">
      <c r="A52" s="14"/>
      <c r="B52" s="13">
        <v>20160427</v>
      </c>
      <c r="C52" s="14" t="s">
        <v>146</v>
      </c>
      <c r="D52" s="14">
        <v>2</v>
      </c>
      <c r="E52" s="14" t="s">
        <v>114</v>
      </c>
      <c r="F52" s="19">
        <v>345</v>
      </c>
      <c r="G52" s="4">
        <v>3.45</v>
      </c>
      <c r="H52" s="18">
        <v>74402</v>
      </c>
      <c r="I52" s="18">
        <v>6.407</v>
      </c>
      <c r="M52" s="4">
        <v>1.607</v>
      </c>
      <c r="N52" s="4">
        <v>3.5839999999999997E-2</v>
      </c>
      <c r="O52" s="18">
        <v>2.0068999999999999</v>
      </c>
      <c r="P52" s="18">
        <v>1.5673999999999999</v>
      </c>
      <c r="Q52" s="4">
        <v>-25.768699999999999</v>
      </c>
      <c r="R52" s="18">
        <v>6.4523999999999998E-2</v>
      </c>
      <c r="S52" s="18">
        <v>0.11089</v>
      </c>
      <c r="T52" s="4">
        <v>-28.110584619035457</v>
      </c>
      <c r="U52" s="18">
        <v>-2.3418846190354579</v>
      </c>
      <c r="Y52" s="18">
        <f>X$51-Q52</f>
        <v>-3.683333333333394E-2</v>
      </c>
      <c r="Z52" s="18">
        <f t="shared" si="0"/>
        <v>3.683333333333394E-2</v>
      </c>
    </row>
    <row r="53" spans="1:26" s="18" customFormat="1" x14ac:dyDescent="0.25">
      <c r="A53" s="14"/>
      <c r="B53" s="13">
        <v>20160427</v>
      </c>
      <c r="C53" s="14" t="s">
        <v>147</v>
      </c>
      <c r="D53" s="14">
        <v>3</v>
      </c>
      <c r="E53" s="14" t="s">
        <v>114</v>
      </c>
      <c r="F53" s="19">
        <v>345</v>
      </c>
      <c r="G53" s="4">
        <v>3.45</v>
      </c>
      <c r="H53" s="18">
        <v>74403</v>
      </c>
      <c r="I53" s="18">
        <v>5.8150000000000004</v>
      </c>
      <c r="M53" s="4">
        <v>1.6559999999999999</v>
      </c>
      <c r="N53" s="4">
        <v>4.0858999999999999E-2</v>
      </c>
      <c r="O53" s="18">
        <v>2.0068999999999999</v>
      </c>
      <c r="P53" s="18">
        <v>1.5673999999999999</v>
      </c>
      <c r="Q53" s="4">
        <v>-25.402799999999999</v>
      </c>
      <c r="R53" s="18">
        <v>6.4523999999999998E-2</v>
      </c>
      <c r="S53" s="18">
        <v>0.11089</v>
      </c>
      <c r="T53" s="4">
        <v>-28.176932301688026</v>
      </c>
      <c r="U53" s="18">
        <v>-2.7741323016880273</v>
      </c>
      <c r="Y53" s="18">
        <f>X$51-Q53</f>
        <v>-0.40273333333333383</v>
      </c>
      <c r="Z53" s="18">
        <f t="shared" si="0"/>
        <v>0.40273333333333383</v>
      </c>
    </row>
    <row r="54" spans="1:26" s="18" customFormat="1" x14ac:dyDescent="0.25">
      <c r="A54" s="22"/>
      <c r="B54" s="6">
        <v>20160407</v>
      </c>
      <c r="C54" s="14" t="s">
        <v>93</v>
      </c>
      <c r="D54" s="21">
        <v>1</v>
      </c>
      <c r="E54" s="14" t="s">
        <v>114</v>
      </c>
      <c r="F54" s="19">
        <v>350</v>
      </c>
      <c r="G54" s="4">
        <v>3.5</v>
      </c>
      <c r="H54" s="8">
        <v>73495</v>
      </c>
      <c r="I54" s="8">
        <v>6.056</v>
      </c>
      <c r="M54" s="4">
        <v>44.692</v>
      </c>
      <c r="N54" s="4">
        <v>4.0273999999999997E-2</v>
      </c>
      <c r="O54" s="8">
        <v>1.9202999999999999</v>
      </c>
      <c r="P54" s="8">
        <v>14.536899999999999</v>
      </c>
      <c r="Q54" s="4">
        <v>-26.1508</v>
      </c>
      <c r="R54" s="18">
        <v>-8.5040000000000004E-2</v>
      </c>
      <c r="S54" s="18">
        <v>0.37947999999999998</v>
      </c>
      <c r="T54" s="4">
        <v>-25.505255971809355</v>
      </c>
      <c r="U54" s="18">
        <v>0.64554402819064549</v>
      </c>
      <c r="V54" s="18">
        <v>0</v>
      </c>
      <c r="X54" s="18">
        <f>SUM(Q54:Q56)/3</f>
        <v>-26.606566666666666</v>
      </c>
      <c r="Y54" s="18">
        <f>X$54-Q53</f>
        <v>-1.2037666666666667</v>
      </c>
      <c r="Z54" s="18">
        <f>ABS(Y55)</f>
        <v>0.45576666666666554</v>
      </c>
    </row>
    <row r="55" spans="1:26" s="18" customFormat="1" x14ac:dyDescent="0.25">
      <c r="A55" s="14"/>
      <c r="B55" s="13">
        <v>20160427</v>
      </c>
      <c r="C55" s="14" t="s">
        <v>148</v>
      </c>
      <c r="D55" s="14">
        <v>2</v>
      </c>
      <c r="E55" s="14" t="s">
        <v>114</v>
      </c>
      <c r="F55" s="19">
        <v>350</v>
      </c>
      <c r="G55" s="4">
        <v>3.5</v>
      </c>
      <c r="H55" s="18">
        <v>74404</v>
      </c>
      <c r="I55" s="18">
        <v>5.5090000000000003</v>
      </c>
      <c r="M55" s="4">
        <v>1.361</v>
      </c>
      <c r="N55" s="4">
        <v>3.4424000000000003E-2</v>
      </c>
      <c r="O55" s="18">
        <v>2.0068999999999999</v>
      </c>
      <c r="P55" s="18">
        <v>1.5673999999999999</v>
      </c>
      <c r="Q55" s="4">
        <v>-26.8995</v>
      </c>
      <c r="R55" s="18">
        <v>6.4523999999999998E-2</v>
      </c>
      <c r="S55" s="18">
        <v>0.11089</v>
      </c>
      <c r="T55" s="4">
        <v>-27.921010199998715</v>
      </c>
      <c r="U55" s="18">
        <v>-1.0215101999987155</v>
      </c>
      <c r="Y55" s="18">
        <f>X$54-Q54</f>
        <v>-0.45576666666666554</v>
      </c>
      <c r="Z55" s="18">
        <f>ABS(Y55)</f>
        <v>0.45576666666666554</v>
      </c>
    </row>
    <row r="56" spans="1:26" s="18" customFormat="1" x14ac:dyDescent="0.25">
      <c r="A56" s="14"/>
      <c r="B56" s="13">
        <v>20160427</v>
      </c>
      <c r="C56" s="14" t="s">
        <v>149</v>
      </c>
      <c r="D56" s="14">
        <v>3</v>
      </c>
      <c r="E56" s="14" t="s">
        <v>114</v>
      </c>
      <c r="F56" s="19">
        <v>350</v>
      </c>
      <c r="G56" s="4">
        <v>3.5</v>
      </c>
      <c r="H56" s="18">
        <v>74405</v>
      </c>
      <c r="I56" s="18">
        <v>5.7960000000000003</v>
      </c>
      <c r="M56" s="4">
        <v>1.149</v>
      </c>
      <c r="N56" s="4">
        <v>2.6773999999999999E-2</v>
      </c>
      <c r="O56" s="18">
        <v>2.0068999999999999</v>
      </c>
      <c r="P56" s="18">
        <v>1.5673999999999999</v>
      </c>
      <c r="Q56" s="4">
        <v>-26.769400000000001</v>
      </c>
      <c r="R56" s="18">
        <v>6.4523999999999998E-2</v>
      </c>
      <c r="S56" s="18">
        <v>0.11089</v>
      </c>
      <c r="T56" s="4">
        <v>-27.915110472830758</v>
      </c>
      <c r="U56" s="18">
        <v>-1.145710472830757</v>
      </c>
      <c r="Y56" s="18">
        <f>X$54-Q55</f>
        <v>0.29293333333333393</v>
      </c>
      <c r="Z56" s="18">
        <f t="shared" si="0"/>
        <v>0.29293333333333393</v>
      </c>
    </row>
    <row r="57" spans="1:26" s="18" customFormat="1" x14ac:dyDescent="0.25">
      <c r="A57" s="22"/>
      <c r="B57" s="6">
        <v>20160407</v>
      </c>
      <c r="C57" s="14" t="s">
        <v>94</v>
      </c>
      <c r="D57" s="21">
        <v>1</v>
      </c>
      <c r="E57" s="21" t="s">
        <v>114</v>
      </c>
      <c r="F57" s="19">
        <v>355</v>
      </c>
      <c r="G57" s="4">
        <v>3.55</v>
      </c>
      <c r="H57" s="8">
        <v>73496</v>
      </c>
      <c r="I57" s="8">
        <v>6.1749999999999998</v>
      </c>
      <c r="M57" s="4">
        <v>30.48</v>
      </c>
      <c r="N57" s="4">
        <v>2.1954000000000001E-2</v>
      </c>
      <c r="O57" s="8">
        <v>1.9202999999999999</v>
      </c>
      <c r="P57" s="8">
        <v>14.536899999999999</v>
      </c>
      <c r="Q57" s="4">
        <v>-25.470099999999999</v>
      </c>
      <c r="R57" s="18">
        <v>-8.5040000000000004E-2</v>
      </c>
      <c r="S57" s="18">
        <v>0.37947999999999998</v>
      </c>
      <c r="T57" s="4">
        <v>-23.839374404986774</v>
      </c>
      <c r="U57" s="18">
        <v>1.6307255950132244</v>
      </c>
      <c r="V57" s="18">
        <v>0.51824027246056548</v>
      </c>
      <c r="X57" s="18">
        <f>SUM(Q57:Q59)/3</f>
        <v>-26.191800000000001</v>
      </c>
      <c r="Y57" s="18">
        <f>X$57-Q56</f>
        <v>0.57760000000000034</v>
      </c>
      <c r="Z57" s="18">
        <f t="shared" si="0"/>
        <v>0.57760000000000034</v>
      </c>
    </row>
    <row r="58" spans="1:26" s="18" customFormat="1" x14ac:dyDescent="0.25">
      <c r="A58" s="14"/>
      <c r="B58" s="3">
        <v>20160407</v>
      </c>
      <c r="C58" s="14" t="s">
        <v>105</v>
      </c>
      <c r="D58" s="21">
        <v>2</v>
      </c>
      <c r="E58" s="21" t="s">
        <v>114</v>
      </c>
      <c r="F58" s="19">
        <v>355</v>
      </c>
      <c r="G58" s="4">
        <v>3.55</v>
      </c>
      <c r="H58" s="8">
        <v>73532</v>
      </c>
      <c r="I58" s="8">
        <v>6.3869999999999996</v>
      </c>
      <c r="M58" s="4">
        <v>28.977</v>
      </c>
      <c r="N58" s="4">
        <v>2.5028999999999999E-2</v>
      </c>
      <c r="O58" s="8">
        <v>-8.9486000000000008</v>
      </c>
      <c r="P58" s="8">
        <v>10.6692</v>
      </c>
      <c r="Q58" s="4">
        <v>-26.4421</v>
      </c>
      <c r="R58" s="18">
        <v>2.8630000000000001E-3</v>
      </c>
      <c r="S58" s="4">
        <v>0.30913000000000002</v>
      </c>
      <c r="T58" s="4">
        <v>-25.401741391050376</v>
      </c>
      <c r="U58" s="18">
        <v>1.0403586089496244</v>
      </c>
      <c r="V58" s="18">
        <v>0.51824027246056548</v>
      </c>
      <c r="Y58" s="18">
        <f>X$57-Q57</f>
        <v>-0.72170000000000201</v>
      </c>
      <c r="Z58" s="18">
        <f t="shared" si="0"/>
        <v>0.72170000000000201</v>
      </c>
    </row>
    <row r="59" spans="1:26" s="18" customFormat="1" x14ac:dyDescent="0.25">
      <c r="A59" s="14"/>
      <c r="B59" s="3">
        <v>20160407</v>
      </c>
      <c r="C59" s="14" t="s">
        <v>105</v>
      </c>
      <c r="D59" s="21">
        <v>2</v>
      </c>
      <c r="E59" s="21" t="s">
        <v>114</v>
      </c>
      <c r="F59" s="19">
        <v>355</v>
      </c>
      <c r="G59" s="4">
        <v>3.55</v>
      </c>
      <c r="H59" s="8">
        <v>73537</v>
      </c>
      <c r="I59" s="8">
        <v>6.4889999999999999</v>
      </c>
      <c r="M59" s="4">
        <v>29.158999999999999</v>
      </c>
      <c r="N59" s="4">
        <v>2.4847000000000001E-2</v>
      </c>
      <c r="O59" s="8">
        <v>-8.9486000000000008</v>
      </c>
      <c r="P59" s="8">
        <v>10.6692</v>
      </c>
      <c r="Q59" s="4">
        <v>-26.6632</v>
      </c>
      <c r="R59" s="18">
        <v>2.8630000000000001E-3</v>
      </c>
      <c r="S59" s="4">
        <v>0.30913000000000002</v>
      </c>
      <c r="T59" s="4">
        <v>-25.800544685604653</v>
      </c>
      <c r="U59" s="18">
        <v>0.86265531439534726</v>
      </c>
      <c r="V59" s="18">
        <v>0.51824027246056548</v>
      </c>
      <c r="Y59" s="18">
        <f>X$57-Q58</f>
        <v>0.2502999999999993</v>
      </c>
      <c r="Z59" s="18">
        <f t="shared" si="0"/>
        <v>0.2502999999999993</v>
      </c>
    </row>
    <row r="60" spans="1:26" s="18" customFormat="1" x14ac:dyDescent="0.25">
      <c r="A60" s="14"/>
      <c r="B60" s="13">
        <v>20160427</v>
      </c>
      <c r="C60" s="14" t="s">
        <v>105</v>
      </c>
      <c r="D60" s="14">
        <v>2</v>
      </c>
      <c r="E60" s="14" t="s">
        <v>114</v>
      </c>
      <c r="F60" s="19">
        <v>355</v>
      </c>
      <c r="G60" s="4">
        <v>3.55</v>
      </c>
      <c r="H60" s="18">
        <v>74406</v>
      </c>
      <c r="I60" s="18">
        <v>5.9969999999999999</v>
      </c>
      <c r="M60" s="4">
        <v>1.3160000000000001</v>
      </c>
      <c r="N60" s="4">
        <v>3.0402999999999999E-2</v>
      </c>
      <c r="O60" s="18">
        <v>2.0068999999999999</v>
      </c>
      <c r="P60" s="18">
        <v>1.5673999999999999</v>
      </c>
      <c r="Q60" s="4">
        <v>-28.944600000000001</v>
      </c>
      <c r="R60" s="18">
        <v>6.4523999999999998E-2</v>
      </c>
      <c r="S60" s="18">
        <v>0.11089</v>
      </c>
      <c r="T60" s="4">
        <v>-27.67665497796991</v>
      </c>
      <c r="U60" s="18">
        <v>1.2679450220300907</v>
      </c>
    </row>
    <row r="61" spans="1:26" s="18" customFormat="1" x14ac:dyDescent="0.25">
      <c r="A61" s="14"/>
      <c r="B61" s="13">
        <v>20160427</v>
      </c>
      <c r="C61" s="14" t="s">
        <v>150</v>
      </c>
      <c r="D61" s="14">
        <v>3</v>
      </c>
      <c r="E61" s="14" t="s">
        <v>114</v>
      </c>
      <c r="F61" s="19">
        <v>355</v>
      </c>
      <c r="G61" s="4">
        <v>3.55</v>
      </c>
      <c r="H61" s="18">
        <v>74407</v>
      </c>
      <c r="I61" s="18">
        <v>5.9969999999999999</v>
      </c>
      <c r="M61" s="4">
        <v>1.343</v>
      </c>
      <c r="N61" s="4">
        <v>3.1134999999999999E-2</v>
      </c>
      <c r="O61" s="18">
        <v>2.0068999999999999</v>
      </c>
      <c r="P61" s="18">
        <v>1.5673999999999999</v>
      </c>
      <c r="Q61" s="4">
        <v>-25.1767</v>
      </c>
      <c r="R61" s="18">
        <v>6.4523999999999998E-2</v>
      </c>
      <c r="S61" s="18">
        <v>0.11089</v>
      </c>
      <c r="T61" s="4">
        <v>-28.126405206995067</v>
      </c>
      <c r="U61" s="18">
        <v>-2.9497052069950662</v>
      </c>
    </row>
    <row r="62" spans="1:26" s="14" customFormat="1" x14ac:dyDescent="0.25">
      <c r="D62" s="21"/>
      <c r="E62" s="21"/>
      <c r="F62" s="19"/>
      <c r="G62" s="19"/>
      <c r="H62" s="20"/>
      <c r="I62" s="20"/>
      <c r="M62" s="19"/>
      <c r="N62" s="19"/>
      <c r="O62" s="20"/>
      <c r="P62" s="20"/>
      <c r="Q62" s="19"/>
      <c r="S62" s="19"/>
      <c r="T62" s="19"/>
    </row>
    <row r="63" spans="1:26" x14ac:dyDescent="0.25">
      <c r="B63" s="14"/>
      <c r="C63" s="14"/>
      <c r="D63" s="14"/>
      <c r="E63" s="14"/>
      <c r="F63" s="14"/>
    </row>
    <row r="64" spans="1:26" x14ac:dyDescent="0.25">
      <c r="B64" s="14"/>
      <c r="C64" s="14"/>
      <c r="D64" s="14"/>
      <c r="E64" s="14"/>
      <c r="F64" s="14"/>
    </row>
    <row r="65" spans="1:7" x14ac:dyDescent="0.25">
      <c r="B65" s="14"/>
      <c r="C65" s="14"/>
      <c r="D65" s="14"/>
      <c r="E65" s="14"/>
      <c r="F65" s="14"/>
    </row>
    <row r="66" spans="1:7" x14ac:dyDescent="0.25">
      <c r="A66" t="s">
        <v>151</v>
      </c>
      <c r="B66" s="19" t="s">
        <v>73</v>
      </c>
      <c r="C66" s="14" t="s">
        <v>118</v>
      </c>
      <c r="D66" s="18" t="s">
        <v>119</v>
      </c>
      <c r="E66" s="14"/>
      <c r="F66" s="14" t="s">
        <v>118</v>
      </c>
      <c r="G66" t="s">
        <v>119</v>
      </c>
    </row>
    <row r="67" spans="1:7" x14ac:dyDescent="0.25">
      <c r="A67" t="s">
        <v>153</v>
      </c>
      <c r="B67" s="19">
        <v>120</v>
      </c>
      <c r="C67" s="14"/>
      <c r="D67" s="14"/>
      <c r="E67" s="14"/>
      <c r="F67" s="14"/>
    </row>
    <row r="68" spans="1:7" x14ac:dyDescent="0.25">
      <c r="A68" t="s">
        <v>153</v>
      </c>
      <c r="B68" s="19">
        <v>145</v>
      </c>
      <c r="C68" s="14"/>
      <c r="D68" s="14"/>
      <c r="E68" s="14"/>
      <c r="F68" s="14"/>
    </row>
    <row r="69" spans="1:7" x14ac:dyDescent="0.25">
      <c r="A69" t="s">
        <v>153</v>
      </c>
      <c r="B69" s="19">
        <v>180</v>
      </c>
      <c r="C69" s="14"/>
      <c r="D69" s="14"/>
      <c r="E69" s="14"/>
      <c r="F69" s="14"/>
    </row>
    <row r="70" spans="1:7" x14ac:dyDescent="0.25">
      <c r="A70" t="s">
        <v>120</v>
      </c>
      <c r="B70" s="19">
        <v>210</v>
      </c>
      <c r="C70" s="14"/>
      <c r="D70" s="14"/>
      <c r="E70" s="14"/>
      <c r="F70" s="14"/>
    </row>
    <row r="71" spans="1:7" x14ac:dyDescent="0.25">
      <c r="A71" t="s">
        <v>153</v>
      </c>
      <c r="B71" s="19">
        <v>250</v>
      </c>
      <c r="C71" s="14"/>
      <c r="D71" s="14"/>
      <c r="E71" s="14"/>
      <c r="F71" s="14"/>
    </row>
    <row r="72" spans="1:7" x14ac:dyDescent="0.25">
      <c r="A72" t="s">
        <v>153</v>
      </c>
      <c r="B72" s="19">
        <v>270</v>
      </c>
      <c r="C72" s="14"/>
      <c r="D72" s="14"/>
      <c r="E72" s="14"/>
      <c r="F72" s="14"/>
    </row>
    <row r="73" spans="1:7" x14ac:dyDescent="0.25">
      <c r="A73" t="s">
        <v>152</v>
      </c>
      <c r="B73" s="19">
        <v>300</v>
      </c>
      <c r="C73" s="14"/>
      <c r="D73" s="14"/>
      <c r="E73" s="14"/>
      <c r="F73" s="14"/>
    </row>
    <row r="74" spans="1:7" x14ac:dyDescent="0.25">
      <c r="A74" s="18" t="s">
        <v>152</v>
      </c>
      <c r="B74" s="19">
        <v>305</v>
      </c>
      <c r="C74" s="14"/>
      <c r="D74" s="14"/>
      <c r="E74" s="14"/>
      <c r="F74" s="14"/>
    </row>
    <row r="75" spans="1:7" x14ac:dyDescent="0.25">
      <c r="A75" s="18" t="s">
        <v>152</v>
      </c>
      <c r="B75" s="19">
        <v>310</v>
      </c>
      <c r="C75" s="14"/>
      <c r="D75" s="14"/>
      <c r="E75" s="14"/>
      <c r="F75" s="14"/>
    </row>
    <row r="76" spans="1:7" x14ac:dyDescent="0.25">
      <c r="A76" s="18" t="s">
        <v>152</v>
      </c>
      <c r="B76" s="19">
        <f>B75+5</f>
        <v>315</v>
      </c>
      <c r="C76" s="14"/>
      <c r="D76" s="14"/>
      <c r="E76" s="14"/>
      <c r="F76" s="14"/>
    </row>
    <row r="77" spans="1:7" x14ac:dyDescent="0.25">
      <c r="A77" s="18" t="s">
        <v>152</v>
      </c>
      <c r="B77" s="19">
        <f t="shared" ref="B77:B84" si="1">B76+5</f>
        <v>320</v>
      </c>
      <c r="C77" s="14"/>
      <c r="D77" s="14"/>
      <c r="E77" s="14"/>
      <c r="F77" s="14"/>
    </row>
    <row r="78" spans="1:7" x14ac:dyDescent="0.25">
      <c r="A78" s="18" t="s">
        <v>152</v>
      </c>
      <c r="B78" s="19">
        <f t="shared" si="1"/>
        <v>325</v>
      </c>
      <c r="C78" s="14"/>
      <c r="D78" s="14"/>
      <c r="E78" s="14"/>
      <c r="F78" s="14"/>
    </row>
    <row r="79" spans="1:7" x14ac:dyDescent="0.25">
      <c r="A79" s="18" t="s">
        <v>152</v>
      </c>
      <c r="B79" s="19">
        <f t="shared" si="1"/>
        <v>330</v>
      </c>
      <c r="C79" s="14"/>
      <c r="D79" s="14"/>
      <c r="E79" s="14"/>
      <c r="F79" s="14"/>
    </row>
    <row r="80" spans="1:7" x14ac:dyDescent="0.25">
      <c r="A80" s="18" t="s">
        <v>152</v>
      </c>
      <c r="B80" s="19">
        <f t="shared" si="1"/>
        <v>335</v>
      </c>
      <c r="C80" s="14"/>
      <c r="D80" s="14"/>
      <c r="E80" s="14"/>
      <c r="F80" s="14"/>
    </row>
    <row r="81" spans="1:6" x14ac:dyDescent="0.25">
      <c r="A81" s="18" t="s">
        <v>152</v>
      </c>
      <c r="B81" s="19">
        <f t="shared" si="1"/>
        <v>340</v>
      </c>
      <c r="C81" s="14"/>
      <c r="D81" s="14"/>
      <c r="E81" s="14"/>
      <c r="F81" s="14"/>
    </row>
    <row r="82" spans="1:6" x14ac:dyDescent="0.25">
      <c r="A82" s="18" t="s">
        <v>152</v>
      </c>
      <c r="B82" s="19">
        <f t="shared" si="1"/>
        <v>345</v>
      </c>
      <c r="C82" s="14"/>
      <c r="D82" s="14"/>
      <c r="E82" s="14"/>
      <c r="F82" s="14"/>
    </row>
    <row r="83" spans="1:6" x14ac:dyDescent="0.25">
      <c r="A83" s="18" t="s">
        <v>152</v>
      </c>
      <c r="B83" s="19">
        <f t="shared" si="1"/>
        <v>350</v>
      </c>
      <c r="C83" s="14"/>
      <c r="D83" s="14"/>
      <c r="E83" s="14"/>
      <c r="F83" s="14"/>
    </row>
    <row r="84" spans="1:6" x14ac:dyDescent="0.25">
      <c r="A84" s="18" t="s">
        <v>152</v>
      </c>
      <c r="B84" s="19">
        <f t="shared" si="1"/>
        <v>355</v>
      </c>
      <c r="C84" s="14"/>
      <c r="D84" s="14"/>
      <c r="E84" s="14"/>
      <c r="F84" s="14"/>
    </row>
    <row r="85" spans="1:6" x14ac:dyDescent="0.25">
      <c r="B85" s="14"/>
      <c r="C85" s="14"/>
      <c r="D85" s="14"/>
      <c r="E85" s="14"/>
      <c r="F85" s="14"/>
    </row>
    <row r="86" spans="1:6" x14ac:dyDescent="0.25">
      <c r="B86" s="14"/>
      <c r="C86" s="14"/>
      <c r="D86" s="14"/>
      <c r="E86" s="14"/>
      <c r="F86" s="14"/>
    </row>
    <row r="87" spans="1:6" x14ac:dyDescent="0.25">
      <c r="B87" s="14"/>
      <c r="C87" s="14"/>
      <c r="D87" s="14"/>
      <c r="E87" s="14"/>
      <c r="F87" s="14"/>
    </row>
    <row r="88" spans="1:6" x14ac:dyDescent="0.25">
      <c r="B88" s="14"/>
      <c r="C88" s="14"/>
      <c r="D88" s="14"/>
      <c r="E88" s="14"/>
      <c r="F88" s="14"/>
    </row>
    <row r="89" spans="1:6" x14ac:dyDescent="0.25">
      <c r="B89" s="14"/>
      <c r="C89" s="14"/>
      <c r="D89" s="14"/>
      <c r="E89" s="14"/>
      <c r="F89" s="14"/>
    </row>
    <row r="90" spans="1:6" x14ac:dyDescent="0.25">
      <c r="B90" s="14"/>
      <c r="C90" s="14"/>
      <c r="D90" s="14"/>
      <c r="E90" s="14"/>
      <c r="F90" s="14"/>
    </row>
    <row r="91" spans="1:6" x14ac:dyDescent="0.25">
      <c r="B91" s="14"/>
    </row>
    <row r="92" spans="1:6" x14ac:dyDescent="0.25">
      <c r="B92" s="14"/>
    </row>
    <row r="93" spans="1:6" x14ac:dyDescent="0.25">
      <c r="B93" s="14"/>
    </row>
    <row r="94" spans="1:6" x14ac:dyDescent="0.25">
      <c r="B94" s="14"/>
    </row>
    <row r="95" spans="1:6" x14ac:dyDescent="0.25">
      <c r="B95" s="22"/>
    </row>
    <row r="96" spans="1:6" x14ac:dyDescent="0.25">
      <c r="B96" s="22"/>
    </row>
    <row r="97" spans="2:2" x14ac:dyDescent="0.25">
      <c r="B97" s="22"/>
    </row>
    <row r="98" spans="2:2" x14ac:dyDescent="0.25">
      <c r="B98" s="22"/>
    </row>
    <row r="99" spans="2:2" x14ac:dyDescent="0.25">
      <c r="B99" s="22"/>
    </row>
    <row r="100" spans="2:2" x14ac:dyDescent="0.25">
      <c r="B100" s="22"/>
    </row>
    <row r="101" spans="2:2" x14ac:dyDescent="0.25">
      <c r="B101" s="22"/>
    </row>
    <row r="102" spans="2:2" x14ac:dyDescent="0.25">
      <c r="B102" s="22"/>
    </row>
    <row r="103" spans="2:2" x14ac:dyDescent="0.25">
      <c r="B103" s="22"/>
    </row>
    <row r="104" spans="2:2" x14ac:dyDescent="0.25">
      <c r="B104" s="22"/>
    </row>
    <row r="105" spans="2:2" x14ac:dyDescent="0.25">
      <c r="B105" s="22"/>
    </row>
    <row r="106" spans="2:2" x14ac:dyDescent="0.25">
      <c r="B106" s="22"/>
    </row>
    <row r="107" spans="2:2" x14ac:dyDescent="0.25">
      <c r="B107" s="14"/>
    </row>
    <row r="108" spans="2:2" x14ac:dyDescent="0.25">
      <c r="B108" s="14"/>
    </row>
    <row r="109" spans="2:2" x14ac:dyDescent="0.25">
      <c r="B109" s="14"/>
    </row>
    <row r="110" spans="2:2" x14ac:dyDescent="0.25">
      <c r="B110" s="14"/>
    </row>
    <row r="111" spans="2:2" x14ac:dyDescent="0.25">
      <c r="B111" s="14"/>
    </row>
    <row r="112" spans="2:2" x14ac:dyDescent="0.25">
      <c r="B112" s="14"/>
    </row>
    <row r="113" spans="2:2" x14ac:dyDescent="0.25">
      <c r="B113" s="14"/>
    </row>
    <row r="114" spans="2:2" x14ac:dyDescent="0.25">
      <c r="B114" s="14"/>
    </row>
    <row r="115" spans="2:2" x14ac:dyDescent="0.25">
      <c r="B115" s="14"/>
    </row>
    <row r="116" spans="2:2" x14ac:dyDescent="0.25">
      <c r="B116" s="22"/>
    </row>
    <row r="117" spans="2:2" x14ac:dyDescent="0.25">
      <c r="B117" s="22"/>
    </row>
    <row r="118" spans="2:2" x14ac:dyDescent="0.25">
      <c r="B118" s="22"/>
    </row>
    <row r="119" spans="2:2" x14ac:dyDescent="0.25">
      <c r="B119" s="14"/>
    </row>
    <row r="120" spans="2:2" x14ac:dyDescent="0.25">
      <c r="B120" s="14"/>
    </row>
    <row r="121" spans="2:2" x14ac:dyDescent="0.25">
      <c r="B121" s="14"/>
    </row>
    <row r="122" spans="2:2" x14ac:dyDescent="0.25">
      <c r="B122" s="22"/>
    </row>
    <row r="123" spans="2:2" x14ac:dyDescent="0.25">
      <c r="B123" s="14"/>
    </row>
    <row r="124" spans="2:2" x14ac:dyDescent="0.25">
      <c r="B124" s="22"/>
    </row>
    <row r="125" spans="2:2" x14ac:dyDescent="0.25">
      <c r="B125" s="14"/>
    </row>
    <row r="126" spans="2:2" x14ac:dyDescent="0.25">
      <c r="B126" s="22"/>
    </row>
    <row r="127" spans="2:2" x14ac:dyDescent="0.25">
      <c r="B127" s="22"/>
    </row>
    <row r="128" spans="2:2" x14ac:dyDescent="0.25">
      <c r="B128" s="14"/>
    </row>
    <row r="129" spans="2:2" x14ac:dyDescent="0.25">
      <c r="B129" s="14"/>
    </row>
    <row r="130" spans="2:2" x14ac:dyDescent="0.25">
      <c r="B130" s="14"/>
    </row>
    <row r="131" spans="2:2" x14ac:dyDescent="0.25">
      <c r="B131" s="14"/>
    </row>
    <row r="132" spans="2:2" x14ac:dyDescent="0.25">
      <c r="B132" s="14"/>
    </row>
    <row r="133" spans="2:2" x14ac:dyDescent="0.25">
      <c r="B133" s="14"/>
    </row>
    <row r="134" spans="2:2" x14ac:dyDescent="0.25">
      <c r="B134" s="14"/>
    </row>
    <row r="135" spans="2:2" x14ac:dyDescent="0.25">
      <c r="B135" s="14"/>
    </row>
    <row r="136" spans="2:2" x14ac:dyDescent="0.25">
      <c r="B136" s="22"/>
    </row>
    <row r="137" spans="2:2" x14ac:dyDescent="0.25">
      <c r="B137" s="14"/>
    </row>
    <row r="138" spans="2:2" x14ac:dyDescent="0.25">
      <c r="B138" s="14"/>
    </row>
    <row r="139" spans="2:2" x14ac:dyDescent="0.25">
      <c r="B139" s="14"/>
    </row>
    <row r="140" spans="2:2" x14ac:dyDescent="0.25">
      <c r="B140" s="14"/>
    </row>
    <row r="141" spans="2:2" x14ac:dyDescent="0.25">
      <c r="B141" s="14"/>
    </row>
    <row r="142" spans="2:2" x14ac:dyDescent="0.25">
      <c r="B142" s="14"/>
    </row>
    <row r="143" spans="2:2" x14ac:dyDescent="0.25">
      <c r="B143" s="14"/>
    </row>
    <row r="144" spans="2:2" x14ac:dyDescent="0.25">
      <c r="B144" s="14"/>
    </row>
    <row r="145" spans="2:2" x14ac:dyDescent="0.25">
      <c r="B145" s="14"/>
    </row>
  </sheetData>
  <sortState ref="A6:V61">
    <sortCondition ref="F6:F61"/>
  </sortState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 data</vt:lpstr>
      <vt:lpstr>carbon content</vt:lpstr>
      <vt:lpstr>all data</vt:lpstr>
      <vt:lpstr>combination depth sorted</vt:lpstr>
      <vt:lpstr>replicates</vt:lpstr>
      <vt:lpstr>replicates again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2016-07-22T11:12:00Z</dcterms:modified>
</cp:coreProperties>
</file>