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47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6" i="1" l="1"/>
  <c r="J25" i="1"/>
  <c r="J24" i="1"/>
  <c r="J23" i="1"/>
  <c r="E24" i="1"/>
  <c r="I24" i="1"/>
  <c r="F25" i="1"/>
  <c r="F26" i="1"/>
  <c r="F27" i="1"/>
  <c r="F23" i="1"/>
  <c r="E25" i="1"/>
  <c r="G25" i="1"/>
  <c r="I25" i="1"/>
  <c r="E26" i="1"/>
  <c r="G26" i="1"/>
  <c r="I26" i="1"/>
  <c r="E27" i="1"/>
  <c r="G27" i="1"/>
  <c r="I27" i="1"/>
  <c r="I23" i="1"/>
  <c r="G23" i="1"/>
  <c r="E23" i="1"/>
  <c r="G10" i="1"/>
  <c r="G11" i="1"/>
  <c r="G12" i="1"/>
  <c r="G13" i="1"/>
  <c r="G9" i="1"/>
  <c r="C16" i="1" s="1"/>
  <c r="C10" i="1"/>
  <c r="C11" i="1"/>
  <c r="C12" i="1"/>
  <c r="C13" i="1"/>
  <c r="C9" i="1"/>
  <c r="I3" i="1"/>
  <c r="H10" i="1" s="1"/>
  <c r="I10" i="1" s="1"/>
  <c r="I4" i="1"/>
  <c r="H11" i="1" s="1"/>
  <c r="I11" i="1" s="1"/>
  <c r="I5" i="1"/>
  <c r="H12" i="1" s="1"/>
  <c r="I12" i="1" s="1"/>
  <c r="I6" i="1"/>
  <c r="H13" i="1" s="1"/>
  <c r="I13" i="1" s="1"/>
  <c r="I2" i="1"/>
  <c r="H9" i="1" s="1"/>
  <c r="I9" i="1" s="1"/>
  <c r="E3" i="1"/>
  <c r="D10" i="1" s="1"/>
  <c r="E10" i="1" s="1"/>
  <c r="E4" i="1"/>
  <c r="D11" i="1" s="1"/>
  <c r="E11" i="1" s="1"/>
  <c r="E5" i="1"/>
  <c r="D12" i="1" s="1"/>
  <c r="E12" i="1" s="1"/>
  <c r="E6" i="1"/>
  <c r="D13" i="1" s="1"/>
  <c r="E13" i="1" s="1"/>
  <c r="E2" i="1"/>
  <c r="D9" i="1" s="1"/>
  <c r="E9" i="1" s="1"/>
  <c r="D20" i="1" l="1"/>
  <c r="C18" i="1"/>
  <c r="D19" i="1"/>
  <c r="D17" i="1"/>
  <c r="C19" i="1"/>
  <c r="E19" i="1" s="1"/>
  <c r="F19" i="1" s="1"/>
  <c r="D16" i="1"/>
  <c r="E16" i="1" s="1"/>
  <c r="F16" i="1" s="1"/>
  <c r="D18" i="1"/>
  <c r="C20" i="1"/>
  <c r="C17" i="1"/>
  <c r="E20" i="1" l="1"/>
  <c r="F20" i="1" s="1"/>
  <c r="E18" i="1"/>
  <c r="F18" i="1" s="1"/>
  <c r="E17" i="1"/>
  <c r="F17" i="1" s="1"/>
</calcChain>
</file>

<file path=xl/sharedStrings.xml><?xml version="1.0" encoding="utf-8"?>
<sst xmlns="http://schemas.openxmlformats.org/spreadsheetml/2006/main" count="51" uniqueCount="34">
  <si>
    <t>Character</t>
  </si>
  <si>
    <t>No</t>
  </si>
  <si>
    <t>Mo</t>
  </si>
  <si>
    <t>Nr</t>
  </si>
  <si>
    <t>Mr</t>
  </si>
  <si>
    <t>SEo</t>
  </si>
  <si>
    <t>SEr</t>
  </si>
  <si>
    <t>Wing</t>
  </si>
  <si>
    <t>Tarsus</t>
  </si>
  <si>
    <t>Upper mandible len.mm</t>
  </si>
  <si>
    <t>Lower mandible len.mm</t>
  </si>
  <si>
    <t>Lower mandible wid.mm</t>
  </si>
  <si>
    <t>SDr</t>
  </si>
  <si>
    <t>Sdo</t>
  </si>
  <si>
    <t>LnMo</t>
  </si>
  <si>
    <t>LnMr</t>
  </si>
  <si>
    <t>LnSr</t>
  </si>
  <si>
    <t>LnSo</t>
  </si>
  <si>
    <t>LnVo</t>
  </si>
  <si>
    <t>LnVr</t>
  </si>
  <si>
    <t>Diff</t>
  </si>
  <si>
    <t>PoolSD</t>
  </si>
  <si>
    <t>Diff.sd</t>
  </si>
  <si>
    <t>Rate.sd.g</t>
  </si>
  <si>
    <t>Int.g</t>
  </si>
  <si>
    <t>int.g</t>
  </si>
  <si>
    <t>diff.sd</t>
  </si>
  <si>
    <t>rate.sd.g</t>
  </si>
  <si>
    <t>log.i</t>
  </si>
  <si>
    <t>log.|d|</t>
  </si>
  <si>
    <t>log.|r|</t>
  </si>
  <si>
    <t>S-B-N</t>
  </si>
  <si>
    <t>wgt</t>
  </si>
  <si>
    <t>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</si>
</sst>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4" applyNumberFormat="0" applyAlignment="0" applyProtection="0"/>
    <xf numFmtId="0" fontId="10" fillId="10" borderId="5" applyNumberFormat="0" applyAlignment="0" applyProtection="0"/>
    <xf numFmtId="0" fontId="11" fillId="10" borderId="4" applyNumberFormat="0" applyAlignment="0" applyProtection="0"/>
    <xf numFmtId="0" fontId="12" fillId="0" borderId="6" applyNumberFormat="0" applyFill="0" applyAlignment="0" applyProtection="0"/>
    <xf numFmtId="0" fontId="13" fillId="11" borderId="7" applyNumberFormat="0" applyAlignment="0" applyProtection="0"/>
    <xf numFmtId="0" fontId="14" fillId="0" borderId="0" applyNumberFormat="0" applyFill="0" applyBorder="0" applyAlignment="0" applyProtection="0"/>
    <xf numFmtId="0" fontId="1" fillId="12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7" fillId="36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 applyFill="1"/>
    <xf numFmtId="0" fontId="0" fillId="0" borderId="0" xfId="0" applyFill="1"/>
    <xf numFmtId="2" fontId="0" fillId="4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5" borderId="0" xfId="0" applyNumberFormat="1" applyFill="1"/>
    <xf numFmtId="1" fontId="0" fillId="0" borderId="0" xfId="0" applyNumberFormat="1"/>
    <xf numFmtId="0" fontId="0" fillId="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22" sqref="A22:I22"/>
    </sheetView>
  </sheetViews>
  <sheetFormatPr defaultRowHeight="15" x14ac:dyDescent="0.25"/>
  <cols>
    <col min="1" max="1" width="24.42578125" customWidth="1"/>
    <col min="2" max="9" width="8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13</v>
      </c>
      <c r="F1" s="2" t="s">
        <v>3</v>
      </c>
      <c r="G1" s="2" t="s">
        <v>4</v>
      </c>
      <c r="H1" s="2" t="s">
        <v>6</v>
      </c>
      <c r="I1" s="2" t="s">
        <v>12</v>
      </c>
    </row>
    <row r="2" spans="1:9" x14ac:dyDescent="0.25">
      <c r="A2" t="s">
        <v>7</v>
      </c>
      <c r="B2">
        <v>94</v>
      </c>
      <c r="C2" s="6">
        <v>80.7</v>
      </c>
      <c r="D2" s="1">
        <v>0.21</v>
      </c>
      <c r="E2" s="1">
        <f>SQRT(B2)*D2</f>
        <v>2.0360255401148581</v>
      </c>
      <c r="F2">
        <v>37</v>
      </c>
      <c r="G2" s="6">
        <v>81</v>
      </c>
      <c r="H2" s="1">
        <v>0.41</v>
      </c>
      <c r="I2" s="1">
        <f>SQRT(F2)*H2</f>
        <v>2.4939326374222697</v>
      </c>
    </row>
    <row r="3" spans="1:9" x14ac:dyDescent="0.25">
      <c r="A3" t="s">
        <v>8</v>
      </c>
      <c r="B3">
        <v>94</v>
      </c>
      <c r="C3" s="6">
        <v>23.9</v>
      </c>
      <c r="D3" s="1">
        <v>0.1</v>
      </c>
      <c r="E3" s="1">
        <f t="shared" ref="E3:E6" si="0">SQRT(B3)*D3</f>
        <v>0.96953597148326587</v>
      </c>
      <c r="F3">
        <v>37</v>
      </c>
      <c r="G3" s="6">
        <v>23.9</v>
      </c>
      <c r="H3" s="1">
        <v>0.16</v>
      </c>
      <c r="I3" s="1">
        <f t="shared" ref="I3:I6" si="1">SQRT(F3)*H3</f>
        <v>0.97324200484771517</v>
      </c>
    </row>
    <row r="4" spans="1:9" x14ac:dyDescent="0.25">
      <c r="A4" t="s">
        <v>9</v>
      </c>
      <c r="B4">
        <v>87</v>
      </c>
      <c r="C4" s="6">
        <v>28</v>
      </c>
      <c r="D4" s="1">
        <v>0.09</v>
      </c>
      <c r="E4" s="1">
        <f t="shared" si="0"/>
        <v>0.83946411477799343</v>
      </c>
      <c r="F4">
        <v>135</v>
      </c>
      <c r="G4" s="6">
        <v>27.5</v>
      </c>
      <c r="H4" s="1">
        <v>0.06</v>
      </c>
      <c r="I4" s="1">
        <f t="shared" si="1"/>
        <v>0.697137002317335</v>
      </c>
    </row>
    <row r="5" spans="1:9" x14ac:dyDescent="0.25">
      <c r="A5" t="s">
        <v>10</v>
      </c>
      <c r="B5">
        <v>85</v>
      </c>
      <c r="C5" s="6">
        <v>19.8</v>
      </c>
      <c r="D5" s="1">
        <v>0.08</v>
      </c>
      <c r="E5" s="1">
        <f t="shared" si="0"/>
        <v>0.73756355658343098</v>
      </c>
      <c r="F5">
        <v>35</v>
      </c>
      <c r="G5" s="6">
        <v>20</v>
      </c>
      <c r="H5" s="1">
        <v>0.12</v>
      </c>
      <c r="I5" s="1">
        <f t="shared" si="1"/>
        <v>0.70992957397195389</v>
      </c>
    </row>
    <row r="6" spans="1:9" x14ac:dyDescent="0.25">
      <c r="A6" t="s">
        <v>11</v>
      </c>
      <c r="B6">
        <v>91</v>
      </c>
      <c r="C6" s="6">
        <v>5.7</v>
      </c>
      <c r="D6" s="1">
        <v>0.05</v>
      </c>
      <c r="E6" s="1">
        <f t="shared" si="0"/>
        <v>0.47696960070847283</v>
      </c>
      <c r="F6">
        <v>36</v>
      </c>
      <c r="G6" s="6">
        <v>5.8</v>
      </c>
      <c r="H6" s="1">
        <v>0.06</v>
      </c>
      <c r="I6" s="1">
        <f t="shared" si="1"/>
        <v>0.36</v>
      </c>
    </row>
    <row r="7" spans="1:9" x14ac:dyDescent="0.25">
      <c r="C7" s="4"/>
      <c r="D7" s="4"/>
      <c r="E7" s="4"/>
      <c r="F7" s="5"/>
      <c r="G7" s="4"/>
      <c r="H7" s="1"/>
      <c r="I7" s="1"/>
    </row>
    <row r="8" spans="1:9" x14ac:dyDescent="0.25">
      <c r="B8" s="2" t="s">
        <v>1</v>
      </c>
      <c r="C8" s="2" t="s">
        <v>14</v>
      </c>
      <c r="D8" s="2" t="s">
        <v>17</v>
      </c>
      <c r="E8" s="2" t="s">
        <v>18</v>
      </c>
      <c r="F8" s="2" t="s">
        <v>3</v>
      </c>
      <c r="G8" s="2" t="s">
        <v>15</v>
      </c>
      <c r="H8" s="2" t="s">
        <v>16</v>
      </c>
      <c r="I8" s="2" t="s">
        <v>19</v>
      </c>
    </row>
    <row r="9" spans="1:9" x14ac:dyDescent="0.25">
      <c r="A9" t="s">
        <v>7</v>
      </c>
      <c r="B9">
        <v>94</v>
      </c>
      <c r="C9" s="7">
        <f>LN(C2)</f>
        <v>4.3907385752759032</v>
      </c>
      <c r="D9" s="7">
        <f>E2/C2</f>
        <v>2.5229560596218812E-2</v>
      </c>
      <c r="E9" s="7">
        <f>D9^2</f>
        <v>6.3653072787827692E-4</v>
      </c>
      <c r="F9">
        <v>37</v>
      </c>
      <c r="G9" s="7">
        <f>LN(G2)</f>
        <v>4.3944491546724391</v>
      </c>
      <c r="H9" s="7">
        <f>I2/G2</f>
        <v>3.0789291820028021E-2</v>
      </c>
      <c r="I9" s="7">
        <f>H9^2</f>
        <v>9.4798049077884439E-4</v>
      </c>
    </row>
    <row r="10" spans="1:9" x14ac:dyDescent="0.25">
      <c r="A10" t="s">
        <v>8</v>
      </c>
      <c r="B10">
        <v>94</v>
      </c>
      <c r="C10" s="7">
        <f t="shared" ref="C10:C13" si="2">LN(C3)</f>
        <v>3.1738784589374651</v>
      </c>
      <c r="D10" s="7">
        <f>E3/C3</f>
        <v>4.0566358639467191E-2</v>
      </c>
      <c r="E10" s="7">
        <f t="shared" ref="E10:E13" si="3">D10^2</f>
        <v>1.6456294532658745E-3</v>
      </c>
      <c r="F10">
        <v>37</v>
      </c>
      <c r="G10" s="7">
        <f t="shared" ref="G10:G13" si="4">LN(G3)</f>
        <v>3.1738784589374651</v>
      </c>
      <c r="H10" s="7">
        <f>I3/G3</f>
        <v>4.0721422796975534E-2</v>
      </c>
      <c r="I10" s="7">
        <f t="shared" ref="I10:I13" si="5">H10^2</f>
        <v>1.6582342746100387E-3</v>
      </c>
    </row>
    <row r="11" spans="1:9" x14ac:dyDescent="0.25">
      <c r="A11" t="s">
        <v>9</v>
      </c>
      <c r="B11">
        <v>87</v>
      </c>
      <c r="C11" s="7">
        <f t="shared" si="2"/>
        <v>3.3322045101752038</v>
      </c>
      <c r="D11" s="7">
        <f>E4/C4</f>
        <v>2.9980861242071194E-2</v>
      </c>
      <c r="E11" s="7">
        <f t="shared" si="3"/>
        <v>8.9885204081632667E-4</v>
      </c>
      <c r="F11">
        <v>135</v>
      </c>
      <c r="G11" s="7">
        <f t="shared" si="4"/>
        <v>3.3141860046725258</v>
      </c>
      <c r="H11" s="7">
        <f>I4/G4</f>
        <v>2.535043644790309E-2</v>
      </c>
      <c r="I11" s="7">
        <f t="shared" si="5"/>
        <v>6.4264462809917342E-4</v>
      </c>
    </row>
    <row r="12" spans="1:9" x14ac:dyDescent="0.25">
      <c r="A12" t="s">
        <v>10</v>
      </c>
      <c r="B12">
        <v>85</v>
      </c>
      <c r="C12" s="7">
        <f t="shared" si="2"/>
        <v>2.9856819377004897</v>
      </c>
      <c r="D12" s="7">
        <f>E5/C5</f>
        <v>3.7250684675930859E-2</v>
      </c>
      <c r="E12" s="7">
        <f t="shared" si="3"/>
        <v>1.3876135088256301E-3</v>
      </c>
      <c r="F12">
        <v>35</v>
      </c>
      <c r="G12" s="7">
        <f t="shared" si="4"/>
        <v>2.9957322735539909</v>
      </c>
      <c r="H12" s="7">
        <f>I5/G5</f>
        <v>3.5496478698597692E-2</v>
      </c>
      <c r="I12" s="7">
        <f t="shared" si="5"/>
        <v>1.2599999999999996E-3</v>
      </c>
    </row>
    <row r="13" spans="1:9" x14ac:dyDescent="0.25">
      <c r="A13" t="s">
        <v>11</v>
      </c>
      <c r="B13">
        <v>91</v>
      </c>
      <c r="C13" s="7">
        <f t="shared" si="2"/>
        <v>1.7404661748405046</v>
      </c>
      <c r="D13" s="7">
        <f>E6/C6</f>
        <v>8.3678877317275926E-2</v>
      </c>
      <c r="E13" s="7">
        <f t="shared" si="3"/>
        <v>7.0021545090797159E-3</v>
      </c>
      <c r="F13">
        <v>36</v>
      </c>
      <c r="G13" s="7">
        <f t="shared" si="4"/>
        <v>1.7578579175523736</v>
      </c>
      <c r="H13" s="7">
        <f>I6/G6</f>
        <v>6.2068965517241378E-2</v>
      </c>
      <c r="I13" s="7">
        <f t="shared" si="5"/>
        <v>3.8525564803804993E-3</v>
      </c>
    </row>
    <row r="15" spans="1:9" x14ac:dyDescent="0.25">
      <c r="B15" s="2" t="s">
        <v>24</v>
      </c>
      <c r="C15" s="2" t="s">
        <v>20</v>
      </c>
      <c r="D15" s="2" t="s">
        <v>21</v>
      </c>
      <c r="E15" s="2" t="s">
        <v>22</v>
      </c>
      <c r="F15" s="2" t="s">
        <v>23</v>
      </c>
    </row>
    <row r="16" spans="1:9" x14ac:dyDescent="0.25">
      <c r="A16" t="s">
        <v>7</v>
      </c>
      <c r="B16">
        <v>20</v>
      </c>
      <c r="C16" s="7">
        <f>G9-C9</f>
        <v>3.7105793965359624E-3</v>
      </c>
      <c r="D16" s="7">
        <f>SQRT((B9*E9+F9*I9)/(B9+F9))</f>
        <v>2.6916490387946038E-2</v>
      </c>
      <c r="E16" s="7">
        <f>C16/D16</f>
        <v>0.137855245726897</v>
      </c>
      <c r="F16" s="7">
        <f>ABS(E16)/B16</f>
        <v>6.8927622863448499E-3</v>
      </c>
    </row>
    <row r="17" spans="1:10" x14ac:dyDescent="0.25">
      <c r="A17" t="s">
        <v>8</v>
      </c>
      <c r="B17">
        <v>20</v>
      </c>
      <c r="C17" s="7">
        <f t="shared" ref="C17:C20" si="6">G10-C10</f>
        <v>0</v>
      </c>
      <c r="D17" s="7">
        <f t="shared" ref="D17:D20" si="7">SQRT((B10*E10+F10*I10)/(B10+F10))</f>
        <v>4.0610215385362386E-2</v>
      </c>
      <c r="E17" s="7">
        <f t="shared" ref="E17:E20" si="8">C17/D17</f>
        <v>0</v>
      </c>
      <c r="F17" s="7">
        <f t="shared" ref="F17:F20" si="9">ABS(E17)/B17</f>
        <v>0</v>
      </c>
    </row>
    <row r="18" spans="1:10" x14ac:dyDescent="0.25">
      <c r="A18" t="s">
        <v>9</v>
      </c>
      <c r="B18">
        <v>20</v>
      </c>
      <c r="C18" s="7">
        <f t="shared" si="6"/>
        <v>-1.8018505502678028E-2</v>
      </c>
      <c r="D18" s="7">
        <f t="shared" si="7"/>
        <v>2.7258947811418278E-2</v>
      </c>
      <c r="E18" s="7">
        <f t="shared" si="8"/>
        <v>-0.6610125096292383</v>
      </c>
      <c r="F18" s="7">
        <f t="shared" si="9"/>
        <v>3.3050625481461912E-2</v>
      </c>
    </row>
    <row r="19" spans="1:10" x14ac:dyDescent="0.25">
      <c r="A19" t="s">
        <v>10</v>
      </c>
      <c r="B19">
        <v>20</v>
      </c>
      <c r="C19" s="7">
        <f t="shared" si="6"/>
        <v>1.0050335853501124E-2</v>
      </c>
      <c r="D19" s="7">
        <f t="shared" si="7"/>
        <v>3.6747692472927078E-2</v>
      </c>
      <c r="E19" s="7">
        <f t="shared" si="8"/>
        <v>0.27349569938045643</v>
      </c>
      <c r="F19" s="7">
        <f t="shared" si="9"/>
        <v>1.3674784969022821E-2</v>
      </c>
    </row>
    <row r="20" spans="1:10" x14ac:dyDescent="0.25">
      <c r="A20" t="s">
        <v>11</v>
      </c>
      <c r="B20">
        <v>20</v>
      </c>
      <c r="C20" s="7">
        <f t="shared" si="6"/>
        <v>1.7391742711869052E-2</v>
      </c>
      <c r="D20" s="7">
        <f t="shared" si="7"/>
        <v>7.8162363499792151E-2</v>
      </c>
      <c r="E20" s="7">
        <f t="shared" si="8"/>
        <v>0.22250789169029286</v>
      </c>
      <c r="F20" s="7">
        <f t="shared" si="9"/>
        <v>1.1125394584514644E-2</v>
      </c>
    </row>
    <row r="22" spans="1:10" x14ac:dyDescent="0.25">
      <c r="A22" s="2" t="s">
        <v>33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30</v>
      </c>
      <c r="H22" s="2" t="s">
        <v>31</v>
      </c>
      <c r="I22" s="2" t="s">
        <v>32</v>
      </c>
    </row>
    <row r="23" spans="1:10" x14ac:dyDescent="0.25">
      <c r="A23" t="s">
        <v>7</v>
      </c>
      <c r="B23" s="11">
        <v>20</v>
      </c>
      <c r="C23" s="7">
        <v>0.137855245726897</v>
      </c>
      <c r="D23" s="8">
        <v>6.8927622863448499E-3</v>
      </c>
      <c r="E23" s="7">
        <f>LOG10(B23)</f>
        <v>1.3010299956639813</v>
      </c>
      <c r="F23" s="7">
        <f>LOG10(ABS(C23))</f>
        <v>-0.86057670328400326</v>
      </c>
      <c r="G23" s="7">
        <f t="shared" ref="G23" si="10">LOG10(D23)</f>
        <v>-2.1616066989479843</v>
      </c>
      <c r="H23" s="10">
        <v>2</v>
      </c>
      <c r="I23" s="7">
        <f>1/B23</f>
        <v>0.05</v>
      </c>
      <c r="J23" s="3">
        <f>COUNT(D23:D27)</f>
        <v>4</v>
      </c>
    </row>
    <row r="24" spans="1:10" x14ac:dyDescent="0.25">
      <c r="A24" t="s">
        <v>8</v>
      </c>
      <c r="B24" s="11">
        <v>20</v>
      </c>
      <c r="C24" s="7">
        <v>0</v>
      </c>
      <c r="D24" s="8"/>
      <c r="E24" s="7">
        <f>LOG10(B24)</f>
        <v>1.3010299956639813</v>
      </c>
      <c r="F24" s="7"/>
      <c r="G24" s="7"/>
      <c r="H24" s="10">
        <v>2</v>
      </c>
      <c r="I24" s="7">
        <f>1/B24</f>
        <v>0.05</v>
      </c>
      <c r="J24" s="8">
        <f>MAX(D23:D27)</f>
        <v>3.3050625481461912E-2</v>
      </c>
    </row>
    <row r="25" spans="1:10" x14ac:dyDescent="0.25">
      <c r="A25" t="s">
        <v>9</v>
      </c>
      <c r="B25" s="11">
        <v>20</v>
      </c>
      <c r="C25" s="7">
        <v>-0.6610125096292383</v>
      </c>
      <c r="D25" s="8">
        <v>3.3050625481461912E-2</v>
      </c>
      <c r="E25" s="7">
        <f t="shared" ref="E25:E27" si="11">LOG10(B25)</f>
        <v>1.3010299956639813</v>
      </c>
      <c r="F25" s="7">
        <f t="shared" ref="F25:F27" si="12">LOG10(ABS(C25))</f>
        <v>-0.17979032143487383</v>
      </c>
      <c r="G25" s="7">
        <f t="shared" ref="G25:G27" si="13">LOG10(D25)</f>
        <v>-1.480820317098855</v>
      </c>
      <c r="H25" s="10">
        <v>2</v>
      </c>
      <c r="I25" s="7">
        <f t="shared" ref="I25:I27" si="14">1/B25</f>
        <v>0.05</v>
      </c>
      <c r="J25" s="9">
        <f>MEDIAN(D23:D27)</f>
        <v>1.2400089776768732E-2</v>
      </c>
    </row>
    <row r="26" spans="1:10" x14ac:dyDescent="0.25">
      <c r="A26" t="s">
        <v>10</v>
      </c>
      <c r="B26" s="11">
        <v>20</v>
      </c>
      <c r="C26" s="7">
        <v>0.27349569938045643</v>
      </c>
      <c r="D26" s="8">
        <v>1.3674784969022821E-2</v>
      </c>
      <c r="E26" s="7">
        <f t="shared" si="11"/>
        <v>1.3010299956639813</v>
      </c>
      <c r="F26" s="7">
        <f t="shared" si="12"/>
        <v>-0.56304949839826957</v>
      </c>
      <c r="G26" s="7">
        <f t="shared" si="13"/>
        <v>-1.8640794940622507</v>
      </c>
      <c r="H26" s="10">
        <v>2</v>
      </c>
      <c r="I26" s="7">
        <f t="shared" si="14"/>
        <v>0.05</v>
      </c>
      <c r="J26" s="8">
        <f>MIN(D23:D27)</f>
        <v>6.8927622863448499E-3</v>
      </c>
    </row>
    <row r="27" spans="1:10" x14ac:dyDescent="0.25">
      <c r="A27" t="s">
        <v>11</v>
      </c>
      <c r="B27" s="11">
        <v>20</v>
      </c>
      <c r="C27" s="7">
        <v>0.22250789169029286</v>
      </c>
      <c r="D27" s="8">
        <v>1.1125394584514644E-2</v>
      </c>
      <c r="E27" s="7">
        <f t="shared" si="11"/>
        <v>1.3010299956639813</v>
      </c>
      <c r="F27" s="7">
        <f t="shared" si="12"/>
        <v>-0.65265458128184506</v>
      </c>
      <c r="G27" s="7">
        <f t="shared" si="13"/>
        <v>-1.9536845769458262</v>
      </c>
      <c r="H27" s="10">
        <v>2</v>
      </c>
      <c r="I27" s="7">
        <f t="shared" si="14"/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 Gingerich</dc:creator>
  <cp:lastModifiedBy>Philip D Gingerich</cp:lastModifiedBy>
  <dcterms:created xsi:type="dcterms:W3CDTF">2018-02-02T20:48:51Z</dcterms:created>
  <dcterms:modified xsi:type="dcterms:W3CDTF">2019-05-20T02:53:13Z</dcterms:modified>
</cp:coreProperties>
</file>