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60" windowWidth="18405" windowHeight="11565"/>
  </bookViews>
  <sheets>
    <sheet name="Jensen&amp;al2008" sheetId="1" r:id="rId1"/>
  </sheets>
  <calcPr calcId="145621"/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7" i="1"/>
  <c r="P16" i="1"/>
  <c r="L17" i="1"/>
  <c r="L18" i="1"/>
  <c r="L19" i="1"/>
  <c r="L20" i="1"/>
  <c r="L21" i="1"/>
  <c r="L22" i="1"/>
  <c r="L23" i="1"/>
  <c r="L24" i="1"/>
  <c r="L25" i="1"/>
  <c r="L26" i="1"/>
  <c r="L27" i="1"/>
  <c r="L16" i="1"/>
  <c r="H17" i="1"/>
  <c r="J17" i="1" s="1"/>
  <c r="H22" i="1"/>
  <c r="J22" i="1" s="1"/>
  <c r="H23" i="1"/>
  <c r="J23" i="1" s="1"/>
  <c r="H24" i="1"/>
  <c r="J24" i="1" s="1"/>
  <c r="H25" i="1"/>
  <c r="J25" i="1" s="1"/>
  <c r="G17" i="1"/>
  <c r="G18" i="1"/>
  <c r="H18" i="1" s="1"/>
  <c r="J18" i="1" s="1"/>
  <c r="G19" i="1"/>
  <c r="H19" i="1" s="1"/>
  <c r="J19" i="1" s="1"/>
  <c r="G20" i="1"/>
  <c r="H20" i="1" s="1"/>
  <c r="J20" i="1" s="1"/>
  <c r="G21" i="1"/>
  <c r="H21" i="1" s="1"/>
  <c r="J21" i="1" s="1"/>
  <c r="G22" i="1"/>
  <c r="G23" i="1"/>
  <c r="G24" i="1"/>
  <c r="G25" i="1"/>
  <c r="G26" i="1"/>
  <c r="H26" i="1" s="1"/>
  <c r="J26" i="1" s="1"/>
  <c r="G27" i="1"/>
  <c r="H27" i="1" s="1"/>
  <c r="J27" i="1" s="1"/>
  <c r="G16" i="1"/>
  <c r="H16" i="1" s="1"/>
  <c r="J16" i="1" s="1"/>
  <c r="F17" i="1"/>
  <c r="F18" i="1"/>
  <c r="F19" i="1"/>
  <c r="F20" i="1"/>
  <c r="F21" i="1"/>
  <c r="F22" i="1"/>
  <c r="F23" i="1"/>
  <c r="F24" i="1"/>
  <c r="F25" i="1"/>
  <c r="F26" i="1"/>
  <c r="F27" i="1"/>
  <c r="F16" i="1"/>
  <c r="E17" i="1"/>
  <c r="E18" i="1"/>
  <c r="E19" i="1"/>
  <c r="E20" i="1"/>
  <c r="E21" i="1"/>
  <c r="E22" i="1"/>
  <c r="E23" i="1"/>
  <c r="E24" i="1"/>
  <c r="E25" i="1"/>
  <c r="E26" i="1"/>
  <c r="E27" i="1"/>
  <c r="E16" i="1"/>
  <c r="K24" i="1" l="1"/>
  <c r="N24" i="1" s="1"/>
  <c r="M24" i="1"/>
  <c r="M19" i="1"/>
  <c r="K19" i="1"/>
  <c r="N19" i="1" s="1"/>
  <c r="M26" i="1"/>
  <c r="K26" i="1"/>
  <c r="N26" i="1" s="1"/>
  <c r="M25" i="1"/>
  <c r="K25" i="1"/>
  <c r="N25" i="1" s="1"/>
  <c r="K23" i="1"/>
  <c r="N23" i="1" s="1"/>
  <c r="M23" i="1"/>
  <c r="K21" i="1"/>
  <c r="N21" i="1" s="1"/>
  <c r="M21" i="1"/>
  <c r="K22" i="1"/>
  <c r="N22" i="1" s="1"/>
  <c r="M22" i="1"/>
  <c r="M27" i="1"/>
  <c r="K27" i="1"/>
  <c r="N27" i="1" s="1"/>
  <c r="M18" i="1"/>
  <c r="K18" i="1"/>
  <c r="N18" i="1" s="1"/>
  <c r="M16" i="1"/>
  <c r="K16" i="1"/>
  <c r="N16" i="1" s="1"/>
  <c r="M20" i="1"/>
  <c r="K20" i="1"/>
  <c r="N20" i="1" s="1"/>
  <c r="M17" i="1"/>
  <c r="K17" i="1"/>
  <c r="J3" i="1"/>
  <c r="J4" i="1"/>
  <c r="J5" i="1"/>
  <c r="J6" i="1"/>
  <c r="J7" i="1"/>
  <c r="J8" i="1"/>
  <c r="J9" i="1"/>
  <c r="J10" i="1"/>
  <c r="J11" i="1"/>
  <c r="J12" i="1"/>
  <c r="J13" i="1"/>
  <c r="J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H4" i="1"/>
  <c r="F5" i="1"/>
  <c r="F6" i="1"/>
  <c r="F7" i="1"/>
  <c r="F8" i="1"/>
  <c r="H8" i="1"/>
  <c r="F9" i="1"/>
  <c r="F10" i="1"/>
  <c r="F11" i="1"/>
  <c r="F12" i="1"/>
  <c r="F13" i="1"/>
  <c r="F2" i="1"/>
  <c r="E3" i="1"/>
  <c r="H3" i="1" s="1"/>
  <c r="E4" i="1"/>
  <c r="E5" i="1"/>
  <c r="H5" i="1" s="1"/>
  <c r="E6" i="1"/>
  <c r="H6" i="1" s="1"/>
  <c r="E7" i="1"/>
  <c r="H7" i="1" s="1"/>
  <c r="E8" i="1"/>
  <c r="E9" i="1"/>
  <c r="H9" i="1" s="1"/>
  <c r="E10" i="1"/>
  <c r="H10" i="1" s="1"/>
  <c r="E11" i="1"/>
  <c r="H11" i="1" s="1"/>
  <c r="E12" i="1"/>
  <c r="H12" i="1" s="1"/>
  <c r="E13" i="1"/>
  <c r="H13" i="1" s="1"/>
  <c r="E2" i="1"/>
  <c r="H2" i="1" s="1"/>
  <c r="P13" i="1" l="1"/>
  <c r="P10" i="1"/>
  <c r="P12" i="1"/>
  <c r="P11" i="1"/>
  <c r="N17" i="1"/>
  <c r="M5" i="1"/>
  <c r="M4" i="1"/>
  <c r="M3" i="1"/>
  <c r="M2" i="1"/>
</calcChain>
</file>

<file path=xl/sharedStrings.xml><?xml version="1.0" encoding="utf-8"?>
<sst xmlns="http://schemas.openxmlformats.org/spreadsheetml/2006/main" count="57" uniqueCount="33">
  <si>
    <t>Trait</t>
  </si>
  <si>
    <t>Predicted</t>
  </si>
  <si>
    <t>Int.g</t>
  </si>
  <si>
    <t>Diff.sd</t>
  </si>
  <si>
    <t>Rate.sd.g</t>
  </si>
  <si>
    <t>Log I</t>
  </si>
  <si>
    <t>Log D</t>
  </si>
  <si>
    <t>Log R</t>
  </si>
  <si>
    <t>sbn</t>
  </si>
  <si>
    <t>wgt</t>
  </si>
  <si>
    <t>count</t>
  </si>
  <si>
    <t>max</t>
  </si>
  <si>
    <t>median</t>
  </si>
  <si>
    <t>min</t>
  </si>
  <si>
    <t>Male total badge</t>
  </si>
  <si>
    <t>Male visible badge</t>
  </si>
  <si>
    <t>Male tarsus len.</t>
  </si>
  <si>
    <t>Male wing len.</t>
  </si>
  <si>
    <t>Male bill depth</t>
  </si>
  <si>
    <t>Male bill len.</t>
  </si>
  <si>
    <t>Female tarsus len.</t>
  </si>
  <si>
    <t>Female wing len.</t>
  </si>
  <si>
    <t>Female bill depth</t>
  </si>
  <si>
    <t>Female bill len.</t>
  </si>
  <si>
    <t>Female body wgt</t>
  </si>
  <si>
    <t>Male body wgt</t>
  </si>
  <si>
    <t>N</t>
  </si>
  <si>
    <t>Mean</t>
  </si>
  <si>
    <t>SD</t>
  </si>
  <si>
    <t>Ln mean</t>
  </si>
  <si>
    <t>Ln stdev</t>
  </si>
  <si>
    <t>New mean</t>
  </si>
  <si>
    <t>New ln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</si>
</sst>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0" fillId="34" borderId="0" xfId="0" applyNumberFormat="1" applyFill="1"/>
    <xf numFmtId="164" fontId="0" fillId="0" borderId="0" xfId="0" applyNumberFormat="1"/>
    <xf numFmtId="165" fontId="0" fillId="34" borderId="0" xfId="0" applyNumberFormat="1" applyFill="1"/>
    <xf numFmtId="165" fontId="0" fillId="0" borderId="0" xfId="0" applyNumberFormat="1"/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/>
    <xf numFmtId="164" fontId="0" fillId="35" borderId="0" xfId="0" applyNumberFormat="1" applyFill="1"/>
    <xf numFmtId="166" fontId="0" fillId="0" borderId="0" xfId="0" applyNumberFormat="1"/>
    <xf numFmtId="164" fontId="0" fillId="0" borderId="0" xfId="0" applyNumberFormat="1" applyAlignment="1">
      <alignment horizontal="center"/>
    </xf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K16" sqref="K16:K27"/>
    </sheetView>
  </sheetViews>
  <sheetFormatPr defaultRowHeight="15" x14ac:dyDescent="0.25"/>
  <cols>
    <col min="1" max="1" width="17.28515625" customWidth="1"/>
    <col min="3" max="3" width="9.140625" style="5"/>
    <col min="4" max="8" width="9.140625" style="7"/>
    <col min="9" max="9" width="9.140625" style="11"/>
    <col min="10" max="10" width="9.140625" style="9"/>
    <col min="11" max="11" width="8" customWidth="1"/>
    <col min="15" max="15" width="9.140625" style="11"/>
  </cols>
  <sheetData>
    <row r="1" spans="1:16" x14ac:dyDescent="0.25">
      <c r="A1" s="2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0" t="s">
        <v>8</v>
      </c>
      <c r="J1" s="8" t="s">
        <v>9</v>
      </c>
    </row>
    <row r="2" spans="1:16" x14ac:dyDescent="0.25">
      <c r="A2" t="s">
        <v>14</v>
      </c>
      <c r="B2" s="1">
        <v>1.2999999999999999E-2</v>
      </c>
      <c r="C2" s="4">
        <v>5</v>
      </c>
      <c r="D2" s="7">
        <v>0</v>
      </c>
      <c r="E2" s="7">
        <f>ABS(D2)/C2</f>
        <v>0</v>
      </c>
      <c r="F2" s="7">
        <f>LOG10(C2)</f>
        <v>0.69897000433601886</v>
      </c>
      <c r="G2" s="7" t="e">
        <f>LOG10(ABS(D2))</f>
        <v>#NUM!</v>
      </c>
      <c r="H2" s="7" t="e">
        <f t="shared" ref="H2" si="0">LOG10(E2)</f>
        <v>#NUM!</v>
      </c>
      <c r="I2" s="11">
        <v>2</v>
      </c>
      <c r="J2" s="9">
        <f>1/C2</f>
        <v>0.2</v>
      </c>
      <c r="L2" s="12" t="s">
        <v>10</v>
      </c>
      <c r="M2" s="12">
        <f>COUNT(E3:E13)</f>
        <v>11</v>
      </c>
    </row>
    <row r="3" spans="1:16" x14ac:dyDescent="0.25">
      <c r="A3" t="s">
        <v>15</v>
      </c>
      <c r="B3" s="1">
        <v>3.0000000000000001E-3</v>
      </c>
      <c r="C3" s="4">
        <v>5</v>
      </c>
      <c r="D3" s="7">
        <v>1.2E-2</v>
      </c>
      <c r="E3" s="7">
        <f t="shared" ref="E3:E13" si="1">ABS(D3)/C3</f>
        <v>2.4000000000000002E-3</v>
      </c>
      <c r="F3" s="7">
        <f t="shared" ref="F3:F13" si="2">LOG10(C3)</f>
        <v>0.69897000433601886</v>
      </c>
      <c r="G3" s="7">
        <f t="shared" ref="G3:G13" si="3">LOG10(ABS(D3))</f>
        <v>-1.9208187539523751</v>
      </c>
      <c r="H3" s="7">
        <f t="shared" ref="H3:H13" si="4">LOG10(E3)</f>
        <v>-2.6197887582883941</v>
      </c>
      <c r="I3" s="11">
        <v>2</v>
      </c>
      <c r="J3" s="9">
        <f t="shared" ref="J3:J13" si="5">1/C3</f>
        <v>0.2</v>
      </c>
      <c r="L3" s="12" t="s">
        <v>11</v>
      </c>
      <c r="M3" s="13">
        <f>MAX(E3:E13)</f>
        <v>1.54E-2</v>
      </c>
    </row>
    <row r="4" spans="1:16" x14ac:dyDescent="0.25">
      <c r="A4" t="s">
        <v>16</v>
      </c>
      <c r="B4" s="1">
        <v>-3.0000000000000001E-3</v>
      </c>
      <c r="C4" s="4">
        <v>5</v>
      </c>
      <c r="D4" s="7">
        <v>-8.9999999999999993E-3</v>
      </c>
      <c r="E4" s="7">
        <f t="shared" si="1"/>
        <v>1.8E-3</v>
      </c>
      <c r="F4" s="7">
        <f t="shared" si="2"/>
        <v>0.69897000433601886</v>
      </c>
      <c r="G4" s="7">
        <f t="shared" si="3"/>
        <v>-2.0457574905606752</v>
      </c>
      <c r="H4" s="7">
        <f t="shared" si="4"/>
        <v>-2.744727494896694</v>
      </c>
      <c r="I4" s="11">
        <v>2</v>
      </c>
      <c r="J4" s="9">
        <f t="shared" si="5"/>
        <v>0.2</v>
      </c>
      <c r="L4" s="12" t="s">
        <v>12</v>
      </c>
      <c r="M4" s="13">
        <f>MEDIAN(E3:E13)</f>
        <v>3.4000000000000002E-3</v>
      </c>
    </row>
    <row r="5" spans="1:16" x14ac:dyDescent="0.25">
      <c r="A5" t="s">
        <v>17</v>
      </c>
      <c r="B5" s="1">
        <v>5.0000000000000001E-3</v>
      </c>
      <c r="C5" s="4">
        <v>5</v>
      </c>
      <c r="D5" s="7">
        <v>7.0000000000000001E-3</v>
      </c>
      <c r="E5" s="13">
        <f t="shared" si="1"/>
        <v>1.4E-3</v>
      </c>
      <c r="F5" s="7">
        <f t="shared" si="2"/>
        <v>0.69897000433601886</v>
      </c>
      <c r="G5" s="7">
        <f t="shared" si="3"/>
        <v>-2.1549019599857431</v>
      </c>
      <c r="H5" s="7">
        <f t="shared" si="4"/>
        <v>-2.8538719643217618</v>
      </c>
      <c r="I5" s="11">
        <v>2</v>
      </c>
      <c r="J5" s="9">
        <f t="shared" si="5"/>
        <v>0.2</v>
      </c>
      <c r="L5" s="12" t="s">
        <v>13</v>
      </c>
      <c r="M5" s="13">
        <f>MIN(E3:E13)</f>
        <v>1.4E-3</v>
      </c>
    </row>
    <row r="6" spans="1:16" x14ac:dyDescent="0.25">
      <c r="A6" t="s">
        <v>18</v>
      </c>
      <c r="B6" s="1">
        <v>-1E-3</v>
      </c>
      <c r="C6" s="4">
        <v>5</v>
      </c>
      <c r="D6" s="7">
        <v>-7.6999999999999999E-2</v>
      </c>
      <c r="E6" s="13">
        <f t="shared" si="1"/>
        <v>1.54E-2</v>
      </c>
      <c r="F6" s="7">
        <f t="shared" si="2"/>
        <v>0.69897000433601886</v>
      </c>
      <c r="G6" s="7">
        <f t="shared" si="3"/>
        <v>-1.1135092748275182</v>
      </c>
      <c r="H6" s="7">
        <f t="shared" si="4"/>
        <v>-1.8124792791635369</v>
      </c>
      <c r="I6" s="11">
        <v>2</v>
      </c>
      <c r="J6" s="9">
        <f t="shared" si="5"/>
        <v>0.2</v>
      </c>
    </row>
    <row r="7" spans="1:16" x14ac:dyDescent="0.25">
      <c r="A7" t="s">
        <v>19</v>
      </c>
      <c r="B7" s="1">
        <v>2.7E-2</v>
      </c>
      <c r="C7" s="4">
        <v>5</v>
      </c>
      <c r="D7" s="7">
        <v>4.2999999999999997E-2</v>
      </c>
      <c r="E7" s="7">
        <f t="shared" si="1"/>
        <v>8.6E-3</v>
      </c>
      <c r="F7" s="7">
        <f t="shared" si="2"/>
        <v>0.69897000433601886</v>
      </c>
      <c r="G7" s="7">
        <f t="shared" si="3"/>
        <v>-1.3665315444204136</v>
      </c>
      <c r="H7" s="7">
        <f t="shared" si="4"/>
        <v>-2.0655015487564321</v>
      </c>
      <c r="I7" s="11">
        <v>2</v>
      </c>
      <c r="J7" s="9">
        <f t="shared" si="5"/>
        <v>0.2</v>
      </c>
    </row>
    <row r="8" spans="1:16" x14ac:dyDescent="0.25">
      <c r="A8" t="s">
        <v>25</v>
      </c>
      <c r="B8" s="1">
        <v>2.5999999999999999E-2</v>
      </c>
      <c r="C8" s="4">
        <v>5</v>
      </c>
      <c r="D8" s="7">
        <v>-1.6E-2</v>
      </c>
      <c r="E8" s="7">
        <f t="shared" si="1"/>
        <v>3.2000000000000002E-3</v>
      </c>
      <c r="F8" s="7">
        <f t="shared" si="2"/>
        <v>0.69897000433601886</v>
      </c>
      <c r="G8" s="7">
        <f t="shared" si="3"/>
        <v>-1.7958800173440752</v>
      </c>
      <c r="H8" s="7">
        <f t="shared" si="4"/>
        <v>-2.4948500216800942</v>
      </c>
      <c r="I8" s="11">
        <v>2</v>
      </c>
      <c r="J8" s="9">
        <f t="shared" si="5"/>
        <v>0.2</v>
      </c>
    </row>
    <row r="9" spans="1:16" x14ac:dyDescent="0.25">
      <c r="A9" t="s">
        <v>20</v>
      </c>
      <c r="B9" s="1">
        <v>-1.4E-2</v>
      </c>
      <c r="C9" s="4">
        <v>5</v>
      </c>
      <c r="D9" s="7">
        <v>1.7000000000000001E-2</v>
      </c>
      <c r="E9" s="7">
        <f t="shared" si="1"/>
        <v>3.4000000000000002E-3</v>
      </c>
      <c r="F9" s="7">
        <f t="shared" si="2"/>
        <v>0.69897000433601886</v>
      </c>
      <c r="G9" s="7">
        <f t="shared" si="3"/>
        <v>-1.7695510786217261</v>
      </c>
      <c r="H9" s="7">
        <f t="shared" si="4"/>
        <v>-2.4685210829577446</v>
      </c>
      <c r="I9" s="11">
        <v>2</v>
      </c>
      <c r="J9" s="9">
        <f t="shared" si="5"/>
        <v>0.2</v>
      </c>
    </row>
    <row r="10" spans="1:16" x14ac:dyDescent="0.25">
      <c r="A10" t="s">
        <v>21</v>
      </c>
      <c r="B10" s="1">
        <v>-1.4999999999999999E-2</v>
      </c>
      <c r="C10" s="4">
        <v>5</v>
      </c>
      <c r="D10" s="7">
        <v>1.4999999999999999E-2</v>
      </c>
      <c r="E10" s="7">
        <f t="shared" si="1"/>
        <v>3.0000000000000001E-3</v>
      </c>
      <c r="F10" s="7">
        <f t="shared" si="2"/>
        <v>0.69897000433601886</v>
      </c>
      <c r="G10" s="7">
        <f t="shared" si="3"/>
        <v>-1.8239087409443189</v>
      </c>
      <c r="H10" s="7">
        <f t="shared" si="4"/>
        <v>-2.5228787452803374</v>
      </c>
      <c r="I10" s="11">
        <v>2</v>
      </c>
      <c r="J10" s="9">
        <f t="shared" si="5"/>
        <v>0.2</v>
      </c>
      <c r="O10" s="12" t="s">
        <v>10</v>
      </c>
      <c r="P10" s="12">
        <f>COUNT(K17:K27)</f>
        <v>11</v>
      </c>
    </row>
    <row r="11" spans="1:16" x14ac:dyDescent="0.25">
      <c r="A11" t="s">
        <v>22</v>
      </c>
      <c r="B11" s="1">
        <v>1.4999999999999999E-2</v>
      </c>
      <c r="C11" s="4">
        <v>5</v>
      </c>
      <c r="D11" s="7">
        <v>-3.9E-2</v>
      </c>
      <c r="E11" s="7">
        <f t="shared" si="1"/>
        <v>7.7999999999999996E-3</v>
      </c>
      <c r="F11" s="7">
        <f t="shared" si="2"/>
        <v>0.69897000433601886</v>
      </c>
      <c r="G11" s="7">
        <f t="shared" si="3"/>
        <v>-1.4089353929735009</v>
      </c>
      <c r="H11" s="7">
        <f t="shared" si="4"/>
        <v>-2.1079053973095196</v>
      </c>
      <c r="I11" s="11">
        <v>2</v>
      </c>
      <c r="J11" s="9">
        <f t="shared" si="5"/>
        <v>0.2</v>
      </c>
      <c r="O11" s="12" t="s">
        <v>11</v>
      </c>
      <c r="P11" s="13">
        <f>MAX(K17:K27)</f>
        <v>1.5419840737195156E-2</v>
      </c>
    </row>
    <row r="12" spans="1:16" x14ac:dyDescent="0.25">
      <c r="A12" t="s">
        <v>23</v>
      </c>
      <c r="B12" s="1">
        <v>3.5999999999999997E-2</v>
      </c>
      <c r="C12" s="4">
        <v>5</v>
      </c>
      <c r="D12" s="7">
        <v>7.1999999999999995E-2</v>
      </c>
      <c r="E12" s="7">
        <f t="shared" si="1"/>
        <v>1.44E-2</v>
      </c>
      <c r="F12" s="7">
        <f t="shared" si="2"/>
        <v>0.69897000433601886</v>
      </c>
      <c r="G12" s="7">
        <f t="shared" si="3"/>
        <v>-1.1426675035687315</v>
      </c>
      <c r="H12" s="7">
        <f t="shared" si="4"/>
        <v>-1.8416375079047504</v>
      </c>
      <c r="I12" s="11">
        <v>2</v>
      </c>
      <c r="J12" s="9">
        <f t="shared" si="5"/>
        <v>0.2</v>
      </c>
      <c r="O12" s="12" t="s">
        <v>12</v>
      </c>
      <c r="P12" s="13">
        <f>MEDIAN(K17:K27)</f>
        <v>3.3989667443591561E-3</v>
      </c>
    </row>
    <row r="13" spans="1:16" x14ac:dyDescent="0.25">
      <c r="A13" t="s">
        <v>24</v>
      </c>
      <c r="B13" s="1">
        <v>2.1999999999999999E-2</v>
      </c>
      <c r="C13" s="4">
        <v>5</v>
      </c>
      <c r="D13" s="7">
        <v>-6.3E-2</v>
      </c>
      <c r="E13" s="7">
        <f t="shared" si="1"/>
        <v>1.26E-2</v>
      </c>
      <c r="F13" s="7">
        <f t="shared" si="2"/>
        <v>0.69897000433601886</v>
      </c>
      <c r="G13" s="7">
        <f t="shared" si="3"/>
        <v>-1.2006594505464183</v>
      </c>
      <c r="H13" s="7">
        <f t="shared" si="4"/>
        <v>-1.8996294548824371</v>
      </c>
      <c r="I13" s="11">
        <v>2</v>
      </c>
      <c r="J13" s="9">
        <f t="shared" si="5"/>
        <v>0.2</v>
      </c>
      <c r="O13" s="12" t="s">
        <v>13</v>
      </c>
      <c r="P13" s="13">
        <f>MIN(K17:K27)</f>
        <v>1.3998979773124369E-3</v>
      </c>
    </row>
    <row r="15" spans="1:16" x14ac:dyDescent="0.25">
      <c r="B15" t="s">
        <v>26</v>
      </c>
      <c r="C15" s="5" t="s">
        <v>27</v>
      </c>
      <c r="D15" s="7" t="s">
        <v>28</v>
      </c>
      <c r="E15" s="7" t="s">
        <v>29</v>
      </c>
      <c r="F15" s="7" t="s">
        <v>30</v>
      </c>
      <c r="G15" s="7" t="s">
        <v>31</v>
      </c>
      <c r="H15" s="7" t="s">
        <v>32</v>
      </c>
      <c r="I15" s="3" t="s">
        <v>2</v>
      </c>
      <c r="J15" s="6" t="s">
        <v>3</v>
      </c>
      <c r="K15" s="6" t="s">
        <v>4</v>
      </c>
      <c r="L15" s="6" t="s">
        <v>5</v>
      </c>
      <c r="M15" s="6" t="s">
        <v>6</v>
      </c>
      <c r="N15" s="6" t="s">
        <v>7</v>
      </c>
      <c r="O15" s="10" t="s">
        <v>8</v>
      </c>
      <c r="P15" s="8" t="s">
        <v>9</v>
      </c>
    </row>
    <row r="16" spans="1:16" x14ac:dyDescent="0.25">
      <c r="A16" t="s">
        <v>14</v>
      </c>
      <c r="B16">
        <v>529</v>
      </c>
      <c r="C16" s="14">
        <v>20.021000000000001</v>
      </c>
      <c r="D16" s="14">
        <v>1.073</v>
      </c>
      <c r="E16" s="7">
        <f>LN(C16)</f>
        <v>2.9967817226895623</v>
      </c>
      <c r="F16" s="7">
        <f>D16/C16</f>
        <v>5.3593726587083557E-2</v>
      </c>
      <c r="G16" s="7">
        <f>C16+D2*D16</f>
        <v>20.021000000000001</v>
      </c>
      <c r="H16" s="7">
        <f>LN(G16)</f>
        <v>2.9967817226895623</v>
      </c>
      <c r="I16" s="16">
        <v>5</v>
      </c>
      <c r="J16" s="15">
        <f>(H16-E16)/F16</f>
        <v>0</v>
      </c>
      <c r="K16" s="13">
        <f>ABS(J16)/I16</f>
        <v>0</v>
      </c>
      <c r="L16" s="7">
        <f>LOG10(I16)</f>
        <v>0.69897000433601886</v>
      </c>
      <c r="M16" s="7" t="e">
        <f>LOG10(ABS(J16))</f>
        <v>#NUM!</v>
      </c>
      <c r="N16" s="7" t="e">
        <f t="shared" ref="N16" si="6">LOG10(K16)</f>
        <v>#NUM!</v>
      </c>
      <c r="O16" s="11">
        <v>2</v>
      </c>
      <c r="P16" s="9">
        <f>1/I16</f>
        <v>0.2</v>
      </c>
    </row>
    <row r="17" spans="1:16" x14ac:dyDescent="0.25">
      <c r="A17" t="s">
        <v>15</v>
      </c>
      <c r="B17">
        <v>528</v>
      </c>
      <c r="C17" s="14">
        <v>16.065999999999999</v>
      </c>
      <c r="D17" s="14">
        <v>1.659</v>
      </c>
      <c r="E17" s="7">
        <f t="shared" ref="E17:E27" si="7">LN(C17)</f>
        <v>2.7767052377516208</v>
      </c>
      <c r="F17" s="7">
        <f t="shared" ref="F17:F27" si="8">D17/C17</f>
        <v>0.10326154612224575</v>
      </c>
      <c r="G17" s="7">
        <f>C17+D3*D17</f>
        <v>16.085908</v>
      </c>
      <c r="H17" s="7">
        <f t="shared" ref="H17:H27" si="9">LN(G17)</f>
        <v>2.777943609206539</v>
      </c>
      <c r="I17" s="16">
        <v>5</v>
      </c>
      <c r="J17" s="15">
        <f t="shared" ref="J17:J27" si="10">(H17-E17)/F17</f>
        <v>1.1992571304831997E-2</v>
      </c>
      <c r="K17" s="13">
        <f t="shared" ref="K17:K27" si="11">ABS(J17)/I17</f>
        <v>2.3985142609663996E-3</v>
      </c>
      <c r="L17" s="7">
        <f t="shared" ref="L17:L27" si="12">LOG10(I17)</f>
        <v>0.69897000433601886</v>
      </c>
      <c r="M17" s="7">
        <f t="shared" ref="M17:M27" si="13">LOG10(ABS(J17))</f>
        <v>-1.9210876906479308</v>
      </c>
      <c r="N17" s="7">
        <f t="shared" ref="N17:N27" si="14">LOG10(K17)</f>
        <v>-2.6200576949839496</v>
      </c>
      <c r="O17" s="11">
        <v>2</v>
      </c>
      <c r="P17" s="9">
        <f t="shared" ref="P17:P27" si="15">1/I17</f>
        <v>0.2</v>
      </c>
    </row>
    <row r="18" spans="1:16" x14ac:dyDescent="0.25">
      <c r="A18" t="s">
        <v>16</v>
      </c>
      <c r="B18">
        <v>536</v>
      </c>
      <c r="C18" s="14">
        <v>19.605</v>
      </c>
      <c r="D18" s="14">
        <v>0.78</v>
      </c>
      <c r="E18" s="7">
        <f t="shared" si="7"/>
        <v>2.975784635744295</v>
      </c>
      <c r="F18" s="7">
        <f t="shared" si="8"/>
        <v>3.978576893649579E-2</v>
      </c>
      <c r="G18" s="7">
        <f t="shared" ref="G18:G27" si="16">C18+D4*D18</f>
        <v>19.59798</v>
      </c>
      <c r="H18" s="7">
        <f t="shared" si="9"/>
        <v>2.9754264997008089</v>
      </c>
      <c r="I18" s="16">
        <v>5</v>
      </c>
      <c r="J18" s="15">
        <f t="shared" si="10"/>
        <v>-9.0016117083913279E-3</v>
      </c>
      <c r="K18" s="13">
        <f t="shared" si="11"/>
        <v>1.8003223416782656E-3</v>
      </c>
      <c r="L18" s="7">
        <f t="shared" si="12"/>
        <v>0.69897000433601886</v>
      </c>
      <c r="M18" s="7">
        <f t="shared" si="13"/>
        <v>-2.0456797246279352</v>
      </c>
      <c r="N18" s="7">
        <f t="shared" si="14"/>
        <v>-2.744649728963954</v>
      </c>
      <c r="O18" s="11">
        <v>2</v>
      </c>
      <c r="P18" s="9">
        <f t="shared" si="15"/>
        <v>0.2</v>
      </c>
    </row>
    <row r="19" spans="1:16" x14ac:dyDescent="0.25">
      <c r="A19" t="s">
        <v>17</v>
      </c>
      <c r="B19">
        <v>533</v>
      </c>
      <c r="C19" s="14">
        <v>80.488</v>
      </c>
      <c r="D19" s="14">
        <v>1.6759999999999999</v>
      </c>
      <c r="E19" s="7">
        <f t="shared" si="7"/>
        <v>4.3881081049897492</v>
      </c>
      <c r="F19" s="7">
        <f t="shared" si="8"/>
        <v>2.0822979823079218E-2</v>
      </c>
      <c r="G19" s="7">
        <f t="shared" si="16"/>
        <v>80.499731999999995</v>
      </c>
      <c r="H19" s="7">
        <f t="shared" si="9"/>
        <v>4.388253855226429</v>
      </c>
      <c r="I19" s="16">
        <v>5</v>
      </c>
      <c r="J19" s="15">
        <f t="shared" si="10"/>
        <v>6.999489886562185E-3</v>
      </c>
      <c r="K19" s="13">
        <f t="shared" si="11"/>
        <v>1.3998979773124369E-3</v>
      </c>
      <c r="L19" s="7">
        <f t="shared" si="12"/>
        <v>0.69897000433601886</v>
      </c>
      <c r="M19" s="7">
        <f t="shared" si="13"/>
        <v>-2.1549336096319918</v>
      </c>
      <c r="N19" s="7">
        <f t="shared" si="14"/>
        <v>-2.8539036139680105</v>
      </c>
      <c r="O19" s="11">
        <v>2</v>
      </c>
      <c r="P19" s="9">
        <f t="shared" si="15"/>
        <v>0.2</v>
      </c>
    </row>
    <row r="20" spans="1:16" x14ac:dyDescent="0.25">
      <c r="A20" t="s">
        <v>18</v>
      </c>
      <c r="B20">
        <v>534</v>
      </c>
      <c r="C20" s="14">
        <v>8.202</v>
      </c>
      <c r="D20" s="14">
        <v>0.27400000000000002</v>
      </c>
      <c r="E20" s="7">
        <f t="shared" si="7"/>
        <v>2.1043780269698673</v>
      </c>
      <c r="F20" s="7">
        <f t="shared" si="8"/>
        <v>3.340648622287247E-2</v>
      </c>
      <c r="G20" s="7">
        <f t="shared" si="16"/>
        <v>8.1809019999999997</v>
      </c>
      <c r="H20" s="7">
        <f t="shared" si="9"/>
        <v>2.1018024134841373</v>
      </c>
      <c r="I20" s="16">
        <v>5</v>
      </c>
      <c r="J20" s="15">
        <f t="shared" si="10"/>
        <v>-7.7099203685975781E-2</v>
      </c>
      <c r="K20" s="13">
        <f t="shared" si="11"/>
        <v>1.5419840737195156E-2</v>
      </c>
      <c r="L20" s="7">
        <f t="shared" si="12"/>
        <v>0.69897000433601886</v>
      </c>
      <c r="M20" s="7">
        <f t="shared" si="13"/>
        <v>-1.1129501075077011</v>
      </c>
      <c r="N20" s="7">
        <f t="shared" si="14"/>
        <v>-1.81192011184372</v>
      </c>
      <c r="O20" s="11">
        <v>2</v>
      </c>
      <c r="P20" s="9">
        <f t="shared" si="15"/>
        <v>0.2</v>
      </c>
    </row>
    <row r="21" spans="1:16" x14ac:dyDescent="0.25">
      <c r="A21" t="s">
        <v>19</v>
      </c>
      <c r="B21">
        <v>532</v>
      </c>
      <c r="C21" s="14">
        <v>13.643000000000001</v>
      </c>
      <c r="D21" s="14">
        <v>0.46800000000000003</v>
      </c>
      <c r="E21" s="7">
        <f t="shared" si="7"/>
        <v>2.6132265695807373</v>
      </c>
      <c r="F21" s="7">
        <f t="shared" si="8"/>
        <v>3.4303305724547387E-2</v>
      </c>
      <c r="G21" s="7">
        <f t="shared" si="16"/>
        <v>13.663124</v>
      </c>
      <c r="H21" s="7">
        <f t="shared" si="9"/>
        <v>2.6147005249208179</v>
      </c>
      <c r="I21" s="16">
        <v>5</v>
      </c>
      <c r="J21" s="15">
        <f t="shared" si="10"/>
        <v>4.2968317745129068E-2</v>
      </c>
      <c r="K21" s="13">
        <f t="shared" si="11"/>
        <v>8.593663549025814E-3</v>
      </c>
      <c r="L21" s="7">
        <f t="shared" si="12"/>
        <v>0.69897000433601886</v>
      </c>
      <c r="M21" s="7">
        <f t="shared" si="13"/>
        <v>-1.3668516490693938</v>
      </c>
      <c r="N21" s="7">
        <f t="shared" si="14"/>
        <v>-2.0658216534054126</v>
      </c>
      <c r="O21" s="11">
        <v>2</v>
      </c>
      <c r="P21" s="9">
        <f t="shared" si="15"/>
        <v>0.2</v>
      </c>
    </row>
    <row r="22" spans="1:16" x14ac:dyDescent="0.25">
      <c r="A22" t="s">
        <v>25</v>
      </c>
      <c r="B22">
        <v>536</v>
      </c>
      <c r="C22" s="14">
        <v>31.936</v>
      </c>
      <c r="D22" s="14">
        <v>1.8380000000000001</v>
      </c>
      <c r="E22" s="7">
        <f t="shared" si="7"/>
        <v>3.4637339001290535</v>
      </c>
      <c r="F22" s="7">
        <f t="shared" si="8"/>
        <v>5.7552605210420847E-2</v>
      </c>
      <c r="G22" s="7">
        <f t="shared" si="16"/>
        <v>31.906592</v>
      </c>
      <c r="H22" s="7">
        <f t="shared" si="9"/>
        <v>3.4628126342105281</v>
      </c>
      <c r="I22" s="16">
        <v>5</v>
      </c>
      <c r="J22" s="15">
        <f t="shared" si="10"/>
        <v>-1.6007371258991435E-2</v>
      </c>
      <c r="K22" s="13">
        <f t="shared" si="11"/>
        <v>3.2014742517982872E-3</v>
      </c>
      <c r="L22" s="7">
        <f t="shared" si="12"/>
        <v>0.69897000433601886</v>
      </c>
      <c r="M22" s="7">
        <f t="shared" si="13"/>
        <v>-1.7956799823499263</v>
      </c>
      <c r="N22" s="7">
        <f t="shared" si="14"/>
        <v>-2.4946499866859453</v>
      </c>
      <c r="O22" s="11">
        <v>2</v>
      </c>
      <c r="P22" s="9">
        <f t="shared" si="15"/>
        <v>0.2</v>
      </c>
    </row>
    <row r="23" spans="1:16" x14ac:dyDescent="0.25">
      <c r="A23" t="s">
        <v>20</v>
      </c>
      <c r="B23">
        <v>498</v>
      </c>
      <c r="C23" s="14">
        <v>19.542999999999999</v>
      </c>
      <c r="D23" s="14">
        <v>0.69899999999999995</v>
      </c>
      <c r="E23" s="7">
        <f t="shared" si="7"/>
        <v>2.9726171660479399</v>
      </c>
      <c r="F23" s="7">
        <f t="shared" si="8"/>
        <v>3.5767282402906407E-2</v>
      </c>
      <c r="G23" s="7">
        <f t="shared" si="16"/>
        <v>19.554883</v>
      </c>
      <c r="H23" s="7">
        <f t="shared" si="9"/>
        <v>2.9732250250650578</v>
      </c>
      <c r="I23" s="16">
        <v>5</v>
      </c>
      <c r="J23" s="15">
        <f t="shared" si="10"/>
        <v>1.699483372179578E-2</v>
      </c>
      <c r="K23" s="13">
        <f t="shared" si="11"/>
        <v>3.3989667443591561E-3</v>
      </c>
      <c r="L23" s="7">
        <f t="shared" si="12"/>
        <v>0.69897000433601886</v>
      </c>
      <c r="M23" s="7">
        <f t="shared" si="13"/>
        <v>-1.7696830802165393</v>
      </c>
      <c r="N23" s="7">
        <f t="shared" si="14"/>
        <v>-2.4686530845525581</v>
      </c>
      <c r="O23" s="11">
        <v>2</v>
      </c>
      <c r="P23" s="9">
        <f t="shared" si="15"/>
        <v>0.2</v>
      </c>
    </row>
    <row r="24" spans="1:16" x14ac:dyDescent="0.25">
      <c r="A24" t="s">
        <v>21</v>
      </c>
      <c r="B24">
        <v>495</v>
      </c>
      <c r="C24" s="14">
        <v>77.998999999999995</v>
      </c>
      <c r="D24" s="14">
        <v>1.62</v>
      </c>
      <c r="E24" s="7">
        <f t="shared" si="7"/>
        <v>4.3566960060945874</v>
      </c>
      <c r="F24" s="7">
        <f t="shared" si="8"/>
        <v>2.0769497044833912E-2</v>
      </c>
      <c r="G24" s="7">
        <f t="shared" si="16"/>
        <v>78.023299999999992</v>
      </c>
      <c r="H24" s="7">
        <f t="shared" si="9"/>
        <v>4.3570075000309867</v>
      </c>
      <c r="I24" s="16">
        <v>5</v>
      </c>
      <c r="J24" s="15">
        <f t="shared" si="10"/>
        <v>1.4997663916795074E-2</v>
      </c>
      <c r="K24" s="13">
        <f t="shared" si="11"/>
        <v>2.9995327833590149E-3</v>
      </c>
      <c r="L24" s="7">
        <f t="shared" si="12"/>
        <v>0.69897000433601886</v>
      </c>
      <c r="M24" s="7">
        <f t="shared" si="13"/>
        <v>-1.8239763827480293</v>
      </c>
      <c r="N24" s="7">
        <f t="shared" si="14"/>
        <v>-2.5229463870840481</v>
      </c>
      <c r="O24" s="11">
        <v>2</v>
      </c>
      <c r="P24" s="9">
        <f t="shared" si="15"/>
        <v>0.2</v>
      </c>
    </row>
    <row r="25" spans="1:16" x14ac:dyDescent="0.25">
      <c r="A25" t="s">
        <v>22</v>
      </c>
      <c r="B25">
        <v>496</v>
      </c>
      <c r="C25" s="14">
        <v>8.1560000000000006</v>
      </c>
      <c r="D25" s="14">
        <v>0.28499999999999998</v>
      </c>
      <c r="E25" s="7">
        <f t="shared" si="7"/>
        <v>2.0987538527122087</v>
      </c>
      <c r="F25" s="7">
        <f t="shared" si="8"/>
        <v>3.4943599803825401E-2</v>
      </c>
      <c r="G25" s="7">
        <f t="shared" si="16"/>
        <v>8.1448850000000004</v>
      </c>
      <c r="H25" s="7">
        <f t="shared" si="9"/>
        <v>2.097390122862866</v>
      </c>
      <c r="I25" s="16">
        <v>5</v>
      </c>
      <c r="J25" s="15">
        <f t="shared" si="10"/>
        <v>-3.9026598776278641E-2</v>
      </c>
      <c r="K25" s="13">
        <f t="shared" si="11"/>
        <v>7.8053197552557284E-3</v>
      </c>
      <c r="L25" s="7">
        <f t="shared" si="12"/>
        <v>0.69897000433601886</v>
      </c>
      <c r="M25" s="7">
        <f t="shared" si="13"/>
        <v>-1.4086392964527801</v>
      </c>
      <c r="N25" s="7">
        <f t="shared" si="14"/>
        <v>-2.1076093007887988</v>
      </c>
      <c r="O25" s="11">
        <v>2</v>
      </c>
      <c r="P25" s="9">
        <f t="shared" si="15"/>
        <v>0.2</v>
      </c>
    </row>
    <row r="26" spans="1:16" x14ac:dyDescent="0.25">
      <c r="A26" t="s">
        <v>23</v>
      </c>
      <c r="B26">
        <v>495</v>
      </c>
      <c r="C26" s="14">
        <v>13.699</v>
      </c>
      <c r="D26" s="14">
        <v>0.48499999999999999</v>
      </c>
      <c r="E26" s="7">
        <f t="shared" si="7"/>
        <v>2.6173228374692523</v>
      </c>
      <c r="F26" s="7">
        <f t="shared" si="8"/>
        <v>3.540404409080955E-2</v>
      </c>
      <c r="G26" s="7">
        <f t="shared" si="16"/>
        <v>13.733919999999999</v>
      </c>
      <c r="H26" s="7">
        <f t="shared" si="9"/>
        <v>2.619868685221566</v>
      </c>
      <c r="I26" s="16">
        <v>5</v>
      </c>
      <c r="J26" s="15">
        <f t="shared" si="10"/>
        <v>7.1908388368959575E-2</v>
      </c>
      <c r="K26" s="13">
        <f t="shared" si="11"/>
        <v>1.4381677673791915E-2</v>
      </c>
      <c r="L26" s="7">
        <f t="shared" si="12"/>
        <v>0.69897000433601886</v>
      </c>
      <c r="M26" s="7">
        <f t="shared" si="13"/>
        <v>-1.1432204446677807</v>
      </c>
      <c r="N26" s="7">
        <f t="shared" si="14"/>
        <v>-1.8421904490037997</v>
      </c>
      <c r="O26" s="11">
        <v>2</v>
      </c>
      <c r="P26" s="9">
        <f t="shared" si="15"/>
        <v>0.2</v>
      </c>
    </row>
    <row r="27" spans="1:16" x14ac:dyDescent="0.25">
      <c r="A27" t="s">
        <v>24</v>
      </c>
      <c r="B27">
        <v>494</v>
      </c>
      <c r="C27" s="14">
        <v>32.506</v>
      </c>
      <c r="D27" s="14">
        <v>2.278</v>
      </c>
      <c r="E27" s="7">
        <f t="shared" si="7"/>
        <v>3.4814246876809842</v>
      </c>
      <c r="F27" s="7">
        <f t="shared" si="8"/>
        <v>7.0079369962468469E-2</v>
      </c>
      <c r="G27" s="7">
        <f t="shared" si="16"/>
        <v>32.362485999999997</v>
      </c>
      <c r="H27" s="7">
        <f t="shared" si="9"/>
        <v>3.476999912478103</v>
      </c>
      <c r="I27" s="16">
        <v>5</v>
      </c>
      <c r="J27" s="15">
        <f t="shared" si="10"/>
        <v>-6.3139483206697281E-2</v>
      </c>
      <c r="K27" s="13">
        <f t="shared" si="11"/>
        <v>1.2627896641339457E-2</v>
      </c>
      <c r="L27" s="7">
        <f t="shared" si="12"/>
        <v>0.69897000433601886</v>
      </c>
      <c r="M27" s="7">
        <f t="shared" si="13"/>
        <v>-1.1996989771064268</v>
      </c>
      <c r="N27" s="7">
        <f t="shared" si="14"/>
        <v>-1.8986689814424456</v>
      </c>
      <c r="O27" s="11">
        <v>2</v>
      </c>
      <c r="P27" s="9">
        <f t="shared" si="15"/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Jensen&amp;al2008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2018-02-20T16:55:28Z</dcterms:created>
  <dcterms:modified xsi:type="dcterms:W3CDTF">2019-05-19T00:55:32Z</dcterms:modified>
</cp:coreProperties>
</file>