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1475" windowHeight="13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7" i="1" l="1"/>
  <c r="J35" i="1"/>
  <c r="J34" i="1"/>
  <c r="J33" i="1"/>
  <c r="J32" i="1"/>
  <c r="D33" i="1"/>
  <c r="E33" i="1"/>
  <c r="F33" i="1"/>
  <c r="H33" i="1"/>
  <c r="D34" i="1"/>
  <c r="E34" i="1"/>
  <c r="F34" i="1"/>
  <c r="H34" i="1"/>
  <c r="D35" i="1"/>
  <c r="E35" i="1"/>
  <c r="F35" i="1"/>
  <c r="H35" i="1"/>
  <c r="D36" i="1"/>
  <c r="E36" i="1"/>
  <c r="F36" i="1"/>
  <c r="H36" i="1"/>
  <c r="D37" i="1"/>
  <c r="E37" i="1"/>
  <c r="F37" i="1"/>
  <c r="H37" i="1"/>
  <c r="D38" i="1"/>
  <c r="E38" i="1"/>
  <c r="F38" i="1"/>
  <c r="H38" i="1"/>
  <c r="D39" i="1"/>
  <c r="E39" i="1"/>
  <c r="F39" i="1"/>
  <c r="H39" i="1"/>
  <c r="D40" i="1"/>
  <c r="E40" i="1"/>
  <c r="F40" i="1"/>
  <c r="H40" i="1"/>
  <c r="D41" i="1"/>
  <c r="E41" i="1"/>
  <c r="F41" i="1"/>
  <c r="H41" i="1"/>
  <c r="D42" i="1"/>
  <c r="E42" i="1"/>
  <c r="F42" i="1"/>
  <c r="H42" i="1"/>
  <c r="D43" i="1"/>
  <c r="E43" i="1"/>
  <c r="F43" i="1"/>
  <c r="H43" i="1"/>
  <c r="D44" i="1"/>
  <c r="E44" i="1"/>
  <c r="F44" i="1"/>
  <c r="H44" i="1"/>
  <c r="D45" i="1"/>
  <c r="E45" i="1"/>
  <c r="F45" i="1"/>
  <c r="H45" i="1"/>
  <c r="D46" i="1"/>
  <c r="E46" i="1"/>
  <c r="F46" i="1"/>
  <c r="H46" i="1"/>
  <c r="D47" i="1"/>
  <c r="E47" i="1"/>
  <c r="F47" i="1"/>
  <c r="H47" i="1"/>
  <c r="D48" i="1"/>
  <c r="E48" i="1"/>
  <c r="F48" i="1"/>
  <c r="H48" i="1"/>
  <c r="D49" i="1"/>
  <c r="E49" i="1"/>
  <c r="F49" i="1"/>
  <c r="H49" i="1"/>
  <c r="D50" i="1"/>
  <c r="E50" i="1"/>
  <c r="F50" i="1"/>
  <c r="H50" i="1"/>
  <c r="D51" i="1"/>
  <c r="E51" i="1"/>
  <c r="F51" i="1"/>
  <c r="H51" i="1"/>
  <c r="D52" i="1"/>
  <c r="E52" i="1"/>
  <c r="F52" i="1"/>
  <c r="H52" i="1"/>
  <c r="H32" i="1"/>
  <c r="E32" i="1"/>
  <c r="F32" i="1"/>
  <c r="D32" i="1"/>
  <c r="B28" i="1"/>
  <c r="B27" i="1"/>
  <c r="C27" i="1"/>
  <c r="C28" i="1"/>
  <c r="B29" i="1"/>
  <c r="C29" i="1"/>
  <c r="D29" i="1"/>
  <c r="E29" i="1" s="1"/>
  <c r="C26" i="1"/>
  <c r="B26" i="1"/>
  <c r="D26" i="1" s="1"/>
  <c r="E26" i="1" s="1"/>
  <c r="H24" i="1"/>
  <c r="B24" i="1"/>
  <c r="C24" i="1"/>
  <c r="B23" i="1"/>
  <c r="C23" i="1"/>
  <c r="G23" i="1"/>
  <c r="H23" i="1"/>
  <c r="G24" i="1"/>
  <c r="I24" i="1" s="1"/>
  <c r="J24" i="1" s="1"/>
  <c r="B25" i="1"/>
  <c r="C25" i="1"/>
  <c r="G25" i="1"/>
  <c r="H25" i="1"/>
  <c r="H22" i="1"/>
  <c r="C22" i="1"/>
  <c r="G19" i="1"/>
  <c r="H19" i="1"/>
  <c r="G20" i="1"/>
  <c r="H20" i="1"/>
  <c r="G21" i="1"/>
  <c r="H21" i="1"/>
  <c r="H18" i="1"/>
  <c r="G18" i="1"/>
  <c r="G22" i="1"/>
  <c r="I22" i="1" s="1"/>
  <c r="J22" i="1" s="1"/>
  <c r="B22" i="1"/>
  <c r="H16" i="1"/>
  <c r="G15" i="1"/>
  <c r="H15" i="1"/>
  <c r="G16" i="1"/>
  <c r="G17" i="1"/>
  <c r="H14" i="1"/>
  <c r="G14" i="1"/>
  <c r="C14" i="1"/>
  <c r="B19" i="1"/>
  <c r="C19" i="1"/>
  <c r="B20" i="1"/>
  <c r="D20" i="1" s="1"/>
  <c r="E20" i="1" s="1"/>
  <c r="C20" i="1"/>
  <c r="B21" i="1"/>
  <c r="C21" i="1"/>
  <c r="C18" i="1"/>
  <c r="B18" i="1"/>
  <c r="B15" i="1"/>
  <c r="C15" i="1"/>
  <c r="D15" i="1"/>
  <c r="E15" i="1" s="1"/>
  <c r="B16" i="1"/>
  <c r="C16" i="1"/>
  <c r="B17" i="1"/>
  <c r="C17" i="1"/>
  <c r="B14" i="1"/>
  <c r="D28" i="1" l="1"/>
  <c r="E28" i="1" s="1"/>
  <c r="I15" i="1"/>
  <c r="J15" i="1" s="1"/>
  <c r="D24" i="1"/>
  <c r="E24" i="1" s="1"/>
  <c r="I14" i="1"/>
  <c r="J14" i="1" s="1"/>
  <c r="I16" i="1"/>
  <c r="J16" i="1" s="1"/>
  <c r="D14" i="1"/>
  <c r="E14" i="1" s="1"/>
  <c r="D18" i="1"/>
  <c r="E18" i="1" s="1"/>
  <c r="I20" i="1"/>
  <c r="J20" i="1" s="1"/>
  <c r="D17" i="1"/>
  <c r="E17" i="1" s="1"/>
  <c r="D19" i="1"/>
  <c r="E19" i="1" s="1"/>
  <c r="D25" i="1"/>
  <c r="E25" i="1" s="1"/>
  <c r="D22" i="1"/>
  <c r="E22" i="1" s="1"/>
  <c r="I23" i="1"/>
  <c r="J23" i="1" s="1"/>
  <c r="I25" i="1"/>
  <c r="J25" i="1" s="1"/>
  <c r="D27" i="1"/>
  <c r="E27" i="1" s="1"/>
  <c r="D23" i="1"/>
  <c r="E23" i="1" s="1"/>
  <c r="I17" i="1"/>
  <c r="J17" i="1" s="1"/>
  <c r="D16" i="1"/>
  <c r="E16" i="1" s="1"/>
  <c r="D21" i="1"/>
  <c r="E21" i="1" s="1"/>
  <c r="I18" i="1"/>
  <c r="J18" i="1" s="1"/>
  <c r="I19" i="1"/>
  <c r="J19" i="1" s="1"/>
  <c r="I21" i="1"/>
  <c r="J21" i="1" s="1"/>
</calcChain>
</file>

<file path=xl/sharedStrings.xml><?xml version="1.0" encoding="utf-8"?>
<sst xmlns="http://schemas.openxmlformats.org/spreadsheetml/2006/main" count="53" uniqueCount="47">
  <si>
    <t>Nf</t>
  </si>
  <si>
    <t>Mf</t>
  </si>
  <si>
    <t>Sf</t>
  </si>
  <si>
    <t>Nm</t>
  </si>
  <si>
    <t>Mm</t>
  </si>
  <si>
    <t>Sm</t>
  </si>
  <si>
    <t>Site</t>
  </si>
  <si>
    <t>M1</t>
  </si>
  <si>
    <t>M2</t>
  </si>
  <si>
    <t>M3</t>
  </si>
  <si>
    <t>M4</t>
  </si>
  <si>
    <t>M5</t>
  </si>
  <si>
    <t>I34</t>
  </si>
  <si>
    <t>I35</t>
  </si>
  <si>
    <t>I37</t>
  </si>
  <si>
    <t>I38</t>
  </si>
  <si>
    <t>IX</t>
  </si>
  <si>
    <t>diff</t>
  </si>
  <si>
    <t>I34-M1</t>
  </si>
  <si>
    <t>pool.sd</t>
  </si>
  <si>
    <t>diff.sd</t>
  </si>
  <si>
    <t>I34-M2</t>
  </si>
  <si>
    <t>I34-M3</t>
  </si>
  <si>
    <t>I34-M4</t>
  </si>
  <si>
    <t>I35-M1</t>
  </si>
  <si>
    <t>I35-M2</t>
  </si>
  <si>
    <t>I35-M3</t>
  </si>
  <si>
    <t>I35-M4</t>
  </si>
  <si>
    <t>rate.sd.g</t>
  </si>
  <si>
    <t>I38-M1</t>
  </si>
  <si>
    <t>I38-M2</t>
  </si>
  <si>
    <t>I38-M3</t>
  </si>
  <si>
    <t>I38-M4</t>
  </si>
  <si>
    <t>IX-M1</t>
  </si>
  <si>
    <t>IX-M2</t>
  </si>
  <si>
    <t>IX-M3</t>
  </si>
  <si>
    <t>IX-M4</t>
  </si>
  <si>
    <t>count</t>
  </si>
  <si>
    <t>max</t>
  </si>
  <si>
    <t>median</t>
  </si>
  <si>
    <t>min</t>
  </si>
  <si>
    <t>int.g</t>
  </si>
  <si>
    <t>log.i</t>
  </si>
  <si>
    <t>log.|d|</t>
  </si>
  <si>
    <t>log.|r|</t>
  </si>
  <si>
    <t>wgt</t>
  </si>
  <si>
    <t>sbn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</si>
</sst>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36" borderId="0" xfId="0" applyNumberFormat="1" applyFill="1"/>
    <xf numFmtId="0" fontId="0" fillId="36" borderId="0" xfId="0" applyFill="1" applyBorder="1"/>
    <xf numFmtId="165" fontId="0" fillId="35" borderId="0" xfId="0" applyNumberFormat="1" applyFill="1"/>
    <xf numFmtId="0" fontId="0" fillId="36" borderId="0" xfId="0" applyFill="1"/>
    <xf numFmtId="0" fontId="0" fillId="0" borderId="0" xfId="0" applyFill="1" applyBorder="1"/>
    <xf numFmtId="0" fontId="0" fillId="0" borderId="0" xfId="0" applyFill="1"/>
    <xf numFmtId="166" fontId="0" fillId="39" borderId="0" xfId="0" applyNumberFormat="1" applyFill="1"/>
    <xf numFmtId="0" fontId="0" fillId="39" borderId="0" xfId="0" applyFill="1"/>
    <xf numFmtId="165" fontId="0" fillId="34" borderId="0" xfId="0" applyNumberFormat="1" applyFill="1"/>
    <xf numFmtId="166" fontId="0" fillId="38" borderId="0" xfId="0" applyNumberFormat="1" applyFill="1"/>
    <xf numFmtId="165" fontId="0" fillId="0" borderId="0" xfId="0" applyNumberFormat="1" applyFill="1"/>
    <xf numFmtId="166" fontId="0" fillId="0" borderId="0" xfId="0" applyNumberFormat="1"/>
    <xf numFmtId="0" fontId="0" fillId="0" borderId="0" xfId="0"/>
    <xf numFmtId="0" fontId="0" fillId="33" borderId="0" xfId="0" applyFill="1"/>
    <xf numFmtId="164" fontId="0" fillId="33" borderId="0" xfId="0" applyNumberFormat="1" applyFill="1"/>
    <xf numFmtId="0" fontId="0" fillId="0" borderId="0" xfId="0"/>
    <xf numFmtId="0" fontId="0" fillId="34" borderId="0" xfId="0" applyFill="1"/>
    <xf numFmtId="0" fontId="0" fillId="35" borderId="0" xfId="0" applyFill="1"/>
    <xf numFmtId="165" fontId="0" fillId="0" borderId="0" xfId="0" applyNumberFormat="1"/>
    <xf numFmtId="166" fontId="0" fillId="37" borderId="0" xfId="0" applyNumberFormat="1" applyFill="1"/>
    <xf numFmtId="1" fontId="0" fillId="0" borderId="0" xfId="0" applyNumberFormat="1" applyFill="1"/>
    <xf numFmtId="0" fontId="0" fillId="0" borderId="0" xfId="0"/>
    <xf numFmtId="0" fontId="0" fillId="0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13" workbookViewId="0">
      <selection activeCell="G52" sqref="G32:G52"/>
    </sheetView>
  </sheetViews>
  <sheetFormatPr defaultRowHeight="15" x14ac:dyDescent="0.25"/>
  <cols>
    <col min="1" max="1" width="7.7109375" customWidth="1"/>
  </cols>
  <sheetData>
    <row r="1" spans="1:10" x14ac:dyDescent="0.25">
      <c r="A1" s="14" t="s">
        <v>6</v>
      </c>
      <c r="B1" s="14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10" x14ac:dyDescent="0.25">
      <c r="A2" t="s">
        <v>7</v>
      </c>
      <c r="B2" s="18">
        <v>10</v>
      </c>
      <c r="C2" s="3">
        <v>-5.6834969723551509E-4</v>
      </c>
      <c r="D2" s="3">
        <v>2.264150194491921E-2</v>
      </c>
      <c r="E2" s="18">
        <v>8</v>
      </c>
      <c r="F2" s="3">
        <v>1.4331931280428811E-2</v>
      </c>
      <c r="G2" s="3">
        <v>2.1346448680471471E-2</v>
      </c>
    </row>
    <row r="3" spans="1:10" x14ac:dyDescent="0.25">
      <c r="A3" t="s">
        <v>8</v>
      </c>
      <c r="B3" s="18">
        <v>4</v>
      </c>
      <c r="C3" s="3">
        <v>-1.1541352130381322E-2</v>
      </c>
      <c r="D3" s="3">
        <v>4.2536180287071221E-2</v>
      </c>
      <c r="E3" s="18">
        <v>7</v>
      </c>
      <c r="F3" s="3">
        <v>9.3468405526175215E-3</v>
      </c>
      <c r="G3" s="3">
        <v>3.4492551808691881E-2</v>
      </c>
    </row>
    <row r="4" spans="1:10" x14ac:dyDescent="0.25">
      <c r="A4" s="13" t="s">
        <v>9</v>
      </c>
      <c r="B4" s="4">
        <v>2</v>
      </c>
      <c r="C4" s="1">
        <v>-1.4273141943116352E-2</v>
      </c>
      <c r="D4" s="1">
        <v>1.9275552364190561E-2</v>
      </c>
      <c r="E4" s="4"/>
      <c r="F4" s="4"/>
      <c r="G4" s="4"/>
    </row>
    <row r="5" spans="1:10" x14ac:dyDescent="0.25">
      <c r="A5" s="13" t="s">
        <v>10</v>
      </c>
      <c r="B5" s="18">
        <v>5</v>
      </c>
      <c r="C5" s="3">
        <v>-1.1957475351381586E-2</v>
      </c>
      <c r="D5" s="3">
        <v>4.1959095912881897E-2</v>
      </c>
      <c r="E5" s="18">
        <v>4</v>
      </c>
      <c r="F5" s="3">
        <v>-1.3764360388972663E-2</v>
      </c>
      <c r="G5" s="3">
        <v>1.6946422225628616E-2</v>
      </c>
    </row>
    <row r="6" spans="1:10" x14ac:dyDescent="0.25">
      <c r="A6" s="13" t="s">
        <v>11</v>
      </c>
      <c r="B6" s="4"/>
      <c r="C6" s="4"/>
      <c r="D6" s="4"/>
      <c r="E6" s="4"/>
      <c r="F6" s="4"/>
      <c r="G6" s="4"/>
    </row>
    <row r="7" spans="1:10" x14ac:dyDescent="0.25">
      <c r="A7" t="s">
        <v>12</v>
      </c>
      <c r="B7" s="17">
        <v>8</v>
      </c>
      <c r="C7" s="9">
        <v>5.0369760540477537E-2</v>
      </c>
      <c r="D7" s="9">
        <v>3.0279294515892678E-2</v>
      </c>
      <c r="E7" s="17">
        <v>4</v>
      </c>
      <c r="F7" s="9">
        <v>5.9755557776044022E-2</v>
      </c>
      <c r="G7" s="9">
        <v>5.0492147111122487E-3</v>
      </c>
    </row>
    <row r="8" spans="1:10" x14ac:dyDescent="0.25">
      <c r="A8" t="s">
        <v>13</v>
      </c>
      <c r="B8" s="17">
        <v>8</v>
      </c>
      <c r="C8" s="9">
        <v>2.5958308046054035E-2</v>
      </c>
      <c r="D8" s="9">
        <v>4.7540339742896565E-2</v>
      </c>
      <c r="E8" s="17">
        <v>9</v>
      </c>
      <c r="F8" s="9">
        <v>4.5965719968176097E-2</v>
      </c>
      <c r="G8" s="9">
        <v>4.0408283439045733E-2</v>
      </c>
    </row>
    <row r="9" spans="1:10" x14ac:dyDescent="0.25">
      <c r="A9" t="s">
        <v>14</v>
      </c>
      <c r="B9" s="4">
        <v>2</v>
      </c>
      <c r="C9" s="1">
        <v>6.7866496339779703E-2</v>
      </c>
      <c r="D9" s="1">
        <v>1.8096832202592497E-3</v>
      </c>
      <c r="E9" s="4">
        <v>2</v>
      </c>
      <c r="F9" s="1">
        <v>3.5694263345740662E-2</v>
      </c>
      <c r="G9" s="1">
        <v>5.7693574338116671E-2</v>
      </c>
    </row>
    <row r="10" spans="1:10" x14ac:dyDescent="0.25">
      <c r="A10" t="s">
        <v>15</v>
      </c>
      <c r="B10" s="17">
        <v>5</v>
      </c>
      <c r="C10" s="9">
        <v>2.0560020110284592E-2</v>
      </c>
      <c r="D10" s="9">
        <v>3.5903744732632116E-2</v>
      </c>
      <c r="E10" s="17">
        <v>6</v>
      </c>
      <c r="F10" s="9">
        <v>1.5834112096737202E-2</v>
      </c>
      <c r="G10" s="9">
        <v>4.0627652452986239E-2</v>
      </c>
    </row>
    <row r="11" spans="1:10" x14ac:dyDescent="0.25">
      <c r="A11" t="s">
        <v>16</v>
      </c>
      <c r="B11" s="17">
        <v>4</v>
      </c>
      <c r="C11" s="9">
        <v>7.1914894778448701E-3</v>
      </c>
      <c r="D11" s="9">
        <v>2.7198548149210775E-2</v>
      </c>
      <c r="E11" s="2">
        <v>1</v>
      </c>
      <c r="F11" s="1">
        <v>4.9000000000000002E-2</v>
      </c>
      <c r="G11" s="4"/>
    </row>
    <row r="12" spans="1:10" s="16" customFormat="1" x14ac:dyDescent="0.25">
      <c r="B12" s="6"/>
      <c r="C12" s="11"/>
      <c r="D12" s="11"/>
      <c r="E12" s="5"/>
      <c r="F12" s="11"/>
      <c r="G12" s="6"/>
    </row>
    <row r="13" spans="1:10" x14ac:dyDescent="0.25">
      <c r="B13" t="s">
        <v>17</v>
      </c>
      <c r="C13" t="s">
        <v>19</v>
      </c>
      <c r="D13" t="s">
        <v>20</v>
      </c>
      <c r="E13" t="s">
        <v>28</v>
      </c>
      <c r="G13" s="16" t="s">
        <v>17</v>
      </c>
      <c r="H13" s="16" t="s">
        <v>19</v>
      </c>
      <c r="I13" s="16" t="s">
        <v>20</v>
      </c>
      <c r="J13" s="16" t="s">
        <v>28</v>
      </c>
    </row>
    <row r="14" spans="1:10" x14ac:dyDescent="0.25">
      <c r="A14" t="s">
        <v>18</v>
      </c>
      <c r="B14" s="19">
        <f>$C$7-C2</f>
        <v>5.0938110237713052E-2</v>
      </c>
      <c r="C14">
        <f>SQRT((B2*D2^2+$B$7*$D$7^2)/(B2+$B$7))</f>
        <v>2.6311237052571653E-2</v>
      </c>
      <c r="D14">
        <f>B14/C14</f>
        <v>1.9359830986257021</v>
      </c>
      <c r="E14">
        <f>ABS(D14)/15</f>
        <v>0.12906553990838013</v>
      </c>
      <c r="G14" s="19">
        <f>$F$7-F2</f>
        <v>4.542362649561521E-2</v>
      </c>
      <c r="H14" s="16">
        <f>SQRT((E2*G2^2+$E$7*$G$7^2)/(E2+$E$7))</f>
        <v>1.767141110885901E-2</v>
      </c>
      <c r="I14">
        <f>G14/H14</f>
        <v>2.5704583644055168</v>
      </c>
      <c r="J14">
        <f>ABS(I14)/15</f>
        <v>0.17136389096036778</v>
      </c>
    </row>
    <row r="15" spans="1:10" x14ac:dyDescent="0.25">
      <c r="A15" s="16" t="s">
        <v>21</v>
      </c>
      <c r="B15" s="19">
        <f t="shared" ref="B15:B17" si="0">$C$7-C3</f>
        <v>6.1911112670858859E-2</v>
      </c>
      <c r="C15" s="16">
        <f t="shared" ref="C15:C17" si="1">SQRT((B3*D3^2+$B$7*$D$7^2)/(B3+$B$7))</f>
        <v>3.4847276250206241E-2</v>
      </c>
      <c r="D15" s="16">
        <f t="shared" ref="D15:D17" si="2">B15/C15</f>
        <v>1.7766413715187408</v>
      </c>
      <c r="E15" s="16">
        <f t="shared" ref="E15:E29" si="3">ABS(D15)/15</f>
        <v>0.11844275810124939</v>
      </c>
      <c r="G15" s="19">
        <f t="shared" ref="G15:G17" si="4">$F$7-F3</f>
        <v>5.0408717223426498E-2</v>
      </c>
      <c r="H15" s="16">
        <f t="shared" ref="H15" si="5">SQRT((E3*G3^2+$E$7*$G$7^2)/(E3+$E$7))</f>
        <v>2.7683488989127706E-2</v>
      </c>
      <c r="I15" s="16">
        <f t="shared" ref="I15:I17" si="6">G15/H15</f>
        <v>1.8208946583006138</v>
      </c>
      <c r="J15" s="16">
        <f t="shared" ref="J15:J25" si="7">ABS(I15)/15</f>
        <v>0.12139297722004092</v>
      </c>
    </row>
    <row r="16" spans="1:10" x14ac:dyDescent="0.25">
      <c r="A16" s="16" t="s">
        <v>22</v>
      </c>
      <c r="B16" s="1">
        <f t="shared" si="0"/>
        <v>6.4642902483593889E-2</v>
      </c>
      <c r="C16" s="4">
        <f t="shared" si="1"/>
        <v>2.8421434251160959E-2</v>
      </c>
      <c r="D16" s="4">
        <f t="shared" si="2"/>
        <v>2.274441955052052</v>
      </c>
      <c r="E16" s="4">
        <f t="shared" si="3"/>
        <v>0.1516294636701368</v>
      </c>
      <c r="G16" s="1">
        <f t="shared" si="4"/>
        <v>5.9755557776044022E-2</v>
      </c>
      <c r="H16" s="4">
        <f>SQRT((E4*G4^2+$E$7*$G$7^2)/(E4+$E$7))</f>
        <v>5.0492147111122487E-3</v>
      </c>
      <c r="I16" s="4">
        <f t="shared" si="6"/>
        <v>11.834624034611705</v>
      </c>
      <c r="J16" s="4">
        <f t="shared" si="7"/>
        <v>0.78897493564078036</v>
      </c>
    </row>
    <row r="17" spans="1:10" x14ac:dyDescent="0.25">
      <c r="A17" s="16" t="s">
        <v>23</v>
      </c>
      <c r="B17" s="19">
        <f t="shared" si="0"/>
        <v>6.2327235891859123E-2</v>
      </c>
      <c r="C17" s="16">
        <f t="shared" si="1"/>
        <v>3.5232757987389493E-2</v>
      </c>
      <c r="D17" s="16">
        <f t="shared" si="2"/>
        <v>1.7690138227091754</v>
      </c>
      <c r="E17" s="16">
        <f t="shared" si="3"/>
        <v>0.11793425484727836</v>
      </c>
      <c r="G17" s="19">
        <f t="shared" si="4"/>
        <v>7.3519918165016684E-2</v>
      </c>
      <c r="H17" s="16">
        <f>SQRT((E5*G5^2+$E$7*$G$7^2)/(E5+$E$7))</f>
        <v>1.2503515414638233E-2</v>
      </c>
      <c r="I17" s="16">
        <f t="shared" si="6"/>
        <v>5.8799398190803807</v>
      </c>
      <c r="J17" s="16">
        <f t="shared" si="7"/>
        <v>0.39199598793869206</v>
      </c>
    </row>
    <row r="18" spans="1:10" x14ac:dyDescent="0.25">
      <c r="A18" s="16" t="s">
        <v>24</v>
      </c>
      <c r="B18" s="19">
        <f>$C$8-C2</f>
        <v>2.652665774328955E-2</v>
      </c>
      <c r="C18" s="16">
        <f>SQRT((B2*D2^2+$B$8*$D$8^2)/(B2+$B$8))</f>
        <v>3.5906551031948078E-2</v>
      </c>
      <c r="D18" s="16">
        <f t="shared" ref="D18" si="8">B18/C18</f>
        <v>0.73876930479029557</v>
      </c>
      <c r="E18" s="16">
        <f t="shared" si="3"/>
        <v>4.9251286986019702E-2</v>
      </c>
      <c r="G18" s="19">
        <f>$F$8-F2</f>
        <v>3.1633788687747286E-2</v>
      </c>
      <c r="H18" s="16">
        <f>SQRT((E2*G2^2+$E$8*$G$8^2)/(E2+$E$8))</f>
        <v>3.2846193534103528E-2</v>
      </c>
      <c r="I18" s="16">
        <f t="shared" ref="I18" si="9">G18/H18</f>
        <v>0.96308842164321329</v>
      </c>
      <c r="J18" s="16">
        <f t="shared" si="7"/>
        <v>6.4205894776214217E-2</v>
      </c>
    </row>
    <row r="19" spans="1:10" x14ac:dyDescent="0.25">
      <c r="A19" s="16" t="s">
        <v>25</v>
      </c>
      <c r="B19" s="19">
        <f t="shared" ref="B19:B21" si="10">$C$8-C3</f>
        <v>3.7499660176435357E-2</v>
      </c>
      <c r="C19" s="16">
        <f t="shared" ref="C19:C21" si="11">SQRT((B3*D3^2+$B$8*$D$8^2)/(B3+$B$8))</f>
        <v>4.593290193007727E-2</v>
      </c>
      <c r="D19" s="16">
        <f t="shared" ref="D19:D21" si="12">B19/C19</f>
        <v>0.81640084995109463</v>
      </c>
      <c r="E19" s="16">
        <f t="shared" si="3"/>
        <v>5.4426723330072972E-2</v>
      </c>
      <c r="G19" s="19">
        <f t="shared" ref="G19:G21" si="13">$F$8-F3</f>
        <v>3.6618879415558574E-2</v>
      </c>
      <c r="H19" s="16">
        <f t="shared" ref="H19:H21" si="14">SQRT((E3*G3^2+$E$8*$G$8^2)/(E3+$E$8))</f>
        <v>3.793383816457558E-2</v>
      </c>
      <c r="I19" s="16">
        <f t="shared" ref="I19:I21" si="15">G19/H19</f>
        <v>0.96533546794521374</v>
      </c>
      <c r="J19" s="16">
        <f t="shared" si="7"/>
        <v>6.4355697863014247E-2</v>
      </c>
    </row>
    <row r="20" spans="1:10" x14ac:dyDescent="0.25">
      <c r="A20" s="16" t="s">
        <v>26</v>
      </c>
      <c r="B20" s="1">
        <f t="shared" si="10"/>
        <v>4.0231449989170387E-2</v>
      </c>
      <c r="C20" s="4">
        <f t="shared" si="11"/>
        <v>4.3386363135033044E-2</v>
      </c>
      <c r="D20" s="4">
        <f t="shared" si="12"/>
        <v>0.92728330014563565</v>
      </c>
      <c r="E20" s="4">
        <f t="shared" si="3"/>
        <v>6.1818886676375709E-2</v>
      </c>
      <c r="G20" s="1">
        <f t="shared" si="13"/>
        <v>4.5965719968176097E-2</v>
      </c>
      <c r="H20" s="4">
        <f t="shared" si="14"/>
        <v>4.0408283439045733E-2</v>
      </c>
      <c r="I20" s="4">
        <f t="shared" si="15"/>
        <v>1.1375321111453183</v>
      </c>
      <c r="J20" s="4">
        <f t="shared" si="7"/>
        <v>7.5835474076354548E-2</v>
      </c>
    </row>
    <row r="21" spans="1:10" x14ac:dyDescent="0.25">
      <c r="A21" s="16" t="s">
        <v>27</v>
      </c>
      <c r="B21" s="19">
        <f t="shared" si="10"/>
        <v>3.7915783397435621E-2</v>
      </c>
      <c r="C21" s="16">
        <f t="shared" si="11"/>
        <v>4.5474845009328933E-2</v>
      </c>
      <c r="D21" s="16">
        <f t="shared" si="12"/>
        <v>0.83377487904922798</v>
      </c>
      <c r="E21" s="16">
        <f t="shared" si="3"/>
        <v>5.5584991936615195E-2</v>
      </c>
      <c r="G21" s="19">
        <f t="shared" si="13"/>
        <v>5.973008035714876E-2</v>
      </c>
      <c r="H21" s="16">
        <f t="shared" si="14"/>
        <v>3.4911084022798258E-2</v>
      </c>
      <c r="I21" s="16">
        <f t="shared" si="15"/>
        <v>1.7109202429275114</v>
      </c>
      <c r="J21" s="16">
        <f t="shared" si="7"/>
        <v>0.11406134952850076</v>
      </c>
    </row>
    <row r="22" spans="1:10" x14ac:dyDescent="0.25">
      <c r="A22" s="16" t="s">
        <v>29</v>
      </c>
      <c r="B22" s="19">
        <f>$C$10-C2</f>
        <v>2.1128369807520107E-2</v>
      </c>
      <c r="C22" s="16">
        <f>SQRT((B2*D2^2+$B$10*$D$10^2)/(B2+$B$10))</f>
        <v>2.7775013390153203E-2</v>
      </c>
      <c r="D22" s="16">
        <f t="shared" ref="D22" si="16">B22/C22</f>
        <v>0.76069701608174689</v>
      </c>
      <c r="E22" s="16">
        <f t="shared" si="3"/>
        <v>5.0713134405449792E-2</v>
      </c>
      <c r="F22" s="16"/>
      <c r="G22" s="19">
        <f>$F$10-F2</f>
        <v>1.5021808163083912E-3</v>
      </c>
      <c r="H22" s="16">
        <f>SQRT((E2*G2^2+$E$10*$G$10^2)/(E2+$E$10))</f>
        <v>3.1109258880353392E-2</v>
      </c>
      <c r="I22" s="16">
        <f t="shared" ref="I22" si="17">G22/H22</f>
        <v>4.8287258210997497E-2</v>
      </c>
      <c r="J22" s="16">
        <f t="shared" si="7"/>
        <v>3.219150547399833E-3</v>
      </c>
    </row>
    <row r="23" spans="1:10" x14ac:dyDescent="0.25">
      <c r="A23" s="16" t="s">
        <v>30</v>
      </c>
      <c r="B23" s="19">
        <f>$C$10-C3</f>
        <v>3.2101372240665914E-2</v>
      </c>
      <c r="C23" s="16">
        <f t="shared" ref="C23:C25" si="18">SQRT((B3*D3^2+$B$10*$D$10^2)/(B3+$B$10))</f>
        <v>3.899102598004222E-2</v>
      </c>
      <c r="D23" s="16">
        <f t="shared" ref="D23:D25" si="19">B23/C23</f>
        <v>0.82330155295470264</v>
      </c>
      <c r="E23" s="16">
        <f t="shared" si="3"/>
        <v>5.4886770196980177E-2</v>
      </c>
      <c r="F23" s="16"/>
      <c r="G23" s="19">
        <f t="shared" ref="G23:G25" si="20">$F$10-F3</f>
        <v>6.4872715441196809E-3</v>
      </c>
      <c r="H23" s="16">
        <f t="shared" ref="H23:H25" si="21">SQRT((E3*G3^2+$E$10*$G$10^2)/(E3+$E$10))</f>
        <v>3.7449237205922532E-2</v>
      </c>
      <c r="I23" s="16">
        <f t="shared" ref="I23:I25" si="22">G23/H23</f>
        <v>0.17322840271613676</v>
      </c>
      <c r="J23" s="16">
        <f t="shared" si="7"/>
        <v>1.1548560181075784E-2</v>
      </c>
    </row>
    <row r="24" spans="1:10" x14ac:dyDescent="0.25">
      <c r="A24" s="16" t="s">
        <v>31</v>
      </c>
      <c r="B24" s="1">
        <f>$C$10-C4</f>
        <v>3.4833162053400944E-2</v>
      </c>
      <c r="C24" s="4">
        <f>SQRT((B4*D4^2+$B$10*$D$10^2)/(B4+$B$10))</f>
        <v>3.2045700106074736E-2</v>
      </c>
      <c r="D24" s="4">
        <f t="shared" si="19"/>
        <v>1.0869839615954531</v>
      </c>
      <c r="E24" s="4">
        <f t="shared" si="3"/>
        <v>7.2465597439696869E-2</v>
      </c>
      <c r="F24" s="4"/>
      <c r="G24" s="1">
        <f t="shared" si="20"/>
        <v>1.5834112096737202E-2</v>
      </c>
      <c r="H24" s="4">
        <f>SQRT((E4*G4^2+$E$10*$G$10^2)/(E4+$E$10))</f>
        <v>4.0627652452986239E-2</v>
      </c>
      <c r="I24" s="4">
        <f t="shared" si="22"/>
        <v>0.38973731290677499</v>
      </c>
      <c r="J24" s="4">
        <f t="shared" si="7"/>
        <v>2.5982487527118334E-2</v>
      </c>
    </row>
    <row r="25" spans="1:10" x14ac:dyDescent="0.25">
      <c r="A25" s="16" t="s">
        <v>32</v>
      </c>
      <c r="B25" s="19">
        <f t="shared" ref="B25" si="23">$C$10-C5</f>
        <v>3.2517495461666178E-2</v>
      </c>
      <c r="C25" s="16">
        <f t="shared" si="18"/>
        <v>3.9048973198103624E-2</v>
      </c>
      <c r="D25" s="16">
        <f t="shared" si="19"/>
        <v>0.83273624883036257</v>
      </c>
      <c r="E25" s="16">
        <f t="shared" si="3"/>
        <v>5.5515749922024168E-2</v>
      </c>
      <c r="F25" s="16"/>
      <c r="G25" s="19">
        <f t="shared" si="20"/>
        <v>2.9598472485709865E-2</v>
      </c>
      <c r="H25" s="16">
        <f t="shared" si="21"/>
        <v>3.3245092522116632E-2</v>
      </c>
      <c r="I25" s="16">
        <f t="shared" si="22"/>
        <v>0.890311027590589</v>
      </c>
      <c r="J25" s="16">
        <f t="shared" si="7"/>
        <v>5.9354068506039269E-2</v>
      </c>
    </row>
    <row r="26" spans="1:10" x14ac:dyDescent="0.25">
      <c r="A26" t="s">
        <v>33</v>
      </c>
      <c r="B26" s="19">
        <f>$C$11-C2</f>
        <v>7.7598391750803852E-3</v>
      </c>
      <c r="C26" s="16">
        <f>SQRT((B2*D2^2+$B$11*$D$11^2)/(B2+$B$11))</f>
        <v>2.4031854141828318E-2</v>
      </c>
      <c r="D26" s="16">
        <f t="shared" ref="D26" si="24">B26/C26</f>
        <v>0.32289806393149256</v>
      </c>
      <c r="E26" s="16">
        <f t="shared" si="3"/>
        <v>2.1526537595432837E-2</v>
      </c>
    </row>
    <row r="27" spans="1:10" x14ac:dyDescent="0.25">
      <c r="A27" s="16" t="s">
        <v>34</v>
      </c>
      <c r="B27" s="19">
        <f t="shared" ref="B27:B29" si="25">$C$11-C3</f>
        <v>1.8732841608226192E-2</v>
      </c>
      <c r="C27" s="16">
        <f t="shared" ref="C27:C29" si="26">SQRT((B3*D3^2+$B$11*$D$11^2)/(B3+$B$11))</f>
        <v>3.5700753877468495E-2</v>
      </c>
      <c r="D27" s="16">
        <f t="shared" ref="D27:D29" si="27">B27/C27</f>
        <v>0.52471837632675</v>
      </c>
      <c r="E27" s="16">
        <f t="shared" si="3"/>
        <v>3.4981225088450002E-2</v>
      </c>
    </row>
    <row r="28" spans="1:10" x14ac:dyDescent="0.25">
      <c r="A28" s="16" t="s">
        <v>35</v>
      </c>
      <c r="B28" s="1">
        <f>$C$11-C4</f>
        <v>2.1464631420961222E-2</v>
      </c>
      <c r="C28" s="4">
        <f t="shared" si="26"/>
        <v>2.4839947408656929E-2</v>
      </c>
      <c r="D28" s="4">
        <f t="shared" si="27"/>
        <v>0.86411742616977594</v>
      </c>
      <c r="E28" s="4">
        <f t="shared" si="3"/>
        <v>5.7607828411318396E-2</v>
      </c>
    </row>
    <row r="29" spans="1:10" x14ac:dyDescent="0.25">
      <c r="A29" s="16" t="s">
        <v>36</v>
      </c>
      <c r="B29" s="19">
        <f t="shared" si="25"/>
        <v>1.9148964829226456E-2</v>
      </c>
      <c r="C29" s="16">
        <f t="shared" si="26"/>
        <v>3.6150722652730623E-2</v>
      </c>
      <c r="D29" s="16">
        <f t="shared" si="27"/>
        <v>0.52969798178515948</v>
      </c>
      <c r="E29" s="16">
        <f t="shared" si="3"/>
        <v>3.5313198785677298E-2</v>
      </c>
    </row>
    <row r="30" spans="1:10" s="16" customFormat="1" x14ac:dyDescent="0.25">
      <c r="B30" s="19"/>
    </row>
    <row r="31" spans="1:10" x14ac:dyDescent="0.25">
      <c r="A31" s="22" t="s">
        <v>41</v>
      </c>
      <c r="B31" s="23" t="s">
        <v>20</v>
      </c>
      <c r="C31" s="22" t="s">
        <v>28</v>
      </c>
      <c r="D31" s="22" t="s">
        <v>42</v>
      </c>
      <c r="E31" s="22" t="s">
        <v>43</v>
      </c>
      <c r="F31" s="22" t="s">
        <v>44</v>
      </c>
      <c r="G31" s="24" t="s">
        <v>46</v>
      </c>
      <c r="H31" t="s">
        <v>45</v>
      </c>
    </row>
    <row r="32" spans="1:10" x14ac:dyDescent="0.25">
      <c r="A32">
        <v>15</v>
      </c>
      <c r="B32" s="12">
        <v>1.9359830986257021</v>
      </c>
      <c r="C32" s="10">
        <v>0.12906553990838013</v>
      </c>
      <c r="D32" s="12">
        <f>LOG10(A32)</f>
        <v>1.1760912590556813</v>
      </c>
      <c r="E32" s="12">
        <f t="shared" ref="E32:F32" si="28">LOG10(B32)</f>
        <v>0.28690156154384472</v>
      </c>
      <c r="F32" s="10">
        <f t="shared" si="28"/>
        <v>-0.88918969751183663</v>
      </c>
      <c r="G32" s="21">
        <v>2</v>
      </c>
      <c r="H32" s="12">
        <f>1/A32</f>
        <v>6.6666666666666666E-2</v>
      </c>
      <c r="I32" s="8" t="s">
        <v>37</v>
      </c>
      <c r="J32" s="8">
        <f>COUNT(C32:C52)</f>
        <v>21</v>
      </c>
    </row>
    <row r="33" spans="1:10" x14ac:dyDescent="0.25">
      <c r="A33" s="16">
        <v>15</v>
      </c>
      <c r="B33" s="12">
        <v>1.7766413715187408</v>
      </c>
      <c r="C33" s="10">
        <v>0.11844275810124939</v>
      </c>
      <c r="D33" s="12">
        <f t="shared" ref="D33:D52" si="29">LOG10(A33)</f>
        <v>1.1760912590556813</v>
      </c>
      <c r="E33" s="12">
        <f t="shared" ref="E33:E52" si="30">LOG10(B33)</f>
        <v>0.24959977103034317</v>
      </c>
      <c r="F33" s="10">
        <f t="shared" ref="F33:F52" si="31">LOG10(C33)</f>
        <v>-0.92649148802533809</v>
      </c>
      <c r="G33" s="21">
        <v>2</v>
      </c>
      <c r="H33" s="12">
        <f t="shared" ref="H33:H52" si="32">1/A33</f>
        <v>6.6666666666666666E-2</v>
      </c>
      <c r="I33" s="8" t="s">
        <v>38</v>
      </c>
      <c r="J33" s="7">
        <f>MAX(C32:C52)</f>
        <v>0.39199598793869206</v>
      </c>
    </row>
    <row r="34" spans="1:10" x14ac:dyDescent="0.25">
      <c r="A34" s="16">
        <v>15</v>
      </c>
      <c r="B34" s="12">
        <v>1.7690138227091754</v>
      </c>
      <c r="C34" s="10">
        <v>0.11793425484727836</v>
      </c>
      <c r="D34" s="12">
        <f t="shared" si="29"/>
        <v>1.1760912590556813</v>
      </c>
      <c r="E34" s="12">
        <f t="shared" si="30"/>
        <v>0.24773122641049541</v>
      </c>
      <c r="F34" s="10">
        <f t="shared" si="31"/>
        <v>-0.92836003264518585</v>
      </c>
      <c r="G34" s="21">
        <v>2</v>
      </c>
      <c r="H34" s="12">
        <f t="shared" si="32"/>
        <v>6.6666666666666666E-2</v>
      </c>
      <c r="I34" s="8" t="s">
        <v>39</v>
      </c>
      <c r="J34" s="20">
        <f>MEDIAN(C32:C52)</f>
        <v>5.5584991936615195E-2</v>
      </c>
    </row>
    <row r="35" spans="1:10" x14ac:dyDescent="0.25">
      <c r="A35" s="16">
        <v>15</v>
      </c>
      <c r="B35" s="12">
        <v>0.73876930479029557</v>
      </c>
      <c r="C35" s="10">
        <v>4.9251286986019702E-2</v>
      </c>
      <c r="D35" s="12">
        <f t="shared" si="29"/>
        <v>1.1760912590556813</v>
      </c>
      <c r="E35" s="12">
        <f t="shared" si="30"/>
        <v>-0.13149115740766559</v>
      </c>
      <c r="F35" s="10">
        <f t="shared" si="31"/>
        <v>-1.3075824164633469</v>
      </c>
      <c r="G35" s="21">
        <v>2</v>
      </c>
      <c r="H35" s="12">
        <f t="shared" si="32"/>
        <v>6.6666666666666666E-2</v>
      </c>
      <c r="I35" s="8" t="s">
        <v>40</v>
      </c>
      <c r="J35" s="7">
        <f>MIN(C32:C52)</f>
        <v>3.219150547399833E-3</v>
      </c>
    </row>
    <row r="36" spans="1:10" x14ac:dyDescent="0.25">
      <c r="A36" s="16">
        <v>15</v>
      </c>
      <c r="B36" s="12">
        <v>0.81640084995109463</v>
      </c>
      <c r="C36" s="10">
        <v>5.4426723330072972E-2</v>
      </c>
      <c r="D36" s="12">
        <f t="shared" si="29"/>
        <v>1.1760912590556813</v>
      </c>
      <c r="E36" s="12">
        <f t="shared" si="30"/>
        <v>-8.8096551813784188E-2</v>
      </c>
      <c r="F36" s="10">
        <f t="shared" si="31"/>
        <v>-1.2641878108694655</v>
      </c>
      <c r="G36" s="21">
        <v>2</v>
      </c>
      <c r="H36" s="12">
        <f t="shared" si="32"/>
        <v>6.6666666666666666E-2</v>
      </c>
    </row>
    <row r="37" spans="1:10" x14ac:dyDescent="0.25">
      <c r="A37" s="16">
        <v>15</v>
      </c>
      <c r="B37" s="12">
        <v>0.83377487904922798</v>
      </c>
      <c r="C37" s="10">
        <v>5.5584991936615195E-2</v>
      </c>
      <c r="D37" s="12">
        <f t="shared" si="29"/>
        <v>1.1760912590556813</v>
      </c>
      <c r="E37" s="12">
        <f t="shared" si="30"/>
        <v>-7.8951193947850246E-2</v>
      </c>
      <c r="F37" s="10">
        <f t="shared" si="31"/>
        <v>-1.2550424530035316</v>
      </c>
      <c r="G37" s="21">
        <v>2</v>
      </c>
      <c r="H37" s="12">
        <f t="shared" si="32"/>
        <v>6.6666666666666666E-2</v>
      </c>
    </row>
    <row r="38" spans="1:10" x14ac:dyDescent="0.25">
      <c r="A38" s="16">
        <v>15</v>
      </c>
      <c r="B38" s="12">
        <v>0.76069701608174689</v>
      </c>
      <c r="C38" s="10">
        <v>5.0713134405449792E-2</v>
      </c>
      <c r="D38" s="12">
        <f t="shared" si="29"/>
        <v>1.1760912590556813</v>
      </c>
      <c r="E38" s="12">
        <f t="shared" si="30"/>
        <v>-0.1187882873098203</v>
      </c>
      <c r="F38" s="10">
        <f t="shared" si="31"/>
        <v>-1.2948795463655016</v>
      </c>
      <c r="G38" s="21">
        <v>2</v>
      </c>
      <c r="H38" s="12">
        <f t="shared" si="32"/>
        <v>6.6666666666666666E-2</v>
      </c>
    </row>
    <row r="39" spans="1:10" x14ac:dyDescent="0.25">
      <c r="A39" s="16">
        <v>15</v>
      </c>
      <c r="B39" s="12">
        <v>0.82330155295470264</v>
      </c>
      <c r="C39" s="10">
        <v>5.4886770196980177E-2</v>
      </c>
      <c r="D39" s="12">
        <f t="shared" si="29"/>
        <v>1.1760912590556813</v>
      </c>
      <c r="E39" s="12">
        <f t="shared" si="30"/>
        <v>-8.4441065398607199E-2</v>
      </c>
      <c r="F39" s="10">
        <f t="shared" si="31"/>
        <v>-1.2605323244542885</v>
      </c>
      <c r="G39" s="21">
        <v>2</v>
      </c>
      <c r="H39" s="12">
        <f t="shared" si="32"/>
        <v>6.6666666666666666E-2</v>
      </c>
    </row>
    <row r="40" spans="1:10" x14ac:dyDescent="0.25">
      <c r="A40" s="16">
        <v>15</v>
      </c>
      <c r="B40" s="12">
        <v>0.83273624883036257</v>
      </c>
      <c r="C40" s="20">
        <v>5.5515749922024168E-2</v>
      </c>
      <c r="D40" s="12">
        <f t="shared" si="29"/>
        <v>1.1760912590556813</v>
      </c>
      <c r="E40" s="12">
        <f t="shared" si="30"/>
        <v>-7.9492530184551394E-2</v>
      </c>
      <c r="F40" s="10">
        <f t="shared" si="31"/>
        <v>-1.2555837892402326</v>
      </c>
      <c r="G40" s="21">
        <v>2</v>
      </c>
      <c r="H40" s="12">
        <f t="shared" si="32"/>
        <v>6.6666666666666666E-2</v>
      </c>
    </row>
    <row r="41" spans="1:10" x14ac:dyDescent="0.25">
      <c r="A41" s="16">
        <v>15</v>
      </c>
      <c r="B41" s="12">
        <v>0.32289806393149256</v>
      </c>
      <c r="C41" s="10">
        <v>2.1526537595432837E-2</v>
      </c>
      <c r="D41" s="12">
        <f t="shared" si="29"/>
        <v>1.1760912590556813</v>
      </c>
      <c r="E41" s="12">
        <f t="shared" si="30"/>
        <v>-0.49093455896670368</v>
      </c>
      <c r="F41" s="10">
        <f t="shared" si="31"/>
        <v>-1.6670258180223849</v>
      </c>
      <c r="G41" s="21">
        <v>2</v>
      </c>
      <c r="H41" s="12">
        <f t="shared" si="32"/>
        <v>6.6666666666666666E-2</v>
      </c>
    </row>
    <row r="42" spans="1:10" x14ac:dyDescent="0.25">
      <c r="A42" s="16">
        <v>15</v>
      </c>
      <c r="B42" s="12">
        <v>0.52471837632675</v>
      </c>
      <c r="C42" s="10">
        <v>3.4981225088450002E-2</v>
      </c>
      <c r="D42" s="12">
        <f t="shared" si="29"/>
        <v>1.1760912590556813</v>
      </c>
      <c r="E42" s="12">
        <f t="shared" si="30"/>
        <v>-0.28007372597212876</v>
      </c>
      <c r="F42" s="10">
        <f t="shared" si="31"/>
        <v>-1.45616498502781</v>
      </c>
      <c r="G42" s="21">
        <v>2</v>
      </c>
      <c r="H42" s="12">
        <f t="shared" si="32"/>
        <v>6.6666666666666666E-2</v>
      </c>
    </row>
    <row r="43" spans="1:10" x14ac:dyDescent="0.25">
      <c r="A43" s="16">
        <v>15</v>
      </c>
      <c r="B43" s="12">
        <v>0.52969798178515948</v>
      </c>
      <c r="C43" s="10">
        <v>3.5313198785677298E-2</v>
      </c>
      <c r="D43" s="12">
        <f t="shared" si="29"/>
        <v>1.1760912590556813</v>
      </c>
      <c r="E43" s="12">
        <f t="shared" si="30"/>
        <v>-0.27597168177695341</v>
      </c>
      <c r="F43" s="10">
        <f t="shared" si="31"/>
        <v>-1.4520629408326347</v>
      </c>
      <c r="G43" s="21">
        <v>2</v>
      </c>
      <c r="H43" s="12">
        <f t="shared" si="32"/>
        <v>6.6666666666666666E-2</v>
      </c>
    </row>
    <row r="44" spans="1:10" x14ac:dyDescent="0.25">
      <c r="A44" s="16">
        <v>15</v>
      </c>
      <c r="B44" s="12">
        <v>2.5704583644055168</v>
      </c>
      <c r="C44" s="10">
        <v>0.17136389096036778</v>
      </c>
      <c r="D44" s="12">
        <f t="shared" si="29"/>
        <v>1.1760912590556813</v>
      </c>
      <c r="E44" s="12">
        <f t="shared" si="30"/>
        <v>0.41001057367460353</v>
      </c>
      <c r="F44" s="10">
        <f t="shared" si="31"/>
        <v>-0.76608068538107776</v>
      </c>
      <c r="G44" s="21">
        <v>2</v>
      </c>
      <c r="H44" s="12">
        <f t="shared" si="32"/>
        <v>6.6666666666666666E-2</v>
      </c>
    </row>
    <row r="45" spans="1:10" x14ac:dyDescent="0.25">
      <c r="A45" s="16">
        <v>15</v>
      </c>
      <c r="B45" s="12">
        <v>1.8208946583006138</v>
      </c>
      <c r="C45" s="10">
        <v>0.12139297722004092</v>
      </c>
      <c r="D45" s="12">
        <f t="shared" si="29"/>
        <v>1.1760912590556813</v>
      </c>
      <c r="E45" s="12">
        <f t="shared" si="30"/>
        <v>0.26028482188384466</v>
      </c>
      <c r="F45" s="10">
        <f t="shared" si="31"/>
        <v>-0.91580643717183663</v>
      </c>
      <c r="G45" s="21">
        <v>2</v>
      </c>
      <c r="H45" s="12">
        <f t="shared" si="32"/>
        <v>6.6666666666666666E-2</v>
      </c>
    </row>
    <row r="46" spans="1:10" x14ac:dyDescent="0.25">
      <c r="A46" s="16">
        <v>15</v>
      </c>
      <c r="B46" s="12">
        <v>5.8799398190803807</v>
      </c>
      <c r="C46" s="7">
        <v>0.39199598793869206</v>
      </c>
      <c r="D46" s="12">
        <f t="shared" si="29"/>
        <v>1.1760912590556813</v>
      </c>
      <c r="E46" s="12">
        <f t="shared" si="30"/>
        <v>0.76937288111439395</v>
      </c>
      <c r="F46" s="10">
        <f t="shared" si="31"/>
        <v>-0.40671837794128723</v>
      </c>
      <c r="G46" s="21">
        <v>2</v>
      </c>
      <c r="H46" s="12">
        <f t="shared" si="32"/>
        <v>6.6666666666666666E-2</v>
      </c>
    </row>
    <row r="47" spans="1:10" x14ac:dyDescent="0.25">
      <c r="A47" s="16">
        <v>15</v>
      </c>
      <c r="B47" s="12">
        <v>0.96308842164321329</v>
      </c>
      <c r="C47" s="10">
        <v>6.4205894776214217E-2</v>
      </c>
      <c r="D47" s="12">
        <f t="shared" si="29"/>
        <v>1.1760912590556813</v>
      </c>
      <c r="E47" s="12">
        <f t="shared" si="30"/>
        <v>-1.6333838245283592E-2</v>
      </c>
      <c r="F47" s="10">
        <f t="shared" si="31"/>
        <v>-1.1924250973009649</v>
      </c>
      <c r="G47" s="21">
        <v>2</v>
      </c>
      <c r="H47" s="12">
        <f t="shared" si="32"/>
        <v>6.6666666666666666E-2</v>
      </c>
    </row>
    <row r="48" spans="1:10" x14ac:dyDescent="0.25">
      <c r="A48" s="16">
        <v>15</v>
      </c>
      <c r="B48" s="12">
        <v>0.96533546794521374</v>
      </c>
      <c r="C48" s="10">
        <v>6.4355697863014247E-2</v>
      </c>
      <c r="D48" s="12">
        <f t="shared" si="29"/>
        <v>1.1760912590556813</v>
      </c>
      <c r="E48" s="12">
        <f t="shared" si="30"/>
        <v>-1.5321736853597666E-2</v>
      </c>
      <c r="F48" s="10">
        <f t="shared" si="31"/>
        <v>-1.191412995909279</v>
      </c>
      <c r="G48" s="21">
        <v>2</v>
      </c>
      <c r="H48" s="12">
        <f t="shared" si="32"/>
        <v>6.6666666666666666E-2</v>
      </c>
    </row>
    <row r="49" spans="1:8" x14ac:dyDescent="0.25">
      <c r="A49" s="16">
        <v>15</v>
      </c>
      <c r="B49" s="12">
        <v>1.7109202429275114</v>
      </c>
      <c r="C49" s="10">
        <v>0.11406134952850076</v>
      </c>
      <c r="D49" s="12">
        <f t="shared" si="29"/>
        <v>1.1760912590556813</v>
      </c>
      <c r="E49" s="12">
        <f t="shared" si="30"/>
        <v>0.23322976473466306</v>
      </c>
      <c r="F49" s="10">
        <f t="shared" si="31"/>
        <v>-0.94286149432101818</v>
      </c>
      <c r="G49" s="21">
        <v>2</v>
      </c>
      <c r="H49" s="12">
        <f t="shared" si="32"/>
        <v>6.6666666666666666E-2</v>
      </c>
    </row>
    <row r="50" spans="1:8" x14ac:dyDescent="0.25">
      <c r="A50" s="16">
        <v>15</v>
      </c>
      <c r="B50" s="12">
        <v>4.8287258210997497E-2</v>
      </c>
      <c r="C50" s="7">
        <v>3.219150547399833E-3</v>
      </c>
      <c r="D50" s="12">
        <f t="shared" si="29"/>
        <v>1.1760912590556813</v>
      </c>
      <c r="E50" s="12">
        <f t="shared" si="30"/>
        <v>-1.3161674534863668</v>
      </c>
      <c r="F50" s="10">
        <f t="shared" si="31"/>
        <v>-2.4922587125420481</v>
      </c>
      <c r="G50" s="21">
        <v>2</v>
      </c>
      <c r="H50" s="12">
        <f t="shared" si="32"/>
        <v>6.6666666666666666E-2</v>
      </c>
    </row>
    <row r="51" spans="1:8" x14ac:dyDescent="0.25">
      <c r="A51" s="16">
        <v>15</v>
      </c>
      <c r="B51" s="12">
        <v>0.17322840271613676</v>
      </c>
      <c r="C51" s="10">
        <v>1.1548560181075784E-2</v>
      </c>
      <c r="D51" s="12">
        <f t="shared" si="29"/>
        <v>1.1760912590556813</v>
      </c>
      <c r="E51" s="12">
        <f t="shared" si="30"/>
        <v>-0.76138089908776974</v>
      </c>
      <c r="F51" s="10">
        <f t="shared" si="31"/>
        <v>-1.9374721581434509</v>
      </c>
      <c r="G51" s="21">
        <v>2</v>
      </c>
      <c r="H51" s="12">
        <f t="shared" si="32"/>
        <v>6.6666666666666666E-2</v>
      </c>
    </row>
    <row r="52" spans="1:8" x14ac:dyDescent="0.25">
      <c r="A52" s="16">
        <v>15</v>
      </c>
      <c r="B52" s="12">
        <v>0.890311027590589</v>
      </c>
      <c r="C52" s="10">
        <v>5.9354068506039269E-2</v>
      </c>
      <c r="D52" s="12">
        <f t="shared" si="29"/>
        <v>1.1760912590556813</v>
      </c>
      <c r="E52" s="12">
        <f t="shared" si="30"/>
        <v>-5.0458247322407147E-2</v>
      </c>
      <c r="F52" s="10">
        <f t="shared" si="31"/>
        <v>-1.2265495063780885</v>
      </c>
      <c r="G52" s="21">
        <v>2</v>
      </c>
      <c r="H52" s="12">
        <f t="shared" si="32"/>
        <v>6.6666666666666666E-2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2018-02-02T23:09:58Z</dcterms:created>
  <dcterms:modified xsi:type="dcterms:W3CDTF">2019-05-18T15:32:01Z</dcterms:modified>
</cp:coreProperties>
</file>