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540" yWindow="2670" windowWidth="13155" windowHeight="12045"/>
  </bookViews>
  <sheets>
    <sheet name="JS1964_fig03" sheetId="1" r:id="rId1"/>
  </sheets>
  <calcPr calcId="145621"/>
</workbook>
</file>

<file path=xl/calcChain.xml><?xml version="1.0" encoding="utf-8"?>
<calcChain xmlns="http://schemas.openxmlformats.org/spreadsheetml/2006/main">
  <c r="H25" i="1" l="1"/>
  <c r="H26" i="1"/>
  <c r="H24" i="1"/>
  <c r="K25" i="1"/>
  <c r="K26" i="1"/>
  <c r="K24" i="1"/>
  <c r="G25" i="1"/>
  <c r="I25" i="1"/>
  <c r="G26" i="1"/>
  <c r="I26" i="1"/>
  <c r="I24" i="1"/>
  <c r="G24" i="1"/>
  <c r="J22" i="1" l="1"/>
  <c r="C26" i="1" s="1"/>
  <c r="J20" i="1"/>
  <c r="J21" i="1"/>
  <c r="J19" i="1"/>
  <c r="H20" i="1"/>
  <c r="H21" i="1"/>
  <c r="B26" i="1" s="1"/>
  <c r="H19" i="1"/>
  <c r="C7" i="1"/>
  <c r="C10" i="1"/>
  <c r="C12" i="1"/>
  <c r="C14" i="1"/>
  <c r="C17" i="1"/>
  <c r="C19" i="1"/>
  <c r="F21" i="1" s="1"/>
  <c r="G21" i="1" s="1"/>
  <c r="C21" i="1"/>
  <c r="C5" i="1"/>
  <c r="E26" i="1" l="1"/>
  <c r="F26" i="1" s="1"/>
  <c r="F20" i="1"/>
  <c r="G20" i="1" s="1"/>
  <c r="C25" i="1"/>
  <c r="B24" i="1"/>
  <c r="F19" i="1"/>
  <c r="G19" i="1" s="1"/>
  <c r="C24" i="1"/>
  <c r="E24" i="1" s="1"/>
  <c r="F24" i="1" s="1"/>
  <c r="B25" i="1"/>
  <c r="E25" i="1" s="1"/>
  <c r="F25" i="1" s="1"/>
</calcChain>
</file>

<file path=xl/sharedStrings.xml><?xml version="1.0" encoding="utf-8"?>
<sst xmlns="http://schemas.openxmlformats.org/spreadsheetml/2006/main" count="24" uniqueCount="23">
  <si>
    <t>Wing len. (mm)</t>
  </si>
  <si>
    <t>Study</t>
  </si>
  <si>
    <t>Ed</t>
  </si>
  <si>
    <t>La</t>
  </si>
  <si>
    <t>DV</t>
  </si>
  <si>
    <t>mean</t>
  </si>
  <si>
    <t>sd</t>
  </si>
  <si>
    <t>cv</t>
  </si>
  <si>
    <t>ln mean</t>
  </si>
  <si>
    <t>Ed - La</t>
  </si>
  <si>
    <t>La - DV</t>
  </si>
  <si>
    <t>DV - Ed</t>
  </si>
  <si>
    <t>diff</t>
  </si>
  <si>
    <t>diff.sd</t>
  </si>
  <si>
    <t>sd ln</t>
  </si>
  <si>
    <t>var ln</t>
  </si>
  <si>
    <t>rate.sd.g</t>
  </si>
  <si>
    <t>int.g</t>
  </si>
  <si>
    <t>log10 i</t>
  </si>
  <si>
    <t>log10 d</t>
  </si>
  <si>
    <t>log10 r</t>
  </si>
  <si>
    <t>sbn</t>
  </si>
  <si>
    <t>wgt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</si>
</sst>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164" fontId="0" fillId="0" borderId="0" xfId="0" applyNumberFormat="1"/>
    <xf numFmtId="165" fontId="0" fillId="0" borderId="0" xfId="0" applyNumberFormat="1"/>
    <xf numFmtId="165" fontId="0" fillId="0" borderId="0" xfId="0" applyNumberFormat="1" applyFill="1"/>
    <xf numFmtId="165" fontId="0" fillId="36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JS1964_fig03!$A$2:$A$22</c:f>
              <c:numCache>
                <c:formatCode>General</c:formatCode>
                <c:ptCount val="21"/>
                <c:pt idx="0">
                  <c:v>74.991100000000003</c:v>
                </c:pt>
                <c:pt idx="1">
                  <c:v>75.294399999999996</c:v>
                </c:pt>
                <c:pt idx="2">
                  <c:v>75.681299999999993</c:v>
                </c:pt>
                <c:pt idx="3">
                  <c:v>76.288399999999996</c:v>
                </c:pt>
                <c:pt idx="4">
                  <c:v>76.915300000000002</c:v>
                </c:pt>
                <c:pt idx="5">
                  <c:v>77.302199999999999</c:v>
                </c:pt>
                <c:pt idx="6">
                  <c:v>79.006799999999998</c:v>
                </c:pt>
                <c:pt idx="7">
                  <c:v>74.982699999999994</c:v>
                </c:pt>
                <c:pt idx="8">
                  <c:v>75.882000000000005</c:v>
                </c:pt>
                <c:pt idx="9">
                  <c:v>76.760499999999993</c:v>
                </c:pt>
                <c:pt idx="10">
                  <c:v>77.566199999999995</c:v>
                </c:pt>
                <c:pt idx="11">
                  <c:v>78.412800000000004</c:v>
                </c:pt>
                <c:pt idx="12">
                  <c:v>79.291200000000003</c:v>
                </c:pt>
                <c:pt idx="13">
                  <c:v>80.985299999999995</c:v>
                </c:pt>
                <c:pt idx="14">
                  <c:v>76.992599999999996</c:v>
                </c:pt>
                <c:pt idx="15">
                  <c:v>78.101100000000002</c:v>
                </c:pt>
                <c:pt idx="16">
                  <c:v>78.759900000000002</c:v>
                </c:pt>
                <c:pt idx="17">
                  <c:v>79.387900000000002</c:v>
                </c:pt>
                <c:pt idx="18">
                  <c:v>80.004400000000004</c:v>
                </c:pt>
                <c:pt idx="19">
                  <c:v>80.673599999999993</c:v>
                </c:pt>
                <c:pt idx="20">
                  <c:v>82.0017</c:v>
                </c:pt>
              </c:numCache>
            </c:numRef>
          </c:xVal>
          <c:yVal>
            <c:numRef>
              <c:f>JS1964_fig03!$B$2:$B$22</c:f>
              <c:numCache>
                <c:formatCode>General</c:formatCode>
                <c:ptCount val="21"/>
                <c:pt idx="0">
                  <c:v>0.97858699999999998</c:v>
                </c:pt>
                <c:pt idx="1">
                  <c:v>0.98502199999999995</c:v>
                </c:pt>
                <c:pt idx="2">
                  <c:v>0.98469799999999996</c:v>
                </c:pt>
                <c:pt idx="3">
                  <c:v>1.22499</c:v>
                </c:pt>
                <c:pt idx="4">
                  <c:v>0.97697800000000001</c:v>
                </c:pt>
                <c:pt idx="5">
                  <c:v>0.97665400000000002</c:v>
                </c:pt>
                <c:pt idx="6">
                  <c:v>0.96853999999999996</c:v>
                </c:pt>
                <c:pt idx="7">
                  <c:v>1.9685600000000001</c:v>
                </c:pt>
                <c:pt idx="8">
                  <c:v>1.9744999999999999</c:v>
                </c:pt>
                <c:pt idx="9">
                  <c:v>1.9670799999999999</c:v>
                </c:pt>
                <c:pt idx="10">
                  <c:v>2.2138900000000001</c:v>
                </c:pt>
                <c:pt idx="11">
                  <c:v>1.97238</c:v>
                </c:pt>
                <c:pt idx="12">
                  <c:v>1.95827</c:v>
                </c:pt>
                <c:pt idx="13">
                  <c:v>1.95685</c:v>
                </c:pt>
                <c:pt idx="14">
                  <c:v>2.9635400000000001</c:v>
                </c:pt>
                <c:pt idx="15">
                  <c:v>2.9759899999999999</c:v>
                </c:pt>
                <c:pt idx="16">
                  <c:v>2.9620600000000001</c:v>
                </c:pt>
                <c:pt idx="17">
                  <c:v>3.22241</c:v>
                </c:pt>
                <c:pt idx="18">
                  <c:v>2.98109</c:v>
                </c:pt>
                <c:pt idx="19">
                  <c:v>2.9671500000000002</c:v>
                </c:pt>
                <c:pt idx="20">
                  <c:v>2.96604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024384"/>
        <c:axId val="67025920"/>
      </c:scatterChart>
      <c:valAx>
        <c:axId val="67024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7025920"/>
        <c:crosses val="autoZero"/>
        <c:crossBetween val="midCat"/>
      </c:valAx>
      <c:valAx>
        <c:axId val="67025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70243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157162</xdr:colOff>
      <xdr:row>0</xdr:row>
      <xdr:rowOff>185737</xdr:rowOff>
    </xdr:from>
    <xdr:to>
      <xdr:col>12</xdr:col>
      <xdr:colOff>461962</xdr:colOff>
      <xdr:row>15</xdr:row>
      <xdr:rowOff>71437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tabSelected="1" workbookViewId="0">
      <selection activeCell="F24" sqref="F24:F26"/>
    </sheetView>
  </sheetViews>
  <sheetFormatPr defaultRowHeight="15" x14ac:dyDescent="0.25"/>
  <sheetData>
    <row r="1" spans="1:3" x14ac:dyDescent="0.25">
      <c r="A1" t="s">
        <v>0</v>
      </c>
      <c r="B1" t="s">
        <v>1</v>
      </c>
    </row>
    <row r="2" spans="1:3" x14ac:dyDescent="0.25">
      <c r="A2">
        <v>74.991100000000003</v>
      </c>
      <c r="B2">
        <v>0.97858699999999998</v>
      </c>
    </row>
    <row r="3" spans="1:3" x14ac:dyDescent="0.25">
      <c r="A3" s="2">
        <v>75.294399999999996</v>
      </c>
      <c r="B3">
        <v>0.98502199999999995</v>
      </c>
    </row>
    <row r="4" spans="1:3" x14ac:dyDescent="0.25">
      <c r="A4">
        <v>75.681299999999993</v>
      </c>
      <c r="B4">
        <v>0.98469799999999996</v>
      </c>
    </row>
    <row r="5" spans="1:3" x14ac:dyDescent="0.25">
      <c r="A5" s="1">
        <v>76.288399999999996</v>
      </c>
      <c r="B5" s="1">
        <v>1.22499</v>
      </c>
      <c r="C5">
        <f>A5-A3</f>
        <v>0.99399999999999977</v>
      </c>
    </row>
    <row r="6" spans="1:3" x14ac:dyDescent="0.25">
      <c r="A6">
        <v>76.915300000000002</v>
      </c>
      <c r="B6">
        <v>0.97697800000000001</v>
      </c>
    </row>
    <row r="7" spans="1:3" x14ac:dyDescent="0.25">
      <c r="A7" s="2">
        <v>77.302199999999999</v>
      </c>
      <c r="B7">
        <v>0.97665400000000002</v>
      </c>
      <c r="C7">
        <f t="shared" ref="C7:C21" si="0">A7-A5</f>
        <v>1.0138000000000034</v>
      </c>
    </row>
    <row r="8" spans="1:3" x14ac:dyDescent="0.25">
      <c r="A8">
        <v>79.006799999999998</v>
      </c>
      <c r="B8">
        <v>0.96853999999999996</v>
      </c>
    </row>
    <row r="9" spans="1:3" x14ac:dyDescent="0.25">
      <c r="A9">
        <v>74.982699999999994</v>
      </c>
      <c r="B9">
        <v>1.9685600000000001</v>
      </c>
    </row>
    <row r="10" spans="1:3" x14ac:dyDescent="0.25">
      <c r="A10" s="2">
        <v>75.882000000000005</v>
      </c>
      <c r="B10">
        <v>1.9744999999999999</v>
      </c>
      <c r="C10">
        <f t="shared" si="0"/>
        <v>-3.1247999999999934</v>
      </c>
    </row>
    <row r="11" spans="1:3" x14ac:dyDescent="0.25">
      <c r="A11">
        <v>76.760499999999993</v>
      </c>
      <c r="B11">
        <v>1.9670799999999999</v>
      </c>
    </row>
    <row r="12" spans="1:3" x14ac:dyDescent="0.25">
      <c r="A12" s="1">
        <v>77.566199999999995</v>
      </c>
      <c r="B12" s="1">
        <v>2.2138900000000001</v>
      </c>
      <c r="C12">
        <f t="shared" si="0"/>
        <v>1.6841999999999899</v>
      </c>
    </row>
    <row r="13" spans="1:3" x14ac:dyDescent="0.25">
      <c r="A13">
        <v>78.412800000000004</v>
      </c>
      <c r="B13">
        <v>1.97238</v>
      </c>
    </row>
    <row r="14" spans="1:3" x14ac:dyDescent="0.25">
      <c r="A14" s="2">
        <v>79.291200000000003</v>
      </c>
      <c r="B14">
        <v>1.95827</v>
      </c>
      <c r="C14">
        <f t="shared" si="0"/>
        <v>1.7250000000000085</v>
      </c>
    </row>
    <row r="15" spans="1:3" x14ac:dyDescent="0.25">
      <c r="A15">
        <v>80.985299999999995</v>
      </c>
      <c r="B15">
        <v>1.95685</v>
      </c>
    </row>
    <row r="16" spans="1:3" x14ac:dyDescent="0.25">
      <c r="A16">
        <v>76.992599999999996</v>
      </c>
      <c r="B16">
        <v>2.9635400000000001</v>
      </c>
    </row>
    <row r="17" spans="1:11" x14ac:dyDescent="0.25">
      <c r="A17" s="2">
        <v>78.101100000000002</v>
      </c>
      <c r="B17">
        <v>2.9759899999999999</v>
      </c>
      <c r="C17">
        <f t="shared" si="0"/>
        <v>-2.8841999999999928</v>
      </c>
    </row>
    <row r="18" spans="1:11" x14ac:dyDescent="0.25">
      <c r="A18">
        <v>78.759900000000002</v>
      </c>
      <c r="B18">
        <v>2.9620600000000001</v>
      </c>
      <c r="E18" t="s">
        <v>5</v>
      </c>
      <c r="F18" t="s">
        <v>6</v>
      </c>
      <c r="G18" t="s">
        <v>7</v>
      </c>
      <c r="H18" t="s">
        <v>8</v>
      </c>
      <c r="I18" t="s">
        <v>14</v>
      </c>
      <c r="J18" t="s">
        <v>15</v>
      </c>
    </row>
    <row r="19" spans="1:11" x14ac:dyDescent="0.25">
      <c r="A19" s="1">
        <v>79.387900000000002</v>
      </c>
      <c r="B19" s="1">
        <v>3.22241</v>
      </c>
      <c r="C19">
        <f t="shared" si="0"/>
        <v>1.2867999999999995</v>
      </c>
      <c r="D19" t="s">
        <v>2</v>
      </c>
      <c r="E19" s="3">
        <v>76.288399999999996</v>
      </c>
      <c r="F19" s="3">
        <f>AVERAGE(C5,C7)</f>
        <v>1.0039000000000016</v>
      </c>
      <c r="G19" s="3">
        <f>F19/E19</f>
        <v>1.3159274542394409E-2</v>
      </c>
      <c r="H19">
        <f>LN(E19)</f>
        <v>4.3345208952776746</v>
      </c>
      <c r="I19">
        <v>1.3159274542394409E-2</v>
      </c>
      <c r="J19">
        <f>I19^2</f>
        <v>1.7316650648210958E-4</v>
      </c>
    </row>
    <row r="20" spans="1:11" x14ac:dyDescent="0.25">
      <c r="A20">
        <v>80.004400000000004</v>
      </c>
      <c r="B20">
        <v>2.98109</v>
      </c>
      <c r="D20" t="s">
        <v>3</v>
      </c>
      <c r="E20" s="3">
        <v>77.566199999999995</v>
      </c>
      <c r="F20" s="3">
        <f>AVERAGE(C12,C14)</f>
        <v>1.7045999999999992</v>
      </c>
      <c r="G20" s="3">
        <f t="shared" ref="G20:G21" si="1">F20/E20</f>
        <v>2.1976066895116678E-2</v>
      </c>
      <c r="H20">
        <f t="shared" ref="H20:H21" si="2">LN(E20)</f>
        <v>4.3511317652919992</v>
      </c>
      <c r="I20">
        <v>2.1976066895116678E-2</v>
      </c>
      <c r="J20">
        <f t="shared" ref="J20:J21" si="3">I20^2</f>
        <v>4.8294751617864319E-4</v>
      </c>
    </row>
    <row r="21" spans="1:11" x14ac:dyDescent="0.25">
      <c r="A21" s="2">
        <v>80.673599999999993</v>
      </c>
      <c r="B21">
        <v>2.9671500000000002</v>
      </c>
      <c r="C21">
        <f t="shared" si="0"/>
        <v>1.2856999999999914</v>
      </c>
      <c r="D21" t="s">
        <v>4</v>
      </c>
      <c r="E21" s="3">
        <v>79.387900000000002</v>
      </c>
      <c r="F21" s="3">
        <f>AVERAGE(C19,C21)</f>
        <v>1.2862499999999955</v>
      </c>
      <c r="G21" s="3">
        <f t="shared" si="1"/>
        <v>1.620209125068172E-2</v>
      </c>
      <c r="H21">
        <f t="shared" si="2"/>
        <v>4.3743459636930018</v>
      </c>
      <c r="I21">
        <v>1.620209125068172E-2</v>
      </c>
      <c r="J21">
        <f t="shared" si="3"/>
        <v>2.6250776089541713E-4</v>
      </c>
    </row>
    <row r="22" spans="1:11" x14ac:dyDescent="0.25">
      <c r="A22">
        <v>82.0017</v>
      </c>
      <c r="B22">
        <v>2.96604</v>
      </c>
      <c r="H22">
        <v>4.3345208952776746</v>
      </c>
      <c r="I22">
        <v>1.3159274542394409E-2</v>
      </c>
      <c r="J22">
        <f>I22^2</f>
        <v>1.7316650648210958E-4</v>
      </c>
    </row>
    <row r="23" spans="1:11" x14ac:dyDescent="0.25">
      <c r="B23" t="s">
        <v>12</v>
      </c>
      <c r="C23" t="s">
        <v>6</v>
      </c>
      <c r="D23" t="s">
        <v>17</v>
      </c>
      <c r="E23" t="s">
        <v>13</v>
      </c>
      <c r="F23" t="s">
        <v>16</v>
      </c>
      <c r="G23" t="s">
        <v>18</v>
      </c>
      <c r="H23" t="s">
        <v>19</v>
      </c>
      <c r="I23" t="s">
        <v>20</v>
      </c>
      <c r="J23" t="s">
        <v>21</v>
      </c>
      <c r="K23" t="s">
        <v>22</v>
      </c>
    </row>
    <row r="24" spans="1:11" x14ac:dyDescent="0.25">
      <c r="A24" t="s">
        <v>9</v>
      </c>
      <c r="B24" s="4">
        <f>H20-H19</f>
        <v>1.6610870014324597E-2</v>
      </c>
      <c r="C24">
        <f>SQRT(0.5*(J19+J20))</f>
        <v>1.8112344169940467E-2</v>
      </c>
      <c r="D24">
        <v>111</v>
      </c>
      <c r="E24" s="6">
        <f>B24/C24</f>
        <v>0.91710216294875069</v>
      </c>
      <c r="F24" s="7">
        <f>ABS(E24)/D24</f>
        <v>8.2621816481869437E-3</v>
      </c>
      <c r="G24" s="5">
        <f>LOG10(D24)</f>
        <v>2.0453229787866576</v>
      </c>
      <c r="H24" s="5">
        <f>LOG10(ABS(E24))</f>
        <v>-3.7582282286884927E-2</v>
      </c>
      <c r="I24" s="5">
        <f t="shared" ref="I24" si="4">LOG10(F24)</f>
        <v>-2.0829052610735421</v>
      </c>
      <c r="J24">
        <v>2</v>
      </c>
      <c r="K24" s="5">
        <f>1/D24</f>
        <v>9.0090090090090089E-3</v>
      </c>
    </row>
    <row r="25" spans="1:11" x14ac:dyDescent="0.25">
      <c r="A25" t="s">
        <v>10</v>
      </c>
      <c r="B25" s="4">
        <f>H21-H20</f>
        <v>2.3214198401002584E-2</v>
      </c>
      <c r="C25">
        <f>SQRT(0.5*(J20+J21))</f>
        <v>1.9306155457185933E-2</v>
      </c>
      <c r="D25">
        <v>111</v>
      </c>
      <c r="E25" s="6">
        <f>B25/C25</f>
        <v>1.2024247112524953</v>
      </c>
      <c r="F25" s="7">
        <f>ABS(E25)/D25</f>
        <v>1.0832655056328787E-2</v>
      </c>
      <c r="G25" s="5">
        <f t="shared" ref="G25:G26" si="5">LOG10(D25)</f>
        <v>2.0453229787866576</v>
      </c>
      <c r="H25" s="5">
        <f t="shared" ref="H25:H26" si="6">LOG10(ABS(E25))</f>
        <v>8.0057892936737304E-2</v>
      </c>
      <c r="I25" s="5">
        <f t="shared" ref="I25:I26" si="7">LOG10(F25)</f>
        <v>-1.9652650858499201</v>
      </c>
      <c r="J25">
        <v>2</v>
      </c>
      <c r="K25" s="5">
        <f t="shared" ref="K25:K26" si="8">1/D25</f>
        <v>9.0090090090090089E-3</v>
      </c>
    </row>
    <row r="26" spans="1:11" x14ac:dyDescent="0.25">
      <c r="A26" t="s">
        <v>11</v>
      </c>
      <c r="B26" s="4">
        <f>H22-H21</f>
        <v>-3.9825068415327181E-2</v>
      </c>
      <c r="C26">
        <f>SQRT(0.5*(J21+J22))</f>
        <v>1.4759306680490225E-2</v>
      </c>
      <c r="D26">
        <v>111</v>
      </c>
      <c r="E26" s="6">
        <f>B26/C26</f>
        <v>-2.6983021138771002</v>
      </c>
      <c r="F26" s="7">
        <f>ABS(E26)/D26</f>
        <v>2.4309028052946848E-2</v>
      </c>
      <c r="G26" s="5">
        <f t="shared" si="5"/>
        <v>2.0453229787866576</v>
      </c>
      <c r="H26" s="5">
        <f t="shared" si="6"/>
        <v>0.43109057359542291</v>
      </c>
      <c r="I26" s="5">
        <f t="shared" si="7"/>
        <v>-1.6142324051912345</v>
      </c>
      <c r="J26">
        <v>2</v>
      </c>
      <c r="K26" s="5">
        <f t="shared" si="8"/>
        <v>9.0090090090090089E-3</v>
      </c>
    </row>
  </sheetData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JS1964_fig03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D Gingerich</dc:creator>
  <cp:lastModifiedBy>Philip D Gingerich</cp:lastModifiedBy>
  <dcterms:created xsi:type="dcterms:W3CDTF">2017-12-19T18:54:57Z</dcterms:created>
  <dcterms:modified xsi:type="dcterms:W3CDTF">2018-02-10T16:04:48Z</dcterms:modified>
</cp:coreProperties>
</file>