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965" yWindow="495" windowWidth="18795" windowHeight="13320"/>
  </bookViews>
  <sheets>
    <sheet name="Taylor&amp;al1977_MahaDist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L4" i="1" l="1"/>
  <c r="K8" i="1"/>
  <c r="K9" i="1"/>
  <c r="K10" i="1"/>
  <c r="L10" i="1"/>
  <c r="K11" i="1"/>
  <c r="L12" i="1"/>
  <c r="K13" i="1"/>
  <c r="K16" i="1"/>
  <c r="K17" i="1"/>
  <c r="K18" i="1"/>
  <c r="L18" i="1"/>
  <c r="L20" i="1"/>
  <c r="K21" i="1"/>
  <c r="K24" i="1"/>
  <c r="K25" i="1"/>
  <c r="K26" i="1"/>
  <c r="L26" i="1"/>
  <c r="L2" i="1"/>
  <c r="J10" i="1"/>
  <c r="M10" i="1" s="1"/>
  <c r="J12" i="1"/>
  <c r="M12" i="1" s="1"/>
  <c r="J18" i="1"/>
  <c r="M18" i="1" s="1"/>
  <c r="J26" i="1"/>
  <c r="M26" i="1" s="1"/>
  <c r="I3" i="1"/>
  <c r="L3" i="1" s="1"/>
  <c r="I4" i="1"/>
  <c r="I5" i="1"/>
  <c r="L5" i="1" s="1"/>
  <c r="I6" i="1"/>
  <c r="L6" i="1" s="1"/>
  <c r="I7" i="1"/>
  <c r="L7" i="1" s="1"/>
  <c r="I8" i="1"/>
  <c r="L8" i="1" s="1"/>
  <c r="I9" i="1"/>
  <c r="J9" i="1" s="1"/>
  <c r="M9" i="1" s="1"/>
  <c r="I10" i="1"/>
  <c r="I11" i="1"/>
  <c r="L11" i="1" s="1"/>
  <c r="I12" i="1"/>
  <c r="I13" i="1"/>
  <c r="L13" i="1" s="1"/>
  <c r="I14" i="1"/>
  <c r="L14" i="1" s="1"/>
  <c r="I15" i="1"/>
  <c r="L15" i="1" s="1"/>
  <c r="I16" i="1"/>
  <c r="L16" i="1" s="1"/>
  <c r="I17" i="1"/>
  <c r="J17" i="1" s="1"/>
  <c r="M17" i="1" s="1"/>
  <c r="I18" i="1"/>
  <c r="I19" i="1"/>
  <c r="L19" i="1" s="1"/>
  <c r="I20" i="1"/>
  <c r="I21" i="1"/>
  <c r="L21" i="1" s="1"/>
  <c r="I22" i="1"/>
  <c r="L22" i="1" s="1"/>
  <c r="I23" i="1"/>
  <c r="L23" i="1" s="1"/>
  <c r="I24" i="1"/>
  <c r="L24" i="1" s="1"/>
  <c r="I25" i="1"/>
  <c r="J25" i="1" s="1"/>
  <c r="M25" i="1" s="1"/>
  <c r="I26" i="1"/>
  <c r="I27" i="1"/>
  <c r="L27" i="1" s="1"/>
  <c r="I2" i="1"/>
  <c r="J2" i="1" s="1"/>
  <c r="H11" i="1"/>
  <c r="J11" i="1" s="1"/>
  <c r="M11" i="1" s="1"/>
  <c r="H12" i="1"/>
  <c r="H19" i="1"/>
  <c r="K19" i="1" s="1"/>
  <c r="G3" i="1"/>
  <c r="H3" i="1" s="1"/>
  <c r="G4" i="1"/>
  <c r="H4" i="1" s="1"/>
  <c r="G5" i="1"/>
  <c r="H5" i="1" s="1"/>
  <c r="K5" i="1" s="1"/>
  <c r="G6" i="1"/>
  <c r="H6" i="1" s="1"/>
  <c r="G7" i="1"/>
  <c r="H7" i="1" s="1"/>
  <c r="K7" i="1" s="1"/>
  <c r="G8" i="1"/>
  <c r="H8" i="1" s="1"/>
  <c r="G9" i="1"/>
  <c r="H9" i="1" s="1"/>
  <c r="G10" i="1"/>
  <c r="H10" i="1" s="1"/>
  <c r="G11" i="1"/>
  <c r="G12" i="1"/>
  <c r="G13" i="1"/>
  <c r="H13" i="1" s="1"/>
  <c r="G14" i="1"/>
  <c r="H14" i="1" s="1"/>
  <c r="G15" i="1"/>
  <c r="H15" i="1" s="1"/>
  <c r="K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K23" i="1" s="1"/>
  <c r="G24" i="1"/>
  <c r="H24" i="1" s="1"/>
  <c r="G25" i="1"/>
  <c r="H25" i="1" s="1"/>
  <c r="G26" i="1"/>
  <c r="H26" i="1" s="1"/>
  <c r="G27" i="1"/>
  <c r="H27" i="1" s="1"/>
  <c r="G2" i="1"/>
  <c r="H2" i="1" s="1"/>
  <c r="M2" i="1" l="1"/>
  <c r="K2" i="1"/>
  <c r="J20" i="1"/>
  <c r="M20" i="1" s="1"/>
  <c r="K20" i="1"/>
  <c r="K4" i="1"/>
  <c r="J4" i="1"/>
  <c r="M4" i="1" s="1"/>
  <c r="K27" i="1"/>
  <c r="J27" i="1"/>
  <c r="M27" i="1" s="1"/>
  <c r="K3" i="1"/>
  <c r="J3" i="1"/>
  <c r="M3" i="1" s="1"/>
  <c r="J24" i="1"/>
  <c r="M24" i="1" s="1"/>
  <c r="J16" i="1"/>
  <c r="M16" i="1" s="1"/>
  <c r="J8" i="1"/>
  <c r="M8" i="1" s="1"/>
  <c r="K22" i="1"/>
  <c r="K14" i="1"/>
  <c r="K12" i="1"/>
  <c r="K6" i="1"/>
  <c r="J23" i="1"/>
  <c r="M23" i="1" s="1"/>
  <c r="J15" i="1"/>
  <c r="M15" i="1" s="1"/>
  <c r="J7" i="1"/>
  <c r="M7" i="1" s="1"/>
  <c r="J22" i="1"/>
  <c r="M22" i="1" s="1"/>
  <c r="J14" i="1"/>
  <c r="M14" i="1" s="1"/>
  <c r="J6" i="1"/>
  <c r="M6" i="1" s="1"/>
  <c r="J21" i="1"/>
  <c r="M21" i="1" s="1"/>
  <c r="J13" i="1"/>
  <c r="M13" i="1" s="1"/>
  <c r="J5" i="1"/>
  <c r="M5" i="1" s="1"/>
  <c r="L25" i="1"/>
  <c r="L17" i="1"/>
  <c r="L9" i="1"/>
  <c r="J19" i="1"/>
  <c r="M19" i="1" s="1"/>
  <c r="R5" i="1" l="1"/>
  <c r="R2" i="1"/>
  <c r="R3" i="1"/>
  <c r="R4" i="1"/>
</calcChain>
</file>

<file path=xl/sharedStrings.xml><?xml version="1.0" encoding="utf-8"?>
<sst xmlns="http://schemas.openxmlformats.org/spreadsheetml/2006/main" count="45" uniqueCount="45">
  <si>
    <t>Comp.</t>
  </si>
  <si>
    <t>Maha D2</t>
  </si>
  <si>
    <t>Dist.km</t>
  </si>
  <si>
    <t xml:space="preserve">Chidlow-Cape Naturaliste </t>
  </si>
  <si>
    <t xml:space="preserve">Pine Plains-Tero Creek </t>
  </si>
  <si>
    <t xml:space="preserve">Werribee-Tero Creek </t>
  </si>
  <si>
    <t xml:space="preserve">Chidlow-Benview </t>
  </si>
  <si>
    <t xml:space="preserve">Cape Naturaliste-Benview </t>
  </si>
  <si>
    <t xml:space="preserve">Pine Plains-Benview </t>
  </si>
  <si>
    <t xml:space="preserve">Werribee-Benview </t>
  </si>
  <si>
    <t xml:space="preserve">Chidlow-Nanima </t>
  </si>
  <si>
    <t xml:space="preserve">Cape Naturaliste-Nanima </t>
  </si>
  <si>
    <t xml:space="preserve">Pine Plains-Nanima </t>
  </si>
  <si>
    <t xml:space="preserve">Werribee-Nanima </t>
  </si>
  <si>
    <t xml:space="preserve">Tero Creek-Nanima </t>
  </si>
  <si>
    <t xml:space="preserve">Benview-Nanima </t>
  </si>
  <si>
    <t xml:space="preserve">Chidlow-Horseshoe </t>
  </si>
  <si>
    <t xml:space="preserve">Cape Naturaliste-Horseshoe </t>
  </si>
  <si>
    <t xml:space="preserve">Pine Plains-Horseshoe </t>
  </si>
  <si>
    <t xml:space="preserve">Werribee-Horseshoe </t>
  </si>
  <si>
    <t xml:space="preserve">Tero Creek-Horseshoe </t>
  </si>
  <si>
    <t xml:space="preserve">Benview-Horseshoe </t>
  </si>
  <si>
    <t xml:space="preserve">Nanima-Horseshoe </t>
  </si>
  <si>
    <t>Oldest node</t>
  </si>
  <si>
    <t>Sort</t>
  </si>
  <si>
    <t>Werribee-Chidlow</t>
  </si>
  <si>
    <t>Werribee-Pine Plains</t>
  </si>
  <si>
    <t>Pine Plains-Chidlow</t>
  </si>
  <si>
    <t xml:space="preserve">Pine Plains-Cape Naturaliste </t>
  </si>
  <si>
    <t>Tero Creek-Chidlow</t>
  </si>
  <si>
    <t>Tero Creek-Cape Naturaliste</t>
  </si>
  <si>
    <t>Coll.date</t>
  </si>
  <si>
    <t>Diverg.yr</t>
  </si>
  <si>
    <t>Rate.D.g</t>
  </si>
  <si>
    <t>Int.g</t>
  </si>
  <si>
    <t>Diff.D</t>
  </si>
  <si>
    <t>Log I</t>
  </si>
  <si>
    <t>Log D</t>
  </si>
  <si>
    <t>Log R</t>
  </si>
  <si>
    <t>sbn</t>
  </si>
  <si>
    <t>wgt</t>
  </si>
  <si>
    <t>count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</si>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</sst>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165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C1" workbookViewId="0">
      <selection activeCell="O2" sqref="O2:O27"/>
    </sheetView>
  </sheetViews>
  <sheetFormatPr defaultRowHeight="15" x14ac:dyDescent="0.25"/>
  <cols>
    <col min="2" max="2" width="26" customWidth="1"/>
    <col min="3" max="3" width="9.140625" style="3"/>
    <col min="8" max="8" width="9.140625" style="3"/>
    <col min="9" max="13" width="9.140625" style="4"/>
    <col min="14" max="14" width="9.140625" style="9"/>
    <col min="15" max="15" width="9.140625" style="7"/>
    <col min="16" max="16" width="3.7109375" customWidth="1"/>
  </cols>
  <sheetData>
    <row r="1" spans="1:18" x14ac:dyDescent="0.25">
      <c r="A1" s="1" t="s">
        <v>24</v>
      </c>
      <c r="B1" s="1" t="s">
        <v>0</v>
      </c>
      <c r="C1" s="2" t="s">
        <v>1</v>
      </c>
      <c r="D1" s="1" t="s">
        <v>2</v>
      </c>
      <c r="E1" s="1" t="s">
        <v>23</v>
      </c>
      <c r="F1" s="1" t="s">
        <v>31</v>
      </c>
      <c r="G1" s="1" t="s">
        <v>32</v>
      </c>
      <c r="H1" s="2" t="s">
        <v>34</v>
      </c>
      <c r="I1" s="5" t="s">
        <v>35</v>
      </c>
      <c r="J1" s="5" t="s">
        <v>33</v>
      </c>
      <c r="K1" s="5" t="s">
        <v>36</v>
      </c>
      <c r="L1" s="5" t="s">
        <v>37</v>
      </c>
      <c r="M1" s="5" t="s">
        <v>38</v>
      </c>
      <c r="N1" s="8" t="s">
        <v>39</v>
      </c>
      <c r="O1" s="6" t="s">
        <v>40</v>
      </c>
    </row>
    <row r="2" spans="1:18" x14ac:dyDescent="0.25">
      <c r="A2">
        <v>1</v>
      </c>
      <c r="B2" t="s">
        <v>25</v>
      </c>
      <c r="C2" s="3">
        <v>7.75</v>
      </c>
      <c r="D2">
        <v>2690</v>
      </c>
      <c r="E2">
        <v>1865</v>
      </c>
      <c r="F2">
        <v>1970</v>
      </c>
      <c r="G2">
        <f>2*(F2-E2)</f>
        <v>210</v>
      </c>
      <c r="H2" s="3">
        <f>G2/1.5</f>
        <v>140</v>
      </c>
      <c r="I2" s="4">
        <f>SQRT(C2)</f>
        <v>2.7838821814150108</v>
      </c>
      <c r="J2" s="4">
        <f>I2/H2</f>
        <v>1.9884872724392932E-2</v>
      </c>
      <c r="K2" s="4">
        <f>LOG10(H2)</f>
        <v>2.1461280356782382</v>
      </c>
      <c r="L2" s="4">
        <f t="shared" ref="L2:M2" si="0">LOG10(I2)</f>
        <v>0.44465085125315512</v>
      </c>
      <c r="M2" s="4">
        <f t="shared" si="0"/>
        <v>-1.7014771844250829</v>
      </c>
      <c r="N2" s="9">
        <v>2</v>
      </c>
      <c r="O2" s="7">
        <f>1/H2</f>
        <v>7.1428571428571426E-3</v>
      </c>
      <c r="Q2" s="10" t="s">
        <v>41</v>
      </c>
      <c r="R2" s="10">
        <f>COUNT(J2:J27)</f>
        <v>26</v>
      </c>
    </row>
    <row r="3" spans="1:18" x14ac:dyDescent="0.25">
      <c r="A3">
        <v>1</v>
      </c>
      <c r="B3" t="s">
        <v>26</v>
      </c>
      <c r="C3" s="3">
        <v>5.39</v>
      </c>
      <c r="D3">
        <v>380</v>
      </c>
      <c r="E3">
        <v>1865</v>
      </c>
      <c r="F3">
        <v>1970</v>
      </c>
      <c r="G3">
        <f t="shared" ref="G3:G27" si="1">2*(F3-E3)</f>
        <v>210</v>
      </c>
      <c r="H3" s="3">
        <f t="shared" ref="H3:H27" si="2">G3/1.5</f>
        <v>140</v>
      </c>
      <c r="I3" s="4">
        <f t="shared" ref="I3:I27" si="3">SQRT(C3)</f>
        <v>2.32163735324878</v>
      </c>
      <c r="J3" s="11">
        <f>I3/H3</f>
        <v>1.6583123951776999E-2</v>
      </c>
      <c r="K3" s="4">
        <f t="shared" ref="K3:K27" si="4">LOG10(H3)</f>
        <v>2.1461280356782382</v>
      </c>
      <c r="L3" s="4">
        <f t="shared" ref="L3:L27" si="5">LOG10(I3)</f>
        <v>0.36579438259336938</v>
      </c>
      <c r="M3" s="4">
        <f t="shared" ref="M3:M27" si="6">LOG10(J3)</f>
        <v>-1.7803336530848686</v>
      </c>
      <c r="N3" s="9">
        <v>2</v>
      </c>
      <c r="O3" s="7">
        <f t="shared" ref="O3:O27" si="7">1/H3</f>
        <v>7.1428571428571426E-3</v>
      </c>
      <c r="Q3" s="10" t="s">
        <v>42</v>
      </c>
      <c r="R3" s="11">
        <f>MAX(J2:J27)</f>
        <v>4.4495441234551653E-2</v>
      </c>
    </row>
    <row r="4" spans="1:18" x14ac:dyDescent="0.25">
      <c r="A4">
        <v>1</v>
      </c>
      <c r="B4" t="s">
        <v>5</v>
      </c>
      <c r="C4" s="3">
        <v>22.27</v>
      </c>
      <c r="D4">
        <v>900</v>
      </c>
      <c r="E4">
        <v>1865</v>
      </c>
      <c r="F4">
        <v>1970</v>
      </c>
      <c r="G4">
        <f t="shared" si="1"/>
        <v>210</v>
      </c>
      <c r="H4" s="3">
        <f t="shared" si="2"/>
        <v>140</v>
      </c>
      <c r="I4" s="4">
        <f t="shared" si="3"/>
        <v>4.7191100855987669</v>
      </c>
      <c r="J4" s="4">
        <f t="shared" ref="J4:J27" si="8">I4/H4</f>
        <v>3.3707929182848338E-2</v>
      </c>
      <c r="K4" s="4">
        <f t="shared" si="4"/>
        <v>2.1461280356782382</v>
      </c>
      <c r="L4" s="4">
        <f t="shared" si="5"/>
        <v>0.67386010851701905</v>
      </c>
      <c r="M4" s="4">
        <f t="shared" si="6"/>
        <v>-1.4722679271612189</v>
      </c>
      <c r="N4" s="9">
        <v>2</v>
      </c>
      <c r="O4" s="7">
        <f t="shared" si="7"/>
        <v>7.1428571428571426E-3</v>
      </c>
      <c r="Q4" s="10" t="s">
        <v>43</v>
      </c>
      <c r="R4" s="11">
        <f>MEDIAN(J2:J27)</f>
        <v>2.8977432791546957E-2</v>
      </c>
    </row>
    <row r="5" spans="1:18" x14ac:dyDescent="0.25">
      <c r="A5">
        <v>1</v>
      </c>
      <c r="B5" t="s">
        <v>9</v>
      </c>
      <c r="C5" s="3">
        <v>9.8800000000000008</v>
      </c>
      <c r="D5">
        <v>470</v>
      </c>
      <c r="E5">
        <v>1865</v>
      </c>
      <c r="F5">
        <v>1970</v>
      </c>
      <c r="G5">
        <f t="shared" si="1"/>
        <v>210</v>
      </c>
      <c r="H5" s="3">
        <f t="shared" si="2"/>
        <v>140</v>
      </c>
      <c r="I5" s="4">
        <f t="shared" si="3"/>
        <v>3.1432467291003423</v>
      </c>
      <c r="J5" s="4">
        <f t="shared" si="8"/>
        <v>2.245176235071673E-2</v>
      </c>
      <c r="K5" s="4">
        <f t="shared" si="4"/>
        <v>2.1461280356782382</v>
      </c>
      <c r="L5" s="4">
        <f t="shared" si="5"/>
        <v>0.4973784722938141</v>
      </c>
      <c r="M5" s="4">
        <f t="shared" si="6"/>
        <v>-1.648749563384424</v>
      </c>
      <c r="N5" s="9">
        <v>2</v>
      </c>
      <c r="O5" s="7">
        <f t="shared" si="7"/>
        <v>7.1428571428571426E-3</v>
      </c>
      <c r="Q5" s="10" t="s">
        <v>44</v>
      </c>
      <c r="R5" s="11">
        <f>MIN(J2:J27)</f>
        <v>1.6583123951776999E-2</v>
      </c>
    </row>
    <row r="6" spans="1:18" x14ac:dyDescent="0.25">
      <c r="A6">
        <v>1</v>
      </c>
      <c r="B6" t="s">
        <v>13</v>
      </c>
      <c r="C6" s="3">
        <v>7.95</v>
      </c>
      <c r="D6">
        <v>485</v>
      </c>
      <c r="E6">
        <v>1865</v>
      </c>
      <c r="F6">
        <v>1970</v>
      </c>
      <c r="G6">
        <f t="shared" si="1"/>
        <v>210</v>
      </c>
      <c r="H6" s="3">
        <f t="shared" si="2"/>
        <v>140</v>
      </c>
      <c r="I6" s="4">
        <f t="shared" si="3"/>
        <v>2.8195744359743369</v>
      </c>
      <c r="J6" s="4">
        <f t="shared" si="8"/>
        <v>2.0139817399816691E-2</v>
      </c>
      <c r="K6" s="4">
        <f t="shared" si="4"/>
        <v>2.1461280356782382</v>
      </c>
      <c r="L6" s="4">
        <f t="shared" si="5"/>
        <v>0.45018356432823514</v>
      </c>
      <c r="M6" s="4">
        <f t="shared" si="6"/>
        <v>-1.6959444713500029</v>
      </c>
      <c r="N6" s="9">
        <v>2</v>
      </c>
      <c r="O6" s="7">
        <f t="shared" si="7"/>
        <v>7.1428571428571426E-3</v>
      </c>
    </row>
    <row r="7" spans="1:18" x14ac:dyDescent="0.25">
      <c r="A7">
        <v>1</v>
      </c>
      <c r="B7" t="s">
        <v>19</v>
      </c>
      <c r="C7" s="3">
        <v>14.77</v>
      </c>
      <c r="D7">
        <v>820</v>
      </c>
      <c r="E7">
        <v>1865</v>
      </c>
      <c r="F7">
        <v>1970</v>
      </c>
      <c r="G7">
        <f t="shared" si="1"/>
        <v>210</v>
      </c>
      <c r="H7" s="3">
        <f t="shared" si="2"/>
        <v>140</v>
      </c>
      <c r="I7" s="4">
        <f t="shared" si="3"/>
        <v>3.8431757701151272</v>
      </c>
      <c r="J7" s="4">
        <f t="shared" si="8"/>
        <v>2.7451255500822336E-2</v>
      </c>
      <c r="K7" s="4">
        <f t="shared" si="4"/>
        <v>2.1461280356782382</v>
      </c>
      <c r="L7" s="4">
        <f t="shared" si="5"/>
        <v>0.58469024765597477</v>
      </c>
      <c r="M7" s="4">
        <f t="shared" si="6"/>
        <v>-1.5614377880222632</v>
      </c>
      <c r="N7" s="9">
        <v>2</v>
      </c>
      <c r="O7" s="7">
        <f t="shared" si="7"/>
        <v>7.1428571428571426E-3</v>
      </c>
    </row>
    <row r="8" spans="1:18" x14ac:dyDescent="0.25">
      <c r="A8">
        <v>2</v>
      </c>
      <c r="B8" t="s">
        <v>27</v>
      </c>
      <c r="C8" s="3">
        <v>12.54</v>
      </c>
      <c r="D8">
        <v>2390</v>
      </c>
      <c r="E8">
        <v>1875</v>
      </c>
      <c r="F8">
        <v>1970</v>
      </c>
      <c r="G8">
        <f t="shared" si="1"/>
        <v>190</v>
      </c>
      <c r="H8" s="3">
        <f t="shared" si="2"/>
        <v>126.66666666666667</v>
      </c>
      <c r="I8" s="4">
        <f t="shared" si="3"/>
        <v>3.5411862419251547</v>
      </c>
      <c r="J8" s="4">
        <f t="shared" si="8"/>
        <v>2.79567334888828E-2</v>
      </c>
      <c r="K8" s="4">
        <f t="shared" si="4"/>
        <v>2.102662341897148</v>
      </c>
      <c r="L8" s="4">
        <f t="shared" si="5"/>
        <v>0.54914876824734882</v>
      </c>
      <c r="M8" s="4">
        <f t="shared" si="6"/>
        <v>-1.5535135736497989</v>
      </c>
      <c r="N8" s="9">
        <v>2</v>
      </c>
      <c r="O8" s="7">
        <f t="shared" si="7"/>
        <v>7.8947368421052634E-3</v>
      </c>
    </row>
    <row r="9" spans="1:18" x14ac:dyDescent="0.25">
      <c r="A9">
        <v>2</v>
      </c>
      <c r="B9" t="s">
        <v>28</v>
      </c>
      <c r="C9" s="3">
        <v>8.31</v>
      </c>
      <c r="D9">
        <v>2460</v>
      </c>
      <c r="E9">
        <v>1875</v>
      </c>
      <c r="F9">
        <v>1970</v>
      </c>
      <c r="G9">
        <f t="shared" si="1"/>
        <v>190</v>
      </c>
      <c r="H9" s="3">
        <f t="shared" si="2"/>
        <v>126.66666666666667</v>
      </c>
      <c r="I9" s="4">
        <f t="shared" si="3"/>
        <v>2.8827070610799148</v>
      </c>
      <c r="J9" s="4">
        <f t="shared" si="8"/>
        <v>2.275821364010459E-2</v>
      </c>
      <c r="K9" s="4">
        <f t="shared" si="4"/>
        <v>2.102662341897148</v>
      </c>
      <c r="L9" s="4">
        <f t="shared" si="5"/>
        <v>0.45980051189205551</v>
      </c>
      <c r="M9" s="4">
        <f t="shared" si="6"/>
        <v>-1.6428618300050923</v>
      </c>
      <c r="N9" s="9">
        <v>2</v>
      </c>
      <c r="O9" s="7">
        <f t="shared" si="7"/>
        <v>7.8947368421052634E-3</v>
      </c>
    </row>
    <row r="10" spans="1:18" x14ac:dyDescent="0.25">
      <c r="A10">
        <v>2</v>
      </c>
      <c r="B10" t="s">
        <v>4</v>
      </c>
      <c r="C10" s="3">
        <v>23.55</v>
      </c>
      <c r="D10">
        <v>600</v>
      </c>
      <c r="E10">
        <v>1875</v>
      </c>
      <c r="F10">
        <v>1970</v>
      </c>
      <c r="G10">
        <f t="shared" si="1"/>
        <v>190</v>
      </c>
      <c r="H10" s="3">
        <f t="shared" si="2"/>
        <v>126.66666666666667</v>
      </c>
      <c r="I10" s="4">
        <f t="shared" si="3"/>
        <v>4.8528342234203716</v>
      </c>
      <c r="J10" s="4">
        <f t="shared" si="8"/>
        <v>3.8311849132266089E-2</v>
      </c>
      <c r="K10" s="4">
        <f t="shared" si="4"/>
        <v>2.102662341897148</v>
      </c>
      <c r="L10" s="4">
        <f t="shared" si="5"/>
        <v>0.68599545573245746</v>
      </c>
      <c r="M10" s="4">
        <f t="shared" si="6"/>
        <v>-1.4166668861646903</v>
      </c>
      <c r="N10" s="9">
        <v>2</v>
      </c>
      <c r="O10" s="7">
        <f t="shared" si="7"/>
        <v>7.8947368421052634E-3</v>
      </c>
    </row>
    <row r="11" spans="1:18" x14ac:dyDescent="0.25">
      <c r="A11">
        <v>2</v>
      </c>
      <c r="B11" t="s">
        <v>8</v>
      </c>
      <c r="C11" s="3">
        <v>16.43</v>
      </c>
      <c r="D11">
        <v>630</v>
      </c>
      <c r="E11">
        <v>1875</v>
      </c>
      <c r="F11">
        <v>1970</v>
      </c>
      <c r="G11">
        <f t="shared" si="1"/>
        <v>190</v>
      </c>
      <c r="H11" s="3">
        <f t="shared" si="2"/>
        <v>126.66666666666667</v>
      </c>
      <c r="I11" s="4">
        <f t="shared" si="3"/>
        <v>4.0533936399022483</v>
      </c>
      <c r="J11" s="4">
        <f t="shared" si="8"/>
        <v>3.2000476104491436E-2</v>
      </c>
      <c r="K11" s="4">
        <f t="shared" si="4"/>
        <v>2.102662341897148</v>
      </c>
      <c r="L11" s="4">
        <f t="shared" si="5"/>
        <v>0.60781878171753079</v>
      </c>
      <c r="M11" s="4">
        <f t="shared" si="6"/>
        <v>-1.4948435601796168</v>
      </c>
      <c r="N11" s="9">
        <v>2</v>
      </c>
      <c r="O11" s="7">
        <f t="shared" si="7"/>
        <v>7.8947368421052634E-3</v>
      </c>
    </row>
    <row r="12" spans="1:18" x14ac:dyDescent="0.25">
      <c r="A12">
        <v>2</v>
      </c>
      <c r="B12" t="s">
        <v>12</v>
      </c>
      <c r="C12" s="3">
        <v>8.59</v>
      </c>
      <c r="D12">
        <v>640</v>
      </c>
      <c r="E12">
        <v>1875</v>
      </c>
      <c r="F12">
        <v>1970</v>
      </c>
      <c r="G12">
        <f t="shared" si="1"/>
        <v>190</v>
      </c>
      <c r="H12" s="3">
        <f t="shared" si="2"/>
        <v>126.66666666666667</v>
      </c>
      <c r="I12" s="4">
        <f t="shared" si="3"/>
        <v>2.930870177950569</v>
      </c>
      <c r="J12" s="4">
        <f t="shared" si="8"/>
        <v>2.3138448773293966E-2</v>
      </c>
      <c r="K12" s="4">
        <f t="shared" si="4"/>
        <v>2.102662341897148</v>
      </c>
      <c r="L12" s="4">
        <f t="shared" si="5"/>
        <v>0.46699658191562116</v>
      </c>
      <c r="M12" s="4">
        <f t="shared" si="6"/>
        <v>-1.6356657599815265</v>
      </c>
      <c r="N12" s="9">
        <v>2</v>
      </c>
      <c r="O12" s="7">
        <f t="shared" si="7"/>
        <v>7.8947368421052634E-3</v>
      </c>
    </row>
    <row r="13" spans="1:18" x14ac:dyDescent="0.25">
      <c r="A13">
        <v>2</v>
      </c>
      <c r="B13" t="s">
        <v>18</v>
      </c>
      <c r="C13" s="3">
        <v>17.399999999999999</v>
      </c>
      <c r="D13">
        <v>620</v>
      </c>
      <c r="E13">
        <v>1875</v>
      </c>
      <c r="F13">
        <v>1970</v>
      </c>
      <c r="G13">
        <f t="shared" si="1"/>
        <v>190</v>
      </c>
      <c r="H13" s="3">
        <f t="shared" si="2"/>
        <v>126.66666666666667</v>
      </c>
      <c r="I13" s="4">
        <f t="shared" si="3"/>
        <v>4.1713307229228418</v>
      </c>
      <c r="J13" s="4">
        <f t="shared" si="8"/>
        <v>3.293155833886454E-2</v>
      </c>
      <c r="K13" s="4">
        <f t="shared" si="4"/>
        <v>2.102662341897148</v>
      </c>
      <c r="L13" s="4">
        <f t="shared" si="5"/>
        <v>0.62027462414129986</v>
      </c>
      <c r="M13" s="4">
        <f t="shared" si="6"/>
        <v>-1.482387717755848</v>
      </c>
      <c r="N13" s="9">
        <v>2</v>
      </c>
      <c r="O13" s="7">
        <f t="shared" si="7"/>
        <v>7.8947368421052634E-3</v>
      </c>
    </row>
    <row r="14" spans="1:18" x14ac:dyDescent="0.25">
      <c r="A14">
        <v>3</v>
      </c>
      <c r="B14" t="s">
        <v>29</v>
      </c>
      <c r="C14" s="3">
        <v>25.43</v>
      </c>
      <c r="D14">
        <v>2500</v>
      </c>
      <c r="E14">
        <v>1885</v>
      </c>
      <c r="F14">
        <v>1970</v>
      </c>
      <c r="G14">
        <f t="shared" si="1"/>
        <v>170</v>
      </c>
      <c r="H14" s="3">
        <f t="shared" si="2"/>
        <v>113.33333333333333</v>
      </c>
      <c r="I14" s="4">
        <f t="shared" si="3"/>
        <v>5.0428166732491873</v>
      </c>
      <c r="J14" s="11">
        <f t="shared" si="8"/>
        <v>4.4495441234551653E-2</v>
      </c>
      <c r="K14" s="4">
        <f t="shared" si="4"/>
        <v>2.0543576623225928</v>
      </c>
      <c r="L14" s="4">
        <f t="shared" si="5"/>
        <v>0.7026731800878544</v>
      </c>
      <c r="M14" s="4">
        <f t="shared" si="6"/>
        <v>-1.3516844822347382</v>
      </c>
      <c r="N14" s="9">
        <v>2</v>
      </c>
      <c r="O14" s="7">
        <f t="shared" si="7"/>
        <v>8.8235294117647058E-3</v>
      </c>
    </row>
    <row r="15" spans="1:18" x14ac:dyDescent="0.25">
      <c r="A15">
        <v>3</v>
      </c>
      <c r="B15" t="s">
        <v>30</v>
      </c>
      <c r="C15" s="3">
        <v>21</v>
      </c>
      <c r="D15">
        <v>2630</v>
      </c>
      <c r="E15">
        <v>1885</v>
      </c>
      <c r="F15">
        <v>1970</v>
      </c>
      <c r="G15">
        <f t="shared" si="1"/>
        <v>170</v>
      </c>
      <c r="H15" s="3">
        <f t="shared" si="2"/>
        <v>113.33333333333333</v>
      </c>
      <c r="I15" s="4">
        <f t="shared" si="3"/>
        <v>4.5825756949558398</v>
      </c>
      <c r="J15" s="4">
        <f t="shared" si="8"/>
        <v>4.0434491426080944E-2</v>
      </c>
      <c r="K15" s="4">
        <f t="shared" si="4"/>
        <v>2.0543576623225928</v>
      </c>
      <c r="L15" s="4">
        <f t="shared" si="5"/>
        <v>0.66110964736695965</v>
      </c>
      <c r="M15" s="4">
        <f t="shared" si="6"/>
        <v>-1.393248014955633</v>
      </c>
      <c r="N15" s="9">
        <v>2</v>
      </c>
      <c r="O15" s="7">
        <f t="shared" si="7"/>
        <v>8.8235294117647058E-3</v>
      </c>
    </row>
    <row r="16" spans="1:18" x14ac:dyDescent="0.25">
      <c r="A16">
        <v>3</v>
      </c>
      <c r="B16" t="s">
        <v>14</v>
      </c>
      <c r="C16" s="3">
        <v>15.83</v>
      </c>
      <c r="D16">
        <v>830</v>
      </c>
      <c r="E16">
        <v>1885</v>
      </c>
      <c r="F16">
        <v>1970</v>
      </c>
      <c r="G16">
        <f t="shared" si="1"/>
        <v>170</v>
      </c>
      <c r="H16" s="3">
        <f t="shared" si="2"/>
        <v>113.33333333333333</v>
      </c>
      <c r="I16" s="4">
        <f t="shared" si="3"/>
        <v>3.9786932528155523</v>
      </c>
      <c r="J16" s="4">
        <f t="shared" si="8"/>
        <v>3.5106116936607819E-2</v>
      </c>
      <c r="K16" s="4">
        <f t="shared" si="4"/>
        <v>2.0543576623225928</v>
      </c>
      <c r="L16" s="4">
        <f t="shared" si="5"/>
        <v>0.59974045743117799</v>
      </c>
      <c r="M16" s="4">
        <f t="shared" si="6"/>
        <v>-1.4546172048914148</v>
      </c>
      <c r="N16" s="9">
        <v>2</v>
      </c>
      <c r="O16" s="7">
        <f t="shared" si="7"/>
        <v>8.8235294117647058E-3</v>
      </c>
    </row>
    <row r="17" spans="1:15" x14ac:dyDescent="0.25">
      <c r="A17">
        <v>3</v>
      </c>
      <c r="B17" t="s">
        <v>20</v>
      </c>
      <c r="C17" s="3">
        <v>13.44</v>
      </c>
      <c r="D17">
        <v>830</v>
      </c>
      <c r="E17">
        <v>1885</v>
      </c>
      <c r="F17">
        <v>1970</v>
      </c>
      <c r="G17">
        <f t="shared" si="1"/>
        <v>170</v>
      </c>
      <c r="H17" s="3">
        <f t="shared" si="2"/>
        <v>113.33333333333333</v>
      </c>
      <c r="I17" s="4">
        <f t="shared" si="3"/>
        <v>3.666060555964672</v>
      </c>
      <c r="J17" s="4">
        <f t="shared" si="8"/>
        <v>3.2347593140864751E-2</v>
      </c>
      <c r="K17" s="4">
        <f t="shared" si="4"/>
        <v>2.0543576623225928</v>
      </c>
      <c r="L17" s="4">
        <f t="shared" si="5"/>
        <v>0.56419963435890319</v>
      </c>
      <c r="M17" s="4">
        <f t="shared" si="6"/>
        <v>-1.4901580279636895</v>
      </c>
      <c r="N17" s="9">
        <v>2</v>
      </c>
      <c r="O17" s="7">
        <f t="shared" si="7"/>
        <v>8.8235294117647058E-3</v>
      </c>
    </row>
    <row r="18" spans="1:15" x14ac:dyDescent="0.25">
      <c r="A18">
        <v>4</v>
      </c>
      <c r="B18" t="s">
        <v>6</v>
      </c>
      <c r="C18" s="3">
        <v>10.82</v>
      </c>
      <c r="D18">
        <v>3020</v>
      </c>
      <c r="E18">
        <v>1885</v>
      </c>
      <c r="F18">
        <v>1970</v>
      </c>
      <c r="G18">
        <f t="shared" si="1"/>
        <v>170</v>
      </c>
      <c r="H18" s="3">
        <f t="shared" si="2"/>
        <v>113.33333333333333</v>
      </c>
      <c r="I18" s="4">
        <f t="shared" si="3"/>
        <v>3.2893768406797053</v>
      </c>
      <c r="J18" s="4">
        <f t="shared" si="8"/>
        <v>2.9023913300115049E-2</v>
      </c>
      <c r="K18" s="4">
        <f t="shared" si="4"/>
        <v>2.0543576623225928</v>
      </c>
      <c r="L18" s="4">
        <f t="shared" si="5"/>
        <v>0.51711363038527525</v>
      </c>
      <c r="M18" s="4">
        <f t="shared" si="6"/>
        <v>-1.5372440319373173</v>
      </c>
      <c r="N18" s="9">
        <v>2</v>
      </c>
      <c r="O18" s="7">
        <f t="shared" si="7"/>
        <v>8.8235294117647058E-3</v>
      </c>
    </row>
    <row r="19" spans="1:15" x14ac:dyDescent="0.25">
      <c r="A19">
        <v>4</v>
      </c>
      <c r="B19" t="s">
        <v>10</v>
      </c>
      <c r="C19" s="3">
        <v>8.82</v>
      </c>
      <c r="D19">
        <v>3040</v>
      </c>
      <c r="E19">
        <v>1885</v>
      </c>
      <c r="F19">
        <v>1970</v>
      </c>
      <c r="G19">
        <f t="shared" si="1"/>
        <v>170</v>
      </c>
      <c r="H19" s="3">
        <f t="shared" si="2"/>
        <v>113.33333333333333</v>
      </c>
      <c r="I19" s="4">
        <f t="shared" si="3"/>
        <v>2.9698484809834995</v>
      </c>
      <c r="J19" s="4">
        <f t="shared" si="8"/>
        <v>2.6204545420442645E-2</v>
      </c>
      <c r="K19" s="4">
        <f t="shared" si="4"/>
        <v>2.0543576623225928</v>
      </c>
      <c r="L19" s="4">
        <f t="shared" si="5"/>
        <v>0.47273429256590987</v>
      </c>
      <c r="M19" s="4">
        <f t="shared" si="6"/>
        <v>-1.5816233697566828</v>
      </c>
      <c r="N19" s="9">
        <v>2</v>
      </c>
      <c r="O19" s="7">
        <f t="shared" si="7"/>
        <v>8.8235294117647058E-3</v>
      </c>
    </row>
    <row r="20" spans="1:15" x14ac:dyDescent="0.25">
      <c r="A20">
        <v>4</v>
      </c>
      <c r="B20" t="s">
        <v>16</v>
      </c>
      <c r="C20" s="3">
        <v>12.93</v>
      </c>
      <c r="D20">
        <v>3030</v>
      </c>
      <c r="E20">
        <v>1885</v>
      </c>
      <c r="F20">
        <v>1970</v>
      </c>
      <c r="G20">
        <f t="shared" si="1"/>
        <v>170</v>
      </c>
      <c r="H20" s="3">
        <f t="shared" si="2"/>
        <v>113.33333333333333</v>
      </c>
      <c r="I20" s="4">
        <f t="shared" si="3"/>
        <v>3.5958309192730407</v>
      </c>
      <c r="J20" s="4">
        <f t="shared" si="8"/>
        <v>3.1727919875938593E-2</v>
      </c>
      <c r="K20" s="4">
        <f t="shared" si="4"/>
        <v>2.0543576623225928</v>
      </c>
      <c r="L20" s="4">
        <f t="shared" si="5"/>
        <v>0.55579926244019706</v>
      </c>
      <c r="M20" s="4">
        <f t="shared" si="6"/>
        <v>-1.4985583998823957</v>
      </c>
      <c r="N20" s="9">
        <v>2</v>
      </c>
      <c r="O20" s="7">
        <f t="shared" si="7"/>
        <v>8.8235294117647058E-3</v>
      </c>
    </row>
    <row r="21" spans="1:15" x14ac:dyDescent="0.25">
      <c r="A21">
        <v>5</v>
      </c>
      <c r="B21" t="s">
        <v>7</v>
      </c>
      <c r="C21" s="3">
        <v>12.61</v>
      </c>
      <c r="D21">
        <v>3070</v>
      </c>
      <c r="E21">
        <v>1885</v>
      </c>
      <c r="F21">
        <v>1970</v>
      </c>
      <c r="G21">
        <f t="shared" si="1"/>
        <v>170</v>
      </c>
      <c r="H21" s="3">
        <f t="shared" si="2"/>
        <v>113.33333333333333</v>
      </c>
      <c r="I21" s="4">
        <f t="shared" si="3"/>
        <v>3.5510561809129406</v>
      </c>
      <c r="J21" s="4">
        <f t="shared" si="8"/>
        <v>3.1332848655114182E-2</v>
      </c>
      <c r="K21" s="4">
        <f t="shared" si="4"/>
        <v>2.0543576623225928</v>
      </c>
      <c r="L21" s="4">
        <f t="shared" si="5"/>
        <v>0.55035754328654085</v>
      </c>
      <c r="M21" s="4">
        <f t="shared" si="6"/>
        <v>-1.5040001190360519</v>
      </c>
      <c r="N21" s="9">
        <v>2</v>
      </c>
      <c r="O21" s="7">
        <f t="shared" si="7"/>
        <v>8.8235294117647058E-3</v>
      </c>
    </row>
    <row r="22" spans="1:15" x14ac:dyDescent="0.25">
      <c r="A22">
        <v>5</v>
      </c>
      <c r="B22" t="s">
        <v>11</v>
      </c>
      <c r="C22" s="3">
        <v>6.84</v>
      </c>
      <c r="D22">
        <v>3090</v>
      </c>
      <c r="E22">
        <v>1885</v>
      </c>
      <c r="F22">
        <v>1970</v>
      </c>
      <c r="G22">
        <f t="shared" si="1"/>
        <v>170</v>
      </c>
      <c r="H22" s="3">
        <f t="shared" si="2"/>
        <v>113.33333333333333</v>
      </c>
      <c r="I22" s="4">
        <f t="shared" si="3"/>
        <v>2.6153393661244042</v>
      </c>
      <c r="J22" s="4">
        <f t="shared" si="8"/>
        <v>2.3076523818744744E-2</v>
      </c>
      <c r="K22" s="4">
        <f t="shared" si="4"/>
        <v>2.0543576623225928</v>
      </c>
      <c r="L22" s="4">
        <f t="shared" si="5"/>
        <v>0.41752805086005812</v>
      </c>
      <c r="M22" s="4">
        <f t="shared" si="6"/>
        <v>-1.6368296114625345</v>
      </c>
      <c r="N22" s="9">
        <v>2</v>
      </c>
      <c r="O22" s="7">
        <f t="shared" si="7"/>
        <v>8.8235294117647058E-3</v>
      </c>
    </row>
    <row r="23" spans="1:15" x14ac:dyDescent="0.25">
      <c r="A23">
        <v>5</v>
      </c>
      <c r="B23" t="s">
        <v>17</v>
      </c>
      <c r="C23" s="3">
        <v>14.72</v>
      </c>
      <c r="D23">
        <v>3080</v>
      </c>
      <c r="E23">
        <v>1885</v>
      </c>
      <c r="F23">
        <v>1970</v>
      </c>
      <c r="G23">
        <f t="shared" si="1"/>
        <v>170</v>
      </c>
      <c r="H23" s="3">
        <f t="shared" si="2"/>
        <v>113.33333333333333</v>
      </c>
      <c r="I23" s="4">
        <f t="shared" si="3"/>
        <v>3.8366652186501757</v>
      </c>
      <c r="J23" s="4">
        <f t="shared" si="8"/>
        <v>3.3852928399854494E-2</v>
      </c>
      <c r="K23" s="4">
        <f t="shared" si="4"/>
        <v>2.0543576623225928</v>
      </c>
      <c r="L23" s="4">
        <f t="shared" si="5"/>
        <v>0.58395390500074007</v>
      </c>
      <c r="M23" s="4">
        <f t="shared" si="6"/>
        <v>-1.4704037573218527</v>
      </c>
      <c r="N23" s="9">
        <v>2</v>
      </c>
      <c r="O23" s="7">
        <f t="shared" si="7"/>
        <v>8.8235294117647058E-3</v>
      </c>
    </row>
    <row r="24" spans="1:15" x14ac:dyDescent="0.25">
      <c r="A24">
        <v>6</v>
      </c>
      <c r="B24" t="s">
        <v>15</v>
      </c>
      <c r="C24" s="3">
        <v>6.96</v>
      </c>
      <c r="D24">
        <v>18</v>
      </c>
      <c r="E24">
        <v>1895</v>
      </c>
      <c r="F24">
        <v>1970</v>
      </c>
      <c r="G24">
        <f t="shared" si="1"/>
        <v>150</v>
      </c>
      <c r="H24" s="3">
        <f t="shared" si="2"/>
        <v>100</v>
      </c>
      <c r="I24" s="4">
        <f t="shared" si="3"/>
        <v>2.6381811916545836</v>
      </c>
      <c r="J24" s="4">
        <f t="shared" si="8"/>
        <v>2.6381811916545837E-2</v>
      </c>
      <c r="K24" s="4">
        <f t="shared" si="4"/>
        <v>2</v>
      </c>
      <c r="L24" s="4">
        <f t="shared" si="5"/>
        <v>0.421304619805281</v>
      </c>
      <c r="M24" s="4">
        <f t="shared" si="6"/>
        <v>-1.578695380194719</v>
      </c>
      <c r="N24" s="9">
        <v>2</v>
      </c>
      <c r="O24" s="7">
        <f t="shared" si="7"/>
        <v>0.01</v>
      </c>
    </row>
    <row r="25" spans="1:15" x14ac:dyDescent="0.25">
      <c r="A25">
        <v>6</v>
      </c>
      <c r="B25" t="s">
        <v>21</v>
      </c>
      <c r="C25" s="3">
        <v>3.54</v>
      </c>
      <c r="D25">
        <v>10</v>
      </c>
      <c r="E25">
        <v>1895</v>
      </c>
      <c r="F25">
        <v>1970</v>
      </c>
      <c r="G25">
        <f t="shared" si="1"/>
        <v>150</v>
      </c>
      <c r="H25" s="3">
        <f t="shared" si="2"/>
        <v>100</v>
      </c>
      <c r="I25" s="4">
        <f t="shared" si="3"/>
        <v>1.8814887722226779</v>
      </c>
      <c r="J25" s="4">
        <f t="shared" si="8"/>
        <v>1.8814887722226777E-2</v>
      </c>
      <c r="K25" s="4">
        <f t="shared" si="4"/>
        <v>2</v>
      </c>
      <c r="L25" s="4">
        <f t="shared" si="5"/>
        <v>0.27450163101289388</v>
      </c>
      <c r="M25" s="4">
        <f t="shared" si="6"/>
        <v>-1.7254983689871062</v>
      </c>
      <c r="N25" s="9">
        <v>2</v>
      </c>
      <c r="O25" s="7">
        <f t="shared" si="7"/>
        <v>0.01</v>
      </c>
    </row>
    <row r="26" spans="1:15" x14ac:dyDescent="0.25">
      <c r="A26">
        <v>6</v>
      </c>
      <c r="B26" t="s">
        <v>22</v>
      </c>
      <c r="C26" s="3">
        <v>8.3699999999999992</v>
      </c>
      <c r="D26">
        <v>22</v>
      </c>
      <c r="E26">
        <v>1895</v>
      </c>
      <c r="F26">
        <v>1970</v>
      </c>
      <c r="G26">
        <f t="shared" si="1"/>
        <v>150</v>
      </c>
      <c r="H26" s="3">
        <f t="shared" si="2"/>
        <v>100</v>
      </c>
      <c r="I26" s="4">
        <f t="shared" si="3"/>
        <v>2.8930952282978866</v>
      </c>
      <c r="J26" s="4">
        <f t="shared" si="8"/>
        <v>2.8930952282978865E-2</v>
      </c>
      <c r="K26" s="4">
        <f t="shared" si="4"/>
        <v>2</v>
      </c>
      <c r="L26" s="4">
        <f t="shared" si="5"/>
        <v>0.46136272899663</v>
      </c>
      <c r="M26" s="4">
        <f t="shared" si="6"/>
        <v>-1.53863727100337</v>
      </c>
      <c r="N26" s="9">
        <v>2</v>
      </c>
      <c r="O26" s="7">
        <f t="shared" si="7"/>
        <v>0.01</v>
      </c>
    </row>
    <row r="27" spans="1:15" x14ac:dyDescent="0.25">
      <c r="A27">
        <v>7</v>
      </c>
      <c r="B27" t="s">
        <v>3</v>
      </c>
      <c r="C27" s="3">
        <v>5.9</v>
      </c>
      <c r="D27">
        <v>220</v>
      </c>
      <c r="E27">
        <v>1915</v>
      </c>
      <c r="F27">
        <v>1970</v>
      </c>
      <c r="G27">
        <f t="shared" si="1"/>
        <v>110</v>
      </c>
      <c r="H27" s="3">
        <f t="shared" si="2"/>
        <v>73.333333333333329</v>
      </c>
      <c r="I27" s="4">
        <f t="shared" si="3"/>
        <v>2.4289915602982237</v>
      </c>
      <c r="J27" s="4">
        <f t="shared" si="8"/>
        <v>3.3122612185884873E-2</v>
      </c>
      <c r="K27" s="4">
        <f t="shared" si="4"/>
        <v>1.8653014261025438</v>
      </c>
      <c r="L27" s="4">
        <f t="shared" si="5"/>
        <v>0.38542600582107206</v>
      </c>
      <c r="M27" s="4">
        <f t="shared" si="6"/>
        <v>-1.4798754202814717</v>
      </c>
      <c r="N27" s="9">
        <v>2</v>
      </c>
      <c r="O27" s="7">
        <f t="shared" si="7"/>
        <v>1.3636363636363637E-2</v>
      </c>
    </row>
  </sheetData>
  <sortState ref="A2:G27">
    <sortCondition ref="A2:A2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Taylor&amp;al1977_MahaDist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2018-02-18T03:47:52Z</dcterms:created>
  <dcterms:modified xsi:type="dcterms:W3CDTF">2019-05-18T01:41:54Z</dcterms:modified>
</cp:coreProperties>
</file>