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45" yWindow="2250" windowWidth="15750" windowHeight="1056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L11" i="1" l="1"/>
  <c r="L12" i="1"/>
  <c r="L16" i="1"/>
  <c r="L17" i="1"/>
  <c r="L18" i="1"/>
  <c r="H11" i="1"/>
  <c r="H12" i="1"/>
  <c r="H16" i="1"/>
  <c r="H17" i="1"/>
  <c r="H18" i="1"/>
  <c r="D13" i="1"/>
  <c r="C13" i="1"/>
  <c r="H13" i="1" s="1"/>
  <c r="C14" i="1"/>
  <c r="H14" i="1" s="1"/>
  <c r="C15" i="1"/>
  <c r="L15" i="1" s="1"/>
  <c r="L10" i="1"/>
  <c r="M6" i="1"/>
  <c r="M7" i="1"/>
  <c r="M5" i="1"/>
  <c r="K6" i="1"/>
  <c r="K7" i="1"/>
  <c r="K5" i="1"/>
  <c r="E13" i="1" s="1"/>
  <c r="I6" i="1"/>
  <c r="I7" i="1"/>
  <c r="I5" i="1"/>
  <c r="J5" i="1"/>
  <c r="L5" i="1"/>
  <c r="D16" i="1" s="1"/>
  <c r="J6" i="1"/>
  <c r="L6" i="1"/>
  <c r="J7" i="1"/>
  <c r="L7" i="1"/>
  <c r="H6" i="1"/>
  <c r="H7" i="1"/>
  <c r="H5" i="1"/>
  <c r="H15" i="1" l="1"/>
  <c r="D15" i="1"/>
  <c r="D17" i="1"/>
  <c r="F17" i="1" s="1"/>
  <c r="E12" i="1"/>
  <c r="D11" i="1"/>
  <c r="E11" i="1"/>
  <c r="D18" i="1"/>
  <c r="F13" i="1"/>
  <c r="E15" i="1"/>
  <c r="L13" i="1"/>
  <c r="D14" i="1"/>
  <c r="E16" i="1"/>
  <c r="F16" i="1" s="1"/>
  <c r="L14" i="1"/>
  <c r="E14" i="1"/>
  <c r="H10" i="1"/>
  <c r="E18" i="1"/>
  <c r="F18" i="1" s="1"/>
  <c r="E17" i="1"/>
  <c r="D12" i="1"/>
  <c r="E10" i="1"/>
  <c r="D10" i="1"/>
  <c r="F12" i="1" l="1"/>
  <c r="G12" i="1" s="1"/>
  <c r="J12" i="1" s="1"/>
  <c r="M12" i="1" s="1"/>
  <c r="F15" i="1"/>
  <c r="G15" i="1" s="1"/>
  <c r="J15" i="1" s="1"/>
  <c r="M15" i="1" s="1"/>
  <c r="F11" i="1"/>
  <c r="F14" i="1"/>
  <c r="I14" i="1" s="1"/>
  <c r="I13" i="1"/>
  <c r="G13" i="1"/>
  <c r="J13" i="1" s="1"/>
  <c r="M13" i="1" s="1"/>
  <c r="I16" i="1"/>
  <c r="G16" i="1"/>
  <c r="J16" i="1" s="1"/>
  <c r="M16" i="1" s="1"/>
  <c r="I18" i="1"/>
  <c r="G18" i="1"/>
  <c r="J18" i="1" s="1"/>
  <c r="M18" i="1" s="1"/>
  <c r="I17" i="1"/>
  <c r="G17" i="1"/>
  <c r="J17" i="1" s="1"/>
  <c r="M17" i="1" s="1"/>
  <c r="F10" i="1"/>
  <c r="G14" i="1" l="1"/>
  <c r="J14" i="1" s="1"/>
  <c r="M14" i="1" s="1"/>
  <c r="I12" i="1"/>
  <c r="I15" i="1"/>
  <c r="I11" i="1"/>
  <c r="G11" i="1"/>
  <c r="J11" i="1" s="1"/>
  <c r="M11" i="1" s="1"/>
  <c r="I10" i="1"/>
  <c r="G10" i="1"/>
  <c r="J10" i="1" s="1"/>
  <c r="M10" i="1" s="1"/>
</calcChain>
</file>

<file path=xl/sharedStrings.xml><?xml version="1.0" encoding="utf-8"?>
<sst xmlns="http://schemas.openxmlformats.org/spreadsheetml/2006/main" count="58" uniqueCount="27">
  <si>
    <t>Aursjoen</t>
  </si>
  <si>
    <t>Lesjaskogsvatn</t>
  </si>
  <si>
    <t>Harrtjonn</t>
  </si>
  <si>
    <t>Age</t>
  </si>
  <si>
    <t>Fork len.</t>
  </si>
  <si>
    <t>Wgt</t>
  </si>
  <si>
    <t>Egg dry wgt</t>
  </si>
  <si>
    <t>Studied</t>
  </si>
  <si>
    <t>Gen. time</t>
  </si>
  <si>
    <t>Int.g</t>
  </si>
  <si>
    <t>Diff.sd</t>
  </si>
  <si>
    <t>Rate.sd.g</t>
  </si>
  <si>
    <t>Diff</t>
  </si>
  <si>
    <t>Pool SD</t>
  </si>
  <si>
    <t>Log I</t>
  </si>
  <si>
    <t>Log R</t>
  </si>
  <si>
    <t>wgt</t>
  </si>
  <si>
    <t>sbn</t>
  </si>
  <si>
    <t>Log D</t>
  </si>
  <si>
    <t>Fork len</t>
  </si>
  <si>
    <t>Weight</t>
  </si>
  <si>
    <t>Egg dry wgt.</t>
  </si>
  <si>
    <t>L-H</t>
  </si>
  <si>
    <t>Int.g (2x)</t>
  </si>
  <si>
    <t>Separation</t>
  </si>
  <si>
    <t>L-A</t>
  </si>
  <si>
    <t>H-A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</si>
</sst>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000"/>
    <numFmt numFmtId="166" formatCode="0.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164" fontId="1" fillId="0" borderId="0" xfId="0" applyNumberFormat="1" applyFont="1"/>
    <xf numFmtId="165" fontId="0" fillId="0" borderId="0" xfId="0" applyNumberFormat="1"/>
    <xf numFmtId="166" fontId="0" fillId="0" borderId="0" xfId="0" applyNumberFormat="1"/>
    <xf numFmtId="0" fontId="0" fillId="0" borderId="0" xfId="0" applyAlignment="1">
      <alignment horizontal="center"/>
    </xf>
    <xf numFmtId="165" fontId="0" fillId="2" borderId="0" xfId="0" applyNumberFormat="1" applyFill="1"/>
    <xf numFmtId="1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abSelected="1" workbookViewId="0">
      <selection activeCell="J23" sqref="J23:K31"/>
    </sheetView>
  </sheetViews>
  <sheetFormatPr defaultRowHeight="15" x14ac:dyDescent="0.25"/>
  <cols>
    <col min="1" max="1" width="13.28515625" customWidth="1"/>
  </cols>
  <sheetData>
    <row r="1" spans="1:13" x14ac:dyDescent="0.25">
      <c r="B1" t="s">
        <v>1</v>
      </c>
      <c r="D1" t="s">
        <v>2</v>
      </c>
      <c r="F1" t="s">
        <v>0</v>
      </c>
      <c r="H1" t="s">
        <v>1</v>
      </c>
      <c r="J1" t="s">
        <v>2</v>
      </c>
      <c r="L1" t="s">
        <v>0</v>
      </c>
    </row>
    <row r="2" spans="1:13" x14ac:dyDescent="0.25">
      <c r="A2" t="s">
        <v>7</v>
      </c>
      <c r="B2">
        <v>1998</v>
      </c>
      <c r="D2">
        <v>1998</v>
      </c>
      <c r="F2">
        <v>1998</v>
      </c>
      <c r="H2">
        <v>1998</v>
      </c>
      <c r="J2">
        <v>1998</v>
      </c>
      <c r="L2">
        <v>1998</v>
      </c>
    </row>
    <row r="3" spans="1:13" x14ac:dyDescent="0.25">
      <c r="A3" t="s">
        <v>3</v>
      </c>
      <c r="B3">
        <v>1880</v>
      </c>
      <c r="D3">
        <v>1910</v>
      </c>
      <c r="F3">
        <v>1920</v>
      </c>
      <c r="H3">
        <v>1880</v>
      </c>
      <c r="J3">
        <v>1910</v>
      </c>
      <c r="L3">
        <v>1920</v>
      </c>
    </row>
    <row r="4" spans="1:13" x14ac:dyDescent="0.25">
      <c r="A4" t="s">
        <v>8</v>
      </c>
      <c r="B4">
        <v>6</v>
      </c>
      <c r="D4">
        <v>6</v>
      </c>
      <c r="F4">
        <v>6</v>
      </c>
      <c r="H4">
        <v>6</v>
      </c>
      <c r="J4">
        <v>6</v>
      </c>
      <c r="L4">
        <v>6</v>
      </c>
    </row>
    <row r="5" spans="1:13" x14ac:dyDescent="0.25">
      <c r="A5" t="s">
        <v>4</v>
      </c>
      <c r="B5">
        <v>308.39999999999998</v>
      </c>
      <c r="C5">
        <v>23.3</v>
      </c>
      <c r="D5">
        <v>326.10000000000002</v>
      </c>
      <c r="E5">
        <v>45.4</v>
      </c>
      <c r="F5">
        <v>376.2</v>
      </c>
      <c r="G5">
        <v>25.9</v>
      </c>
      <c r="H5" s="2">
        <f>LN(B5)</f>
        <v>5.7313976416891741</v>
      </c>
      <c r="I5" s="2">
        <f>C5/B5</f>
        <v>7.5551232166018167E-2</v>
      </c>
      <c r="J5" s="2">
        <f t="shared" ref="J5:L7" si="0">LN(D5)</f>
        <v>5.7872040827952738</v>
      </c>
      <c r="K5" s="2">
        <f>E5/D5</f>
        <v>0.13922109782275374</v>
      </c>
      <c r="L5" s="2">
        <f t="shared" si="0"/>
        <v>5.9301209168669295</v>
      </c>
      <c r="M5" s="2">
        <f>G5/F5</f>
        <v>6.8846358320042531E-2</v>
      </c>
    </row>
    <row r="6" spans="1:13" x14ac:dyDescent="0.25">
      <c r="A6" t="s">
        <v>5</v>
      </c>
      <c r="B6">
        <v>301.8</v>
      </c>
      <c r="C6">
        <v>71.2</v>
      </c>
      <c r="D6">
        <v>394</v>
      </c>
      <c r="E6">
        <v>173.1</v>
      </c>
      <c r="F6">
        <v>568.5</v>
      </c>
      <c r="G6">
        <v>104.5</v>
      </c>
      <c r="H6" s="2">
        <f t="shared" ref="H6:H7" si="1">LN(B6)</f>
        <v>5.7097645463337487</v>
      </c>
      <c r="I6" s="2">
        <f t="shared" ref="I6:I7" si="2">C6/B6</f>
        <v>0.23591782637508282</v>
      </c>
      <c r="J6" s="2">
        <f t="shared" si="0"/>
        <v>5.9763509092979339</v>
      </c>
      <c r="K6" s="2">
        <f t="shared" ref="K6:K7" si="3">E6/D6</f>
        <v>0.43934010152284264</v>
      </c>
      <c r="L6" s="2">
        <f t="shared" si="0"/>
        <v>6.3430013131905909</v>
      </c>
      <c r="M6" s="2">
        <f t="shared" ref="M6:M7" si="4">G6/F6</f>
        <v>0.18381706244503079</v>
      </c>
    </row>
    <row r="7" spans="1:13" x14ac:dyDescent="0.25">
      <c r="A7" t="s">
        <v>6</v>
      </c>
      <c r="B7">
        <v>3.64</v>
      </c>
      <c r="C7">
        <v>0.28000000000000003</v>
      </c>
      <c r="D7">
        <v>3.05</v>
      </c>
      <c r="E7">
        <v>0.36</v>
      </c>
      <c r="F7">
        <v>3.12</v>
      </c>
      <c r="G7">
        <v>0.4</v>
      </c>
      <c r="H7" s="2">
        <f t="shared" si="1"/>
        <v>1.2919836816486494</v>
      </c>
      <c r="I7" s="2">
        <f t="shared" si="2"/>
        <v>7.6923076923076927E-2</v>
      </c>
      <c r="J7" s="2">
        <f t="shared" si="0"/>
        <v>1.1151415906193203</v>
      </c>
      <c r="K7" s="2">
        <f t="shared" si="3"/>
        <v>0.11803278688524591</v>
      </c>
      <c r="L7" s="2">
        <f t="shared" si="0"/>
        <v>1.1378330018213911</v>
      </c>
      <c r="M7" s="2">
        <f t="shared" si="4"/>
        <v>0.12820512820512822</v>
      </c>
    </row>
    <row r="9" spans="1:13" x14ac:dyDescent="0.25">
      <c r="B9" t="s">
        <v>24</v>
      </c>
      <c r="C9" t="s">
        <v>23</v>
      </c>
      <c r="D9" t="s">
        <v>12</v>
      </c>
      <c r="E9" t="s">
        <v>13</v>
      </c>
      <c r="F9" t="s">
        <v>10</v>
      </c>
      <c r="G9" t="s">
        <v>11</v>
      </c>
      <c r="H9" t="s">
        <v>14</v>
      </c>
      <c r="I9" t="s">
        <v>18</v>
      </c>
      <c r="J9" t="s">
        <v>15</v>
      </c>
      <c r="K9" t="s">
        <v>17</v>
      </c>
      <c r="L9" t="s">
        <v>16</v>
      </c>
    </row>
    <row r="10" spans="1:13" x14ac:dyDescent="0.25">
      <c r="A10" t="s">
        <v>22</v>
      </c>
      <c r="B10">
        <v>88</v>
      </c>
      <c r="C10">
        <v>29</v>
      </c>
      <c r="D10" s="1">
        <f>J5-H5</f>
        <v>5.5806441106099669E-2</v>
      </c>
      <c r="E10" s="1">
        <f>AVERAGE(I5,K5)</f>
        <v>0.10738616499438595</v>
      </c>
      <c r="F10">
        <f>D10/E10</f>
        <v>0.51967998958727291</v>
      </c>
      <c r="G10">
        <f>ABS(F10)/C10</f>
        <v>1.7919999640940446E-2</v>
      </c>
      <c r="H10">
        <f>LOG10(C10)</f>
        <v>1.4623979978989561</v>
      </c>
      <c r="I10">
        <f>LOG10(ABS(F10))</f>
        <v>-0.28426400547681169</v>
      </c>
      <c r="J10">
        <f>LOG10(G10)</f>
        <v>-1.7466620033757678</v>
      </c>
      <c r="K10">
        <v>2</v>
      </c>
      <c r="L10">
        <f>1/C10</f>
        <v>3.4482758620689655E-2</v>
      </c>
      <c r="M10">
        <f>H10+J10</f>
        <v>-0.28426400547681174</v>
      </c>
    </row>
    <row r="11" spans="1:13" x14ac:dyDescent="0.25">
      <c r="A11" t="s">
        <v>22</v>
      </c>
      <c r="B11">
        <v>88</v>
      </c>
      <c r="C11">
        <v>29</v>
      </c>
      <c r="D11" s="1">
        <f>J6-H6</f>
        <v>0.26658636296418514</v>
      </c>
      <c r="E11" s="1">
        <f>AVERAGE(I6,K6)</f>
        <v>0.33762896394896275</v>
      </c>
      <c r="F11">
        <f t="shared" ref="F11:F18" si="5">D11/E11</f>
        <v>0.7895838077579248</v>
      </c>
      <c r="G11">
        <f t="shared" ref="G11:G18" si="6">ABS(F11)/C11</f>
        <v>2.7227027853721546E-2</v>
      </c>
      <c r="H11">
        <f t="shared" ref="H11:H18" si="7">LOG10(C11)</f>
        <v>1.4623979978989561</v>
      </c>
      <c r="I11">
        <f t="shared" ref="I11:I18" si="8">LOG10(ABS(F11))</f>
        <v>-0.10260176645985862</v>
      </c>
      <c r="J11">
        <f t="shared" ref="J11:J18" si="9">LOG10(G11)</f>
        <v>-1.5649997643588147</v>
      </c>
      <c r="K11">
        <v>2</v>
      </c>
      <c r="L11">
        <f t="shared" ref="L11:L18" si="10">1/C11</f>
        <v>3.4482758620689655E-2</v>
      </c>
      <c r="M11">
        <f t="shared" ref="M11:M18" si="11">H11+J11</f>
        <v>-0.10260176645985863</v>
      </c>
    </row>
    <row r="12" spans="1:13" x14ac:dyDescent="0.25">
      <c r="A12" t="s">
        <v>22</v>
      </c>
      <c r="B12">
        <v>88</v>
      </c>
      <c r="C12">
        <v>29</v>
      </c>
      <c r="D12" s="1">
        <f>J7-H7</f>
        <v>-0.17684209102932913</v>
      </c>
      <c r="E12" s="1">
        <f>AVERAGE(I7,K7)</f>
        <v>9.7477931904161416E-2</v>
      </c>
      <c r="F12">
        <f t="shared" si="5"/>
        <v>-1.8141756557083828</v>
      </c>
      <c r="G12">
        <f t="shared" si="6"/>
        <v>6.255778123132355E-2</v>
      </c>
      <c r="H12">
        <f t="shared" si="7"/>
        <v>1.4623979978989561</v>
      </c>
      <c r="I12">
        <f t="shared" si="8"/>
        <v>0.2586793348804019</v>
      </c>
      <c r="J12">
        <f t="shared" si="9"/>
        <v>-1.2037186630185541</v>
      </c>
      <c r="K12">
        <v>2</v>
      </c>
      <c r="L12">
        <f t="shared" si="10"/>
        <v>3.4482758620689655E-2</v>
      </c>
      <c r="M12">
        <f t="shared" si="11"/>
        <v>0.25867933488040196</v>
      </c>
    </row>
    <row r="13" spans="1:13" x14ac:dyDescent="0.25">
      <c r="A13" t="s">
        <v>26</v>
      </c>
      <c r="B13">
        <v>78</v>
      </c>
      <c r="C13">
        <f t="shared" ref="C13:C15" si="12">2*B13/6</f>
        <v>26</v>
      </c>
      <c r="D13" s="1">
        <f>L5-J5</f>
        <v>0.14291683407165579</v>
      </c>
      <c r="E13" s="1">
        <f>AVERAGE(K5,M5)</f>
        <v>0.10403372807139813</v>
      </c>
      <c r="F13">
        <f t="shared" si="5"/>
        <v>1.3737548074175738</v>
      </c>
      <c r="G13">
        <f t="shared" si="6"/>
        <v>5.2836723362214379E-2</v>
      </c>
      <c r="H13">
        <f t="shared" si="7"/>
        <v>1.414973347970818</v>
      </c>
      <c r="I13">
        <f t="shared" si="8"/>
        <v>0.13790922523593013</v>
      </c>
      <c r="J13">
        <f t="shared" si="9"/>
        <v>-1.2770641227348878</v>
      </c>
      <c r="K13">
        <v>2</v>
      </c>
      <c r="L13">
        <f t="shared" si="10"/>
        <v>3.8461538461538464E-2</v>
      </c>
      <c r="M13">
        <f t="shared" si="11"/>
        <v>0.13790922523593019</v>
      </c>
    </row>
    <row r="14" spans="1:13" x14ac:dyDescent="0.25">
      <c r="A14" t="s">
        <v>26</v>
      </c>
      <c r="B14">
        <v>78</v>
      </c>
      <c r="C14">
        <f t="shared" si="12"/>
        <v>26</v>
      </c>
      <c r="D14" s="1">
        <f t="shared" ref="D14:D15" si="13">L6-J6</f>
        <v>0.36665040389265702</v>
      </c>
      <c r="E14" s="1">
        <f t="shared" ref="E14:E15" si="14">AVERAGE(K6,M6)</f>
        <v>0.31157858198393673</v>
      </c>
      <c r="F14">
        <f t="shared" si="5"/>
        <v>1.176750987048139</v>
      </c>
      <c r="G14">
        <f t="shared" si="6"/>
        <v>4.5259653348005344E-2</v>
      </c>
      <c r="H14">
        <f t="shared" si="7"/>
        <v>1.414973347970818</v>
      </c>
      <c r="I14">
        <f t="shared" si="8"/>
        <v>7.0684571261092927E-2</v>
      </c>
      <c r="J14">
        <f t="shared" si="9"/>
        <v>-1.3442887767097251</v>
      </c>
      <c r="K14">
        <v>2</v>
      </c>
      <c r="L14">
        <f t="shared" si="10"/>
        <v>3.8461538461538464E-2</v>
      </c>
      <c r="M14">
        <f t="shared" si="11"/>
        <v>7.0684571261092843E-2</v>
      </c>
    </row>
    <row r="15" spans="1:13" x14ac:dyDescent="0.25">
      <c r="A15" t="s">
        <v>26</v>
      </c>
      <c r="B15">
        <v>78</v>
      </c>
      <c r="C15">
        <f t="shared" si="12"/>
        <v>26</v>
      </c>
      <c r="D15" s="1">
        <f t="shared" si="13"/>
        <v>2.2691411202070855E-2</v>
      </c>
      <c r="E15" s="1">
        <f t="shared" si="14"/>
        <v>0.12311895754518706</v>
      </c>
      <c r="F15">
        <f t="shared" si="5"/>
        <v>0.18430477039852017</v>
      </c>
      <c r="G15">
        <f t="shared" si="6"/>
        <v>7.0886450153276985E-3</v>
      </c>
      <c r="H15">
        <f t="shared" si="7"/>
        <v>1.414973347970818</v>
      </c>
      <c r="I15">
        <f t="shared" si="8"/>
        <v>-0.73446342370148132</v>
      </c>
      <c r="J15">
        <f t="shared" si="9"/>
        <v>-2.1494367716722995</v>
      </c>
      <c r="K15">
        <v>2</v>
      </c>
      <c r="L15">
        <f t="shared" si="10"/>
        <v>3.8461538461538464E-2</v>
      </c>
      <c r="M15">
        <f t="shared" si="11"/>
        <v>-0.73446342370148154</v>
      </c>
    </row>
    <row r="16" spans="1:13" x14ac:dyDescent="0.25">
      <c r="A16" t="s">
        <v>25</v>
      </c>
      <c r="B16">
        <v>88</v>
      </c>
      <c r="C16">
        <v>29</v>
      </c>
      <c r="D16" s="1">
        <f>L5-H5</f>
        <v>0.19872327517775545</v>
      </c>
      <c r="E16" s="1">
        <f>AVERAGE(I5,M5)</f>
        <v>7.2198795243030356E-2</v>
      </c>
      <c r="F16">
        <f t="shared" si="5"/>
        <v>2.7524458615802043</v>
      </c>
      <c r="G16">
        <f t="shared" si="6"/>
        <v>9.4911926261386351E-2</v>
      </c>
      <c r="H16">
        <f t="shared" si="7"/>
        <v>1.4623979978989561</v>
      </c>
      <c r="I16">
        <f t="shared" si="8"/>
        <v>0.43971878550093524</v>
      </c>
      <c r="J16">
        <f t="shared" si="9"/>
        <v>-1.0226792123980208</v>
      </c>
      <c r="K16">
        <v>2</v>
      </c>
      <c r="L16">
        <f t="shared" si="10"/>
        <v>3.4482758620689655E-2</v>
      </c>
      <c r="M16">
        <f t="shared" si="11"/>
        <v>0.43971878550093524</v>
      </c>
    </row>
    <row r="17" spans="1:13" x14ac:dyDescent="0.25">
      <c r="A17" t="s">
        <v>25</v>
      </c>
      <c r="B17">
        <v>88</v>
      </c>
      <c r="C17">
        <v>29</v>
      </c>
      <c r="D17" s="1">
        <f>L6-H6</f>
        <v>0.63323676685684216</v>
      </c>
      <c r="E17" s="1">
        <f>AVERAGE(I6,M6)</f>
        <v>0.20986744441005681</v>
      </c>
      <c r="F17">
        <f t="shared" si="5"/>
        <v>3.0173177580586081</v>
      </c>
      <c r="G17">
        <f t="shared" si="6"/>
        <v>0.10404543993305546</v>
      </c>
      <c r="H17">
        <f t="shared" si="7"/>
        <v>1.4623979978989561</v>
      </c>
      <c r="I17">
        <f t="shared" si="8"/>
        <v>0.47962104875790512</v>
      </c>
      <c r="J17">
        <f t="shared" si="9"/>
        <v>-0.98277694914105096</v>
      </c>
      <c r="K17">
        <v>2</v>
      </c>
      <c r="L17">
        <f t="shared" si="10"/>
        <v>3.4482758620689655E-2</v>
      </c>
      <c r="M17">
        <f t="shared" si="11"/>
        <v>0.47962104875790512</v>
      </c>
    </row>
    <row r="18" spans="1:13" x14ac:dyDescent="0.25">
      <c r="A18" t="s">
        <v>25</v>
      </c>
      <c r="B18">
        <v>88</v>
      </c>
      <c r="C18">
        <v>29</v>
      </c>
      <c r="D18" s="1">
        <f>L7-H7</f>
        <v>-0.15415067982725827</v>
      </c>
      <c r="E18" s="1">
        <f>AVERAGE(I7,M7)</f>
        <v>0.10256410256410257</v>
      </c>
      <c r="F18">
        <f t="shared" si="5"/>
        <v>-1.502969128315768</v>
      </c>
      <c r="G18">
        <f t="shared" si="6"/>
        <v>5.1826521666060964E-2</v>
      </c>
      <c r="H18">
        <f t="shared" si="7"/>
        <v>1.4623979978989561</v>
      </c>
      <c r="I18">
        <f t="shared" si="8"/>
        <v>0.17695006006807568</v>
      </c>
      <c r="J18">
        <f t="shared" si="9"/>
        <v>-1.2854479378308805</v>
      </c>
      <c r="K18">
        <v>2</v>
      </c>
      <c r="L18">
        <f t="shared" si="10"/>
        <v>3.4482758620689655E-2</v>
      </c>
      <c r="M18">
        <f t="shared" si="11"/>
        <v>0.17695006006807557</v>
      </c>
    </row>
    <row r="19" spans="1:13" x14ac:dyDescent="0.25">
      <c r="C19" s="1"/>
      <c r="D19" s="1"/>
    </row>
    <row r="20" spans="1:13" x14ac:dyDescent="0.25">
      <c r="C20" s="1"/>
      <c r="D20" s="1"/>
    </row>
    <row r="22" spans="1:13" x14ac:dyDescent="0.25">
      <c r="B22" t="s">
        <v>9</v>
      </c>
      <c r="C22" t="s">
        <v>10</v>
      </c>
      <c r="D22" t="s">
        <v>11</v>
      </c>
      <c r="E22" t="s">
        <v>14</v>
      </c>
      <c r="F22" t="s">
        <v>18</v>
      </c>
      <c r="G22" t="s">
        <v>15</v>
      </c>
      <c r="H22" s="5" t="s">
        <v>17</v>
      </c>
      <c r="I22" t="s">
        <v>16</v>
      </c>
    </row>
    <row r="23" spans="1:13" x14ac:dyDescent="0.25">
      <c r="A23" t="s">
        <v>22</v>
      </c>
      <c r="B23" s="7">
        <v>29</v>
      </c>
      <c r="C23" s="3">
        <v>0.51967998958727291</v>
      </c>
      <c r="D23" s="6">
        <v>1.7919999640940446E-2</v>
      </c>
      <c r="E23" s="3">
        <v>1.4623979978989561</v>
      </c>
      <c r="F23" s="3">
        <v>-0.28426400547681169</v>
      </c>
      <c r="G23" s="3">
        <v>-1.7466620033757678</v>
      </c>
      <c r="H23" s="5">
        <v>2</v>
      </c>
      <c r="I23" s="4">
        <v>3.4482758620689655E-2</v>
      </c>
      <c r="J23" t="s">
        <v>19</v>
      </c>
    </row>
    <row r="24" spans="1:13" x14ac:dyDescent="0.25">
      <c r="A24" t="s">
        <v>22</v>
      </c>
      <c r="B24" s="7">
        <v>29</v>
      </c>
      <c r="C24" s="3">
        <v>0.7895838077579248</v>
      </c>
      <c r="D24" s="6">
        <v>2.7227027853721546E-2</v>
      </c>
      <c r="E24" s="3">
        <v>1.4623979978989561</v>
      </c>
      <c r="F24" s="3">
        <v>-0.10260176645985862</v>
      </c>
      <c r="G24" s="3">
        <v>-1.5649997643588147</v>
      </c>
      <c r="H24" s="5">
        <v>2</v>
      </c>
      <c r="I24" s="4">
        <v>3.4482758620689655E-2</v>
      </c>
      <c r="J24" t="s">
        <v>20</v>
      </c>
    </row>
    <row r="25" spans="1:13" x14ac:dyDescent="0.25">
      <c r="A25" t="s">
        <v>22</v>
      </c>
      <c r="B25" s="7">
        <v>29</v>
      </c>
      <c r="C25" s="3">
        <v>-1.8141756557083828</v>
      </c>
      <c r="D25" s="6">
        <v>6.255778123132355E-2</v>
      </c>
      <c r="E25" s="3">
        <v>1.4623979978989561</v>
      </c>
      <c r="F25" s="3">
        <v>0.2586793348804019</v>
      </c>
      <c r="G25" s="3">
        <v>-1.2037186630185541</v>
      </c>
      <c r="H25" s="5">
        <v>2</v>
      </c>
      <c r="I25" s="4">
        <v>3.4482758620689655E-2</v>
      </c>
      <c r="J25" t="s">
        <v>21</v>
      </c>
    </row>
    <row r="26" spans="1:13" x14ac:dyDescent="0.25">
      <c r="A26" t="s">
        <v>26</v>
      </c>
      <c r="B26" s="7">
        <v>29</v>
      </c>
      <c r="C26" s="3">
        <v>2.7524458615802043</v>
      </c>
      <c r="D26" s="6">
        <v>9.4911926261386351E-2</v>
      </c>
      <c r="E26" s="3">
        <v>1.4623979978989561</v>
      </c>
      <c r="F26" s="3">
        <v>0.43971878550093524</v>
      </c>
      <c r="G26" s="3">
        <v>-1.0226792123980208</v>
      </c>
      <c r="H26" s="5">
        <v>2</v>
      </c>
      <c r="I26" s="4">
        <v>3.4482758620689655E-2</v>
      </c>
      <c r="J26" t="s">
        <v>19</v>
      </c>
    </row>
    <row r="27" spans="1:13" x14ac:dyDescent="0.25">
      <c r="A27" t="s">
        <v>26</v>
      </c>
      <c r="B27" s="7">
        <v>29</v>
      </c>
      <c r="C27" s="3">
        <v>3.0173177580586081</v>
      </c>
      <c r="D27" s="6">
        <v>0.10404543993305546</v>
      </c>
      <c r="E27" s="3">
        <v>1.4623979978989561</v>
      </c>
      <c r="F27" s="3">
        <v>0.47962104875790512</v>
      </c>
      <c r="G27" s="3">
        <v>-0.98277694914105096</v>
      </c>
      <c r="H27" s="5">
        <v>2</v>
      </c>
      <c r="I27" s="4">
        <v>3.4482758620689655E-2</v>
      </c>
      <c r="J27" t="s">
        <v>20</v>
      </c>
    </row>
    <row r="28" spans="1:13" x14ac:dyDescent="0.25">
      <c r="A28" t="s">
        <v>26</v>
      </c>
      <c r="B28" s="7">
        <v>29</v>
      </c>
      <c r="C28" s="3">
        <v>-1.502969128315768</v>
      </c>
      <c r="D28" s="6">
        <v>5.1826521666060964E-2</v>
      </c>
      <c r="E28" s="3">
        <v>1.4623979978989561</v>
      </c>
      <c r="F28" s="3">
        <v>0.17695006006807568</v>
      </c>
      <c r="G28" s="3">
        <v>-1.2854479378308805</v>
      </c>
      <c r="H28" s="5">
        <v>2</v>
      </c>
      <c r="I28" s="4">
        <v>3.4482758620689655E-2</v>
      </c>
      <c r="J28" t="s">
        <v>21</v>
      </c>
    </row>
    <row r="29" spans="1:13" x14ac:dyDescent="0.25">
      <c r="A29" t="s">
        <v>25</v>
      </c>
      <c r="B29" s="7">
        <v>26</v>
      </c>
      <c r="C29" s="3">
        <v>1.3737548074175738</v>
      </c>
      <c r="D29" s="6">
        <v>5.2836723362214379E-2</v>
      </c>
      <c r="E29" s="3">
        <v>1.414973347970818</v>
      </c>
      <c r="F29" s="3">
        <v>0.13790922523593013</v>
      </c>
      <c r="G29" s="3">
        <v>-1.2770641227348878</v>
      </c>
      <c r="H29" s="5">
        <v>2</v>
      </c>
      <c r="I29" s="4">
        <v>3.8461538461538464E-2</v>
      </c>
      <c r="J29" t="s">
        <v>19</v>
      </c>
    </row>
    <row r="30" spans="1:13" x14ac:dyDescent="0.25">
      <c r="A30" t="s">
        <v>25</v>
      </c>
      <c r="B30" s="7">
        <v>26</v>
      </c>
      <c r="C30" s="3">
        <v>1.176750987048139</v>
      </c>
      <c r="D30" s="6">
        <v>4.5259653348005344E-2</v>
      </c>
      <c r="E30" s="3">
        <v>1.414973347970818</v>
      </c>
      <c r="F30" s="3">
        <v>7.0684571261092927E-2</v>
      </c>
      <c r="G30" s="3">
        <v>-1.3442887767097251</v>
      </c>
      <c r="H30" s="5">
        <v>2</v>
      </c>
      <c r="I30" s="4">
        <v>3.8461538461538464E-2</v>
      </c>
      <c r="J30" t="s">
        <v>20</v>
      </c>
    </row>
    <row r="31" spans="1:13" x14ac:dyDescent="0.25">
      <c r="A31" t="s">
        <v>25</v>
      </c>
      <c r="B31" s="7">
        <v>26</v>
      </c>
      <c r="C31" s="3">
        <v>0.18430477039852017</v>
      </c>
      <c r="D31" s="6">
        <v>7.0886450153276985E-3</v>
      </c>
      <c r="E31" s="3">
        <v>1.414973347970818</v>
      </c>
      <c r="F31" s="3">
        <v>-0.73446342370148132</v>
      </c>
      <c r="G31" s="3">
        <v>-2.1494367716722995</v>
      </c>
      <c r="H31" s="5">
        <v>2</v>
      </c>
      <c r="I31" s="4">
        <v>3.8461538461538464E-2</v>
      </c>
      <c r="J31" t="s">
        <v>21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Michigan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D Gingerich</dc:creator>
  <cp:lastModifiedBy>Philip D Gingerich</cp:lastModifiedBy>
  <dcterms:created xsi:type="dcterms:W3CDTF">2018-02-25T02:44:21Z</dcterms:created>
  <dcterms:modified xsi:type="dcterms:W3CDTF">2019-05-17T21:26:42Z</dcterms:modified>
</cp:coreProperties>
</file>