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13395" windowHeight="130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4" i="1" l="1"/>
  <c r="B14" i="1"/>
  <c r="K13" i="1"/>
  <c r="K14" i="1"/>
  <c r="K15" i="1"/>
  <c r="K12" i="1"/>
  <c r="J13" i="1"/>
  <c r="J14" i="1"/>
  <c r="J15" i="1"/>
  <c r="J12" i="1"/>
  <c r="G13" i="1"/>
  <c r="G14" i="1"/>
  <c r="G15" i="1"/>
  <c r="G12" i="1"/>
  <c r="F13" i="1"/>
  <c r="H13" i="1"/>
  <c r="F14" i="1"/>
  <c r="H14" i="1"/>
  <c r="F15" i="1"/>
  <c r="H15" i="1"/>
  <c r="H12" i="1"/>
  <c r="F12" i="1"/>
  <c r="E13" i="1"/>
  <c r="E14" i="1"/>
  <c r="E15" i="1"/>
  <c r="E12" i="1"/>
  <c r="D13" i="1"/>
  <c r="D14" i="1"/>
  <c r="D15" i="1"/>
  <c r="D12" i="1"/>
  <c r="B15" i="1"/>
  <c r="B13" i="1"/>
  <c r="B12" i="1"/>
  <c r="A15" i="1"/>
  <c r="A13" i="1"/>
  <c r="A12" i="1"/>
  <c r="J7" i="1"/>
  <c r="J6" i="1"/>
  <c r="G7" i="1"/>
  <c r="G6" i="1"/>
  <c r="D7" i="1"/>
  <c r="D6" i="1"/>
  <c r="I7" i="1"/>
  <c r="I6" i="1"/>
  <c r="F7" i="1"/>
  <c r="F6" i="1"/>
  <c r="C7" i="1"/>
  <c r="C6" i="1"/>
</calcChain>
</file>

<file path=xl/sharedStrings.xml><?xml version="1.0" encoding="utf-8"?>
<sst xmlns="http://schemas.openxmlformats.org/spreadsheetml/2006/main" count="39" uniqueCount="24">
  <si>
    <t>Trait</t>
  </si>
  <si>
    <t>Nmar</t>
  </si>
  <si>
    <t>Mmar</t>
  </si>
  <si>
    <t>Smar</t>
  </si>
  <si>
    <t>Nlar</t>
  </si>
  <si>
    <t>Mlar</t>
  </si>
  <si>
    <t>Slar</t>
  </si>
  <si>
    <t>Nsma</t>
  </si>
  <si>
    <t>Msma</t>
  </si>
  <si>
    <t>Ssma</t>
  </si>
  <si>
    <t>Armor plates</t>
  </si>
  <si>
    <t>Int.g</t>
  </si>
  <si>
    <t>Diff.sd</t>
  </si>
  <si>
    <t>Rate.sd.g</t>
  </si>
  <si>
    <t>Log I</t>
  </si>
  <si>
    <t>Log D</t>
  </si>
  <si>
    <t>Log R</t>
  </si>
  <si>
    <t>sbn</t>
  </si>
  <si>
    <t>wgt</t>
  </si>
  <si>
    <t>sum</t>
  </si>
  <si>
    <t>diff</t>
  </si>
  <si>
    <t>poolsd</t>
  </si>
  <si>
    <t>Ln transf.</t>
  </si>
  <si>
    <t>Body len.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</si>
</sst>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0" borderId="0" xfId="0" applyFill="1"/>
    <xf numFmtId="0" fontId="0" fillId="2" borderId="0" xfId="0" applyFill="1"/>
    <xf numFmtId="164" fontId="0" fillId="2" borderId="0" xfId="0" applyNumberFormat="1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2" fontId="0" fillId="0" borderId="0" xfId="0" applyNumberFormat="1"/>
    <xf numFmtId="165" fontId="0" fillId="0" borderId="0" xfId="0" applyNumberFormat="1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164" fontId="0" fillId="5" borderId="0" xfId="0" applyNumberFormat="1" applyFill="1"/>
    <xf numFmtId="1" fontId="0" fillId="5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tabSelected="1" workbookViewId="0">
      <selection activeCell="C12" sqref="C12:C15"/>
    </sheetView>
  </sheetViews>
  <sheetFormatPr defaultRowHeight="15" x14ac:dyDescent="0.25"/>
  <sheetData>
    <row r="1" spans="1:12" x14ac:dyDescent="0.2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</row>
    <row r="2" spans="1:12" x14ac:dyDescent="0.25">
      <c r="A2" t="s">
        <v>23</v>
      </c>
      <c r="B2">
        <v>30</v>
      </c>
      <c r="C2" s="3">
        <v>56.7</v>
      </c>
      <c r="D2">
        <v>2.61</v>
      </c>
      <c r="E2">
        <v>30</v>
      </c>
      <c r="F2" s="3">
        <v>51.4</v>
      </c>
      <c r="G2">
        <v>3.06</v>
      </c>
      <c r="H2">
        <v>30</v>
      </c>
      <c r="I2" s="3">
        <v>43.7</v>
      </c>
      <c r="J2">
        <v>2.19</v>
      </c>
    </row>
    <row r="3" spans="1:12" x14ac:dyDescent="0.25">
      <c r="A3" t="s">
        <v>10</v>
      </c>
      <c r="B3">
        <v>30</v>
      </c>
      <c r="C3" s="3">
        <v>26.9</v>
      </c>
      <c r="D3">
        <v>5.81</v>
      </c>
      <c r="E3">
        <v>30</v>
      </c>
      <c r="F3" s="3">
        <v>21.6</v>
      </c>
      <c r="G3">
        <v>3.06</v>
      </c>
      <c r="H3">
        <v>30</v>
      </c>
      <c r="I3" s="3">
        <v>23.2</v>
      </c>
      <c r="J3">
        <v>6.59</v>
      </c>
    </row>
    <row r="4" spans="1:12" x14ac:dyDescent="0.25">
      <c r="C4" s="2"/>
      <c r="D4" s="2"/>
      <c r="E4" s="2"/>
      <c r="F4" s="2"/>
      <c r="G4" s="2"/>
      <c r="H4" s="2"/>
      <c r="I4" s="2"/>
    </row>
    <row r="5" spans="1:12" x14ac:dyDescent="0.25">
      <c r="A5" s="7" t="s">
        <v>22</v>
      </c>
      <c r="B5" s="7" t="s">
        <v>1</v>
      </c>
      <c r="C5" s="7" t="s">
        <v>2</v>
      </c>
      <c r="D5" s="7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</row>
    <row r="6" spans="1:12" x14ac:dyDescent="0.25">
      <c r="A6" t="s">
        <v>23</v>
      </c>
      <c r="B6">
        <v>30</v>
      </c>
      <c r="C6" s="4">
        <f>LN(C2)</f>
        <v>4.0377742107337067</v>
      </c>
      <c r="D6" s="1">
        <f>D2/C2</f>
        <v>4.6031746031746028E-2</v>
      </c>
      <c r="E6">
        <v>30</v>
      </c>
      <c r="F6" s="4">
        <f>LN(F2)</f>
        <v>3.9396381724611196</v>
      </c>
      <c r="G6" s="1">
        <f>G2/F2</f>
        <v>5.9533073929961093E-2</v>
      </c>
      <c r="H6">
        <v>30</v>
      </c>
      <c r="I6" s="4">
        <f>LN(I2)</f>
        <v>3.7773481021015445</v>
      </c>
      <c r="J6" s="1">
        <f>J2/I2</f>
        <v>5.0114416475972534E-2</v>
      </c>
    </row>
    <row r="7" spans="1:12" x14ac:dyDescent="0.25">
      <c r="A7" t="s">
        <v>10</v>
      </c>
      <c r="B7">
        <v>30</v>
      </c>
      <c r="C7" s="4">
        <f>LN(C3)</f>
        <v>3.2921262866077932</v>
      </c>
      <c r="D7" s="1">
        <f>D3/C3</f>
        <v>0.21598513011152415</v>
      </c>
      <c r="E7">
        <v>30</v>
      </c>
      <c r="F7" s="4">
        <f>LN(F3)</f>
        <v>3.0726933146901194</v>
      </c>
      <c r="G7" s="1">
        <f>G3/F3</f>
        <v>0.14166666666666666</v>
      </c>
      <c r="H7">
        <v>30</v>
      </c>
      <c r="I7" s="4">
        <f>LN(I3)</f>
        <v>3.1441522786722644</v>
      </c>
      <c r="J7" s="1">
        <f>J3/I3</f>
        <v>0.28405172413793106</v>
      </c>
    </row>
    <row r="11" spans="1:12" x14ac:dyDescent="0.25">
      <c r="A11" s="7" t="s">
        <v>20</v>
      </c>
      <c r="B11" s="7" t="s">
        <v>21</v>
      </c>
      <c r="C11" s="7" t="s">
        <v>11</v>
      </c>
      <c r="D11" s="7" t="s">
        <v>12</v>
      </c>
      <c r="E11" s="7" t="s">
        <v>13</v>
      </c>
      <c r="F11" s="7" t="s">
        <v>14</v>
      </c>
      <c r="G11" s="7" t="s">
        <v>15</v>
      </c>
      <c r="H11" s="7" t="s">
        <v>16</v>
      </c>
      <c r="I11" s="10" t="s">
        <v>17</v>
      </c>
      <c r="J11" s="7" t="s">
        <v>18</v>
      </c>
      <c r="K11" s="7" t="s">
        <v>19</v>
      </c>
    </row>
    <row r="12" spans="1:12" x14ac:dyDescent="0.25">
      <c r="A12" s="5">
        <f>F6-C6</f>
        <v>-9.8136038272587101E-2</v>
      </c>
      <c r="B12" s="6">
        <f>SQRT(0.5*(D6^2+G6^2))</f>
        <v>5.3212350701136009E-2</v>
      </c>
      <c r="C12" s="13">
        <v>1</v>
      </c>
      <c r="D12" s="1">
        <f>A12/B12</f>
        <v>-1.8442342234373801</v>
      </c>
      <c r="E12" s="12">
        <f>ABS(D12)/C12</f>
        <v>1.8442342234373801</v>
      </c>
      <c r="F12" s="1">
        <f>LOG10(C12)</f>
        <v>0</v>
      </c>
      <c r="G12" s="1">
        <f>LOG10(ABS(D12))</f>
        <v>0.26581607695980825</v>
      </c>
      <c r="H12" s="1">
        <f t="shared" ref="H12" si="0">LOG10(E12)</f>
        <v>0.26581607695980825</v>
      </c>
      <c r="I12" s="11">
        <v>1</v>
      </c>
      <c r="J12" s="9">
        <f>1/C12</f>
        <v>1</v>
      </c>
      <c r="K12" s="8">
        <f>F12+H12</f>
        <v>0.26581607695980825</v>
      </c>
      <c r="L12" t="s">
        <v>23</v>
      </c>
    </row>
    <row r="13" spans="1:12" x14ac:dyDescent="0.25">
      <c r="A13" s="5">
        <f>F7-C7</f>
        <v>-0.21943297191767375</v>
      </c>
      <c r="B13" s="6">
        <f>SQRT(0.5*(D7^2+G7^2))</f>
        <v>0.18264586071649211</v>
      </c>
      <c r="C13" s="13">
        <v>1</v>
      </c>
      <c r="D13" s="1">
        <f t="shared" ref="D13:D15" si="1">A13/B13</f>
        <v>-1.2014122359897528</v>
      </c>
      <c r="E13" s="12">
        <f t="shared" ref="E13:E15" si="2">ABS(D13)/C13</f>
        <v>1.2014122359897528</v>
      </c>
      <c r="F13" s="1">
        <f t="shared" ref="F13:F15" si="3">LOG10(C13)</f>
        <v>0</v>
      </c>
      <c r="G13" s="1">
        <f t="shared" ref="G13:G15" si="4">LOG10(ABS(D13))</f>
        <v>7.9692050780779899E-2</v>
      </c>
      <c r="H13" s="1">
        <f t="shared" ref="H13:H15" si="5">LOG10(E13)</f>
        <v>7.9692050780779899E-2</v>
      </c>
      <c r="I13" s="11">
        <v>1</v>
      </c>
      <c r="J13" s="9">
        <f t="shared" ref="J13:J15" si="6">1/C13</f>
        <v>1</v>
      </c>
      <c r="K13" s="8">
        <f t="shared" ref="K13:K15" si="7">F13+H13</f>
        <v>7.9692050780779899E-2</v>
      </c>
      <c r="L13" t="s">
        <v>10</v>
      </c>
    </row>
    <row r="14" spans="1:12" x14ac:dyDescent="0.25">
      <c r="A14" s="5">
        <f>I6-C6</f>
        <v>-0.2604261086321622</v>
      </c>
      <c r="B14" s="6">
        <f>SQRT(0.5*(D6^2+J6^2))</f>
        <v>4.8116402512336655E-2</v>
      </c>
      <c r="C14" s="13">
        <v>1</v>
      </c>
      <c r="D14" s="1">
        <f t="shared" si="1"/>
        <v>-5.4124185316096947</v>
      </c>
      <c r="E14" s="12">
        <f t="shared" si="2"/>
        <v>5.4124185316096947</v>
      </c>
      <c r="F14" s="1">
        <f t="shared" si="3"/>
        <v>0</v>
      </c>
      <c r="G14" s="1">
        <f t="shared" si="4"/>
        <v>0.73339137235659235</v>
      </c>
      <c r="H14" s="1">
        <f t="shared" si="5"/>
        <v>0.73339137235659235</v>
      </c>
      <c r="I14" s="11">
        <v>1</v>
      </c>
      <c r="J14" s="9">
        <f t="shared" si="6"/>
        <v>1</v>
      </c>
      <c r="K14" s="8">
        <f t="shared" si="7"/>
        <v>0.73339137235659235</v>
      </c>
      <c r="L14" t="s">
        <v>23</v>
      </c>
    </row>
    <row r="15" spans="1:12" x14ac:dyDescent="0.25">
      <c r="A15" s="5">
        <f>I7-C7</f>
        <v>-0.14797400793552873</v>
      </c>
      <c r="B15" s="6">
        <f>SQRT(0.5*(D7^2+J7^2))</f>
        <v>0.25232415502189171</v>
      </c>
      <c r="C15" s="13">
        <v>1</v>
      </c>
      <c r="D15" s="1">
        <f t="shared" si="1"/>
        <v>-0.58644408389157376</v>
      </c>
      <c r="E15" s="12">
        <f t="shared" si="2"/>
        <v>0.58644408389157376</v>
      </c>
      <c r="F15" s="1">
        <f t="shared" si="3"/>
        <v>0</v>
      </c>
      <c r="G15" s="1">
        <f t="shared" si="4"/>
        <v>-0.23177339056467874</v>
      </c>
      <c r="H15" s="1">
        <f t="shared" si="5"/>
        <v>-0.23177339056467874</v>
      </c>
      <c r="I15" s="11">
        <v>1</v>
      </c>
      <c r="J15" s="9">
        <f t="shared" si="6"/>
        <v>1</v>
      </c>
      <c r="K15" s="8">
        <f t="shared" si="7"/>
        <v>-0.23177339056467874</v>
      </c>
      <c r="L15" t="s">
        <v>10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Michigan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D Gingerich</dc:creator>
  <cp:lastModifiedBy>Philip D Gingerich</cp:lastModifiedBy>
  <dcterms:created xsi:type="dcterms:W3CDTF">2018-02-28T19:28:21Z</dcterms:created>
  <dcterms:modified xsi:type="dcterms:W3CDTF">2019-05-17T20:38:47Z</dcterms:modified>
</cp:coreProperties>
</file>