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025" windowHeight="12300"/>
  </bookViews>
  <sheets>
    <sheet name="Lister1989_Table01" sheetId="1" r:id="rId1"/>
  </sheets>
  <calcPr calcId="145621"/>
</workbook>
</file>

<file path=xl/calcChain.xml><?xml version="1.0" encoding="utf-8"?>
<calcChain xmlns="http://schemas.openxmlformats.org/spreadsheetml/2006/main">
  <c r="M33" i="1" l="1"/>
  <c r="I37" i="1"/>
  <c r="I38" i="1"/>
  <c r="I39" i="1"/>
  <c r="I40" i="1"/>
  <c r="I41" i="1"/>
  <c r="I42" i="1"/>
  <c r="I43" i="1"/>
  <c r="I44" i="1"/>
  <c r="I45" i="1"/>
  <c r="I36" i="1"/>
  <c r="F37" i="1"/>
  <c r="F38" i="1"/>
  <c r="F39" i="1"/>
  <c r="F40" i="1"/>
  <c r="F41" i="1"/>
  <c r="F42" i="1"/>
  <c r="F43" i="1"/>
  <c r="F44" i="1"/>
  <c r="F45" i="1"/>
  <c r="F36" i="1"/>
  <c r="E37" i="1"/>
  <c r="G37" i="1"/>
  <c r="E38" i="1"/>
  <c r="J38" i="1" s="1"/>
  <c r="E39" i="1"/>
  <c r="E40" i="1"/>
  <c r="E41" i="1"/>
  <c r="E42" i="1"/>
  <c r="E43" i="1"/>
  <c r="E44" i="1"/>
  <c r="G44" i="1"/>
  <c r="E45" i="1"/>
  <c r="J45" i="1" s="1"/>
  <c r="G45" i="1"/>
  <c r="E36" i="1"/>
  <c r="D36" i="1"/>
  <c r="D37" i="1"/>
  <c r="D38" i="1"/>
  <c r="G38" i="1" s="1"/>
  <c r="D39" i="1"/>
  <c r="G39" i="1" s="1"/>
  <c r="J39" i="1" s="1"/>
  <c r="D40" i="1"/>
  <c r="G40" i="1" s="1"/>
  <c r="D41" i="1"/>
  <c r="G41" i="1" s="1"/>
  <c r="D42" i="1"/>
  <c r="G42" i="1" s="1"/>
  <c r="J42" i="1" s="1"/>
  <c r="D43" i="1"/>
  <c r="G43" i="1" s="1"/>
  <c r="J43" i="1" s="1"/>
  <c r="D44" i="1"/>
  <c r="D45" i="1"/>
  <c r="B34" i="1"/>
  <c r="I34" i="1"/>
  <c r="I33" i="1"/>
  <c r="G21" i="1"/>
  <c r="G22" i="1"/>
  <c r="G23" i="1"/>
  <c r="G24" i="1"/>
  <c r="G25" i="1"/>
  <c r="G26" i="1"/>
  <c r="G27" i="1"/>
  <c r="G29" i="1"/>
  <c r="G30" i="1"/>
  <c r="G31" i="1"/>
  <c r="F21" i="1"/>
  <c r="F22" i="1"/>
  <c r="F23" i="1"/>
  <c r="F24" i="1"/>
  <c r="F25" i="1"/>
  <c r="H25" i="1" s="1"/>
  <c r="F26" i="1"/>
  <c r="F27" i="1"/>
  <c r="F28" i="1"/>
  <c r="F29" i="1"/>
  <c r="F30" i="1"/>
  <c r="F31" i="1"/>
  <c r="F20" i="1"/>
  <c r="D21" i="1"/>
  <c r="D22" i="1"/>
  <c r="D23" i="1"/>
  <c r="D24" i="1"/>
  <c r="D26" i="1"/>
  <c r="D27" i="1"/>
  <c r="D28" i="1"/>
  <c r="D29" i="1"/>
  <c r="D20" i="1"/>
  <c r="J44" i="1" l="1"/>
  <c r="J37" i="1"/>
  <c r="J41" i="1"/>
  <c r="J40" i="1"/>
  <c r="M39" i="1"/>
  <c r="M36" i="1"/>
  <c r="M37" i="1"/>
  <c r="G36" i="1"/>
  <c r="J36" i="1" s="1"/>
  <c r="M38" i="1"/>
  <c r="H27" i="1"/>
  <c r="H24" i="1"/>
  <c r="H31" i="1"/>
  <c r="H23" i="1"/>
  <c r="H26" i="1"/>
  <c r="H30" i="1"/>
  <c r="H29" i="1"/>
  <c r="H22" i="1"/>
  <c r="H21" i="1"/>
</calcChain>
</file>

<file path=xl/sharedStrings.xml><?xml version="1.0" encoding="utf-8"?>
<sst xmlns="http://schemas.openxmlformats.org/spreadsheetml/2006/main" count="90" uniqueCount="44">
  <si>
    <t>Belle</t>
  </si>
  <si>
    <t>Hougue</t>
  </si>
  <si>
    <t>Element</t>
  </si>
  <si>
    <t>Meas.</t>
  </si>
  <si>
    <t>spec.</t>
  </si>
  <si>
    <t>Mean</t>
  </si>
  <si>
    <t>s.d.</t>
  </si>
  <si>
    <t>n</t>
  </si>
  <si>
    <t>Length</t>
  </si>
  <si>
    <t>Humerus</t>
  </si>
  <si>
    <t>Radius</t>
  </si>
  <si>
    <t>prox. w.</t>
  </si>
  <si>
    <t>Metacarpal</t>
  </si>
  <si>
    <t>Femur</t>
  </si>
  <si>
    <t>prox. head w.</t>
  </si>
  <si>
    <t>Tibia</t>
  </si>
  <si>
    <t>dist. w.</t>
  </si>
  <si>
    <t>Metatarsal</t>
  </si>
  <si>
    <t>dist. condyle d.</t>
  </si>
  <si>
    <t>Phalanx II</t>
  </si>
  <si>
    <t>British</t>
  </si>
  <si>
    <t>Ipswichian</t>
  </si>
  <si>
    <t>P4/</t>
  </si>
  <si>
    <t>M1/</t>
  </si>
  <si>
    <t>M2/</t>
  </si>
  <si>
    <t>M/1</t>
  </si>
  <si>
    <t>M/2</t>
  </si>
  <si>
    <t>Diff.sd</t>
  </si>
  <si>
    <r>
      <t xml:space="preserve">The generation time for </t>
    </r>
    <r>
      <rPr>
        <i/>
        <sz val="12"/>
        <color theme="1"/>
        <rFont val="Times New Roman"/>
        <family val="1"/>
      </rPr>
      <t>C. elephas</t>
    </r>
    <r>
      <rPr>
        <sz val="12"/>
        <color theme="1"/>
        <rFont val="Times New Roman"/>
        <family val="1"/>
      </rPr>
      <t xml:space="preserve"> is 8.33 years (Kruuk et al. 2002), </t>
    </r>
  </si>
  <si>
    <t>generation time</t>
  </si>
  <si>
    <t>I.g</t>
  </si>
  <si>
    <t>D.sd</t>
  </si>
  <si>
    <t>R.sd.g</t>
  </si>
  <si>
    <t>Log I</t>
  </si>
  <si>
    <t>Log D</t>
  </si>
  <si>
    <t>Log R</t>
  </si>
  <si>
    <t>Wgt.</t>
  </si>
  <si>
    <t>sbn</t>
  </si>
  <si>
    <t>LI+LR</t>
  </si>
  <si>
    <t>Base rates</t>
  </si>
  <si>
    <t>Count</t>
  </si>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</sst>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165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5" fontId="0" fillId="34" borderId="0" xfId="0" applyNumberFormat="1" applyFill="1"/>
    <xf numFmtId="164" fontId="0" fillId="33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/>
    <xf numFmtId="166" fontId="0" fillId="0" borderId="0" xfId="0" applyNumberFormat="1"/>
    <xf numFmtId="11" fontId="0" fillId="0" borderId="0" xfId="0" applyNumberFormat="1"/>
    <xf numFmtId="166" fontId="0" fillId="0" borderId="0" xfId="0" applyNumberFormat="1" applyAlignment="1">
      <alignment horizontal="center"/>
    </xf>
    <xf numFmtId="0" fontId="0" fillId="36" borderId="0" xfId="0" applyFill="1"/>
    <xf numFmtId="11" fontId="0" fillId="36" borderId="0" xfId="0" applyNumberFormat="1" applyFill="1"/>
    <xf numFmtId="0" fontId="0" fillId="0" borderId="0" xfId="0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21" workbookViewId="0"/>
  </sheetViews>
  <sheetFormatPr defaultRowHeight="15" x14ac:dyDescent="0.25"/>
  <cols>
    <col min="2" max="2" width="14.28515625" customWidth="1"/>
    <col min="3" max="3" width="9.140625" style="3" customWidth="1"/>
    <col min="5" max="5" width="7" style="3" customWidth="1"/>
    <col min="11" max="11" width="3.140625" customWidth="1"/>
  </cols>
  <sheetData>
    <row r="1" spans="1:7" x14ac:dyDescent="0.25">
      <c r="C1" s="13"/>
      <c r="D1" s="4" t="s">
        <v>0</v>
      </c>
      <c r="E1" s="21" t="s">
        <v>20</v>
      </c>
      <c r="F1" s="21"/>
      <c r="G1" s="21"/>
    </row>
    <row r="2" spans="1:7" x14ac:dyDescent="0.25">
      <c r="C2" s="13"/>
      <c r="D2" s="4" t="s">
        <v>1</v>
      </c>
      <c r="E2" s="21" t="s">
        <v>21</v>
      </c>
      <c r="F2" s="21"/>
      <c r="G2" s="21"/>
    </row>
    <row r="3" spans="1:7" x14ac:dyDescent="0.25">
      <c r="A3" s="10" t="s">
        <v>2</v>
      </c>
      <c r="B3" s="10" t="s">
        <v>3</v>
      </c>
      <c r="C3" s="11" t="s">
        <v>7</v>
      </c>
      <c r="D3" s="10" t="s">
        <v>4</v>
      </c>
      <c r="E3" s="11" t="s">
        <v>7</v>
      </c>
      <c r="F3" s="10" t="s">
        <v>5</v>
      </c>
      <c r="G3" s="10" t="s">
        <v>6</v>
      </c>
    </row>
    <row r="4" spans="1:7" x14ac:dyDescent="0.25">
      <c r="A4" t="s">
        <v>22</v>
      </c>
      <c r="B4" t="s">
        <v>8</v>
      </c>
      <c r="C4" s="13">
        <v>1</v>
      </c>
      <c r="D4" s="9">
        <v>10</v>
      </c>
      <c r="E4" s="12">
        <v>1</v>
      </c>
      <c r="F4" s="7">
        <v>12.2</v>
      </c>
      <c r="G4" s="8"/>
    </row>
    <row r="5" spans="1:7" x14ac:dyDescent="0.25">
      <c r="A5" t="s">
        <v>23</v>
      </c>
      <c r="B5" t="s">
        <v>8</v>
      </c>
      <c r="C5" s="13">
        <v>1</v>
      </c>
      <c r="D5" s="9">
        <v>15.7</v>
      </c>
      <c r="E5" s="12">
        <v>12</v>
      </c>
      <c r="F5" s="7">
        <v>20.49</v>
      </c>
      <c r="G5" s="8">
        <v>0.88400000000000001</v>
      </c>
    </row>
    <row r="6" spans="1:7" x14ac:dyDescent="0.25">
      <c r="A6" t="s">
        <v>24</v>
      </c>
      <c r="B6" t="s">
        <v>8</v>
      </c>
      <c r="C6" s="13">
        <v>1</v>
      </c>
      <c r="D6" s="9">
        <v>15.1</v>
      </c>
      <c r="E6" s="12">
        <v>12</v>
      </c>
      <c r="F6" s="7">
        <v>22.09</v>
      </c>
      <c r="G6" s="8">
        <v>1.026</v>
      </c>
    </row>
    <row r="7" spans="1:7" x14ac:dyDescent="0.25">
      <c r="A7" t="s">
        <v>25</v>
      </c>
      <c r="B7" t="s">
        <v>8</v>
      </c>
      <c r="C7" s="13">
        <v>1</v>
      </c>
      <c r="D7" s="9">
        <v>15</v>
      </c>
      <c r="E7" s="12">
        <v>4</v>
      </c>
      <c r="F7" s="7">
        <v>18.850000000000001</v>
      </c>
      <c r="G7" s="8">
        <v>0.88900000000000001</v>
      </c>
    </row>
    <row r="8" spans="1:7" x14ac:dyDescent="0.25">
      <c r="A8" t="s">
        <v>26</v>
      </c>
      <c r="B8" t="s">
        <v>8</v>
      </c>
      <c r="C8" s="13">
        <v>1</v>
      </c>
      <c r="D8" s="9">
        <v>17.100000000000001</v>
      </c>
      <c r="E8" s="12">
        <v>5</v>
      </c>
      <c r="F8" s="7">
        <v>22.5</v>
      </c>
      <c r="G8" s="8">
        <v>1.5840000000000001</v>
      </c>
    </row>
    <row r="9" spans="1:7" x14ac:dyDescent="0.25">
      <c r="A9" t="s">
        <v>9</v>
      </c>
      <c r="B9" t="s">
        <v>18</v>
      </c>
      <c r="C9" s="13">
        <v>1</v>
      </c>
      <c r="D9" s="9">
        <v>23.4</v>
      </c>
      <c r="E9" s="12">
        <v>6</v>
      </c>
      <c r="F9" s="7">
        <v>45.18</v>
      </c>
      <c r="G9" s="8">
        <v>3.008</v>
      </c>
    </row>
    <row r="10" spans="1:7" x14ac:dyDescent="0.25">
      <c r="A10" t="s">
        <v>9</v>
      </c>
      <c r="B10" t="s">
        <v>18</v>
      </c>
      <c r="C10" s="13">
        <v>1</v>
      </c>
      <c r="D10" s="9">
        <v>22.1</v>
      </c>
      <c r="E10" s="12">
        <v>6</v>
      </c>
      <c r="F10" s="7">
        <v>45.18</v>
      </c>
      <c r="G10" s="8">
        <v>3.008</v>
      </c>
    </row>
    <row r="11" spans="1:7" x14ac:dyDescent="0.25">
      <c r="A11" t="s">
        <v>10</v>
      </c>
      <c r="B11" t="s">
        <v>11</v>
      </c>
      <c r="C11" s="13">
        <v>1</v>
      </c>
      <c r="D11" s="9">
        <v>35.5</v>
      </c>
      <c r="E11" s="12">
        <v>4</v>
      </c>
      <c r="F11" s="7">
        <v>62.95</v>
      </c>
      <c r="G11" s="8">
        <v>3.4649999999999999</v>
      </c>
    </row>
    <row r="12" spans="1:7" x14ac:dyDescent="0.25">
      <c r="A12" t="s">
        <v>12</v>
      </c>
      <c r="B12" t="s">
        <v>11</v>
      </c>
      <c r="C12" s="13">
        <v>1</v>
      </c>
      <c r="D12" s="9">
        <v>22.5</v>
      </c>
      <c r="E12" s="12">
        <v>6</v>
      </c>
      <c r="F12" s="7">
        <v>43.17</v>
      </c>
      <c r="G12" s="8">
        <v>2.1040000000000001</v>
      </c>
    </row>
    <row r="13" spans="1:7" x14ac:dyDescent="0.25">
      <c r="A13" t="s">
        <v>13</v>
      </c>
      <c r="B13" t="s">
        <v>14</v>
      </c>
      <c r="C13" s="13">
        <v>1</v>
      </c>
      <c r="D13" s="9">
        <v>23</v>
      </c>
      <c r="E13" s="12">
        <v>1</v>
      </c>
      <c r="F13" s="7">
        <v>38</v>
      </c>
      <c r="G13" s="6"/>
    </row>
    <row r="14" spans="1:7" x14ac:dyDescent="0.25">
      <c r="A14" t="s">
        <v>15</v>
      </c>
      <c r="B14" t="s">
        <v>16</v>
      </c>
      <c r="C14" s="13">
        <v>1</v>
      </c>
      <c r="D14" s="9">
        <v>29</v>
      </c>
      <c r="E14" s="12">
        <v>5</v>
      </c>
      <c r="F14" s="7">
        <v>53.1</v>
      </c>
      <c r="G14" s="8">
        <v>3.5129999999999999</v>
      </c>
    </row>
    <row r="15" spans="1:7" x14ac:dyDescent="0.25">
      <c r="A15" t="s">
        <v>17</v>
      </c>
      <c r="B15" t="s">
        <v>11</v>
      </c>
      <c r="C15" s="13">
        <v>1</v>
      </c>
      <c r="D15" s="9">
        <v>22</v>
      </c>
      <c r="E15" s="12">
        <v>3</v>
      </c>
      <c r="F15" s="7">
        <v>39.83</v>
      </c>
      <c r="G15" s="8">
        <v>1.097</v>
      </c>
    </row>
    <row r="16" spans="1:7" x14ac:dyDescent="0.25">
      <c r="A16" t="s">
        <v>17</v>
      </c>
      <c r="B16" t="s">
        <v>11</v>
      </c>
      <c r="C16" s="13">
        <v>1</v>
      </c>
      <c r="D16" s="9">
        <v>22.5</v>
      </c>
      <c r="E16" s="12">
        <v>3</v>
      </c>
      <c r="F16" s="7">
        <v>39.83</v>
      </c>
      <c r="G16" s="8">
        <v>1.097</v>
      </c>
    </row>
    <row r="17" spans="1:10" x14ac:dyDescent="0.25">
      <c r="A17" t="s">
        <v>19</v>
      </c>
      <c r="B17" t="s">
        <v>11</v>
      </c>
      <c r="C17" s="13">
        <v>1</v>
      </c>
      <c r="D17" s="4">
        <v>13.3</v>
      </c>
      <c r="E17" s="12">
        <v>33</v>
      </c>
      <c r="F17" s="7">
        <v>21.84</v>
      </c>
      <c r="G17" s="8">
        <v>1.3220000000000001</v>
      </c>
    </row>
    <row r="18" spans="1:10" x14ac:dyDescent="0.25">
      <c r="A18" t="s">
        <v>19</v>
      </c>
      <c r="B18" t="s">
        <v>11</v>
      </c>
      <c r="C18" s="13">
        <v>1</v>
      </c>
      <c r="D18" s="4">
        <v>13.4</v>
      </c>
      <c r="E18" s="12">
        <v>33</v>
      </c>
      <c r="F18" s="7">
        <v>21.84</v>
      </c>
      <c r="G18" s="8">
        <v>1.3220000000000001</v>
      </c>
    </row>
    <row r="19" spans="1:10" x14ac:dyDescent="0.25">
      <c r="A19" s="10" t="s">
        <v>2</v>
      </c>
      <c r="B19" s="10" t="s">
        <v>3</v>
      </c>
      <c r="C19" s="11" t="s">
        <v>7</v>
      </c>
      <c r="D19" s="10" t="s">
        <v>4</v>
      </c>
      <c r="E19" s="11" t="s">
        <v>7</v>
      </c>
      <c r="F19" s="10" t="s">
        <v>5</v>
      </c>
      <c r="G19" s="10" t="s">
        <v>6</v>
      </c>
      <c r="H19" s="10" t="s">
        <v>27</v>
      </c>
    </row>
    <row r="20" spans="1:10" x14ac:dyDescent="0.25">
      <c r="A20" t="s">
        <v>22</v>
      </c>
      <c r="B20" t="s">
        <v>8</v>
      </c>
      <c r="C20" s="13">
        <v>1</v>
      </c>
      <c r="D20" s="5">
        <f>LN(D4)</f>
        <v>2.3025850929940459</v>
      </c>
      <c r="E20" s="12">
        <v>1</v>
      </c>
      <c r="F20" s="8">
        <f>LN(F4)</f>
        <v>2.5014359517392109</v>
      </c>
      <c r="G20" s="8"/>
      <c r="H20" s="15"/>
    </row>
    <row r="21" spans="1:10" x14ac:dyDescent="0.25">
      <c r="A21" t="s">
        <v>23</v>
      </c>
      <c r="B21" t="s">
        <v>8</v>
      </c>
      <c r="C21" s="13">
        <v>1</v>
      </c>
      <c r="D21" s="5">
        <f t="shared" ref="D21:D24" si="0">LN(D5)</f>
        <v>2.7536607123542622</v>
      </c>
      <c r="E21" s="12">
        <v>12</v>
      </c>
      <c r="F21" s="8">
        <f t="shared" ref="F21:F25" si="1">LN(F5)</f>
        <v>3.0199369622508083</v>
      </c>
      <c r="G21" s="8">
        <f t="shared" ref="G21:G25" si="2">-G5/F5</f>
        <v>-4.314299658369937E-2</v>
      </c>
      <c r="H21" s="15">
        <f t="shared" ref="H21:H31" si="3">(F21-D21)/G21</f>
        <v>-6.1719461090274077</v>
      </c>
    </row>
    <row r="22" spans="1:10" x14ac:dyDescent="0.25">
      <c r="A22" t="s">
        <v>24</v>
      </c>
      <c r="B22" t="s">
        <v>8</v>
      </c>
      <c r="C22" s="13">
        <v>1</v>
      </c>
      <c r="D22" s="5">
        <f t="shared" si="0"/>
        <v>2.7146947438208788</v>
      </c>
      <c r="E22" s="12">
        <v>12</v>
      </c>
      <c r="F22" s="8">
        <f t="shared" si="1"/>
        <v>3.0951250174320259</v>
      </c>
      <c r="G22" s="8">
        <f t="shared" si="2"/>
        <v>-4.6446355817111817E-2</v>
      </c>
      <c r="H22" s="15">
        <f t="shared" si="3"/>
        <v>-8.1907453645908763</v>
      </c>
    </row>
    <row r="23" spans="1:10" x14ac:dyDescent="0.25">
      <c r="A23" t="s">
        <v>25</v>
      </c>
      <c r="B23" t="s">
        <v>8</v>
      </c>
      <c r="C23" s="13">
        <v>1</v>
      </c>
      <c r="D23" s="5">
        <f t="shared" si="0"/>
        <v>2.7080502011022101</v>
      </c>
      <c r="E23" s="12">
        <v>4</v>
      </c>
      <c r="F23" s="8">
        <f t="shared" si="1"/>
        <v>2.93651291389402</v>
      </c>
      <c r="G23" s="8">
        <f t="shared" si="2"/>
        <v>-4.716180371352785E-2</v>
      </c>
      <c r="H23" s="15">
        <f t="shared" si="3"/>
        <v>-4.8442318741570505</v>
      </c>
    </row>
    <row r="24" spans="1:10" x14ac:dyDescent="0.25">
      <c r="A24" t="s">
        <v>26</v>
      </c>
      <c r="B24" t="s">
        <v>8</v>
      </c>
      <c r="C24" s="13">
        <v>1</v>
      </c>
      <c r="D24" s="5">
        <f t="shared" si="0"/>
        <v>2.8390784635086144</v>
      </c>
      <c r="E24" s="12">
        <v>5</v>
      </c>
      <c r="F24" s="8">
        <f t="shared" si="1"/>
        <v>3.1135153092103742</v>
      </c>
      <c r="G24" s="8">
        <f t="shared" si="2"/>
        <v>-7.0400000000000004E-2</v>
      </c>
      <c r="H24" s="15">
        <f t="shared" si="3"/>
        <v>-3.8982506491727249</v>
      </c>
    </row>
    <row r="25" spans="1:10" x14ac:dyDescent="0.25">
      <c r="A25" t="s">
        <v>9</v>
      </c>
      <c r="B25" t="s">
        <v>18</v>
      </c>
      <c r="C25" s="13">
        <v>2</v>
      </c>
      <c r="D25" s="5">
        <v>3.1241568154436816</v>
      </c>
      <c r="E25" s="12">
        <v>6</v>
      </c>
      <c r="F25" s="8">
        <f t="shared" si="1"/>
        <v>3.8106545110398571</v>
      </c>
      <c r="G25" s="8">
        <f t="shared" si="2"/>
        <v>-6.6578131916777333E-2</v>
      </c>
      <c r="H25" s="15">
        <f>(F25-D25)/G25</f>
        <v>-10.311158872019684</v>
      </c>
      <c r="J25" s="2"/>
    </row>
    <row r="26" spans="1:10" x14ac:dyDescent="0.25">
      <c r="A26" t="s">
        <v>10</v>
      </c>
      <c r="B26" t="s">
        <v>11</v>
      </c>
      <c r="C26" s="13">
        <v>1</v>
      </c>
      <c r="D26" s="5">
        <f>LN(D11)</f>
        <v>3.5695326964813701</v>
      </c>
      <c r="E26" s="12">
        <v>4</v>
      </c>
      <c r="F26" s="8">
        <f>LN(F11)</f>
        <v>4.1423407604903559</v>
      </c>
      <c r="G26" s="8">
        <f>-G11/F11</f>
        <v>-5.5043685464654483E-2</v>
      </c>
      <c r="H26" s="15">
        <f t="shared" si="3"/>
        <v>-10.406426444261374</v>
      </c>
    </row>
    <row r="27" spans="1:10" x14ac:dyDescent="0.25">
      <c r="A27" t="s">
        <v>12</v>
      </c>
      <c r="B27" t="s">
        <v>11</v>
      </c>
      <c r="C27" s="13">
        <v>1</v>
      </c>
      <c r="D27" s="5">
        <f>LN(D12)</f>
        <v>3.1135153092103742</v>
      </c>
      <c r="E27" s="12">
        <v>6</v>
      </c>
      <c r="F27" s="8">
        <f>LN(F12)</f>
        <v>3.765145809567386</v>
      </c>
      <c r="G27" s="8">
        <f>-G12/F12</f>
        <v>-4.8737549223998144E-2</v>
      </c>
      <c r="H27" s="15">
        <f t="shared" si="3"/>
        <v>-13.370194249245342</v>
      </c>
    </row>
    <row r="28" spans="1:10" x14ac:dyDescent="0.25">
      <c r="A28" t="s">
        <v>13</v>
      </c>
      <c r="B28" t="s">
        <v>14</v>
      </c>
      <c r="C28" s="13">
        <v>1</v>
      </c>
      <c r="D28" s="5">
        <f>LN(D13)</f>
        <v>3.1354942159291497</v>
      </c>
      <c r="E28" s="12">
        <v>1</v>
      </c>
      <c r="F28" s="8">
        <f>LN(F13)</f>
        <v>3.6375861597263857</v>
      </c>
      <c r="G28" s="8"/>
      <c r="H28" s="15"/>
    </row>
    <row r="29" spans="1:10" x14ac:dyDescent="0.25">
      <c r="A29" t="s">
        <v>15</v>
      </c>
      <c r="B29" t="s">
        <v>16</v>
      </c>
      <c r="C29" s="13">
        <v>1</v>
      </c>
      <c r="D29" s="5">
        <f>LN(D14)</f>
        <v>3.3672958299864741</v>
      </c>
      <c r="E29" s="12">
        <v>5</v>
      </c>
      <c r="F29" s="8">
        <f>LN(F14)</f>
        <v>3.9721769282478934</v>
      </c>
      <c r="G29" s="8">
        <f>-G14/F14</f>
        <v>-6.6158192090395473E-2</v>
      </c>
      <c r="H29" s="15">
        <f t="shared" si="3"/>
        <v>-9.1429508447712386</v>
      </c>
    </row>
    <row r="30" spans="1:10" x14ac:dyDescent="0.25">
      <c r="A30" t="s">
        <v>17</v>
      </c>
      <c r="B30" t="s">
        <v>11</v>
      </c>
      <c r="C30" s="13">
        <v>2</v>
      </c>
      <c r="D30" s="5">
        <v>3.1022788812843451</v>
      </c>
      <c r="E30" s="12">
        <v>3</v>
      </c>
      <c r="F30" s="8">
        <f>LN(F15)</f>
        <v>3.6846203971935529</v>
      </c>
      <c r="G30" s="8">
        <f>-G15/F15</f>
        <v>-2.7542053728345468E-2</v>
      </c>
      <c r="H30" s="15">
        <f t="shared" si="3"/>
        <v>-21.143721584925931</v>
      </c>
      <c r="I30" s="2"/>
    </row>
    <row r="31" spans="1:10" x14ac:dyDescent="0.25">
      <c r="A31" t="s">
        <v>19</v>
      </c>
      <c r="B31" t="s">
        <v>11</v>
      </c>
      <c r="C31" s="13">
        <v>2</v>
      </c>
      <c r="D31" s="5">
        <v>2.591509371092287</v>
      </c>
      <c r="E31" s="12">
        <v>33</v>
      </c>
      <c r="F31" s="8">
        <f>LN(F17)</f>
        <v>3.0837431508767041</v>
      </c>
      <c r="G31" s="8">
        <f>-G17/F17</f>
        <v>-6.0531135531135531E-2</v>
      </c>
      <c r="H31" s="15">
        <f t="shared" si="3"/>
        <v>-8.1319105525655608</v>
      </c>
      <c r="I31" s="2"/>
    </row>
    <row r="33" spans="1:14" ht="15.75" x14ac:dyDescent="0.25">
      <c r="A33" s="14" t="s">
        <v>28</v>
      </c>
      <c r="H33">
        <v>200</v>
      </c>
      <c r="I33">
        <f>10^(0.266*LOG10(1000*H33)+(-0.773+0.22))</f>
        <v>7.1957154124414302</v>
      </c>
      <c r="J33" t="s">
        <v>29</v>
      </c>
      <c r="M33">
        <f>5800/6.4</f>
        <v>906.25</v>
      </c>
    </row>
    <row r="34" spans="1:14" x14ac:dyDescent="0.25">
      <c r="B34">
        <f>5800/4.6</f>
        <v>1260.8695652173915</v>
      </c>
      <c r="H34">
        <v>36</v>
      </c>
      <c r="I34">
        <f>10^(0.266*LOG10(1000*H34)+(-0.773+0.22))</f>
        <v>4.5601220358357129</v>
      </c>
      <c r="J34" t="s">
        <v>29</v>
      </c>
    </row>
    <row r="35" spans="1:14" x14ac:dyDescent="0.25">
      <c r="B35" s="10" t="s">
        <v>30</v>
      </c>
      <c r="C35" s="11" t="s">
        <v>31</v>
      </c>
      <c r="D35" s="10" t="s">
        <v>32</v>
      </c>
      <c r="E35" s="11" t="s">
        <v>33</v>
      </c>
      <c r="F35" s="10" t="s">
        <v>34</v>
      </c>
      <c r="G35" s="11" t="s">
        <v>35</v>
      </c>
      <c r="H35" s="11" t="s">
        <v>37</v>
      </c>
      <c r="I35" s="11" t="s">
        <v>36</v>
      </c>
      <c r="J35" s="11" t="s">
        <v>38</v>
      </c>
      <c r="L35" s="3" t="s">
        <v>39</v>
      </c>
    </row>
    <row r="36" spans="1:14" x14ac:dyDescent="0.25">
      <c r="B36">
        <v>900</v>
      </c>
      <c r="C36" s="15">
        <v>-6.1719461090274077</v>
      </c>
      <c r="D36" s="19">
        <f t="shared" ref="D36:D45" si="4">ABS(C36)/B36</f>
        <v>6.8577178989193419E-3</v>
      </c>
      <c r="E36" s="17">
        <f>LOG10(B36)</f>
        <v>2.9542425094393248</v>
      </c>
      <c r="F36" s="17">
        <f>LOG10(ABS(C36))</f>
        <v>0.79042212532140865</v>
      </c>
      <c r="G36" s="17">
        <f t="shared" ref="G36" si="5">LOG10(D36)</f>
        <v>-2.163820384117916</v>
      </c>
      <c r="H36" s="3">
        <v>2</v>
      </c>
      <c r="I36" s="16">
        <f>1/B36</f>
        <v>1.1111111111111111E-3</v>
      </c>
      <c r="J36" s="1">
        <f>E36+G36</f>
        <v>0.79042212532140876</v>
      </c>
      <c r="L36" s="18" t="s">
        <v>40</v>
      </c>
      <c r="M36" s="18">
        <f>COUNT(D36:D45)</f>
        <v>10</v>
      </c>
    </row>
    <row r="37" spans="1:14" x14ac:dyDescent="0.25">
      <c r="B37">
        <v>900</v>
      </c>
      <c r="C37" s="15">
        <v>-8.1907453645908763</v>
      </c>
      <c r="D37" s="19">
        <f t="shared" si="4"/>
        <v>9.1008281828787521E-3</v>
      </c>
      <c r="E37" s="17">
        <f t="shared" ref="E37:E45" si="6">LOG10(B37)</f>
        <v>2.9542425094393248</v>
      </c>
      <c r="F37" s="17">
        <f t="shared" ref="F37:F45" si="7">LOG10(ABS(C37))</f>
        <v>0.91332342471518546</v>
      </c>
      <c r="G37" s="17">
        <f t="shared" ref="G37:G45" si="8">LOG10(D37)</f>
        <v>-2.0409190847241394</v>
      </c>
      <c r="H37" s="3">
        <v>2</v>
      </c>
      <c r="I37" s="16">
        <f t="shared" ref="I37:I45" si="9">1/B37</f>
        <v>1.1111111111111111E-3</v>
      </c>
      <c r="J37" s="1">
        <f t="shared" ref="J37:J45" si="10">E37+G37</f>
        <v>0.91332342471518535</v>
      </c>
      <c r="L37" s="18" t="s">
        <v>41</v>
      </c>
      <c r="M37" s="19">
        <f>MAX(D36:D45)</f>
        <v>2.3493023983251034E-2</v>
      </c>
      <c r="N37" s="17">
        <v>3.0969100130080562</v>
      </c>
    </row>
    <row r="38" spans="1:14" x14ac:dyDescent="0.25">
      <c r="B38">
        <v>900</v>
      </c>
      <c r="C38" s="15">
        <v>-4.8442318741570505</v>
      </c>
      <c r="D38" s="19">
        <f t="shared" si="4"/>
        <v>5.3824798601745001E-3</v>
      </c>
      <c r="E38" s="17">
        <f t="shared" si="6"/>
        <v>2.9542425094393248</v>
      </c>
      <c r="F38" s="17">
        <f t="shared" si="7"/>
        <v>0.68522492292204062</v>
      </c>
      <c r="G38" s="17">
        <f t="shared" si="8"/>
        <v>-2.2690175865172844</v>
      </c>
      <c r="H38" s="3">
        <v>2</v>
      </c>
      <c r="I38" s="16">
        <f t="shared" si="9"/>
        <v>1.1111111111111111E-3</v>
      </c>
      <c r="J38" s="1">
        <f t="shared" si="10"/>
        <v>0.6852249229220404</v>
      </c>
      <c r="L38" s="18" t="s">
        <v>42</v>
      </c>
      <c r="M38" s="19">
        <f>-MEDIAN(D36:D45)</f>
        <v>-9.629831227423398E-3</v>
      </c>
    </row>
    <row r="39" spans="1:14" x14ac:dyDescent="0.25">
      <c r="B39">
        <v>900</v>
      </c>
      <c r="C39" s="15">
        <v>-3.8982506491727249</v>
      </c>
      <c r="D39" s="19">
        <f t="shared" si="4"/>
        <v>4.3313896101919167E-3</v>
      </c>
      <c r="E39" s="17">
        <f t="shared" si="6"/>
        <v>2.9542425094393248</v>
      </c>
      <c r="F39" s="17">
        <f t="shared" si="7"/>
        <v>0.59086975988497448</v>
      </c>
      <c r="G39" s="17">
        <f t="shared" si="8"/>
        <v>-2.3633727495543502</v>
      </c>
      <c r="H39" s="3">
        <v>2</v>
      </c>
      <c r="I39" s="16">
        <f t="shared" si="9"/>
        <v>1.1111111111111111E-3</v>
      </c>
      <c r="J39" s="1">
        <f t="shared" si="10"/>
        <v>0.59086975988497459</v>
      </c>
      <c r="L39" s="18" t="s">
        <v>43</v>
      </c>
      <c r="M39" s="19">
        <f>MIN(D36:D45)</f>
        <v>4.3313896101919167E-3</v>
      </c>
      <c r="N39">
        <v>3.0969100130080562</v>
      </c>
    </row>
    <row r="40" spans="1:14" x14ac:dyDescent="0.25">
      <c r="B40">
        <v>900</v>
      </c>
      <c r="C40" s="15">
        <v>-10.311158872019684</v>
      </c>
      <c r="D40" s="19">
        <f t="shared" si="4"/>
        <v>1.1456843191132982E-2</v>
      </c>
      <c r="E40" s="17">
        <f t="shared" si="6"/>
        <v>2.9542425094393248</v>
      </c>
      <c r="F40" s="17">
        <f t="shared" si="7"/>
        <v>1.0133074784202596</v>
      </c>
      <c r="G40" s="17">
        <f t="shared" si="8"/>
        <v>-1.9409350310190652</v>
      </c>
      <c r="H40" s="3">
        <v>2</v>
      </c>
      <c r="I40" s="16">
        <f t="shared" si="9"/>
        <v>1.1111111111111111E-3</v>
      </c>
      <c r="J40" s="1">
        <f t="shared" si="10"/>
        <v>1.0133074784202596</v>
      </c>
    </row>
    <row r="41" spans="1:14" x14ac:dyDescent="0.25">
      <c r="B41">
        <v>900</v>
      </c>
      <c r="C41" s="15">
        <v>-10.406426444261374</v>
      </c>
      <c r="D41" s="19">
        <f t="shared" si="4"/>
        <v>1.1562696049179304E-2</v>
      </c>
      <c r="E41" s="17">
        <f t="shared" si="6"/>
        <v>2.9542425094393248</v>
      </c>
      <c r="F41" s="17">
        <f t="shared" si="7"/>
        <v>1.0173016188495434</v>
      </c>
      <c r="G41" s="17">
        <f t="shared" si="8"/>
        <v>-1.9369408905897814</v>
      </c>
      <c r="H41" s="3">
        <v>2</v>
      </c>
      <c r="I41" s="16">
        <f t="shared" si="9"/>
        <v>1.1111111111111111E-3</v>
      </c>
      <c r="J41" s="1">
        <f t="shared" si="10"/>
        <v>1.0173016188495434</v>
      </c>
      <c r="L41" s="20"/>
    </row>
    <row r="42" spans="1:14" x14ac:dyDescent="0.25">
      <c r="B42">
        <v>900</v>
      </c>
      <c r="C42" s="15">
        <v>-13.370194249245342</v>
      </c>
      <c r="D42" s="19">
        <f t="shared" si="4"/>
        <v>1.485577138805038E-2</v>
      </c>
      <c r="E42" s="17">
        <f t="shared" si="6"/>
        <v>2.9542425094393248</v>
      </c>
      <c r="F42" s="17">
        <f t="shared" si="7"/>
        <v>1.1261377169674847</v>
      </c>
      <c r="G42" s="17">
        <f t="shared" si="8"/>
        <v>-1.8281047924718401</v>
      </c>
      <c r="H42" s="3">
        <v>2</v>
      </c>
      <c r="I42" s="16">
        <f t="shared" si="9"/>
        <v>1.1111111111111111E-3</v>
      </c>
      <c r="J42" s="1">
        <f t="shared" si="10"/>
        <v>1.1261377169674847</v>
      </c>
    </row>
    <row r="43" spans="1:14" x14ac:dyDescent="0.25">
      <c r="B43">
        <v>900</v>
      </c>
      <c r="C43" s="15">
        <v>-9.1429508447712386</v>
      </c>
      <c r="D43" s="19">
        <f t="shared" si="4"/>
        <v>1.0158834271968042E-2</v>
      </c>
      <c r="E43" s="17">
        <f t="shared" si="6"/>
        <v>2.9542425094393248</v>
      </c>
      <c r="F43" s="17">
        <f t="shared" si="7"/>
        <v>0.96108638487759823</v>
      </c>
      <c r="G43" s="17">
        <f t="shared" si="8"/>
        <v>-1.9931561245617266</v>
      </c>
      <c r="H43" s="3">
        <v>2</v>
      </c>
      <c r="I43" s="16">
        <f t="shared" si="9"/>
        <v>1.1111111111111111E-3</v>
      </c>
      <c r="J43" s="1">
        <f t="shared" si="10"/>
        <v>0.96108638487759812</v>
      </c>
    </row>
    <row r="44" spans="1:14" x14ac:dyDescent="0.25">
      <c r="B44">
        <v>900</v>
      </c>
      <c r="C44" s="15">
        <v>-21.143721584925931</v>
      </c>
      <c r="D44" s="19">
        <f t="shared" si="4"/>
        <v>2.3493023983251034E-2</v>
      </c>
      <c r="E44" s="17">
        <f t="shared" si="6"/>
        <v>2.9542425094393248</v>
      </c>
      <c r="F44" s="17">
        <f t="shared" si="7"/>
        <v>1.3251814314835468</v>
      </c>
      <c r="G44" s="17">
        <f t="shared" si="8"/>
        <v>-1.6290610779557781</v>
      </c>
      <c r="H44" s="3">
        <v>2</v>
      </c>
      <c r="I44" s="16">
        <f t="shared" si="9"/>
        <v>1.1111111111111111E-3</v>
      </c>
      <c r="J44" s="1">
        <f t="shared" si="10"/>
        <v>1.3251814314835466</v>
      </c>
    </row>
    <row r="45" spans="1:14" x14ac:dyDescent="0.25">
      <c r="B45">
        <v>900</v>
      </c>
      <c r="C45" s="15">
        <v>-8.1319105525655608</v>
      </c>
      <c r="D45" s="19">
        <f t="shared" si="4"/>
        <v>9.0354561695172898E-3</v>
      </c>
      <c r="E45" s="17">
        <f t="shared" si="6"/>
        <v>2.9542425094393248</v>
      </c>
      <c r="F45" s="17">
        <f t="shared" si="7"/>
        <v>0.91019259294425436</v>
      </c>
      <c r="G45" s="17">
        <f t="shared" si="8"/>
        <v>-2.0440499164950707</v>
      </c>
      <c r="H45" s="3">
        <v>2</v>
      </c>
      <c r="I45" s="16">
        <f t="shared" si="9"/>
        <v>1.1111111111111111E-3</v>
      </c>
      <c r="J45" s="1">
        <f t="shared" si="10"/>
        <v>0.91019259294425403</v>
      </c>
    </row>
    <row r="46" spans="1:14" x14ac:dyDescent="0.25">
      <c r="J46" s="1"/>
    </row>
    <row r="47" spans="1:14" x14ac:dyDescent="0.25">
      <c r="J47" s="1"/>
    </row>
    <row r="48" spans="1:14" x14ac:dyDescent="0.25">
      <c r="B48">
        <v>900</v>
      </c>
      <c r="C48" s="17">
        <v>-6.1719461090274077</v>
      </c>
      <c r="D48" s="16">
        <v>6.8577178989193419E-3</v>
      </c>
      <c r="E48" s="17">
        <v>2.9542425094393248</v>
      </c>
      <c r="F48" s="15">
        <v>0.79042212532140865</v>
      </c>
      <c r="G48" s="15">
        <v>-2.163820384117916</v>
      </c>
      <c r="H48" s="3">
        <v>2</v>
      </c>
      <c r="I48" s="16">
        <v>1.1111111111111111E-3</v>
      </c>
      <c r="J48" s="1">
        <v>0.79042212532140876</v>
      </c>
    </row>
    <row r="49" spans="2:10" x14ac:dyDescent="0.25">
      <c r="B49">
        <v>900</v>
      </c>
      <c r="C49" s="17">
        <v>-8.1907453645908763</v>
      </c>
      <c r="D49" s="16">
        <v>9.1008281828787521E-3</v>
      </c>
      <c r="E49" s="17">
        <v>2.9542425094393248</v>
      </c>
      <c r="F49" s="15">
        <v>0.91332342471518546</v>
      </c>
      <c r="G49" s="15">
        <v>-2.0409190847241394</v>
      </c>
      <c r="H49" s="3">
        <v>2</v>
      </c>
      <c r="I49" s="16">
        <v>1.1111111111111111E-3</v>
      </c>
      <c r="J49" s="1">
        <v>0.91332342471518535</v>
      </c>
    </row>
    <row r="50" spans="2:10" x14ac:dyDescent="0.25">
      <c r="B50">
        <v>900</v>
      </c>
      <c r="C50" s="17">
        <v>-4.8442318741570505</v>
      </c>
      <c r="D50" s="16">
        <v>5.3824798601745001E-3</v>
      </c>
      <c r="E50" s="17">
        <v>2.9542425094393248</v>
      </c>
      <c r="F50" s="15">
        <v>0.68522492292204062</v>
      </c>
      <c r="G50" s="15">
        <v>-2.2690175865172844</v>
      </c>
      <c r="H50" s="3">
        <v>2</v>
      </c>
      <c r="I50" s="16">
        <v>1.1111111111111111E-3</v>
      </c>
      <c r="J50" s="1">
        <v>0.6852249229220404</v>
      </c>
    </row>
    <row r="51" spans="2:10" x14ac:dyDescent="0.25">
      <c r="B51">
        <v>900</v>
      </c>
      <c r="C51" s="17">
        <v>-3.8982506491727249</v>
      </c>
      <c r="D51" s="16">
        <v>4.3313896101919167E-3</v>
      </c>
      <c r="E51" s="17">
        <v>2.9542425094393248</v>
      </c>
      <c r="F51" s="15">
        <v>0.59086975988497448</v>
      </c>
      <c r="G51" s="15">
        <v>-2.3633727495543502</v>
      </c>
      <c r="H51" s="3">
        <v>2</v>
      </c>
      <c r="I51" s="16">
        <v>1.1111111111111111E-3</v>
      </c>
      <c r="J51" s="1">
        <v>0.59086975988497459</v>
      </c>
    </row>
    <row r="52" spans="2:10" x14ac:dyDescent="0.25">
      <c r="B52">
        <v>900</v>
      </c>
      <c r="C52" s="17">
        <v>-10.311158872019684</v>
      </c>
      <c r="D52" s="16">
        <v>1.1456843191132982E-2</v>
      </c>
      <c r="E52" s="17">
        <v>2.9542425094393248</v>
      </c>
      <c r="F52" s="15">
        <v>1.0133074784202596</v>
      </c>
      <c r="G52" s="15">
        <v>-1.9409350310190652</v>
      </c>
      <c r="H52" s="3">
        <v>2</v>
      </c>
      <c r="I52" s="16">
        <v>1.1111111111111111E-3</v>
      </c>
      <c r="J52" s="1">
        <v>1.0133074784202596</v>
      </c>
    </row>
    <row r="53" spans="2:10" x14ac:dyDescent="0.25">
      <c r="B53">
        <v>900</v>
      </c>
      <c r="C53" s="17">
        <v>-10.406426444261374</v>
      </c>
      <c r="D53" s="16">
        <v>1.1562696049179304E-2</v>
      </c>
      <c r="E53" s="17">
        <v>2.9542425094393248</v>
      </c>
      <c r="F53" s="15">
        <v>1.0173016188495434</v>
      </c>
      <c r="G53" s="15">
        <v>-1.9369408905897814</v>
      </c>
      <c r="H53" s="3">
        <v>2</v>
      </c>
      <c r="I53" s="16">
        <v>1.1111111111111111E-3</v>
      </c>
      <c r="J53" s="1">
        <v>1.0173016188495434</v>
      </c>
    </row>
    <row r="54" spans="2:10" x14ac:dyDescent="0.25">
      <c r="B54">
        <v>900</v>
      </c>
      <c r="C54" s="17">
        <v>-13.370194249245342</v>
      </c>
      <c r="D54" s="16">
        <v>1.485577138805038E-2</v>
      </c>
      <c r="E54" s="17">
        <v>2.9542425094393248</v>
      </c>
      <c r="F54" s="15">
        <v>1.1261377169674847</v>
      </c>
      <c r="G54" s="15">
        <v>-1.8281047924718401</v>
      </c>
      <c r="H54" s="3">
        <v>2</v>
      </c>
      <c r="I54" s="16">
        <v>1.1111111111111111E-3</v>
      </c>
      <c r="J54" s="1">
        <v>1.1261377169674847</v>
      </c>
    </row>
    <row r="55" spans="2:10" x14ac:dyDescent="0.25">
      <c r="B55">
        <v>900</v>
      </c>
      <c r="C55" s="17">
        <v>-9.1429508447712386</v>
      </c>
      <c r="D55" s="16">
        <v>1.0158834271968042E-2</v>
      </c>
      <c r="E55" s="17">
        <v>2.9542425094393248</v>
      </c>
      <c r="F55" s="15">
        <v>0.96108638487759823</v>
      </c>
      <c r="G55" s="15">
        <v>-1.9931561245617266</v>
      </c>
      <c r="H55" s="3">
        <v>2</v>
      </c>
      <c r="I55" s="16">
        <v>1.1111111111111111E-3</v>
      </c>
      <c r="J55" s="1">
        <v>0.96108638487759812</v>
      </c>
    </row>
    <row r="56" spans="2:10" x14ac:dyDescent="0.25">
      <c r="B56">
        <v>900</v>
      </c>
      <c r="C56" s="17">
        <v>-21.143721584925931</v>
      </c>
      <c r="D56" s="16">
        <v>2.3493023983251034E-2</v>
      </c>
      <c r="E56" s="17">
        <v>2.9542425094393248</v>
      </c>
      <c r="F56" s="15">
        <v>1.3251814314835468</v>
      </c>
      <c r="G56" s="15">
        <v>-1.6290610779557781</v>
      </c>
      <c r="H56" s="3">
        <v>2</v>
      </c>
      <c r="I56" s="16">
        <v>1.1111111111111111E-3</v>
      </c>
      <c r="J56" s="1">
        <v>1.3251814314835466</v>
      </c>
    </row>
    <row r="57" spans="2:10" x14ac:dyDescent="0.25">
      <c r="B57">
        <v>900</v>
      </c>
      <c r="C57" s="17">
        <v>-8.1319105525655608</v>
      </c>
      <c r="D57" s="16">
        <v>9.0354561695172898E-3</v>
      </c>
      <c r="E57" s="17">
        <v>2.9542425094393248</v>
      </c>
      <c r="F57" s="15">
        <v>0.91019259294425436</v>
      </c>
      <c r="G57" s="15">
        <v>-2.0440499164950707</v>
      </c>
      <c r="H57" s="3">
        <v>2</v>
      </c>
      <c r="I57" s="16">
        <v>1.1111111111111111E-3</v>
      </c>
      <c r="J57" s="1">
        <v>0.91019259294425403</v>
      </c>
    </row>
  </sheetData>
  <mergeCells count="2">
    <mergeCell ref="E1:G1"/>
    <mergeCell ref="E2:G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Lister1989_Table01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2018-05-08T00:59:01Z</dcterms:created>
  <dcterms:modified xsi:type="dcterms:W3CDTF">2019-05-17T01:12:06Z</dcterms:modified>
</cp:coreProperties>
</file>