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Calculation" sheetId="1" r:id="rId1"/>
  </sheets>
  <externalReferences>
    <externalReference r:id="rId2"/>
  </externalReferences>
  <definedNames>
    <definedName name="_xlnm._FilterDatabase" localSheetId="0" hidden="1">Calculation!$B$2:$P$105</definedName>
  </definedNames>
  <calcPr calcId="145621"/>
</workbook>
</file>

<file path=xl/calcChain.xml><?xml version="1.0" encoding="utf-8"?>
<calcChain xmlns="http://schemas.openxmlformats.org/spreadsheetml/2006/main">
  <c r="W105" i="1" l="1"/>
  <c r="R105" i="1"/>
  <c r="K105" i="1"/>
  <c r="G105" i="1"/>
  <c r="C105" i="1"/>
  <c r="L105" i="1" s="1"/>
  <c r="R104" i="1"/>
  <c r="N104" i="1"/>
  <c r="I104" i="1"/>
  <c r="C104" i="1"/>
  <c r="R103" i="1"/>
  <c r="W103" i="1" s="1"/>
  <c r="K103" i="1"/>
  <c r="G103" i="1"/>
  <c r="C103" i="1"/>
  <c r="L103" i="1" s="1"/>
  <c r="F102" i="1"/>
  <c r="C102" i="1"/>
  <c r="C101" i="1"/>
  <c r="F101" i="1" s="1"/>
  <c r="F100" i="1"/>
  <c r="C100" i="1"/>
  <c r="F99" i="1"/>
  <c r="C99" i="1"/>
  <c r="F98" i="1"/>
  <c r="C98" i="1"/>
  <c r="X97" i="1"/>
  <c r="W97" i="1"/>
  <c r="U97" i="1"/>
  <c r="S97" i="1"/>
  <c r="R97" i="1"/>
  <c r="P97" i="1"/>
  <c r="O97" i="1"/>
  <c r="L97" i="1"/>
  <c r="K97" i="1"/>
  <c r="J97" i="1"/>
  <c r="G97" i="1"/>
  <c r="F97" i="1"/>
  <c r="H97" i="1" s="1"/>
  <c r="C97" i="1"/>
  <c r="N97" i="1" s="1"/>
  <c r="Y97" i="1" s="1"/>
  <c r="Z97" i="1" s="1"/>
  <c r="F96" i="1"/>
  <c r="C96" i="1"/>
  <c r="F95" i="1"/>
  <c r="C95" i="1"/>
  <c r="C94" i="1"/>
  <c r="F94" i="1" s="1"/>
  <c r="F93" i="1"/>
  <c r="C93" i="1"/>
  <c r="F92" i="1"/>
  <c r="C92" i="1"/>
  <c r="F91" i="1"/>
  <c r="C91" i="1"/>
  <c r="C90" i="1"/>
  <c r="F90" i="1" s="1"/>
  <c r="F89" i="1"/>
  <c r="C89" i="1"/>
  <c r="F88" i="1"/>
  <c r="C88" i="1"/>
  <c r="F87" i="1"/>
  <c r="C87" i="1"/>
  <c r="W86" i="1"/>
  <c r="S86" i="1"/>
  <c r="R86" i="1"/>
  <c r="O86" i="1"/>
  <c r="L86" i="1"/>
  <c r="K86" i="1"/>
  <c r="J86" i="1"/>
  <c r="G86" i="1"/>
  <c r="F86" i="1"/>
  <c r="H86" i="1" s="1"/>
  <c r="C86" i="1"/>
  <c r="N86" i="1" s="1"/>
  <c r="C85" i="1"/>
  <c r="F85" i="1" s="1"/>
  <c r="C84" i="1"/>
  <c r="F84" i="1" s="1"/>
  <c r="C83" i="1"/>
  <c r="F83" i="1" s="1"/>
  <c r="F82" i="1"/>
  <c r="C82" i="1"/>
  <c r="C81" i="1"/>
  <c r="F81" i="1" s="1"/>
  <c r="C80" i="1"/>
  <c r="F80" i="1" s="1"/>
  <c r="C79" i="1"/>
  <c r="F79" i="1" s="1"/>
  <c r="F78" i="1"/>
  <c r="C78" i="1"/>
  <c r="C77" i="1"/>
  <c r="F77" i="1" s="1"/>
  <c r="C76" i="1"/>
  <c r="F76" i="1" s="1"/>
  <c r="Y75" i="1"/>
  <c r="Z75" i="1" s="1"/>
  <c r="W75" i="1"/>
  <c r="T75" i="1"/>
  <c r="S75" i="1"/>
  <c r="X75" i="1" s="1"/>
  <c r="R75" i="1"/>
  <c r="O75" i="1"/>
  <c r="L75" i="1"/>
  <c r="K75" i="1"/>
  <c r="J75" i="1"/>
  <c r="H75" i="1"/>
  <c r="G75" i="1"/>
  <c r="F75" i="1"/>
  <c r="C75" i="1"/>
  <c r="N75" i="1" s="1"/>
  <c r="P75" i="1" s="1"/>
  <c r="F74" i="1"/>
  <c r="C74" i="1"/>
  <c r="C73" i="1"/>
  <c r="F73" i="1" s="1"/>
  <c r="X72" i="1"/>
  <c r="W72" i="1"/>
  <c r="U72" i="1"/>
  <c r="S72" i="1"/>
  <c r="R72" i="1"/>
  <c r="O72" i="1"/>
  <c r="M72" i="1"/>
  <c r="L72" i="1"/>
  <c r="I72" i="1"/>
  <c r="G72" i="1"/>
  <c r="C72" i="1"/>
  <c r="S71" i="1"/>
  <c r="R71" i="1"/>
  <c r="O71" i="1"/>
  <c r="L71" i="1"/>
  <c r="K71" i="1"/>
  <c r="J71" i="1"/>
  <c r="G71" i="1"/>
  <c r="H71" i="1" s="1"/>
  <c r="F71" i="1"/>
  <c r="C71" i="1"/>
  <c r="M71" i="1" s="1"/>
  <c r="R70" i="1"/>
  <c r="O70" i="1"/>
  <c r="K70" i="1"/>
  <c r="G70" i="1"/>
  <c r="C70" i="1"/>
  <c r="R69" i="1"/>
  <c r="W69" i="1" s="1"/>
  <c r="M69" i="1"/>
  <c r="L69" i="1"/>
  <c r="I69" i="1"/>
  <c r="F69" i="1"/>
  <c r="C69" i="1"/>
  <c r="W68" i="1"/>
  <c r="R68" i="1"/>
  <c r="M68" i="1"/>
  <c r="C68" i="1"/>
  <c r="R67" i="1"/>
  <c r="W67" i="1" s="1"/>
  <c r="L67" i="1"/>
  <c r="I67" i="1"/>
  <c r="N67" i="1" s="1"/>
  <c r="G67" i="1"/>
  <c r="F67" i="1"/>
  <c r="H67" i="1" s="1"/>
  <c r="C67" i="1"/>
  <c r="R66" i="1"/>
  <c r="W66" i="1" s="1"/>
  <c r="M66" i="1"/>
  <c r="J66" i="1"/>
  <c r="G66" i="1"/>
  <c r="C66" i="1"/>
  <c r="S65" i="1"/>
  <c r="R65" i="1"/>
  <c r="W65" i="1" s="1"/>
  <c r="O65" i="1"/>
  <c r="N65" i="1"/>
  <c r="L65" i="1"/>
  <c r="K65" i="1"/>
  <c r="J65" i="1"/>
  <c r="H65" i="1"/>
  <c r="G65" i="1"/>
  <c r="F65" i="1"/>
  <c r="C65" i="1"/>
  <c r="M65" i="1" s="1"/>
  <c r="O64" i="1"/>
  <c r="M64" i="1"/>
  <c r="L64" i="1"/>
  <c r="I64" i="1"/>
  <c r="G64" i="1"/>
  <c r="C64" i="1"/>
  <c r="X63" i="1"/>
  <c r="S63" i="1"/>
  <c r="U63" i="1" s="1"/>
  <c r="R63" i="1"/>
  <c r="W63" i="1" s="1"/>
  <c r="O63" i="1"/>
  <c r="L63" i="1"/>
  <c r="K63" i="1"/>
  <c r="J63" i="1"/>
  <c r="G63" i="1"/>
  <c r="F63" i="1"/>
  <c r="H63" i="1" s="1"/>
  <c r="C63" i="1"/>
  <c r="M63" i="1" s="1"/>
  <c r="W62" i="1"/>
  <c r="S62" i="1"/>
  <c r="U62" i="1" s="1"/>
  <c r="R62" i="1"/>
  <c r="M62" i="1"/>
  <c r="K62" i="1"/>
  <c r="I62" i="1"/>
  <c r="N62" i="1" s="1"/>
  <c r="G62" i="1"/>
  <c r="F62" i="1"/>
  <c r="H62" i="1" s="1"/>
  <c r="C62" i="1"/>
  <c r="L62" i="1" s="1"/>
  <c r="R61" i="1"/>
  <c r="W61" i="1" s="1"/>
  <c r="M61" i="1"/>
  <c r="C61" i="1"/>
  <c r="W60" i="1"/>
  <c r="R60" i="1"/>
  <c r="C60" i="1"/>
  <c r="S59" i="1"/>
  <c r="U59" i="1" s="1"/>
  <c r="R59" i="1"/>
  <c r="W59" i="1" s="1"/>
  <c r="O59" i="1"/>
  <c r="L59" i="1"/>
  <c r="K59" i="1"/>
  <c r="J59" i="1"/>
  <c r="H59" i="1"/>
  <c r="G59" i="1"/>
  <c r="F59" i="1"/>
  <c r="C59" i="1"/>
  <c r="M59" i="1" s="1"/>
  <c r="W58" i="1"/>
  <c r="R58" i="1"/>
  <c r="M58" i="1"/>
  <c r="J58" i="1"/>
  <c r="F58" i="1"/>
  <c r="C58" i="1"/>
  <c r="O58" i="1" s="1"/>
  <c r="R57" i="1"/>
  <c r="M57" i="1"/>
  <c r="L57" i="1"/>
  <c r="I57" i="1"/>
  <c r="F57" i="1"/>
  <c r="C57" i="1"/>
  <c r="R56" i="1"/>
  <c r="M56" i="1"/>
  <c r="G56" i="1"/>
  <c r="C56" i="1"/>
  <c r="L56" i="1" s="1"/>
  <c r="R55" i="1"/>
  <c r="W55" i="1" s="1"/>
  <c r="L55" i="1"/>
  <c r="I55" i="1"/>
  <c r="F55" i="1"/>
  <c r="H55" i="1" s="1"/>
  <c r="N55" i="1" s="1"/>
  <c r="C55" i="1"/>
  <c r="M55" i="1" s="1"/>
  <c r="W54" i="1"/>
  <c r="U54" i="1"/>
  <c r="S54" i="1"/>
  <c r="X54" i="1" s="1"/>
  <c r="R54" i="1"/>
  <c r="O54" i="1"/>
  <c r="M54" i="1"/>
  <c r="L54" i="1"/>
  <c r="I54" i="1"/>
  <c r="G54" i="1"/>
  <c r="C54" i="1"/>
  <c r="X53" i="1"/>
  <c r="S53" i="1"/>
  <c r="U53" i="1" s="1"/>
  <c r="R53" i="1"/>
  <c r="W53" i="1" s="1"/>
  <c r="O53" i="1"/>
  <c r="L53" i="1"/>
  <c r="K53" i="1"/>
  <c r="J53" i="1"/>
  <c r="H53" i="1"/>
  <c r="G53" i="1"/>
  <c r="F53" i="1"/>
  <c r="C53" i="1"/>
  <c r="M53" i="1" s="1"/>
  <c r="S52" i="1"/>
  <c r="U52" i="1" s="1"/>
  <c r="R52" i="1"/>
  <c r="M52" i="1"/>
  <c r="K52" i="1"/>
  <c r="I52" i="1"/>
  <c r="N52" i="1" s="1"/>
  <c r="G52" i="1"/>
  <c r="F52" i="1"/>
  <c r="H52" i="1" s="1"/>
  <c r="C52" i="1"/>
  <c r="L52" i="1" s="1"/>
  <c r="O51" i="1"/>
  <c r="L51" i="1"/>
  <c r="K51" i="1"/>
  <c r="J51" i="1"/>
  <c r="G51" i="1"/>
  <c r="F51" i="1"/>
  <c r="H51" i="1" s="1"/>
  <c r="C51" i="1"/>
  <c r="M51" i="1" s="1"/>
  <c r="S50" i="1"/>
  <c r="U50" i="1" s="1"/>
  <c r="R50" i="1"/>
  <c r="N50" i="1"/>
  <c r="M50" i="1"/>
  <c r="K50" i="1"/>
  <c r="I50" i="1"/>
  <c r="G50" i="1"/>
  <c r="F50" i="1"/>
  <c r="H50" i="1" s="1"/>
  <c r="C50" i="1"/>
  <c r="L50" i="1" s="1"/>
  <c r="R49" i="1"/>
  <c r="W49" i="1" s="1"/>
  <c r="M49" i="1"/>
  <c r="C49" i="1"/>
  <c r="J49" i="1" s="1"/>
  <c r="W48" i="1"/>
  <c r="R48" i="1"/>
  <c r="C48" i="1"/>
  <c r="M48" i="1" s="1"/>
  <c r="W47" i="1"/>
  <c r="S47" i="1"/>
  <c r="U47" i="1" s="1"/>
  <c r="R47" i="1"/>
  <c r="X47" i="1" s="1"/>
  <c r="O47" i="1"/>
  <c r="L47" i="1"/>
  <c r="K47" i="1"/>
  <c r="J47" i="1"/>
  <c r="G47" i="1"/>
  <c r="H47" i="1" s="1"/>
  <c r="F47" i="1"/>
  <c r="C47" i="1"/>
  <c r="M47" i="1" s="1"/>
  <c r="R46" i="1"/>
  <c r="W46" i="1" s="1"/>
  <c r="M46" i="1"/>
  <c r="J46" i="1"/>
  <c r="G46" i="1"/>
  <c r="C46" i="1"/>
  <c r="R45" i="1"/>
  <c r="W45" i="1" s="1"/>
  <c r="N45" i="1"/>
  <c r="M45" i="1"/>
  <c r="L45" i="1"/>
  <c r="I45" i="1"/>
  <c r="F45" i="1"/>
  <c r="H45" i="1" s="1"/>
  <c r="C45" i="1"/>
  <c r="X44" i="1"/>
  <c r="W44" i="1"/>
  <c r="U44" i="1"/>
  <c r="S44" i="1"/>
  <c r="R44" i="1"/>
  <c r="O44" i="1"/>
  <c r="L44" i="1"/>
  <c r="I44" i="1"/>
  <c r="G44" i="1"/>
  <c r="C44" i="1"/>
  <c r="M44" i="1" s="1"/>
  <c r="S43" i="1"/>
  <c r="U43" i="1" s="1"/>
  <c r="R43" i="1"/>
  <c r="W43" i="1" s="1"/>
  <c r="O43" i="1"/>
  <c r="L43" i="1"/>
  <c r="K43" i="1"/>
  <c r="J43" i="1"/>
  <c r="H43" i="1"/>
  <c r="G43" i="1"/>
  <c r="F43" i="1"/>
  <c r="C43" i="1"/>
  <c r="M43" i="1" s="1"/>
  <c r="S42" i="1"/>
  <c r="U42" i="1" s="1"/>
  <c r="R42" i="1"/>
  <c r="K42" i="1"/>
  <c r="I42" i="1"/>
  <c r="F42" i="1"/>
  <c r="C42" i="1"/>
  <c r="L42" i="1" s="1"/>
  <c r="R41" i="1"/>
  <c r="W41" i="1" s="1"/>
  <c r="M41" i="1"/>
  <c r="C41" i="1"/>
  <c r="J41" i="1" s="1"/>
  <c r="W40" i="1"/>
  <c r="R40" i="1"/>
  <c r="C40" i="1"/>
  <c r="M40" i="1" s="1"/>
  <c r="W39" i="1"/>
  <c r="S39" i="1"/>
  <c r="U39" i="1" s="1"/>
  <c r="R39" i="1"/>
  <c r="X39" i="1" s="1"/>
  <c r="O39" i="1"/>
  <c r="L39" i="1"/>
  <c r="K39" i="1"/>
  <c r="J39" i="1"/>
  <c r="G39" i="1"/>
  <c r="F39" i="1"/>
  <c r="C39" i="1"/>
  <c r="M39" i="1" s="1"/>
  <c r="R38" i="1"/>
  <c r="W38" i="1" s="1"/>
  <c r="M38" i="1"/>
  <c r="J38" i="1"/>
  <c r="G38" i="1"/>
  <c r="C38" i="1"/>
  <c r="R37" i="1"/>
  <c r="W37" i="1" s="1"/>
  <c r="L37" i="1"/>
  <c r="I37" i="1"/>
  <c r="F37" i="1"/>
  <c r="H37" i="1" s="1"/>
  <c r="N37" i="1" s="1"/>
  <c r="C37" i="1"/>
  <c r="M37" i="1" s="1"/>
  <c r="W36" i="1"/>
  <c r="S36" i="1"/>
  <c r="U36" i="1" s="1"/>
  <c r="R36" i="1"/>
  <c r="O36" i="1"/>
  <c r="M36" i="1"/>
  <c r="L36" i="1"/>
  <c r="I36" i="1"/>
  <c r="G36" i="1"/>
  <c r="C36" i="1"/>
  <c r="R35" i="1"/>
  <c r="W35" i="1" s="1"/>
  <c r="C35" i="1"/>
  <c r="K35" i="1" s="1"/>
  <c r="L34" i="1"/>
  <c r="J34" i="1"/>
  <c r="F34" i="1"/>
  <c r="C34" i="1"/>
  <c r="M34" i="1" s="1"/>
  <c r="W33" i="1"/>
  <c r="R33" i="1"/>
  <c r="C33" i="1"/>
  <c r="K33" i="1" s="1"/>
  <c r="L32" i="1"/>
  <c r="J32" i="1"/>
  <c r="F32" i="1"/>
  <c r="C32" i="1"/>
  <c r="M32" i="1" s="1"/>
  <c r="W31" i="1"/>
  <c r="R31" i="1"/>
  <c r="C31" i="1"/>
  <c r="K31" i="1" s="1"/>
  <c r="T30" i="1"/>
  <c r="S30" i="1"/>
  <c r="U30" i="1" s="1"/>
  <c r="R30" i="1"/>
  <c r="W30" i="1" s="1"/>
  <c r="P30" i="1"/>
  <c r="O30" i="1"/>
  <c r="N30" i="1"/>
  <c r="L30" i="1"/>
  <c r="K30" i="1"/>
  <c r="J30" i="1"/>
  <c r="G30" i="1"/>
  <c r="F30" i="1"/>
  <c r="H30" i="1" s="1"/>
  <c r="C30" i="1"/>
  <c r="M30" i="1" s="1"/>
  <c r="W29" i="1"/>
  <c r="R29" i="1"/>
  <c r="O29" i="1"/>
  <c r="K29" i="1"/>
  <c r="I29" i="1"/>
  <c r="G29" i="1"/>
  <c r="C29" i="1"/>
  <c r="R28" i="1"/>
  <c r="W28" i="1" s="1"/>
  <c r="N28" i="1"/>
  <c r="L28" i="1"/>
  <c r="J28" i="1"/>
  <c r="F28" i="1"/>
  <c r="H28" i="1" s="1"/>
  <c r="C28" i="1"/>
  <c r="M28" i="1" s="1"/>
  <c r="W27" i="1"/>
  <c r="R27" i="1"/>
  <c r="I27" i="1"/>
  <c r="C27" i="1"/>
  <c r="S26" i="1"/>
  <c r="U26" i="1" s="1"/>
  <c r="R26" i="1"/>
  <c r="W26" i="1" s="1"/>
  <c r="O26" i="1"/>
  <c r="L26" i="1"/>
  <c r="K26" i="1"/>
  <c r="J26" i="1"/>
  <c r="H26" i="1"/>
  <c r="G26" i="1"/>
  <c r="F26" i="1"/>
  <c r="C26" i="1"/>
  <c r="M26" i="1" s="1"/>
  <c r="W25" i="1"/>
  <c r="R25" i="1"/>
  <c r="O25" i="1"/>
  <c r="K25" i="1"/>
  <c r="G25" i="1"/>
  <c r="C25" i="1"/>
  <c r="I25" i="1" s="1"/>
  <c r="R24" i="1"/>
  <c r="W24" i="1" s="1"/>
  <c r="L24" i="1"/>
  <c r="J24" i="1"/>
  <c r="F24" i="1"/>
  <c r="H24" i="1" s="1"/>
  <c r="C24" i="1"/>
  <c r="M24" i="1" s="1"/>
  <c r="W23" i="1"/>
  <c r="R23" i="1"/>
  <c r="C23" i="1"/>
  <c r="S22" i="1"/>
  <c r="U22" i="1" s="1"/>
  <c r="R22" i="1"/>
  <c r="W22" i="1" s="1"/>
  <c r="O22" i="1"/>
  <c r="L22" i="1"/>
  <c r="K22" i="1"/>
  <c r="J22" i="1"/>
  <c r="G22" i="1"/>
  <c r="F22" i="1"/>
  <c r="H22" i="1" s="1"/>
  <c r="C22" i="1"/>
  <c r="M22" i="1" s="1"/>
  <c r="W21" i="1"/>
  <c r="R21" i="1"/>
  <c r="O21" i="1"/>
  <c r="K21" i="1"/>
  <c r="I21" i="1"/>
  <c r="G21" i="1"/>
  <c r="C21" i="1"/>
  <c r="R20" i="1"/>
  <c r="W20" i="1" s="1"/>
  <c r="N20" i="1"/>
  <c r="L20" i="1"/>
  <c r="J20" i="1"/>
  <c r="F20" i="1"/>
  <c r="H20" i="1" s="1"/>
  <c r="C20" i="1"/>
  <c r="M20" i="1" s="1"/>
  <c r="W19" i="1"/>
  <c r="R19" i="1"/>
  <c r="I19" i="1"/>
  <c r="C19" i="1"/>
  <c r="S18" i="1"/>
  <c r="U18" i="1" s="1"/>
  <c r="R18" i="1"/>
  <c r="W18" i="1" s="1"/>
  <c r="O18" i="1"/>
  <c r="L18" i="1"/>
  <c r="K18" i="1"/>
  <c r="J18" i="1"/>
  <c r="H18" i="1"/>
  <c r="G18" i="1"/>
  <c r="F18" i="1"/>
  <c r="C18" i="1"/>
  <c r="M18" i="1" s="1"/>
  <c r="W17" i="1"/>
  <c r="R17" i="1"/>
  <c r="O17" i="1"/>
  <c r="K17" i="1"/>
  <c r="G17" i="1"/>
  <c r="C17" i="1"/>
  <c r="I17" i="1" s="1"/>
  <c r="R16" i="1"/>
  <c r="W16" i="1" s="1"/>
  <c r="J16" i="1"/>
  <c r="F16" i="1"/>
  <c r="H16" i="1" s="1"/>
  <c r="C16" i="1"/>
  <c r="W15" i="1"/>
  <c r="U15" i="1"/>
  <c r="S15" i="1"/>
  <c r="X15" i="1" s="1"/>
  <c r="R15" i="1"/>
  <c r="O15" i="1"/>
  <c r="M15" i="1"/>
  <c r="L15" i="1"/>
  <c r="I15" i="1"/>
  <c r="G15" i="1"/>
  <c r="C15" i="1"/>
  <c r="S14" i="1"/>
  <c r="U14" i="1" s="1"/>
  <c r="R14" i="1"/>
  <c r="W14" i="1" s="1"/>
  <c r="O14" i="1"/>
  <c r="L14" i="1"/>
  <c r="K14" i="1"/>
  <c r="J14" i="1"/>
  <c r="H14" i="1"/>
  <c r="G14" i="1"/>
  <c r="F14" i="1"/>
  <c r="C14" i="1"/>
  <c r="M14" i="1" s="1"/>
  <c r="S13" i="1"/>
  <c r="U13" i="1" s="1"/>
  <c r="R13" i="1"/>
  <c r="M13" i="1"/>
  <c r="K13" i="1"/>
  <c r="I13" i="1"/>
  <c r="N13" i="1" s="1"/>
  <c r="G13" i="1"/>
  <c r="F13" i="1"/>
  <c r="H13" i="1" s="1"/>
  <c r="C13" i="1"/>
  <c r="L13" i="1" s="1"/>
  <c r="R12" i="1"/>
  <c r="W12" i="1" s="1"/>
  <c r="M12" i="1"/>
  <c r="C12" i="1"/>
  <c r="W11" i="1"/>
  <c r="R11" i="1"/>
  <c r="C11" i="1"/>
  <c r="S10" i="1"/>
  <c r="U10" i="1" s="1"/>
  <c r="R10" i="1"/>
  <c r="X10" i="1" s="1"/>
  <c r="O10" i="1"/>
  <c r="L10" i="1"/>
  <c r="K10" i="1"/>
  <c r="J10" i="1"/>
  <c r="G10" i="1"/>
  <c r="H10" i="1" s="1"/>
  <c r="F10" i="1"/>
  <c r="C10" i="1"/>
  <c r="M10" i="1" s="1"/>
  <c r="R9" i="1"/>
  <c r="C9" i="1"/>
  <c r="L9" i="1" s="1"/>
  <c r="R8" i="1"/>
  <c r="W8" i="1" s="1"/>
  <c r="M8" i="1"/>
  <c r="L8" i="1"/>
  <c r="I8" i="1"/>
  <c r="F8" i="1"/>
  <c r="H8" i="1" s="1"/>
  <c r="C8" i="1"/>
  <c r="W7" i="1"/>
  <c r="S7" i="1"/>
  <c r="X7" i="1" s="1"/>
  <c r="R7" i="1"/>
  <c r="O7" i="1"/>
  <c r="L7" i="1"/>
  <c r="I7" i="1"/>
  <c r="G7" i="1"/>
  <c r="C7" i="1"/>
  <c r="M7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S6" i="1"/>
  <c r="U6" i="1" s="1"/>
  <c r="R6" i="1"/>
  <c r="W6" i="1" s="1"/>
  <c r="P6" i="1"/>
  <c r="O6" i="1"/>
  <c r="N6" i="1"/>
  <c r="L6" i="1"/>
  <c r="K6" i="1"/>
  <c r="J6" i="1"/>
  <c r="G6" i="1"/>
  <c r="F6" i="1"/>
  <c r="H6" i="1" s="1"/>
  <c r="C6" i="1"/>
  <c r="M6" i="1" s="1"/>
  <c r="B6" i="1"/>
  <c r="S5" i="1"/>
  <c r="U5" i="1" s="1"/>
  <c r="R5" i="1"/>
  <c r="K5" i="1"/>
  <c r="I5" i="1"/>
  <c r="N5" i="1" s="1"/>
  <c r="F5" i="1"/>
  <c r="H5" i="1" s="1"/>
  <c r="C5" i="1"/>
  <c r="L5" i="1" s="1"/>
  <c r="R4" i="1"/>
  <c r="C4" i="1"/>
  <c r="I4" i="1" s="1"/>
  <c r="B4" i="1"/>
  <c r="B5" i="1" s="1"/>
  <c r="W3" i="1"/>
  <c r="R3" i="1"/>
  <c r="M3" i="1"/>
  <c r="C3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E1" i="1"/>
  <c r="D1" i="1"/>
  <c r="H34" i="1" l="1"/>
  <c r="Q6" i="1"/>
  <c r="V6" i="1"/>
  <c r="W10" i="1"/>
  <c r="N11" i="1"/>
  <c r="J11" i="1"/>
  <c r="F11" i="1"/>
  <c r="H11" i="1" s="1"/>
  <c r="K11" i="1"/>
  <c r="X14" i="1"/>
  <c r="L23" i="1"/>
  <c r="J23" i="1"/>
  <c r="F23" i="1"/>
  <c r="M23" i="1"/>
  <c r="S23" i="1"/>
  <c r="X26" i="1"/>
  <c r="J3" i="1"/>
  <c r="F3" i="1"/>
  <c r="H3" i="1" s="1"/>
  <c r="K3" i="1"/>
  <c r="M4" i="1"/>
  <c r="M107" i="1" s="1"/>
  <c r="R110" i="1"/>
  <c r="W4" i="1"/>
  <c r="Y6" i="1"/>
  <c r="Z6" i="1" s="1"/>
  <c r="X6" i="1"/>
  <c r="U7" i="1"/>
  <c r="G9" i="1"/>
  <c r="M9" i="1"/>
  <c r="W9" i="1"/>
  <c r="M11" i="1"/>
  <c r="S12" i="1"/>
  <c r="U12" i="1" s="1"/>
  <c r="O12" i="1"/>
  <c r="K12" i="1"/>
  <c r="G12" i="1"/>
  <c r="J12" i="1"/>
  <c r="L19" i="1"/>
  <c r="J19" i="1"/>
  <c r="F19" i="1"/>
  <c r="M19" i="1"/>
  <c r="S19" i="1"/>
  <c r="X22" i="1"/>
  <c r="I23" i="1"/>
  <c r="L27" i="1"/>
  <c r="J27" i="1"/>
  <c r="N27" i="1" s="1"/>
  <c r="F27" i="1"/>
  <c r="H27" i="1" s="1"/>
  <c r="M27" i="1"/>
  <c r="S27" i="1"/>
  <c r="X29" i="1"/>
  <c r="X30" i="1"/>
  <c r="I31" i="1"/>
  <c r="N31" i="1" s="1"/>
  <c r="I33" i="1"/>
  <c r="I35" i="1"/>
  <c r="N35" i="1" s="1"/>
  <c r="K40" i="1"/>
  <c r="X43" i="1"/>
  <c r="K48" i="1"/>
  <c r="X59" i="1"/>
  <c r="G3" i="1"/>
  <c r="L3" i="1"/>
  <c r="G5" i="1"/>
  <c r="M5" i="1"/>
  <c r="X5" i="1"/>
  <c r="Y5" i="1" s="1"/>
  <c r="Z5" i="1" s="1"/>
  <c r="W5" i="1"/>
  <c r="T6" i="1"/>
  <c r="S8" i="1"/>
  <c r="U8" i="1" s="1"/>
  <c r="O8" i="1"/>
  <c r="K8" i="1"/>
  <c r="G8" i="1"/>
  <c r="J8" i="1"/>
  <c r="N8" i="1" s="1"/>
  <c r="I9" i="1"/>
  <c r="S9" i="1"/>
  <c r="U9" i="1" s="1"/>
  <c r="I11" i="1"/>
  <c r="O11" i="1"/>
  <c r="S11" i="1"/>
  <c r="F12" i="1"/>
  <c r="H12" i="1" s="1"/>
  <c r="L12" i="1"/>
  <c r="J13" i="1"/>
  <c r="O13" i="1"/>
  <c r="P13" i="1" s="1"/>
  <c r="N15" i="1"/>
  <c r="J15" i="1"/>
  <c r="F15" i="1"/>
  <c r="H15" i="1" s="1"/>
  <c r="K15" i="1"/>
  <c r="G19" i="1"/>
  <c r="O19" i="1"/>
  <c r="J21" i="1"/>
  <c r="F21" i="1"/>
  <c r="H21" i="1" s="1"/>
  <c r="L21" i="1"/>
  <c r="M21" i="1"/>
  <c r="S21" i="1"/>
  <c r="U21" i="1" s="1"/>
  <c r="K23" i="1"/>
  <c r="X24" i="1"/>
  <c r="G27" i="1"/>
  <c r="O27" i="1"/>
  <c r="J29" i="1"/>
  <c r="F29" i="1"/>
  <c r="H29" i="1" s="1"/>
  <c r="N29" i="1" s="1"/>
  <c r="L29" i="1"/>
  <c r="M29" i="1"/>
  <c r="S29" i="1"/>
  <c r="U29" i="1" s="1"/>
  <c r="Y30" i="1"/>
  <c r="Z30" i="1" s="1"/>
  <c r="X36" i="1"/>
  <c r="L38" i="1"/>
  <c r="S38" i="1"/>
  <c r="U38" i="1" s="1"/>
  <c r="I38" i="1"/>
  <c r="K38" i="1"/>
  <c r="F38" i="1"/>
  <c r="H38" i="1" s="1"/>
  <c r="O38" i="1"/>
  <c r="L46" i="1"/>
  <c r="K46" i="1"/>
  <c r="F46" i="1"/>
  <c r="H46" i="1" s="1"/>
  <c r="S46" i="1"/>
  <c r="U46" i="1" s="1"/>
  <c r="I46" i="1"/>
  <c r="N46" i="1" s="1"/>
  <c r="O46" i="1"/>
  <c r="W57" i="1"/>
  <c r="S4" i="1"/>
  <c r="O4" i="1"/>
  <c r="K4" i="1"/>
  <c r="G4" i="1"/>
  <c r="J4" i="1"/>
  <c r="J9" i="1"/>
  <c r="O9" i="1"/>
  <c r="X18" i="1"/>
  <c r="X25" i="1"/>
  <c r="L31" i="1"/>
  <c r="J31" i="1"/>
  <c r="F31" i="1"/>
  <c r="H31" i="1" s="1"/>
  <c r="M31" i="1"/>
  <c r="S31" i="1"/>
  <c r="L33" i="1"/>
  <c r="J33" i="1"/>
  <c r="F33" i="1"/>
  <c r="M33" i="1"/>
  <c r="S33" i="1"/>
  <c r="L35" i="1"/>
  <c r="J35" i="1"/>
  <c r="F35" i="1"/>
  <c r="H35" i="1" s="1"/>
  <c r="M35" i="1"/>
  <c r="M108" i="1" s="1"/>
  <c r="S35" i="1"/>
  <c r="X38" i="1"/>
  <c r="J40" i="1"/>
  <c r="F40" i="1"/>
  <c r="H40" i="1" s="1"/>
  <c r="S40" i="1"/>
  <c r="O40" i="1"/>
  <c r="I40" i="1"/>
  <c r="L40" i="1"/>
  <c r="G40" i="1"/>
  <c r="X46" i="1"/>
  <c r="J48" i="1"/>
  <c r="F48" i="1"/>
  <c r="H48" i="1" s="1"/>
  <c r="L48" i="1"/>
  <c r="G48" i="1"/>
  <c r="S48" i="1"/>
  <c r="O48" i="1"/>
  <c r="I48" i="1"/>
  <c r="U65" i="1"/>
  <c r="X65" i="1"/>
  <c r="I3" i="1"/>
  <c r="O3" i="1"/>
  <c r="S3" i="1"/>
  <c r="F4" i="1"/>
  <c r="H4" i="1" s="1"/>
  <c r="L4" i="1"/>
  <c r="J5" i="1"/>
  <c r="O5" i="1"/>
  <c r="P5" i="1" s="1"/>
  <c r="N7" i="1"/>
  <c r="J7" i="1"/>
  <c r="F7" i="1"/>
  <c r="H7" i="1" s="1"/>
  <c r="K7" i="1"/>
  <c r="X8" i="1"/>
  <c r="F9" i="1"/>
  <c r="H9" i="1" s="1"/>
  <c r="K9" i="1"/>
  <c r="G11" i="1"/>
  <c r="L11" i="1"/>
  <c r="I12" i="1"/>
  <c r="N12" i="1" s="1"/>
  <c r="X13" i="1"/>
  <c r="Y13" i="1" s="1"/>
  <c r="Z13" i="1" s="1"/>
  <c r="W13" i="1"/>
  <c r="M16" i="1"/>
  <c r="I16" i="1"/>
  <c r="N16" i="1" s="1"/>
  <c r="S16" i="1"/>
  <c r="U16" i="1" s="1"/>
  <c r="O16" i="1"/>
  <c r="K16" i="1"/>
  <c r="G16" i="1"/>
  <c r="L16" i="1"/>
  <c r="J17" i="1"/>
  <c r="F17" i="1"/>
  <c r="H17" i="1" s="1"/>
  <c r="N17" i="1" s="1"/>
  <c r="L17" i="1"/>
  <c r="M17" i="1"/>
  <c r="S17" i="1"/>
  <c r="U17" i="1" s="1"/>
  <c r="K19" i="1"/>
  <c r="P20" i="1"/>
  <c r="N21" i="1"/>
  <c r="G23" i="1"/>
  <c r="O23" i="1"/>
  <c r="J25" i="1"/>
  <c r="F25" i="1"/>
  <c r="H25" i="1" s="1"/>
  <c r="N25" i="1" s="1"/>
  <c r="L25" i="1"/>
  <c r="M25" i="1"/>
  <c r="M111" i="1" s="1"/>
  <c r="S25" i="1"/>
  <c r="U25" i="1" s="1"/>
  <c r="K27" i="1"/>
  <c r="Q30" i="1"/>
  <c r="V30" i="1"/>
  <c r="G31" i="1"/>
  <c r="O31" i="1"/>
  <c r="G33" i="1"/>
  <c r="O33" i="1"/>
  <c r="G35" i="1"/>
  <c r="O35" i="1"/>
  <c r="H39" i="1"/>
  <c r="S41" i="1"/>
  <c r="O41" i="1"/>
  <c r="K41" i="1"/>
  <c r="G41" i="1"/>
  <c r="L41" i="1"/>
  <c r="F41" i="1"/>
  <c r="I41" i="1"/>
  <c r="P45" i="1"/>
  <c r="S49" i="1"/>
  <c r="O49" i="1"/>
  <c r="K49" i="1"/>
  <c r="G49" i="1"/>
  <c r="N49" i="1"/>
  <c r="I49" i="1"/>
  <c r="L49" i="1"/>
  <c r="F49" i="1"/>
  <c r="H49" i="1" s="1"/>
  <c r="W56" i="1"/>
  <c r="S61" i="1"/>
  <c r="O61" i="1"/>
  <c r="K61" i="1"/>
  <c r="G61" i="1"/>
  <c r="L61" i="1"/>
  <c r="F61" i="1"/>
  <c r="H61" i="1" s="1"/>
  <c r="J61" i="1"/>
  <c r="I61" i="1"/>
  <c r="Y62" i="1"/>
  <c r="Z62" i="1" s="1"/>
  <c r="Y65" i="1"/>
  <c r="Z65" i="1" s="1"/>
  <c r="P65" i="1"/>
  <c r="J56" i="1"/>
  <c r="O56" i="1"/>
  <c r="H58" i="1"/>
  <c r="J60" i="1"/>
  <c r="F60" i="1"/>
  <c r="H60" i="1" s="1"/>
  <c r="S60" i="1"/>
  <c r="O60" i="1"/>
  <c r="I60" i="1"/>
  <c r="L60" i="1"/>
  <c r="L68" i="1"/>
  <c r="K68" i="1"/>
  <c r="F68" i="1"/>
  <c r="J68" i="1"/>
  <c r="G68" i="1"/>
  <c r="R112" i="1"/>
  <c r="R111" i="1"/>
  <c r="R109" i="1"/>
  <c r="R108" i="1"/>
  <c r="R107" i="1"/>
  <c r="I6" i="1"/>
  <c r="I110" i="1" s="1"/>
  <c r="I10" i="1"/>
  <c r="N10" i="1" s="1"/>
  <c r="I14" i="1"/>
  <c r="N14" i="1" s="1"/>
  <c r="I18" i="1"/>
  <c r="N18" i="1" s="1"/>
  <c r="G20" i="1"/>
  <c r="K20" i="1"/>
  <c r="O20" i="1"/>
  <c r="S20" i="1"/>
  <c r="U20" i="1" s="1"/>
  <c r="I22" i="1"/>
  <c r="N22" i="1" s="1"/>
  <c r="G24" i="1"/>
  <c r="K24" i="1"/>
  <c r="O24" i="1"/>
  <c r="S24" i="1"/>
  <c r="U24" i="1" s="1"/>
  <c r="I26" i="1"/>
  <c r="N26" i="1" s="1"/>
  <c r="G28" i="1"/>
  <c r="K28" i="1"/>
  <c r="O28" i="1"/>
  <c r="P28" i="1" s="1"/>
  <c r="S28" i="1"/>
  <c r="U28" i="1" s="1"/>
  <c r="I30" i="1"/>
  <c r="G32" i="1"/>
  <c r="H32" i="1" s="1"/>
  <c r="K32" i="1"/>
  <c r="O32" i="1"/>
  <c r="G34" i="1"/>
  <c r="K34" i="1"/>
  <c r="O34" i="1"/>
  <c r="J36" i="1"/>
  <c r="F36" i="1"/>
  <c r="H36" i="1" s="1"/>
  <c r="N36" i="1" s="1"/>
  <c r="K36" i="1"/>
  <c r="G42" i="1"/>
  <c r="H42" i="1" s="1"/>
  <c r="N42" i="1" s="1"/>
  <c r="M42" i="1"/>
  <c r="X42" i="1"/>
  <c r="W42" i="1"/>
  <c r="S45" i="1"/>
  <c r="U45" i="1" s="1"/>
  <c r="O45" i="1"/>
  <c r="K45" i="1"/>
  <c r="G45" i="1"/>
  <c r="J45" i="1"/>
  <c r="J50" i="1"/>
  <c r="O50" i="1"/>
  <c r="P50" i="1" s="1"/>
  <c r="J52" i="1"/>
  <c r="O52" i="1"/>
  <c r="P52" i="1" s="1"/>
  <c r="J54" i="1"/>
  <c r="F54" i="1"/>
  <c r="H54" i="1" s="1"/>
  <c r="N54" i="1" s="1"/>
  <c r="K54" i="1"/>
  <c r="F56" i="1"/>
  <c r="H56" i="1" s="1"/>
  <c r="K56" i="1"/>
  <c r="G58" i="1"/>
  <c r="G60" i="1"/>
  <c r="M60" i="1"/>
  <c r="I68" i="1"/>
  <c r="S68" i="1"/>
  <c r="X68" i="1" s="1"/>
  <c r="L70" i="1"/>
  <c r="S70" i="1"/>
  <c r="U70" i="1" s="1"/>
  <c r="I70" i="1"/>
  <c r="N70" i="1" s="1"/>
  <c r="J70" i="1"/>
  <c r="M70" i="1"/>
  <c r="F70" i="1"/>
  <c r="H70" i="1" s="1"/>
  <c r="X70" i="1"/>
  <c r="W70" i="1"/>
  <c r="V75" i="1"/>
  <c r="Q75" i="1"/>
  <c r="V97" i="1"/>
  <c r="Q97" i="1"/>
  <c r="T97" i="1"/>
  <c r="W104" i="1"/>
  <c r="X104" i="1"/>
  <c r="Y104" i="1" s="1"/>
  <c r="Z104" i="1" s="1"/>
  <c r="I20" i="1"/>
  <c r="I24" i="1"/>
  <c r="N24" i="1" s="1"/>
  <c r="I28" i="1"/>
  <c r="I32" i="1"/>
  <c r="I34" i="1"/>
  <c r="S37" i="1"/>
  <c r="U37" i="1" s="1"/>
  <c r="O37" i="1"/>
  <c r="P37" i="1" s="1"/>
  <c r="K37" i="1"/>
  <c r="G37" i="1"/>
  <c r="J37" i="1"/>
  <c r="J42" i="1"/>
  <c r="O42" i="1"/>
  <c r="N44" i="1"/>
  <c r="J44" i="1"/>
  <c r="F44" i="1"/>
  <c r="H44" i="1" s="1"/>
  <c r="K44" i="1"/>
  <c r="X50" i="1"/>
  <c r="Y50" i="1" s="1"/>
  <c r="Z50" i="1" s="1"/>
  <c r="W50" i="1"/>
  <c r="X52" i="1"/>
  <c r="Y52" i="1" s="1"/>
  <c r="Z52" i="1" s="1"/>
  <c r="W52" i="1"/>
  <c r="S55" i="1"/>
  <c r="U55" i="1" s="1"/>
  <c r="O55" i="1"/>
  <c r="P55" i="1" s="1"/>
  <c r="K55" i="1"/>
  <c r="G55" i="1"/>
  <c r="J55" i="1"/>
  <c r="I56" i="1"/>
  <c r="S56" i="1"/>
  <c r="U56" i="1" s="1"/>
  <c r="L58" i="1"/>
  <c r="S58" i="1"/>
  <c r="U58" i="1" s="1"/>
  <c r="I58" i="1"/>
  <c r="K58" i="1"/>
  <c r="K60" i="1"/>
  <c r="X62" i="1"/>
  <c r="O68" i="1"/>
  <c r="X86" i="1"/>
  <c r="Y86" i="1" s="1"/>
  <c r="Z86" i="1" s="1"/>
  <c r="U86" i="1"/>
  <c r="I39" i="1"/>
  <c r="I43" i="1"/>
  <c r="N43" i="1" s="1"/>
  <c r="I47" i="1"/>
  <c r="N47" i="1" s="1"/>
  <c r="I51" i="1"/>
  <c r="N51" i="1" s="1"/>
  <c r="P51" i="1" s="1"/>
  <c r="I53" i="1"/>
  <c r="N53" i="1" s="1"/>
  <c r="S57" i="1"/>
  <c r="U57" i="1" s="1"/>
  <c r="O57" i="1"/>
  <c r="K57" i="1"/>
  <c r="G57" i="1"/>
  <c r="H57" i="1" s="1"/>
  <c r="N57" i="1" s="1"/>
  <c r="J57" i="1"/>
  <c r="J62" i="1"/>
  <c r="O62" i="1"/>
  <c r="P62" i="1" s="1"/>
  <c r="J64" i="1"/>
  <c r="F64" i="1"/>
  <c r="H64" i="1" s="1"/>
  <c r="N64" i="1" s="1"/>
  <c r="P64" i="1" s="1"/>
  <c r="K64" i="1"/>
  <c r="S66" i="1"/>
  <c r="U66" i="1" s="1"/>
  <c r="O66" i="1"/>
  <c r="K66" i="1"/>
  <c r="F66" i="1"/>
  <c r="H66" i="1" s="1"/>
  <c r="L66" i="1"/>
  <c r="S67" i="1"/>
  <c r="U67" i="1" s="1"/>
  <c r="O67" i="1"/>
  <c r="P67" i="1" s="1"/>
  <c r="K67" i="1"/>
  <c r="M67" i="1"/>
  <c r="J67" i="1"/>
  <c r="I59" i="1"/>
  <c r="N59" i="1" s="1"/>
  <c r="I63" i="1"/>
  <c r="N63" i="1" s="1"/>
  <c r="I65" i="1"/>
  <c r="X67" i="1"/>
  <c r="Y67" i="1" s="1"/>
  <c r="Z67" i="1" s="1"/>
  <c r="S69" i="1"/>
  <c r="O69" i="1"/>
  <c r="K69" i="1"/>
  <c r="G69" i="1"/>
  <c r="H69" i="1" s="1"/>
  <c r="N69" i="1" s="1"/>
  <c r="J69" i="1"/>
  <c r="J72" i="1"/>
  <c r="F72" i="1"/>
  <c r="H72" i="1" s="1"/>
  <c r="N72" i="1" s="1"/>
  <c r="K72" i="1"/>
  <c r="U75" i="1"/>
  <c r="S104" i="1"/>
  <c r="U104" i="1" s="1"/>
  <c r="O104" i="1"/>
  <c r="J104" i="1"/>
  <c r="F104" i="1"/>
  <c r="H104" i="1" s="1"/>
  <c r="L104" i="1"/>
  <c r="K104" i="1"/>
  <c r="G104" i="1"/>
  <c r="P86" i="1"/>
  <c r="P104" i="1"/>
  <c r="I103" i="1"/>
  <c r="N103" i="1"/>
  <c r="I105" i="1"/>
  <c r="N105" i="1"/>
  <c r="F103" i="1"/>
  <c r="H103" i="1" s="1"/>
  <c r="J103" i="1"/>
  <c r="O103" i="1"/>
  <c r="S103" i="1"/>
  <c r="F105" i="1"/>
  <c r="H105" i="1" s="1"/>
  <c r="J105" i="1"/>
  <c r="O105" i="1"/>
  <c r="S105" i="1"/>
  <c r="I71" i="1"/>
  <c r="N71" i="1" s="1"/>
  <c r="P71" i="1" s="1"/>
  <c r="I75" i="1"/>
  <c r="I86" i="1"/>
  <c r="I97" i="1"/>
  <c r="T67" i="1" l="1"/>
  <c r="V67" i="1"/>
  <c r="Q67" i="1"/>
  <c r="P25" i="1"/>
  <c r="Y25" i="1"/>
  <c r="Z25" i="1" s="1"/>
  <c r="P8" i="1"/>
  <c r="Y8" i="1"/>
  <c r="Z8" i="1" s="1"/>
  <c r="P27" i="1"/>
  <c r="Y72" i="1"/>
  <c r="Z72" i="1" s="1"/>
  <c r="P72" i="1"/>
  <c r="T62" i="1"/>
  <c r="V62" i="1"/>
  <c r="Q62" i="1"/>
  <c r="P17" i="1"/>
  <c r="P29" i="1"/>
  <c r="Y29" i="1"/>
  <c r="Z29" i="1" s="1"/>
  <c r="V37" i="1"/>
  <c r="T37" i="1"/>
  <c r="Q37" i="1"/>
  <c r="T52" i="1"/>
  <c r="Q52" i="1"/>
  <c r="V52" i="1"/>
  <c r="P42" i="1"/>
  <c r="Y42" i="1"/>
  <c r="Z42" i="1" s="1"/>
  <c r="Q28" i="1"/>
  <c r="V28" i="1"/>
  <c r="T28" i="1"/>
  <c r="T5" i="1"/>
  <c r="V5" i="1"/>
  <c r="Q5" i="1"/>
  <c r="T13" i="1"/>
  <c r="V13" i="1"/>
  <c r="Q13" i="1"/>
  <c r="V55" i="1"/>
  <c r="Q55" i="1"/>
  <c r="T55" i="1"/>
  <c r="P69" i="1"/>
  <c r="Y69" i="1"/>
  <c r="Z69" i="1" s="1"/>
  <c r="Y54" i="1"/>
  <c r="Z54" i="1" s="1"/>
  <c r="P54" i="1"/>
  <c r="T50" i="1"/>
  <c r="Q50" i="1"/>
  <c r="V50" i="1"/>
  <c r="Y36" i="1"/>
  <c r="Z36" i="1" s="1"/>
  <c r="P36" i="1"/>
  <c r="Y24" i="1"/>
  <c r="Z24" i="1" s="1"/>
  <c r="P24" i="1"/>
  <c r="U105" i="1"/>
  <c r="X105" i="1"/>
  <c r="U103" i="1"/>
  <c r="X103" i="1"/>
  <c r="Y105" i="1"/>
  <c r="Z105" i="1" s="1"/>
  <c r="P105" i="1"/>
  <c r="Q104" i="1"/>
  <c r="T104" i="1"/>
  <c r="V104" i="1"/>
  <c r="Y43" i="1"/>
  <c r="Z43" i="1" s="1"/>
  <c r="P43" i="1"/>
  <c r="N32" i="1"/>
  <c r="P32" i="1" s="1"/>
  <c r="P70" i="1"/>
  <c r="Y70" i="1"/>
  <c r="Z70" i="1" s="1"/>
  <c r="X55" i="1"/>
  <c r="Y55" i="1" s="1"/>
  <c r="Z55" i="1" s="1"/>
  <c r="Y26" i="1"/>
  <c r="Z26" i="1" s="1"/>
  <c r="P26" i="1"/>
  <c r="Y10" i="1"/>
  <c r="Z10" i="1" s="1"/>
  <c r="P10" i="1"/>
  <c r="N61" i="1"/>
  <c r="H41" i="1"/>
  <c r="N41" i="1" s="1"/>
  <c r="X28" i="1"/>
  <c r="Y28" i="1" s="1"/>
  <c r="Z28" i="1" s="1"/>
  <c r="Q20" i="1"/>
  <c r="V20" i="1"/>
  <c r="T20" i="1"/>
  <c r="P16" i="1"/>
  <c r="P12" i="1"/>
  <c r="L110" i="1"/>
  <c r="I111" i="1"/>
  <c r="I109" i="1"/>
  <c r="I107" i="1"/>
  <c r="I108" i="1"/>
  <c r="N3" i="1"/>
  <c r="H33" i="1"/>
  <c r="J110" i="1"/>
  <c r="S110" i="1"/>
  <c r="U4" i="1"/>
  <c r="X57" i="1"/>
  <c r="N38" i="1"/>
  <c r="P35" i="1"/>
  <c r="X21" i="1"/>
  <c r="N4" i="1"/>
  <c r="P57" i="1"/>
  <c r="Y57" i="1"/>
  <c r="Z57" i="1" s="1"/>
  <c r="Y53" i="1"/>
  <c r="Z53" i="1" s="1"/>
  <c r="P53" i="1"/>
  <c r="N39" i="1"/>
  <c r="N58" i="1"/>
  <c r="N56" i="1"/>
  <c r="X37" i="1"/>
  <c r="Y37" i="1" s="1"/>
  <c r="Z37" i="1" s="1"/>
  <c r="Y22" i="1"/>
  <c r="Z22" i="1" s="1"/>
  <c r="P22" i="1"/>
  <c r="H68" i="1"/>
  <c r="H111" i="1" s="1"/>
  <c r="N60" i="1"/>
  <c r="P49" i="1"/>
  <c r="X49" i="1"/>
  <c r="Y49" i="1" s="1"/>
  <c r="Z49" i="1" s="1"/>
  <c r="U49" i="1"/>
  <c r="X41" i="1"/>
  <c r="U41" i="1"/>
  <c r="Y7" i="1"/>
  <c r="Z7" i="1" s="1"/>
  <c r="P7" i="1"/>
  <c r="N48" i="1"/>
  <c r="X40" i="1"/>
  <c r="U40" i="1"/>
  <c r="U35" i="1"/>
  <c r="X35" i="1"/>
  <c r="Y35" i="1" s="1"/>
  <c r="Z35" i="1" s="1"/>
  <c r="X17" i="1"/>
  <c r="Y17" i="1" s="1"/>
  <c r="Z17" i="1" s="1"/>
  <c r="X16" i="1"/>
  <c r="Y16" i="1" s="1"/>
  <c r="Z16" i="1" s="1"/>
  <c r="Y15" i="1"/>
  <c r="Z15" i="1" s="1"/>
  <c r="P15" i="1"/>
  <c r="L111" i="1"/>
  <c r="L109" i="1"/>
  <c r="L108" i="1"/>
  <c r="L107" i="1"/>
  <c r="N33" i="1"/>
  <c r="X27" i="1"/>
  <c r="Y27" i="1" s="1"/>
  <c r="Z27" i="1" s="1"/>
  <c r="U27" i="1"/>
  <c r="X19" i="1"/>
  <c r="U19" i="1"/>
  <c r="X9" i="1"/>
  <c r="J111" i="1"/>
  <c r="J109" i="1"/>
  <c r="J108" i="1"/>
  <c r="J107" i="1"/>
  <c r="H23" i="1"/>
  <c r="Y103" i="1"/>
  <c r="Z103" i="1" s="1"/>
  <c r="P103" i="1"/>
  <c r="V86" i="1"/>
  <c r="T86" i="1"/>
  <c r="Q86" i="1"/>
  <c r="U69" i="1"/>
  <c r="X69" i="1"/>
  <c r="Y63" i="1"/>
  <c r="Z63" i="1" s="1"/>
  <c r="P63" i="1"/>
  <c r="X66" i="1"/>
  <c r="Y18" i="1"/>
  <c r="Z18" i="1" s="1"/>
  <c r="P18" i="1"/>
  <c r="V45" i="1"/>
  <c r="T45" i="1"/>
  <c r="Q45" i="1"/>
  <c r="P21" i="1"/>
  <c r="Y21" i="1"/>
  <c r="Z21" i="1" s="1"/>
  <c r="S111" i="1"/>
  <c r="S109" i="1"/>
  <c r="S108" i="1"/>
  <c r="S107" i="1"/>
  <c r="X3" i="1"/>
  <c r="U3" i="1"/>
  <c r="X33" i="1"/>
  <c r="U33" i="1"/>
  <c r="K110" i="1"/>
  <c r="U11" i="1"/>
  <c r="X11" i="1"/>
  <c r="Y11" i="1" s="1"/>
  <c r="Z11" i="1" s="1"/>
  <c r="N9" i="1"/>
  <c r="P31" i="1"/>
  <c r="N23" i="1"/>
  <c r="M110" i="1"/>
  <c r="X12" i="1"/>
  <c r="Y12" i="1" s="1"/>
  <c r="Z12" i="1" s="1"/>
  <c r="P11" i="1"/>
  <c r="Y59" i="1"/>
  <c r="Z59" i="1" s="1"/>
  <c r="P59" i="1"/>
  <c r="N66" i="1"/>
  <c r="Y47" i="1"/>
  <c r="Z47" i="1" s="1"/>
  <c r="P47" i="1"/>
  <c r="X58" i="1"/>
  <c r="X45" i="1"/>
  <c r="Y45" i="1" s="1"/>
  <c r="Z45" i="1" s="1"/>
  <c r="Y44" i="1"/>
  <c r="Z44" i="1" s="1"/>
  <c r="P44" i="1"/>
  <c r="N34" i="1"/>
  <c r="P34" i="1" s="1"/>
  <c r="Y14" i="1"/>
  <c r="Z14" i="1" s="1"/>
  <c r="P14" i="1"/>
  <c r="X60" i="1"/>
  <c r="U60" i="1"/>
  <c r="Q65" i="1"/>
  <c r="T65" i="1"/>
  <c r="V65" i="1"/>
  <c r="U61" i="1"/>
  <c r="X61" i="1"/>
  <c r="X20" i="1"/>
  <c r="Y20" i="1" s="1"/>
  <c r="Z20" i="1" s="1"/>
  <c r="O111" i="1"/>
  <c r="O109" i="1"/>
  <c r="O108" i="1"/>
  <c r="O107" i="1"/>
  <c r="X56" i="1"/>
  <c r="U48" i="1"/>
  <c r="X48" i="1"/>
  <c r="N40" i="1"/>
  <c r="X31" i="1"/>
  <c r="Y31" i="1" s="1"/>
  <c r="Z31" i="1" s="1"/>
  <c r="U31" i="1"/>
  <c r="O110" i="1"/>
  <c r="M109" i="1"/>
  <c r="P46" i="1"/>
  <c r="Y46" i="1"/>
  <c r="Z46" i="1" s="1"/>
  <c r="H19" i="1"/>
  <c r="N19" i="1" s="1"/>
  <c r="X4" i="1"/>
  <c r="K111" i="1"/>
  <c r="K109" i="1"/>
  <c r="K108" i="1"/>
  <c r="K107" i="1"/>
  <c r="X23" i="1"/>
  <c r="U23" i="1"/>
  <c r="Y41" i="1" l="1"/>
  <c r="Z41" i="1" s="1"/>
  <c r="P41" i="1"/>
  <c r="Q59" i="1"/>
  <c r="V59" i="1"/>
  <c r="T59" i="1"/>
  <c r="T31" i="1"/>
  <c r="V31" i="1"/>
  <c r="Q31" i="1"/>
  <c r="Q103" i="1"/>
  <c r="V103" i="1"/>
  <c r="T103" i="1"/>
  <c r="P4" i="1"/>
  <c r="Y4" i="1"/>
  <c r="Z4" i="1" s="1"/>
  <c r="P38" i="1"/>
  <c r="Y38" i="1"/>
  <c r="Z38" i="1" s="1"/>
  <c r="Q26" i="1"/>
  <c r="V26" i="1"/>
  <c r="T26" i="1"/>
  <c r="P19" i="1"/>
  <c r="Y19" i="1"/>
  <c r="Z19" i="1" s="1"/>
  <c r="Q14" i="1"/>
  <c r="T14" i="1"/>
  <c r="V14" i="1"/>
  <c r="V11" i="1"/>
  <c r="Q11" i="1"/>
  <c r="T11" i="1"/>
  <c r="P23" i="1"/>
  <c r="Y23" i="1"/>
  <c r="Z23" i="1" s="1"/>
  <c r="V21" i="1"/>
  <c r="T21" i="1"/>
  <c r="Q21" i="1"/>
  <c r="Q18" i="1"/>
  <c r="V18" i="1"/>
  <c r="T18" i="1"/>
  <c r="H110" i="1"/>
  <c r="P58" i="1"/>
  <c r="Y58" i="1"/>
  <c r="Z58" i="1" s="1"/>
  <c r="H108" i="1"/>
  <c r="T35" i="1"/>
  <c r="V35" i="1"/>
  <c r="Q35" i="1"/>
  <c r="N107" i="1"/>
  <c r="Y3" i="1"/>
  <c r="Z3" i="1" s="1"/>
  <c r="P3" i="1"/>
  <c r="Q16" i="1"/>
  <c r="T16" i="1"/>
  <c r="V16" i="1"/>
  <c r="Q10" i="1"/>
  <c r="V10" i="1"/>
  <c r="T10" i="1"/>
  <c r="Q43" i="1"/>
  <c r="T43" i="1"/>
  <c r="V43" i="1"/>
  <c r="T27" i="1"/>
  <c r="V27" i="1"/>
  <c r="Q27" i="1"/>
  <c r="V25" i="1"/>
  <c r="T25" i="1"/>
  <c r="Q25" i="1"/>
  <c r="Y66" i="1"/>
  <c r="Z66" i="1" s="1"/>
  <c r="P66" i="1"/>
  <c r="V7" i="1"/>
  <c r="T7" i="1"/>
  <c r="Q7" i="1"/>
  <c r="Y60" i="1"/>
  <c r="Z60" i="1" s="1"/>
  <c r="P60" i="1"/>
  <c r="Y39" i="1"/>
  <c r="Z39" i="1" s="1"/>
  <c r="P39" i="1"/>
  <c r="T57" i="1"/>
  <c r="Q57" i="1"/>
  <c r="V57" i="1"/>
  <c r="H109" i="1"/>
  <c r="Q105" i="1"/>
  <c r="V105" i="1"/>
  <c r="T105" i="1"/>
  <c r="V36" i="1"/>
  <c r="T36" i="1"/>
  <c r="Q36" i="1"/>
  <c r="V69" i="1"/>
  <c r="T69" i="1"/>
  <c r="Q69" i="1"/>
  <c r="V17" i="1"/>
  <c r="T17" i="1"/>
  <c r="Q17" i="1"/>
  <c r="V72" i="1"/>
  <c r="T72" i="1"/>
  <c r="Q72" i="1"/>
  <c r="T46" i="1"/>
  <c r="V46" i="1"/>
  <c r="Q46" i="1"/>
  <c r="P33" i="1"/>
  <c r="Y33" i="1"/>
  <c r="Z33" i="1" s="1"/>
  <c r="N68" i="1"/>
  <c r="P68" i="1" s="1"/>
  <c r="Q53" i="1"/>
  <c r="T53" i="1"/>
  <c r="V53" i="1"/>
  <c r="T12" i="1"/>
  <c r="V12" i="1"/>
  <c r="Q12" i="1"/>
  <c r="T70" i="1"/>
  <c r="Q70" i="1"/>
  <c r="V70" i="1"/>
  <c r="V54" i="1"/>
  <c r="T54" i="1"/>
  <c r="Q54" i="1"/>
  <c r="T8" i="1"/>
  <c r="V8" i="1"/>
  <c r="Q8" i="1"/>
  <c r="Y40" i="1"/>
  <c r="Z40" i="1" s="1"/>
  <c r="P40" i="1"/>
  <c r="V44" i="1"/>
  <c r="T44" i="1"/>
  <c r="Q44" i="1"/>
  <c r="Q47" i="1"/>
  <c r="V47" i="1"/>
  <c r="T47" i="1"/>
  <c r="P9" i="1"/>
  <c r="Y9" i="1"/>
  <c r="Z9" i="1" s="1"/>
  <c r="Q63" i="1"/>
  <c r="T63" i="1"/>
  <c r="V63" i="1"/>
  <c r="V15" i="1"/>
  <c r="Q15" i="1"/>
  <c r="T15" i="1"/>
  <c r="Y48" i="1"/>
  <c r="Z48" i="1" s="1"/>
  <c r="P48" i="1"/>
  <c r="T49" i="1"/>
  <c r="V49" i="1"/>
  <c r="Q49" i="1"/>
  <c r="Q22" i="1"/>
  <c r="V22" i="1"/>
  <c r="T22" i="1"/>
  <c r="P56" i="1"/>
  <c r="Y56" i="1"/>
  <c r="Z56" i="1" s="1"/>
  <c r="H107" i="1"/>
  <c r="Y61" i="1"/>
  <c r="Z61" i="1" s="1"/>
  <c r="P61" i="1"/>
  <c r="Q24" i="1"/>
  <c r="T24" i="1"/>
  <c r="V24" i="1"/>
  <c r="T42" i="1"/>
  <c r="Q42" i="1"/>
  <c r="V42" i="1"/>
  <c r="V29" i="1"/>
  <c r="T29" i="1"/>
  <c r="Q29" i="1"/>
  <c r="V40" i="1" l="1"/>
  <c r="Q40" i="1"/>
  <c r="T40" i="1"/>
  <c r="V60" i="1"/>
  <c r="Q60" i="1"/>
  <c r="T60" i="1"/>
  <c r="V41" i="1"/>
  <c r="Q41" i="1"/>
  <c r="T41" i="1"/>
  <c r="T56" i="1"/>
  <c r="V56" i="1"/>
  <c r="Q56" i="1"/>
  <c r="T9" i="1"/>
  <c r="V9" i="1"/>
  <c r="Q9" i="1"/>
  <c r="Q39" i="1"/>
  <c r="V39" i="1"/>
  <c r="T39" i="1"/>
  <c r="P112" i="1"/>
  <c r="R113" i="1" s="1"/>
  <c r="P111" i="1"/>
  <c r="P109" i="1"/>
  <c r="P108" i="1"/>
  <c r="P107" i="1"/>
  <c r="V3" i="1"/>
  <c r="Q3" i="1"/>
  <c r="T3" i="1"/>
  <c r="N109" i="1"/>
  <c r="T23" i="1"/>
  <c r="V23" i="1"/>
  <c r="Q23" i="1"/>
  <c r="T19" i="1"/>
  <c r="V19" i="1"/>
  <c r="Q19" i="1"/>
  <c r="N110" i="1"/>
  <c r="T33" i="1"/>
  <c r="V33" i="1"/>
  <c r="Q33" i="1"/>
  <c r="N111" i="1"/>
  <c r="T38" i="1"/>
  <c r="V38" i="1"/>
  <c r="Q38" i="1"/>
  <c r="V48" i="1"/>
  <c r="Q48" i="1"/>
  <c r="T48" i="1"/>
  <c r="V61" i="1"/>
  <c r="Q61" i="1"/>
  <c r="T61" i="1"/>
  <c r="T66" i="1"/>
  <c r="V66" i="1"/>
  <c r="Q66" i="1"/>
  <c r="N108" i="1"/>
  <c r="T58" i="1"/>
  <c r="V58" i="1"/>
  <c r="Q58" i="1"/>
  <c r="P110" i="1"/>
  <c r="V4" i="1"/>
  <c r="Q4" i="1"/>
  <c r="T4" i="1"/>
  <c r="T110" i="1" s="1"/>
  <c r="T111" i="1" l="1"/>
  <c r="T109" i="1"/>
  <c r="T108" i="1"/>
  <c r="T107" i="1"/>
</calcChain>
</file>

<file path=xl/sharedStrings.xml><?xml version="1.0" encoding="utf-8"?>
<sst xmlns="http://schemas.openxmlformats.org/spreadsheetml/2006/main" count="237" uniqueCount="137">
  <si>
    <t>No</t>
    <phoneticPr fontId="0" type="noConversion"/>
  </si>
  <si>
    <t>ABB</t>
    <phoneticPr fontId="0" type="noConversion"/>
  </si>
  <si>
    <t>Countries</t>
    <phoneticPr fontId="0" type="noConversion"/>
  </si>
  <si>
    <t>EU (y/n)</t>
    <phoneticPr fontId="0" type="noConversion"/>
  </si>
  <si>
    <t>Interests_IFS</t>
    <phoneticPr fontId="0" type="noConversion"/>
  </si>
  <si>
    <t xml:space="preserve"> Coupon_Bloomberg</t>
    <phoneticPr fontId="0" type="noConversion"/>
  </si>
  <si>
    <t>Interests applied</t>
    <phoneticPr fontId="0" type="noConversion"/>
  </si>
  <si>
    <t>CURRIC (MN)</t>
    <phoneticPr fontId="0" type="noConversion"/>
  </si>
  <si>
    <t>Notes in Circ (MN)</t>
    <phoneticPr fontId="0" type="noConversion"/>
  </si>
  <si>
    <t>MBase (MN)</t>
    <phoneticPr fontId="0" type="noConversion"/>
  </si>
  <si>
    <t>M0 (MN)</t>
    <phoneticPr fontId="0" type="noConversion"/>
  </si>
  <si>
    <t>M1 (MN)</t>
    <phoneticPr fontId="0" type="noConversion"/>
  </si>
  <si>
    <t>Seigniorage (LCU,MN)</t>
    <phoneticPr fontId="0" type="noConversion"/>
  </si>
  <si>
    <t xml:space="preserve">Exchange </t>
    <phoneticPr fontId="0" type="noConversion"/>
  </si>
  <si>
    <t>Seigniorage (USD,MN)</t>
    <phoneticPr fontId="0" type="noConversion"/>
  </si>
  <si>
    <t>Currency base</t>
    <phoneticPr fontId="0" type="noConversion"/>
  </si>
  <si>
    <t>2013 GDP (USD,MN)</t>
    <phoneticPr fontId="0" type="noConversion"/>
  </si>
  <si>
    <t>GDP per Capita</t>
    <phoneticPr fontId="0" type="noConversion"/>
  </si>
  <si>
    <t>Percentage of GDP</t>
    <phoneticPr fontId="0" type="noConversion"/>
  </si>
  <si>
    <t>ln(GDP per Capita)</t>
    <phoneticPr fontId="0" type="noConversion"/>
  </si>
  <si>
    <t>lg(Seigniorage)</t>
    <phoneticPr fontId="0" type="noConversion"/>
  </si>
  <si>
    <t>lg(GDP)</t>
    <phoneticPr fontId="0" type="noConversion"/>
  </si>
  <si>
    <t>Population</t>
    <phoneticPr fontId="0" type="noConversion"/>
  </si>
  <si>
    <t>Seinarage per capita</t>
    <phoneticPr fontId="0" type="noConversion"/>
  </si>
  <si>
    <t>lg(Seinarage per capita)</t>
    <phoneticPr fontId="0" type="noConversion"/>
  </si>
  <si>
    <t>United States</t>
  </si>
  <si>
    <t>n</t>
    <phoneticPr fontId="0" type="noConversion"/>
  </si>
  <si>
    <t>China</t>
  </si>
  <si>
    <t>Japan</t>
  </si>
  <si>
    <t>Germany</t>
  </si>
  <si>
    <t>y</t>
    <phoneticPr fontId="0" type="noConversion"/>
  </si>
  <si>
    <t>France</t>
  </si>
  <si>
    <t>United Kingdom</t>
  </si>
  <si>
    <t>Brazil</t>
  </si>
  <si>
    <t>Russian Federation</t>
  </si>
  <si>
    <t>Italy</t>
  </si>
  <si>
    <t>India</t>
  </si>
  <si>
    <t>Canada</t>
  </si>
  <si>
    <t>Australia</t>
  </si>
  <si>
    <t>Spain</t>
  </si>
  <si>
    <t>Korea, Rep.</t>
  </si>
  <si>
    <t>Mexico</t>
  </si>
  <si>
    <t>Indonesia</t>
  </si>
  <si>
    <t>Turkey</t>
  </si>
  <si>
    <t>Netherlands</t>
  </si>
  <si>
    <t>Saudi Arabia</t>
  </si>
  <si>
    <t>Switzerland</t>
  </si>
  <si>
    <t>Argentina</t>
  </si>
  <si>
    <t>Sweden</t>
  </si>
  <si>
    <t>Nigeria</t>
  </si>
  <si>
    <t>Poland</t>
  </si>
  <si>
    <t>Norway</t>
  </si>
  <si>
    <t>Belgium</t>
  </si>
  <si>
    <t>Venezuela, RB</t>
  </si>
  <si>
    <t>Austria</t>
  </si>
  <si>
    <t>Thailand</t>
  </si>
  <si>
    <t>United Arab Emirates</t>
  </si>
  <si>
    <t>Colombia</t>
  </si>
  <si>
    <t>Iran, Islamic Rep.</t>
  </si>
  <si>
    <t>South Africa</t>
  </si>
  <si>
    <t>Denmark</t>
  </si>
  <si>
    <t>Malaysia</t>
  </si>
  <si>
    <t>Singapore</t>
  </si>
  <si>
    <t>Israel</t>
  </si>
  <si>
    <t>Chile</t>
  </si>
  <si>
    <t>Hong Kong SAR, China</t>
  </si>
  <si>
    <t>Philippines</t>
  </si>
  <si>
    <t>Egypt, Arab Rep.</t>
  </si>
  <si>
    <t>Finland</t>
  </si>
  <si>
    <t>Greece</t>
  </si>
  <si>
    <t>Pakistan</t>
  </si>
  <si>
    <t>Kazakhstan</t>
  </si>
  <si>
    <t>Iraq</t>
  </si>
  <si>
    <t>Portugal</t>
  </si>
  <si>
    <t>Ireland</t>
  </si>
  <si>
    <t>Algeria</t>
  </si>
  <si>
    <t>Qatar</t>
  </si>
  <si>
    <t>Peru</t>
  </si>
  <si>
    <t>Czech Republic</t>
  </si>
  <si>
    <t>Romania</t>
  </si>
  <si>
    <t>New Zealand</t>
  </si>
  <si>
    <t>Kuwait</t>
  </si>
  <si>
    <t>Ukraine</t>
  </si>
  <si>
    <t>Vietnam</t>
  </si>
  <si>
    <t>Hungary</t>
  </si>
  <si>
    <t>Bangladesh</t>
  </si>
  <si>
    <t>Angola</t>
  </si>
  <si>
    <t>Morocco</t>
  </si>
  <si>
    <t>Puerto Rico</t>
  </si>
  <si>
    <t>Slovak Republic</t>
  </si>
  <si>
    <t>Ecuador</t>
  </si>
  <si>
    <t>na</t>
    <phoneticPr fontId="0" type="noConversion"/>
  </si>
  <si>
    <t>Oman</t>
  </si>
  <si>
    <t>Libya</t>
  </si>
  <si>
    <t>Azerbaijan</t>
  </si>
  <si>
    <t>Belarus</t>
  </si>
  <si>
    <t>Cuba</t>
  </si>
  <si>
    <t>Sri Lanka</t>
  </si>
  <si>
    <t>Sudan</t>
  </si>
  <si>
    <t xml:space="preserve"> n</t>
    <phoneticPr fontId="0" type="noConversion"/>
  </si>
  <si>
    <t>Dominican Republic</t>
  </si>
  <si>
    <t>Luxembourg</t>
  </si>
  <si>
    <t>Croatia</t>
  </si>
  <si>
    <t>Uzbekistan</t>
  </si>
  <si>
    <t>Uruguay</t>
  </si>
  <si>
    <t>Guatemala</t>
  </si>
  <si>
    <t>Bulgaria</t>
  </si>
  <si>
    <t>Macao SAR, China</t>
  </si>
  <si>
    <t>Costa Rica</t>
  </si>
  <si>
    <t>Ghana</t>
  </si>
  <si>
    <t>Tunisia</t>
  </si>
  <si>
    <t>Ethiopia</t>
  </si>
  <si>
    <t>Slovenia</t>
  </si>
  <si>
    <t>Lithuania</t>
  </si>
  <si>
    <t>Lebanon</t>
  </si>
  <si>
    <t>Kenya</t>
  </si>
  <si>
    <t>Panama</t>
  </si>
  <si>
    <t>Serbia</t>
  </si>
  <si>
    <t>Turkmenistan</t>
  </si>
  <si>
    <t>Yemen, Rep.</t>
  </si>
  <si>
    <t>Jordan</t>
  </si>
  <si>
    <t>Tanzania</t>
  </si>
  <si>
    <t>Bahrain</t>
  </si>
  <si>
    <t>Latvia</t>
  </si>
  <si>
    <t>Côte d'Ivoire</t>
  </si>
  <si>
    <t>Congo, Dem. Rep.</t>
  </si>
  <si>
    <t>Bolivia</t>
  </si>
  <si>
    <t>Paraguay</t>
  </si>
  <si>
    <t>Cameroon</t>
  </si>
  <si>
    <t>Estonia</t>
  </si>
  <si>
    <t>Cyprus</t>
  </si>
  <si>
    <t>Malta</t>
  </si>
  <si>
    <t>Max</t>
    <phoneticPr fontId="0" type="noConversion"/>
  </si>
  <si>
    <t>Min</t>
    <phoneticPr fontId="0" type="noConversion"/>
  </si>
  <si>
    <t>Average</t>
    <phoneticPr fontId="0" type="noConversion"/>
  </si>
  <si>
    <t>Median</t>
    <phoneticPr fontId="0" type="noConversion"/>
  </si>
  <si>
    <t>STD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</si>
</sst>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"/>
    <numFmt numFmtId="165" formatCode="#,##0;\(#,##0\);\-\-"/>
  </numFmts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65" fontId="4" fillId="0" borderId="0">
      <alignment horizontal="right" vertical="center"/>
    </xf>
    <xf numFmtId="43" fontId="5" fillId="0" borderId="0" applyFont="0" applyFill="0" applyBorder="0" applyAlignment="0" applyProtection="0"/>
    <xf numFmtId="0" fontId="5" fillId="0" borderId="0"/>
  </cellStyleXfs>
  <cellXfs count="67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right" vertical="center"/>
    </xf>
    <xf numFmtId="2" fontId="2" fillId="0" borderId="0" xfId="0" applyNumberFormat="1" applyFont="1">
      <alignment vertical="center"/>
    </xf>
    <xf numFmtId="164" fontId="2" fillId="0" borderId="0" xfId="0" applyNumberFormat="1" applyFont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10" fontId="2" fillId="3" borderId="0" xfId="1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right" vertical="center"/>
    </xf>
    <xf numFmtId="4" fontId="2" fillId="3" borderId="0" xfId="0" applyNumberFormat="1" applyFont="1" applyFill="1" applyAlignment="1">
      <alignment horizontal="center" vertical="center"/>
    </xf>
    <xf numFmtId="10" fontId="2" fillId="3" borderId="0" xfId="1" applyNumberFormat="1" applyFont="1" applyFill="1" applyAlignment="1">
      <alignment horizontal="right" vertical="center"/>
    </xf>
    <xf numFmtId="2" fontId="2" fillId="0" borderId="0" xfId="0" applyNumberFormat="1" applyFont="1" applyFill="1">
      <alignment vertical="center"/>
    </xf>
    <xf numFmtId="0" fontId="2" fillId="0" borderId="0" xfId="0" applyFont="1" applyFill="1" applyAlignment="1">
      <alignment horizontal="left" vertical="center"/>
    </xf>
    <xf numFmtId="10" fontId="2" fillId="0" borderId="0" xfId="1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right" vertical="center"/>
    </xf>
    <xf numFmtId="4" fontId="2" fillId="0" borderId="0" xfId="0" applyNumberFormat="1" applyFont="1" applyFill="1" applyAlignment="1">
      <alignment horizontal="center" vertical="center"/>
    </xf>
    <xf numFmtId="10" fontId="2" fillId="0" borderId="0" xfId="1" applyNumberFormat="1" applyFont="1" applyFill="1" applyAlignment="1">
      <alignment horizontal="righ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>
      <alignment vertical="center"/>
    </xf>
    <xf numFmtId="10" fontId="2" fillId="4" borderId="0" xfId="1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" fontId="2" fillId="4" borderId="0" xfId="0" applyNumberFormat="1" applyFont="1" applyFill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>
      <alignment vertical="center"/>
    </xf>
    <xf numFmtId="10" fontId="2" fillId="0" borderId="1" xfId="1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Fill="1" applyBorder="1" applyAlignment="1">
      <alignment horizontal="center" vertical="center"/>
    </xf>
    <xf numFmtId="10" fontId="2" fillId="0" borderId="1" xfId="1" applyNumberFormat="1" applyFont="1" applyFill="1" applyBorder="1" applyAlignment="1">
      <alignment horizontal="right" vertical="center"/>
    </xf>
    <xf numFmtId="2" fontId="2" fillId="0" borderId="1" xfId="0" applyNumberFormat="1" applyFont="1" applyFill="1" applyBorder="1">
      <alignment vertical="center"/>
    </xf>
    <xf numFmtId="164" fontId="2" fillId="0" borderId="1" xfId="0" applyNumberFormat="1" applyFont="1" applyBorder="1" applyAlignment="1">
      <alignment horizontal="right" vertical="center"/>
    </xf>
    <xf numFmtId="2" fontId="2" fillId="0" borderId="1" xfId="0" applyNumberFormat="1" applyFont="1" applyBorder="1">
      <alignment vertical="center"/>
    </xf>
    <xf numFmtId="2" fontId="2" fillId="0" borderId="0" xfId="0" applyNumberFormat="1" applyFont="1" applyAlignment="1">
      <alignment horizontal="right" vertic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>
      <alignment vertical="center"/>
    </xf>
    <xf numFmtId="10" fontId="2" fillId="5" borderId="0" xfId="1" applyNumberFormat="1" applyFont="1" applyFill="1" applyAlignment="1">
      <alignment horizontal="center" vertical="center"/>
    </xf>
    <xf numFmtId="3" fontId="2" fillId="5" borderId="0" xfId="0" applyNumberFormat="1" applyFont="1" applyFill="1" applyAlignment="1">
      <alignment horizontal="center" vertical="center"/>
    </xf>
    <xf numFmtId="4" fontId="2" fillId="5" borderId="0" xfId="0" applyNumberFormat="1" applyFont="1" applyFill="1" applyAlignment="1">
      <alignment horizontal="center" vertical="center"/>
    </xf>
    <xf numFmtId="10" fontId="2" fillId="5" borderId="0" xfId="1" applyNumberFormat="1" applyFont="1" applyFill="1" applyAlignment="1">
      <alignment horizontal="right" vertical="center"/>
    </xf>
    <xf numFmtId="2" fontId="2" fillId="5" borderId="0" xfId="0" applyNumberFormat="1" applyFont="1" applyFill="1">
      <alignment vertical="center"/>
    </xf>
    <xf numFmtId="2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10" fontId="3" fillId="0" borderId="0" xfId="1" applyNumberFormat="1" applyFont="1" applyAlignment="1">
      <alignment horizontal="right" vertical="center"/>
    </xf>
    <xf numFmtId="10" fontId="2" fillId="6" borderId="2" xfId="1" applyNumberFormat="1" applyFont="1" applyFill="1" applyBorder="1" applyAlignment="1">
      <alignment horizontal="center" vertical="center"/>
    </xf>
    <xf numFmtId="3" fontId="2" fillId="6" borderId="3" xfId="0" applyNumberFormat="1" applyFont="1" applyFill="1" applyBorder="1" applyAlignment="1">
      <alignment horizontal="center" vertical="center"/>
    </xf>
    <xf numFmtId="4" fontId="2" fillId="6" borderId="3" xfId="0" applyNumberFormat="1" applyFont="1" applyFill="1" applyBorder="1" applyAlignment="1">
      <alignment horizontal="center" vertical="center"/>
    </xf>
    <xf numFmtId="10" fontId="2" fillId="6" borderId="4" xfId="1" applyNumberFormat="1" applyFont="1" applyFill="1" applyBorder="1" applyAlignment="1">
      <alignment horizontal="right" vertical="center"/>
    </xf>
    <xf numFmtId="10" fontId="2" fillId="6" borderId="5" xfId="1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/>
    </xf>
    <xf numFmtId="4" fontId="2" fillId="6" borderId="1" xfId="0" applyNumberFormat="1" applyFont="1" applyFill="1" applyBorder="1" applyAlignment="1">
      <alignment horizontal="center" vertical="center"/>
    </xf>
    <xf numFmtId="10" fontId="2" fillId="6" borderId="6" xfId="1" applyNumberFormat="1" applyFont="1" applyFill="1" applyBorder="1" applyAlignment="1">
      <alignment horizontal="right" vertical="center"/>
    </xf>
  </cellXfs>
  <cellStyles count="5">
    <cellStyle name="fo]_x000d__x000a_UserName=Murat Zelef_x000d__x000a_UserCompany=Bumerang_x000d__x000a__x000d__x000a_[File Paths]_x000d__x000a_WorkingDirectory=C:\EQUIS\DLWIN_x000d__x000a_DownLoader=C" xfId="2"/>
    <cellStyle name="Normal" xfId="0" builtinId="0"/>
    <cellStyle name="Percent" xfId="1" builtinId="5"/>
    <cellStyle name="千位分隔 2" xfId="3"/>
    <cellStyle name="常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zzo01/Box%20Sync/Global%20cost%20of%20cash%20study/seigniorage/Seigniorage_Yan_Dec%2029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bscription"/>
      <sheetName val="Banknotes cost"/>
      <sheetName val="Chart3"/>
      <sheetName val="GDP"/>
      <sheetName val="IMF Exchange rate"/>
      <sheetName val="Exchange"/>
      <sheetName val="Interest"/>
      <sheetName val="Coupon"/>
      <sheetName val="Currency"/>
      <sheetName val="EU"/>
      <sheetName val="Chart1"/>
      <sheetName val="Chart2"/>
      <sheetName val="Calculation"/>
    </sheetNames>
    <sheetDataSet>
      <sheetData sheetId="0"/>
      <sheetData sheetId="1"/>
      <sheetData sheetId="3">
        <row r="6">
          <cell r="D6" t="str">
            <v>United States</v>
          </cell>
          <cell r="E6">
            <v>16800000</v>
          </cell>
          <cell r="F6" t="str">
            <v/>
          </cell>
          <cell r="G6">
            <v>16800000</v>
          </cell>
          <cell r="H6">
            <v>0.2242696876474794</v>
          </cell>
          <cell r="I6" t="str">
            <v>USA</v>
          </cell>
          <cell r="J6" t="str">
            <v>AFG</v>
          </cell>
          <cell r="K6" t="str">
            <v>Afghanistan</v>
          </cell>
          <cell r="L6">
            <v>664.76458915552632</v>
          </cell>
        </row>
        <row r="7">
          <cell r="D7" t="str">
            <v>China</v>
          </cell>
          <cell r="E7">
            <v>9240270</v>
          </cell>
          <cell r="F7" t="str">
            <v/>
          </cell>
          <cell r="G7">
            <v>26040270</v>
          </cell>
          <cell r="H7">
            <v>0.3476216201878588</v>
          </cell>
          <cell r="I7" t="str">
            <v>CHN</v>
          </cell>
          <cell r="J7" t="str">
            <v>AGO</v>
          </cell>
          <cell r="K7" t="str">
            <v>Angola</v>
          </cell>
          <cell r="L7">
            <v>5783.3667595864054</v>
          </cell>
        </row>
        <row r="8">
          <cell r="D8" t="str">
            <v>Japan</v>
          </cell>
          <cell r="E8">
            <v>4901530</v>
          </cell>
          <cell r="F8" t="str">
            <v/>
          </cell>
          <cell r="G8">
            <v>30941800</v>
          </cell>
          <cell r="H8">
            <v>0.41305403697921295</v>
          </cell>
          <cell r="I8" t="str">
            <v>JPN</v>
          </cell>
          <cell r="J8" t="str">
            <v>ALB</v>
          </cell>
          <cell r="K8" t="str">
            <v>Albania</v>
          </cell>
          <cell r="L8">
            <v>4659.3406012148907</v>
          </cell>
        </row>
        <row r="9">
          <cell r="D9" t="str">
            <v>Germany</v>
          </cell>
          <cell r="E9">
            <v>3634823</v>
          </cell>
          <cell r="F9" t="str">
            <v/>
          </cell>
          <cell r="G9">
            <v>34576623</v>
          </cell>
          <cell r="H9">
            <v>0.46157669286396735</v>
          </cell>
          <cell r="I9" t="str">
            <v>DEU</v>
          </cell>
          <cell r="J9" t="e">
            <v>#N/A</v>
          </cell>
          <cell r="K9" t="str">
            <v>Arab World</v>
          </cell>
          <cell r="L9">
            <v>7715.9986766288303</v>
          </cell>
        </row>
        <row r="10">
          <cell r="D10" t="str">
            <v>France</v>
          </cell>
          <cell r="E10">
            <v>2734949</v>
          </cell>
          <cell r="G10">
            <v>37311572</v>
          </cell>
          <cell r="H10">
            <v>0.49808658321883559</v>
          </cell>
          <cell r="I10" t="str">
            <v>FRA</v>
          </cell>
          <cell r="J10" t="str">
            <v>ARE</v>
          </cell>
          <cell r="K10" t="str">
            <v>United Arab Emirates</v>
          </cell>
          <cell r="L10">
            <v>43048.85014915646</v>
          </cell>
        </row>
        <row r="11">
          <cell r="D11" t="str">
            <v>United Kingdom</v>
          </cell>
          <cell r="E11">
            <v>2521381</v>
          </cell>
          <cell r="F11" t="str">
            <v/>
          </cell>
          <cell r="G11">
            <v>39832953</v>
          </cell>
          <cell r="H11">
            <v>0.5317454718682576</v>
          </cell>
          <cell r="I11" t="str">
            <v>GBR</v>
          </cell>
          <cell r="J11" t="str">
            <v>ARG</v>
          </cell>
          <cell r="K11" t="str">
            <v>Argentina</v>
          </cell>
          <cell r="L11">
            <v>14715.180019830883</v>
          </cell>
        </row>
        <row r="12">
          <cell r="D12" t="str">
            <v>Brazil</v>
          </cell>
          <cell r="E12">
            <v>2245673</v>
          </cell>
          <cell r="F12" t="str">
            <v/>
          </cell>
          <cell r="G12">
            <v>42078626</v>
          </cell>
          <cell r="H12">
            <v>0.561723827955661</v>
          </cell>
          <cell r="I12" t="str">
            <v>BRA</v>
          </cell>
          <cell r="J12" t="str">
            <v>ARM</v>
          </cell>
          <cell r="K12" t="str">
            <v>Armenia</v>
          </cell>
          <cell r="L12">
            <v>3504.7667584894675</v>
          </cell>
        </row>
        <row r="13">
          <cell r="D13" t="str">
            <v>Russian Federation</v>
          </cell>
          <cell r="E13">
            <v>2096777</v>
          </cell>
          <cell r="F13" t="str">
            <v/>
          </cell>
          <cell r="G13">
            <v>44175403</v>
          </cell>
          <cell r="H13">
            <v>0.58971451383997164</v>
          </cell>
          <cell r="I13" t="str">
            <v>RUS</v>
          </cell>
          <cell r="J13" t="e">
            <v>#N/A</v>
          </cell>
          <cell r="K13" t="str">
            <v>American Samoa</v>
          </cell>
        </row>
        <row r="14">
          <cell r="D14" t="str">
            <v>Italy</v>
          </cell>
          <cell r="E14">
            <v>2071307</v>
          </cell>
          <cell r="F14" t="str">
            <v/>
          </cell>
          <cell r="G14">
            <v>46246710</v>
          </cell>
          <cell r="H14">
            <v>0.61736519085854535</v>
          </cell>
          <cell r="I14" t="str">
            <v>ITA</v>
          </cell>
          <cell r="J14" t="str">
            <v>ATG</v>
          </cell>
          <cell r="K14" t="str">
            <v>Antigua and Barbuda</v>
          </cell>
          <cell r="L14">
            <v>13342.084997705379</v>
          </cell>
        </row>
        <row r="15">
          <cell r="D15" t="str">
            <v>India</v>
          </cell>
          <cell r="E15">
            <v>1876797</v>
          </cell>
          <cell r="F15" t="str">
            <v/>
          </cell>
          <cell r="G15">
            <v>48123507</v>
          </cell>
          <cell r="H15">
            <v>0.64241927877329097</v>
          </cell>
          <cell r="I15" t="str">
            <v>IND</v>
          </cell>
          <cell r="J15" t="str">
            <v>AUS</v>
          </cell>
          <cell r="K15" t="str">
            <v>Australia</v>
          </cell>
          <cell r="L15">
            <v>67458.355408791424</v>
          </cell>
        </row>
        <row r="16">
          <cell r="D16" t="str">
            <v>Canada</v>
          </cell>
          <cell r="E16">
            <v>1826769</v>
          </cell>
          <cell r="F16" t="str">
            <v/>
          </cell>
          <cell r="G16">
            <v>49950276</v>
          </cell>
          <cell r="H16">
            <v>0.66680552359674916</v>
          </cell>
          <cell r="I16" t="str">
            <v>CAN</v>
          </cell>
          <cell r="J16" t="str">
            <v>AUT</v>
          </cell>
          <cell r="K16" t="str">
            <v>Austria</v>
          </cell>
          <cell r="L16">
            <v>50546.697503124968</v>
          </cell>
        </row>
        <row r="17">
          <cell r="D17" t="str">
            <v>Australia</v>
          </cell>
          <cell r="E17">
            <v>1560597</v>
          </cell>
          <cell r="F17" t="str">
            <v/>
          </cell>
          <cell r="G17">
            <v>51510873</v>
          </cell>
          <cell r="H17">
            <v>0.68763853560470123</v>
          </cell>
          <cell r="I17" t="str">
            <v>AUS</v>
          </cell>
          <cell r="J17" t="str">
            <v>AZE</v>
          </cell>
          <cell r="K17" t="str">
            <v>Azerbaijan</v>
          </cell>
          <cell r="L17">
            <v>7811.7898188877316</v>
          </cell>
        </row>
        <row r="18">
          <cell r="D18" t="str">
            <v>Spain</v>
          </cell>
          <cell r="E18">
            <v>1358263</v>
          </cell>
          <cell r="F18" t="str">
            <v/>
          </cell>
          <cell r="G18">
            <v>52869136</v>
          </cell>
          <cell r="H18">
            <v>0.705770512911435</v>
          </cell>
          <cell r="I18" t="str">
            <v>ESP</v>
          </cell>
          <cell r="J18" t="str">
            <v>BDI</v>
          </cell>
          <cell r="K18" t="str">
            <v>Burundi</v>
          </cell>
          <cell r="L18">
            <v>267.10932186739478</v>
          </cell>
        </row>
        <row r="19">
          <cell r="D19" t="str">
            <v>Korea, Rep.</v>
          </cell>
          <cell r="E19">
            <v>1304554</v>
          </cell>
          <cell r="F19" t="str">
            <v/>
          </cell>
          <cell r="G19">
            <v>54173690</v>
          </cell>
          <cell r="H19">
            <v>0.72318550803639159</v>
          </cell>
          <cell r="I19" t="str">
            <v>KOR</v>
          </cell>
          <cell r="J19" t="str">
            <v>BEL</v>
          </cell>
          <cell r="K19" t="str">
            <v>Belgium</v>
          </cell>
          <cell r="L19">
            <v>46877.986248601032</v>
          </cell>
        </row>
        <row r="20">
          <cell r="D20" t="str">
            <v>Mexico</v>
          </cell>
          <cell r="E20">
            <v>1260915</v>
          </cell>
          <cell r="F20" t="str">
            <v/>
          </cell>
          <cell r="G20">
            <v>55434605</v>
          </cell>
          <cell r="H20">
            <v>0.74001794929829756</v>
          </cell>
          <cell r="I20" t="str">
            <v>MEX</v>
          </cell>
          <cell r="J20" t="str">
            <v>BEN</v>
          </cell>
          <cell r="K20" t="str">
            <v>Benin</v>
          </cell>
          <cell r="L20">
            <v>804.69249859886145</v>
          </cell>
        </row>
        <row r="21">
          <cell r="D21" t="str">
            <v>Indonesia</v>
          </cell>
          <cell r="E21">
            <v>868346</v>
          </cell>
          <cell r="F21" t="str">
            <v/>
          </cell>
          <cell r="G21">
            <v>56302951</v>
          </cell>
          <cell r="H21">
            <v>0.75160983538103199</v>
          </cell>
          <cell r="I21" t="str">
            <v>IDN</v>
          </cell>
          <cell r="J21" t="str">
            <v>BFA</v>
          </cell>
          <cell r="K21" t="str">
            <v>Burkina Faso</v>
          </cell>
          <cell r="L21">
            <v>683.9484017730872</v>
          </cell>
        </row>
        <row r="22">
          <cell r="D22" t="str">
            <v>Turkey</v>
          </cell>
          <cell r="E22">
            <v>820207</v>
          </cell>
          <cell r="F22" t="str">
            <v/>
          </cell>
          <cell r="G22">
            <v>57123158</v>
          </cell>
          <cell r="H22">
            <v>0.76255909536295319</v>
          </cell>
          <cell r="I22" t="str">
            <v>TUR</v>
          </cell>
          <cell r="J22" t="str">
            <v>BGD</v>
          </cell>
          <cell r="K22" t="str">
            <v>Bangladesh</v>
          </cell>
          <cell r="L22">
            <v>957.82426602890291</v>
          </cell>
        </row>
        <row r="23">
          <cell r="D23" t="str">
            <v>Netherlands</v>
          </cell>
          <cell r="E23">
            <v>800173</v>
          </cell>
          <cell r="F23" t="str">
            <v/>
          </cell>
          <cell r="G23">
            <v>57923331</v>
          </cell>
          <cell r="H23">
            <v>0.77324091374235482</v>
          </cell>
          <cell r="I23" t="str">
            <v>NLD</v>
          </cell>
          <cell r="J23" t="str">
            <v>BGR</v>
          </cell>
          <cell r="K23" t="str">
            <v>Bulgaria</v>
          </cell>
          <cell r="L23">
            <v>7498.8314844144134</v>
          </cell>
        </row>
        <row r="24">
          <cell r="D24" t="str">
            <v>Saudi Arabia</v>
          </cell>
          <cell r="E24">
            <v>745273</v>
          </cell>
          <cell r="F24" t="str">
            <v/>
          </cell>
          <cell r="G24">
            <v>58668604</v>
          </cell>
          <cell r="H24">
            <v>0.78318985082105119</v>
          </cell>
          <cell r="I24" t="str">
            <v>SAU</v>
          </cell>
          <cell r="J24" t="str">
            <v>BHR</v>
          </cell>
          <cell r="K24" t="str">
            <v>Bahrain</v>
          </cell>
          <cell r="L24">
            <v>24689.105627648987</v>
          </cell>
        </row>
        <row r="25">
          <cell r="D25" t="str">
            <v>Switzerland</v>
          </cell>
          <cell r="E25">
            <v>650377</v>
          </cell>
          <cell r="F25" t="str">
            <v/>
          </cell>
          <cell r="G25">
            <v>59318981</v>
          </cell>
          <cell r="H25">
            <v>0.79187198454980745</v>
          </cell>
          <cell r="I25" t="str">
            <v>CHE</v>
          </cell>
          <cell r="J25" t="str">
            <v>BHS</v>
          </cell>
          <cell r="K25" t="str">
            <v>Bahamas, The</v>
          </cell>
          <cell r="L25">
            <v>22312.082973389795</v>
          </cell>
        </row>
        <row r="26">
          <cell r="D26" t="str">
            <v>Argentina</v>
          </cell>
          <cell r="E26">
            <v>611755</v>
          </cell>
          <cell r="F26" t="str">
            <v/>
          </cell>
          <cell r="G26">
            <v>59930736</v>
          </cell>
          <cell r="H26">
            <v>0.80003853828592553</v>
          </cell>
          <cell r="I26" t="str">
            <v>ARG</v>
          </cell>
          <cell r="J26" t="str">
            <v>BIH</v>
          </cell>
          <cell r="K26" t="str">
            <v>Bosnia and Herzegovina</v>
          </cell>
          <cell r="L26">
            <v>4661.7642446572854</v>
          </cell>
        </row>
        <row r="27">
          <cell r="D27" t="str">
            <v>Sweden</v>
          </cell>
          <cell r="E27">
            <v>558949</v>
          </cell>
          <cell r="F27" t="str">
            <v/>
          </cell>
          <cell r="G27">
            <v>60489685</v>
          </cell>
          <cell r="H27">
            <v>0.80750016433597738</v>
          </cell>
          <cell r="I27" t="str">
            <v>SWE</v>
          </cell>
          <cell r="J27" t="str">
            <v>BLR</v>
          </cell>
          <cell r="K27" t="str">
            <v>Belarus</v>
          </cell>
          <cell r="L27">
            <v>7575.4821101140215</v>
          </cell>
        </row>
        <row r="28">
          <cell r="D28" t="str">
            <v>Nigeria</v>
          </cell>
          <cell r="E28">
            <v>521803</v>
          </cell>
          <cell r="F28" t="str">
            <v/>
          </cell>
          <cell r="G28">
            <v>61011488</v>
          </cell>
          <cell r="H28">
            <v>0.81446591408737723</v>
          </cell>
          <cell r="I28" t="str">
            <v>NGA</v>
          </cell>
          <cell r="J28" t="str">
            <v>BLZ</v>
          </cell>
          <cell r="K28" t="str">
            <v>Belize</v>
          </cell>
          <cell r="L28">
            <v>4893.9266345284723</v>
          </cell>
        </row>
        <row r="29">
          <cell r="D29" t="str">
            <v>Poland</v>
          </cell>
          <cell r="E29">
            <v>517543</v>
          </cell>
          <cell r="F29" t="str">
            <v/>
          </cell>
          <cell r="G29">
            <v>61529031</v>
          </cell>
          <cell r="H29">
            <v>0.82137479545369507</v>
          </cell>
          <cell r="I29" t="str">
            <v>POL</v>
          </cell>
          <cell r="J29" t="str">
            <v>BMU</v>
          </cell>
          <cell r="K29" t="str">
            <v>Bermuda</v>
          </cell>
        </row>
        <row r="30">
          <cell r="D30" t="str">
            <v>Norway</v>
          </cell>
          <cell r="E30">
            <v>512580</v>
          </cell>
          <cell r="F30" t="str">
            <v/>
          </cell>
          <cell r="G30">
            <v>62041611</v>
          </cell>
          <cell r="H30">
            <v>0.82821742381645369</v>
          </cell>
          <cell r="I30" t="str">
            <v>NOR</v>
          </cell>
          <cell r="J30" t="str">
            <v>BOL</v>
          </cell>
          <cell r="K30" t="str">
            <v>Bolivia</v>
          </cell>
          <cell r="L30">
            <v>2867.6397914388554</v>
          </cell>
        </row>
        <row r="31">
          <cell r="D31" t="str">
            <v>Belgium</v>
          </cell>
          <cell r="E31">
            <v>508116</v>
          </cell>
          <cell r="F31" t="str">
            <v/>
          </cell>
          <cell r="G31">
            <v>62549727</v>
          </cell>
          <cell r="H31">
            <v>0.83500046051935173</v>
          </cell>
          <cell r="I31" t="str">
            <v>BEL</v>
          </cell>
          <cell r="J31" t="str">
            <v>BRA</v>
          </cell>
          <cell r="K31" t="str">
            <v>Brazil</v>
          </cell>
          <cell r="L31">
            <v>11208.082735049382</v>
          </cell>
        </row>
        <row r="32">
          <cell r="D32" t="str">
            <v>Venezuela, RB</v>
          </cell>
          <cell r="E32">
            <v>438284</v>
          </cell>
          <cell r="F32" t="str">
            <v/>
          </cell>
          <cell r="G32">
            <v>62988011</v>
          </cell>
          <cell r="H32">
            <v>0.84085128288726163</v>
          </cell>
          <cell r="I32" t="str">
            <v>VEN</v>
          </cell>
          <cell r="J32" t="str">
            <v>BRB</v>
          </cell>
          <cell r="K32" t="str">
            <v>Barbados</v>
          </cell>
        </row>
        <row r="33">
          <cell r="D33" t="str">
            <v>Austria</v>
          </cell>
          <cell r="E33">
            <v>415672</v>
          </cell>
          <cell r="F33" t="str">
            <v/>
          </cell>
          <cell r="G33">
            <v>63403683</v>
          </cell>
          <cell r="H33">
            <v>0.84640024893510712</v>
          </cell>
          <cell r="I33" t="str">
            <v>AUT</v>
          </cell>
          <cell r="J33" t="str">
            <v>BRN</v>
          </cell>
          <cell r="K33" t="str">
            <v>Brunei Darussalam</v>
          </cell>
          <cell r="L33">
            <v>38563.314509319745</v>
          </cell>
        </row>
        <row r="34">
          <cell r="D34" t="str">
            <v>Thailand</v>
          </cell>
          <cell r="E34">
            <v>387252</v>
          </cell>
          <cell r="F34" t="str">
            <v/>
          </cell>
          <cell r="G34">
            <v>63790935</v>
          </cell>
          <cell r="H34">
            <v>0.85156982542801551</v>
          </cell>
          <cell r="I34" t="str">
            <v>THA</v>
          </cell>
          <cell r="J34" t="str">
            <v>BTN</v>
          </cell>
          <cell r="K34" t="str">
            <v>Bhutan</v>
          </cell>
          <cell r="L34">
            <v>2362.5817365736561</v>
          </cell>
        </row>
        <row r="35">
          <cell r="D35" t="str">
            <v>United Arab Emirates</v>
          </cell>
          <cell r="E35">
            <v>383799</v>
          </cell>
          <cell r="F35" t="str">
            <v/>
          </cell>
          <cell r="G35">
            <v>64174734</v>
          </cell>
          <cell r="H35">
            <v>0.8566933064904807</v>
          </cell>
          <cell r="I35" t="str">
            <v>ARE</v>
          </cell>
          <cell r="J35" t="str">
            <v>BWA</v>
          </cell>
          <cell r="K35" t="str">
            <v>Botswana</v>
          </cell>
          <cell r="L35">
            <v>7315.0192886989225</v>
          </cell>
        </row>
        <row r="36">
          <cell r="D36" t="str">
            <v>Colombia</v>
          </cell>
          <cell r="E36">
            <v>378148</v>
          </cell>
          <cell r="F36" t="str">
            <v/>
          </cell>
          <cell r="G36">
            <v>64552882</v>
          </cell>
          <cell r="H36">
            <v>0.86174135017170206</v>
          </cell>
          <cell r="I36" t="str">
            <v>COL</v>
          </cell>
          <cell r="J36" t="str">
            <v>CAF</v>
          </cell>
          <cell r="K36" t="str">
            <v>Central African Republic</v>
          </cell>
          <cell r="L36">
            <v>333.1968806279304</v>
          </cell>
        </row>
        <row r="37">
          <cell r="D37" t="str">
            <v>Iran, Islamic Rep.</v>
          </cell>
          <cell r="E37">
            <v>368904</v>
          </cell>
          <cell r="F37" t="str">
            <v/>
          </cell>
          <cell r="G37">
            <v>64921786</v>
          </cell>
          <cell r="H37">
            <v>0.86666599212717266</v>
          </cell>
          <cell r="I37" t="str">
            <v>IRN</v>
          </cell>
          <cell r="J37" t="str">
            <v>CAN</v>
          </cell>
          <cell r="K37" t="str">
            <v>Canada</v>
          </cell>
          <cell r="L37">
            <v>51958.3812356821</v>
          </cell>
        </row>
        <row r="38">
          <cell r="D38" t="str">
            <v>South Africa</v>
          </cell>
          <cell r="E38">
            <v>350630</v>
          </cell>
          <cell r="F38" t="str">
            <v/>
          </cell>
          <cell r="G38">
            <v>65272416</v>
          </cell>
          <cell r="H38">
            <v>0.87134668739978194</v>
          </cell>
          <cell r="I38" t="str">
            <v>ZAF</v>
          </cell>
          <cell r="J38" t="e">
            <v>#N/A</v>
          </cell>
          <cell r="K38" t="str">
            <v>Central Europe and the Baltics</v>
          </cell>
          <cell r="L38">
            <v>13604.054824321</v>
          </cell>
        </row>
        <row r="39">
          <cell r="D39" t="str">
            <v>Denmark</v>
          </cell>
          <cell r="E39">
            <v>330614</v>
          </cell>
          <cell r="F39" t="str">
            <v/>
          </cell>
          <cell r="G39">
            <v>65603030</v>
          </cell>
          <cell r="H39">
            <v>0.87576018135882261</v>
          </cell>
          <cell r="I39" t="str">
            <v>DNK</v>
          </cell>
          <cell r="J39" t="str">
            <v>CHE</v>
          </cell>
          <cell r="K39" t="str">
            <v>Switzerland</v>
          </cell>
          <cell r="L39">
            <v>84815.407010014795</v>
          </cell>
        </row>
        <row r="40">
          <cell r="D40" t="str">
            <v>Malaysia</v>
          </cell>
          <cell r="E40">
            <v>312435</v>
          </cell>
          <cell r="F40" t="str">
            <v/>
          </cell>
          <cell r="G40">
            <v>65915465</v>
          </cell>
          <cell r="H40">
            <v>0.87993099682668807</v>
          </cell>
          <cell r="I40" t="str">
            <v>MYS</v>
          </cell>
          <cell r="J40" t="e">
            <v>#N/A</v>
          </cell>
          <cell r="K40" t="str">
            <v>Channel Islands</v>
          </cell>
        </row>
        <row r="41">
          <cell r="D41" t="str">
            <v>Singapore</v>
          </cell>
          <cell r="E41">
            <v>297941</v>
          </cell>
          <cell r="F41" t="str">
            <v/>
          </cell>
          <cell r="G41">
            <v>66213406</v>
          </cell>
          <cell r="H41">
            <v>0.88390832629141292</v>
          </cell>
          <cell r="I41" t="str">
            <v>SGP</v>
          </cell>
          <cell r="J41" t="str">
            <v>CHL</v>
          </cell>
          <cell r="K41" t="str">
            <v>Chile</v>
          </cell>
          <cell r="L41">
            <v>15732.313773690614</v>
          </cell>
        </row>
        <row r="42">
          <cell r="D42" t="str">
            <v>Israel</v>
          </cell>
          <cell r="E42">
            <v>291357</v>
          </cell>
          <cell r="F42" t="str">
            <v/>
          </cell>
          <cell r="G42">
            <v>66504763</v>
          </cell>
          <cell r="H42">
            <v>0.88779776339759786</v>
          </cell>
          <cell r="I42" t="str">
            <v>ISR</v>
          </cell>
          <cell r="J42" t="str">
            <v>CHN</v>
          </cell>
          <cell r="K42" t="str">
            <v>China</v>
          </cell>
          <cell r="L42">
            <v>6807.4308241221961</v>
          </cell>
        </row>
        <row r="43">
          <cell r="D43" t="str">
            <v>Chile</v>
          </cell>
          <cell r="E43">
            <v>277199</v>
          </cell>
          <cell r="F43" t="str">
            <v/>
          </cell>
          <cell r="G43">
            <v>66781962</v>
          </cell>
          <cell r="H43">
            <v>0.89149819989439516</v>
          </cell>
          <cell r="I43" t="str">
            <v>CHL</v>
          </cell>
          <cell r="J43" t="e">
            <v>#N/A</v>
          </cell>
          <cell r="K43" t="str">
            <v>Cote d'Ivoire</v>
          </cell>
          <cell r="L43">
            <v>1528.9375391082103</v>
          </cell>
        </row>
        <row r="44">
          <cell r="D44" t="str">
            <v>Hong Kong SAR, China</v>
          </cell>
          <cell r="E44">
            <v>274013</v>
          </cell>
          <cell r="F44" t="str">
            <v/>
          </cell>
          <cell r="G44">
            <v>67055975</v>
          </cell>
          <cell r="H44">
            <v>0.8951561052468564</v>
          </cell>
          <cell r="I44" t="str">
            <v>HKG</v>
          </cell>
          <cell r="J44" t="str">
            <v>CMR</v>
          </cell>
          <cell r="K44" t="str">
            <v>Cameroon</v>
          </cell>
          <cell r="L44">
            <v>1328.6402053447425</v>
          </cell>
        </row>
        <row r="45">
          <cell r="D45" t="str">
            <v>Philippines</v>
          </cell>
          <cell r="E45">
            <v>272017</v>
          </cell>
          <cell r="F45" t="str">
            <v/>
          </cell>
          <cell r="G45">
            <v>67327992</v>
          </cell>
          <cell r="H45">
            <v>0.89878736522452329</v>
          </cell>
          <cell r="I45" t="str">
            <v>PHL</v>
          </cell>
          <cell r="J45" t="str">
            <v>COG</v>
          </cell>
          <cell r="K45" t="str">
            <v>Congo, Rep.</v>
          </cell>
          <cell r="L45">
            <v>3167.0453222020333</v>
          </cell>
        </row>
        <row r="46">
          <cell r="D46" t="str">
            <v>Egypt, Arab Rep.</v>
          </cell>
          <cell r="E46">
            <v>271973</v>
          </cell>
          <cell r="F46" t="str">
            <v/>
          </cell>
          <cell r="G46">
            <v>67599965</v>
          </cell>
          <cell r="H46">
            <v>0.90241803782919872</v>
          </cell>
          <cell r="I46" t="str">
            <v>EGY</v>
          </cell>
          <cell r="J46" t="str">
            <v>COL</v>
          </cell>
          <cell r="K46" t="str">
            <v>Colombia</v>
          </cell>
          <cell r="L46">
            <v>7831.2153131739697</v>
          </cell>
        </row>
        <row r="47">
          <cell r="D47" t="str">
            <v>Finland</v>
          </cell>
          <cell r="E47">
            <v>256842</v>
          </cell>
          <cell r="F47" t="str">
            <v/>
          </cell>
          <cell r="G47">
            <v>67856807</v>
          </cell>
          <cell r="H47">
            <v>0.90584672087174367</v>
          </cell>
          <cell r="I47" t="str">
            <v>FIN</v>
          </cell>
          <cell r="J47" t="str">
            <v>COM</v>
          </cell>
          <cell r="K47" t="str">
            <v>Comoros</v>
          </cell>
          <cell r="L47">
            <v>814.95714883866788</v>
          </cell>
        </row>
        <row r="48">
          <cell r="D48" t="str">
            <v>Greece</v>
          </cell>
          <cell r="E48">
            <v>241721</v>
          </cell>
          <cell r="F48" t="str">
            <v/>
          </cell>
          <cell r="G48">
            <v>68098528</v>
          </cell>
          <cell r="H48">
            <v>0.90907354784601957</v>
          </cell>
          <cell r="I48" t="str">
            <v>GRC</v>
          </cell>
          <cell r="J48" t="e">
            <v>#N/A</v>
          </cell>
          <cell r="K48" t="str">
            <v>Cabo Verde</v>
          </cell>
          <cell r="L48">
            <v>3767.1153636953959</v>
          </cell>
        </row>
        <row r="49">
          <cell r="D49" t="str">
            <v>Pakistan</v>
          </cell>
          <cell r="E49">
            <v>236625</v>
          </cell>
          <cell r="F49" t="str">
            <v/>
          </cell>
          <cell r="G49">
            <v>68335153</v>
          </cell>
          <cell r="H49">
            <v>0.9122323463483758</v>
          </cell>
          <cell r="I49" t="str">
            <v>PAK</v>
          </cell>
          <cell r="J49" t="str">
            <v>CRI</v>
          </cell>
          <cell r="K49" t="str">
            <v>Costa Rica</v>
          </cell>
          <cell r="L49">
            <v>10184.605671508662</v>
          </cell>
        </row>
        <row r="50">
          <cell r="D50" t="str">
            <v>Kazakhstan</v>
          </cell>
          <cell r="E50">
            <v>224415</v>
          </cell>
          <cell r="F50" t="str">
            <v/>
          </cell>
          <cell r="G50">
            <v>68559568</v>
          </cell>
          <cell r="H50">
            <v>0.91522814884560255</v>
          </cell>
          <cell r="I50" t="str">
            <v>KAZ</v>
          </cell>
          <cell r="J50" t="e">
            <v>#N/A</v>
          </cell>
          <cell r="K50" t="str">
            <v>Caribbean small states</v>
          </cell>
          <cell r="L50">
            <v>9572.4948427154141</v>
          </cell>
        </row>
        <row r="51">
          <cell r="D51" t="str">
            <v>Iraq</v>
          </cell>
          <cell r="E51">
            <v>222879</v>
          </cell>
          <cell r="F51" t="str">
            <v/>
          </cell>
          <cell r="G51">
            <v>68782447</v>
          </cell>
          <cell r="H51">
            <v>0.918203446685673</v>
          </cell>
          <cell r="I51" t="str">
            <v>IRQ</v>
          </cell>
          <cell r="J51" t="str">
            <v>CUB</v>
          </cell>
          <cell r="K51" t="str">
            <v>Cuba</v>
          </cell>
        </row>
        <row r="52">
          <cell r="D52" t="str">
            <v>Portugal</v>
          </cell>
          <cell r="E52">
            <v>220022</v>
          </cell>
          <cell r="F52" t="str">
            <v/>
          </cell>
          <cell r="G52">
            <v>69002469</v>
          </cell>
          <cell r="H52">
            <v>0.92114060532945707</v>
          </cell>
          <cell r="I52" t="str">
            <v>PRT</v>
          </cell>
          <cell r="J52" t="e">
            <v>#N/A</v>
          </cell>
          <cell r="K52" t="str">
            <v>Curacao</v>
          </cell>
        </row>
        <row r="53">
          <cell r="D53" t="str">
            <v>Ireland</v>
          </cell>
          <cell r="E53">
            <v>217816</v>
          </cell>
          <cell r="F53" t="str">
            <v/>
          </cell>
          <cell r="G53">
            <v>69220285</v>
          </cell>
          <cell r="H53">
            <v>0.92404831522735142</v>
          </cell>
          <cell r="I53" t="str">
            <v>IRL</v>
          </cell>
          <cell r="J53" t="e">
            <v>#N/A</v>
          </cell>
          <cell r="K53" t="str">
            <v>Cayman Islands</v>
          </cell>
        </row>
        <row r="54">
          <cell r="D54" t="str">
            <v>Algeria</v>
          </cell>
          <cell r="E54">
            <v>210183</v>
          </cell>
          <cell r="F54" t="str">
            <v/>
          </cell>
          <cell r="G54">
            <v>69430468</v>
          </cell>
          <cell r="H54">
            <v>0.92685412926061383</v>
          </cell>
          <cell r="I54" t="str">
            <v>DZA</v>
          </cell>
          <cell r="J54" t="str">
            <v>CYP</v>
          </cell>
          <cell r="K54" t="str">
            <v>Cyprus</v>
          </cell>
          <cell r="L54">
            <v>25248.9810656095</v>
          </cell>
        </row>
        <row r="55">
          <cell r="D55" t="str">
            <v>Qatar</v>
          </cell>
          <cell r="E55">
            <v>202450</v>
          </cell>
          <cell r="F55" t="str">
            <v/>
          </cell>
          <cell r="G55">
            <v>69632918</v>
          </cell>
          <cell r="H55">
            <v>0.92955671249062766</v>
          </cell>
          <cell r="I55" t="str">
            <v>QAT</v>
          </cell>
          <cell r="J55" t="str">
            <v>CZE</v>
          </cell>
          <cell r="K55" t="str">
            <v>Czech Republic</v>
          </cell>
          <cell r="L55">
            <v>19844.761647883512</v>
          </cell>
        </row>
        <row r="56">
          <cell r="D56" t="str">
            <v>Peru</v>
          </cell>
          <cell r="E56">
            <v>202296</v>
          </cell>
          <cell r="F56" t="str">
            <v/>
          </cell>
          <cell r="G56">
            <v>69835214</v>
          </cell>
          <cell r="H56">
            <v>0.9322572399151714</v>
          </cell>
          <cell r="I56" t="str">
            <v>PER</v>
          </cell>
          <cell r="J56" t="str">
            <v>DEU</v>
          </cell>
          <cell r="K56" t="str">
            <v>Germany</v>
          </cell>
          <cell r="L56">
            <v>46268.641069539553</v>
          </cell>
        </row>
        <row r="57">
          <cell r="D57" t="str">
            <v>Czech Republic</v>
          </cell>
          <cell r="E57">
            <v>198450</v>
          </cell>
          <cell r="F57" t="str">
            <v/>
          </cell>
          <cell r="G57">
            <v>70033664</v>
          </cell>
          <cell r="H57">
            <v>0.9349064256005073</v>
          </cell>
          <cell r="I57" t="str">
            <v>CZE</v>
          </cell>
          <cell r="J57" t="str">
            <v>DJI</v>
          </cell>
          <cell r="K57" t="str">
            <v>Djibouti</v>
          </cell>
          <cell r="L57">
            <v>1668.3367032290007</v>
          </cell>
        </row>
        <row r="58">
          <cell r="D58" t="str">
            <v>Romania</v>
          </cell>
          <cell r="E58">
            <v>189638</v>
          </cell>
          <cell r="F58" t="str">
            <v/>
          </cell>
          <cell r="G58">
            <v>70223302</v>
          </cell>
          <cell r="H58">
            <v>0.93743797649491756</v>
          </cell>
          <cell r="I58" t="str">
            <v>ROM</v>
          </cell>
          <cell r="J58" t="str">
            <v>DMA</v>
          </cell>
          <cell r="K58" t="str">
            <v>Dominica</v>
          </cell>
          <cell r="L58">
            <v>7175.6269414700309</v>
          </cell>
        </row>
        <row r="59">
          <cell r="D59" t="str">
            <v>New Zealand</v>
          </cell>
          <cell r="E59">
            <v>185787</v>
          </cell>
          <cell r="F59" t="str">
            <v/>
          </cell>
          <cell r="G59">
            <v>70409089</v>
          </cell>
          <cell r="H59">
            <v>0.9399181189031891</v>
          </cell>
          <cell r="I59" t="str">
            <v>NZL</v>
          </cell>
          <cell r="J59" t="str">
            <v>DNK</v>
          </cell>
          <cell r="K59" t="str">
            <v>Denmark</v>
          </cell>
          <cell r="L59">
            <v>59831.695561511508</v>
          </cell>
        </row>
        <row r="60">
          <cell r="D60" t="str">
            <v>Kuwait</v>
          </cell>
          <cell r="E60">
            <v>183219</v>
          </cell>
          <cell r="F60" t="str">
            <v/>
          </cell>
          <cell r="G60">
            <v>70592308</v>
          </cell>
          <cell r="H60">
            <v>0.94236398008777744</v>
          </cell>
          <cell r="I60" t="str">
            <v>KWT</v>
          </cell>
          <cell r="J60" t="str">
            <v>DOM</v>
          </cell>
          <cell r="K60" t="str">
            <v>Dominican Republic</v>
          </cell>
          <cell r="L60">
            <v>5878.9967209499164</v>
          </cell>
        </row>
        <row r="61">
          <cell r="D61" t="str">
            <v>Ukraine</v>
          </cell>
          <cell r="E61">
            <v>177431</v>
          </cell>
          <cell r="F61" t="str">
            <v/>
          </cell>
          <cell r="G61">
            <v>70769739</v>
          </cell>
          <cell r="H61">
            <v>0.94473257502521668</v>
          </cell>
          <cell r="I61" t="str">
            <v>UKR</v>
          </cell>
          <cell r="J61" t="str">
            <v>DZA</v>
          </cell>
          <cell r="K61" t="str">
            <v>Algeria</v>
          </cell>
          <cell r="L61">
            <v>5360.7011464517755</v>
          </cell>
        </row>
        <row r="62">
          <cell r="D62" t="str">
            <v>Vietnam</v>
          </cell>
          <cell r="E62">
            <v>171392</v>
          </cell>
          <cell r="F62" t="str">
            <v/>
          </cell>
          <cell r="G62">
            <v>70941131</v>
          </cell>
          <cell r="H62">
            <v>0.94702055301957844</v>
          </cell>
          <cell r="I62" t="str">
            <v>VNM</v>
          </cell>
          <cell r="J62" t="e">
            <v>#N/A</v>
          </cell>
          <cell r="K62" t="str">
            <v>East Asia &amp; Pacific (developing only)</v>
          </cell>
          <cell r="L62">
            <v>5690.263728686311</v>
          </cell>
        </row>
        <row r="63">
          <cell r="D63" t="str">
            <v>Hungary</v>
          </cell>
          <cell r="E63">
            <v>129989</v>
          </cell>
          <cell r="F63" t="str">
            <v/>
          </cell>
          <cell r="G63">
            <v>71071120</v>
          </cell>
          <cell r="H63">
            <v>0.94875582637836464</v>
          </cell>
          <cell r="I63" t="str">
            <v>HUN</v>
          </cell>
          <cell r="J63" t="e">
            <v>#N/A</v>
          </cell>
          <cell r="K63" t="str">
            <v>East Asia &amp; Pacific (all income levels)</v>
          </cell>
          <cell r="L63">
            <v>9115.9887103432175</v>
          </cell>
        </row>
        <row r="64">
          <cell r="D64" t="str">
            <v>Bangladesh</v>
          </cell>
          <cell r="E64">
            <v>129857</v>
          </cell>
          <cell r="F64" t="str">
            <v/>
          </cell>
          <cell r="G64">
            <v>71200977</v>
          </cell>
          <cell r="H64">
            <v>0.95048933761817644</v>
          </cell>
          <cell r="I64" t="str">
            <v>BGD</v>
          </cell>
          <cell r="J64" t="e">
            <v>#N/A</v>
          </cell>
          <cell r="K64" t="str">
            <v>Europe &amp; Central Asia (developing only)</v>
          </cell>
          <cell r="L64">
            <v>7351.5446148302626</v>
          </cell>
        </row>
        <row r="65">
          <cell r="D65" t="str">
            <v>Angola</v>
          </cell>
          <cell r="E65">
            <v>121704</v>
          </cell>
          <cell r="F65" t="str">
            <v/>
          </cell>
          <cell r="G65">
            <v>71322681</v>
          </cell>
          <cell r="H65">
            <v>0.95211401131254836</v>
          </cell>
          <cell r="I65" t="str">
            <v>AGO</v>
          </cell>
          <cell r="J65" t="e">
            <v>#N/A</v>
          </cell>
          <cell r="K65" t="str">
            <v>Europe &amp; Central Asia (all income levels)</v>
          </cell>
          <cell r="L65">
            <v>25497.291824476662</v>
          </cell>
        </row>
        <row r="66">
          <cell r="D66" t="str">
            <v>Morocco</v>
          </cell>
          <cell r="E66">
            <v>104374</v>
          </cell>
          <cell r="F66" t="str">
            <v>a</v>
          </cell>
          <cell r="G66">
            <v>71427055</v>
          </cell>
          <cell r="H66">
            <v>0.95350734014460303</v>
          </cell>
          <cell r="I66" t="str">
            <v>MAR</v>
          </cell>
          <cell r="J66" t="str">
            <v>ECU</v>
          </cell>
          <cell r="K66" t="str">
            <v>Ecuador</v>
          </cell>
          <cell r="L66">
            <v>6002.8854588909635</v>
          </cell>
        </row>
        <row r="67">
          <cell r="D67" t="str">
            <v>Puerto Rico</v>
          </cell>
          <cell r="E67">
            <v>103135</v>
          </cell>
          <cell r="G67">
            <v>71530190</v>
          </cell>
          <cell r="H67">
            <v>0.95488412908719367</v>
          </cell>
          <cell r="I67" t="str">
            <v>PRI</v>
          </cell>
          <cell r="J67" t="str">
            <v>EGY</v>
          </cell>
          <cell r="K67" t="str">
            <v>Egypt, Arab Rep.</v>
          </cell>
          <cell r="L67">
            <v>3314.4629279564397</v>
          </cell>
        </row>
        <row r="68">
          <cell r="D68" t="str">
            <v>Slovak Republic</v>
          </cell>
          <cell r="E68">
            <v>95770</v>
          </cell>
          <cell r="F68" t="str">
            <v/>
          </cell>
          <cell r="G68">
            <v>71625960</v>
          </cell>
          <cell r="H68">
            <v>0.956162599800646</v>
          </cell>
          <cell r="I68" t="str">
            <v>SVK</v>
          </cell>
          <cell r="J68" t="e">
            <v>#N/A</v>
          </cell>
          <cell r="K68" t="str">
            <v>Euro area</v>
          </cell>
          <cell r="L68">
            <v>39359.667870049627</v>
          </cell>
        </row>
        <row r="69">
          <cell r="D69" t="str">
            <v>Ecuador</v>
          </cell>
          <cell r="E69">
            <v>90023</v>
          </cell>
          <cell r="F69" t="str">
            <v/>
          </cell>
          <cell r="G69">
            <v>71715983</v>
          </cell>
          <cell r="H69">
            <v>0.95736435159178224</v>
          </cell>
          <cell r="I69" t="str">
            <v>ECU</v>
          </cell>
          <cell r="J69" t="str">
            <v>ERI</v>
          </cell>
          <cell r="K69" t="str">
            <v>Eritrea</v>
          </cell>
          <cell r="L69">
            <v>543.82190826117073</v>
          </cell>
        </row>
        <row r="70">
          <cell r="D70" t="str">
            <v>Oman</v>
          </cell>
          <cell r="E70">
            <v>80570</v>
          </cell>
          <cell r="F70" t="str">
            <v/>
          </cell>
          <cell r="G70">
            <v>71796553</v>
          </cell>
          <cell r="H70">
            <v>0.95843991163545827</v>
          </cell>
          <cell r="I70" t="str">
            <v>OMN</v>
          </cell>
          <cell r="J70" t="str">
            <v>ESP</v>
          </cell>
          <cell r="K70" t="str">
            <v>Spain</v>
          </cell>
          <cell r="L70">
            <v>29863.176723396577</v>
          </cell>
        </row>
        <row r="71">
          <cell r="D71" t="str">
            <v>Libya</v>
          </cell>
          <cell r="E71">
            <v>75456</v>
          </cell>
          <cell r="F71" t="str">
            <v/>
          </cell>
          <cell r="G71">
            <v>71872009</v>
          </cell>
          <cell r="H71">
            <v>0.95944720291826358</v>
          </cell>
          <cell r="I71" t="str">
            <v>LBY</v>
          </cell>
          <cell r="J71" t="str">
            <v>EST</v>
          </cell>
          <cell r="K71" t="str">
            <v>Estonia</v>
          </cell>
          <cell r="L71">
            <v>18783.058705582258</v>
          </cell>
        </row>
        <row r="72">
          <cell r="D72" t="str">
            <v>Azerbaijan</v>
          </cell>
          <cell r="E72">
            <v>73560</v>
          </cell>
          <cell r="F72" t="str">
            <v/>
          </cell>
          <cell r="G72">
            <v>71945569</v>
          </cell>
          <cell r="H72">
            <v>0.96042918376489139</v>
          </cell>
          <cell r="I72" t="str">
            <v>AZE</v>
          </cell>
          <cell r="J72" t="str">
            <v>ETH</v>
          </cell>
          <cell r="K72" t="str">
            <v>Ethiopia</v>
          </cell>
          <cell r="L72">
            <v>505.04574575417507</v>
          </cell>
        </row>
        <row r="73">
          <cell r="D73" t="str">
            <v>Belarus</v>
          </cell>
          <cell r="E73">
            <v>71710</v>
          </cell>
          <cell r="F73" t="str">
            <v/>
          </cell>
          <cell r="G73">
            <v>72017279</v>
          </cell>
          <cell r="H73">
            <v>0.96138646824710583</v>
          </cell>
          <cell r="I73" t="str">
            <v>BLR</v>
          </cell>
          <cell r="J73" t="e">
            <v>#N/A</v>
          </cell>
          <cell r="K73" t="str">
            <v>European Union</v>
          </cell>
          <cell r="L73">
            <v>35438.487899994827</v>
          </cell>
        </row>
        <row r="74">
          <cell r="D74" t="str">
            <v>Cuba</v>
          </cell>
          <cell r="E74">
            <v>68234</v>
          </cell>
          <cell r="G74">
            <v>72085513</v>
          </cell>
          <cell r="H74">
            <v>0.9622973502629949</v>
          </cell>
          <cell r="I74" t="str">
            <v>CUB</v>
          </cell>
          <cell r="J74" t="e">
            <v>#N/A</v>
          </cell>
          <cell r="K74" t="str">
            <v>Fragile and conflict affected situations</v>
          </cell>
          <cell r="L74">
            <v>1598.4383895808642</v>
          </cell>
        </row>
        <row r="75">
          <cell r="D75" t="str">
            <v>Sri Lanka</v>
          </cell>
          <cell r="E75">
            <v>67182</v>
          </cell>
          <cell r="F75">
            <v>72358191</v>
          </cell>
          <cell r="G75">
            <v>72152695</v>
          </cell>
          <cell r="H75">
            <v>0.9631941887246338</v>
          </cell>
          <cell r="I75" t="str">
            <v>LKA</v>
          </cell>
          <cell r="J75" t="str">
            <v>FIN</v>
          </cell>
          <cell r="K75" t="str">
            <v>Finland</v>
          </cell>
          <cell r="L75">
            <v>49146.646634152967</v>
          </cell>
        </row>
        <row r="76">
          <cell r="D76" t="str">
            <v>Sudan</v>
          </cell>
          <cell r="E76">
            <v>66548</v>
          </cell>
          <cell r="F76">
            <v>0.96593743418491995</v>
          </cell>
          <cell r="G76">
            <v>72219243</v>
          </cell>
          <cell r="H76">
            <v>0.96408256367544121</v>
          </cell>
          <cell r="I76" t="str">
            <v>SDN</v>
          </cell>
          <cell r="J76" t="str">
            <v>FJI</v>
          </cell>
          <cell r="K76" t="str">
            <v>Fiji</v>
          </cell>
          <cell r="L76">
            <v>4375.4060217456881</v>
          </cell>
        </row>
        <row r="77">
          <cell r="D77" t="str">
            <v>Dominican Republic</v>
          </cell>
          <cell r="E77">
            <v>60614</v>
          </cell>
          <cell r="F77" t="str">
            <v/>
          </cell>
          <cell r="G77">
            <v>72279857</v>
          </cell>
          <cell r="H77">
            <v>0.96489172336871887</v>
          </cell>
          <cell r="I77" t="str">
            <v>DOM</v>
          </cell>
          <cell r="J77" t="str">
            <v>FRA</v>
          </cell>
          <cell r="K77" t="str">
            <v>France</v>
          </cell>
          <cell r="L77">
            <v>42503.303586224254</v>
          </cell>
        </row>
        <row r="78">
          <cell r="D78" t="str">
            <v>Luxembourg</v>
          </cell>
          <cell r="E78">
            <v>60383</v>
          </cell>
          <cell r="F78" t="str">
            <v/>
          </cell>
          <cell r="G78">
            <v>72340240</v>
          </cell>
          <cell r="H78">
            <v>0.9656977993537913</v>
          </cell>
          <cell r="I78" t="str">
            <v>LUX</v>
          </cell>
          <cell r="J78" t="e">
            <v>#N/A</v>
          </cell>
          <cell r="K78" t="str">
            <v>Faeroe Islands</v>
          </cell>
        </row>
        <row r="79">
          <cell r="D79" t="str">
            <v>Croatia</v>
          </cell>
          <cell r="E79">
            <v>57539</v>
          </cell>
          <cell r="F79" t="str">
            <v/>
          </cell>
          <cell r="G79">
            <v>72397779</v>
          </cell>
          <cell r="H79">
            <v>0.96646590968459778</v>
          </cell>
          <cell r="I79" t="str">
            <v>HRV</v>
          </cell>
          <cell r="J79" t="str">
            <v>FSM</v>
          </cell>
          <cell r="K79" t="str">
            <v>Micronesia, Fed. Sts.</v>
          </cell>
          <cell r="L79">
            <v>3054.0681223382167</v>
          </cell>
        </row>
        <row r="80">
          <cell r="D80" t="str">
            <v>Uzbekistan</v>
          </cell>
          <cell r="E80">
            <v>56796</v>
          </cell>
          <cell r="F80" t="str">
            <v/>
          </cell>
          <cell r="G80">
            <v>72454575</v>
          </cell>
          <cell r="H80">
            <v>0.9672241014214803</v>
          </cell>
          <cell r="I80" t="str">
            <v>UZB</v>
          </cell>
          <cell r="J80" t="str">
            <v>GAB</v>
          </cell>
          <cell r="K80" t="str">
            <v>Gabon</v>
          </cell>
          <cell r="L80">
            <v>11571.082919629038</v>
          </cell>
        </row>
        <row r="81">
          <cell r="D81" t="str">
            <v>Uruguay</v>
          </cell>
          <cell r="E81">
            <v>55708</v>
          </cell>
          <cell r="F81" t="str">
            <v/>
          </cell>
          <cell r="G81">
            <v>72510283</v>
          </cell>
          <cell r="H81">
            <v>0.9679677690262104</v>
          </cell>
          <cell r="I81" t="str">
            <v>URY</v>
          </cell>
          <cell r="J81" t="str">
            <v>GBR</v>
          </cell>
          <cell r="K81" t="str">
            <v>United Kingdom</v>
          </cell>
          <cell r="L81">
            <v>41787.467976065884</v>
          </cell>
        </row>
        <row r="82">
          <cell r="D82" t="str">
            <v>Guatemala</v>
          </cell>
          <cell r="E82">
            <v>53797</v>
          </cell>
          <cell r="F82" t="str">
            <v/>
          </cell>
          <cell r="G82">
            <v>72564080</v>
          </cell>
          <cell r="H82">
            <v>0.96868592595397063</v>
          </cell>
          <cell r="I82" t="str">
            <v>GTM</v>
          </cell>
          <cell r="J82" t="str">
            <v>GEO</v>
          </cell>
          <cell r="K82" t="str">
            <v>Georgia</v>
          </cell>
          <cell r="L82">
            <v>3605.1837235908333</v>
          </cell>
        </row>
        <row r="83">
          <cell r="D83" t="str">
            <v>Bulgaria</v>
          </cell>
          <cell r="E83">
            <v>53010</v>
          </cell>
          <cell r="F83" t="str">
            <v/>
          </cell>
          <cell r="G83">
            <v>72617090</v>
          </cell>
          <cell r="H83">
            <v>0.96939357691481542</v>
          </cell>
          <cell r="I83" t="str">
            <v>BGR</v>
          </cell>
          <cell r="J83" t="str">
            <v>GHA</v>
          </cell>
          <cell r="K83" t="str">
            <v>Ghana</v>
          </cell>
          <cell r="L83">
            <v>1858.2425979812344</v>
          </cell>
        </row>
        <row r="84">
          <cell r="D84" t="str">
            <v>Macao SAR, China</v>
          </cell>
          <cell r="E84">
            <v>51753</v>
          </cell>
          <cell r="F84" t="str">
            <v/>
          </cell>
          <cell r="G84">
            <v>72668843</v>
          </cell>
          <cell r="H84">
            <v>0.97008444769724522</v>
          </cell>
          <cell r="I84" t="str">
            <v>MAC</v>
          </cell>
          <cell r="J84" t="str">
            <v>GIN</v>
          </cell>
          <cell r="K84" t="str">
            <v>Guinea</v>
          </cell>
          <cell r="L84">
            <v>523.11903222790477</v>
          </cell>
        </row>
        <row r="85">
          <cell r="D85" t="str">
            <v>Costa Rica</v>
          </cell>
          <cell r="E85">
            <v>49621</v>
          </cell>
          <cell r="F85" t="str">
            <v/>
          </cell>
          <cell r="G85">
            <v>72718464</v>
          </cell>
          <cell r="H85">
            <v>0.97074685758836166</v>
          </cell>
          <cell r="I85" t="str">
            <v>CRI</v>
          </cell>
          <cell r="J85" t="str">
            <v>GMB</v>
          </cell>
          <cell r="K85" t="str">
            <v>Gambia, The</v>
          </cell>
          <cell r="L85">
            <v>488.56559462467033</v>
          </cell>
        </row>
        <row r="86">
          <cell r="D86" t="str">
            <v>Ghana</v>
          </cell>
          <cell r="E86">
            <v>47929</v>
          </cell>
          <cell r="F86" t="str">
            <v/>
          </cell>
          <cell r="G86">
            <v>72766393</v>
          </cell>
          <cell r="H86">
            <v>0.97138668031807918</v>
          </cell>
          <cell r="I86" t="str">
            <v>GHA</v>
          </cell>
          <cell r="J86" t="str">
            <v>GNB</v>
          </cell>
          <cell r="K86" t="str">
            <v>Guinea-Bissau</v>
          </cell>
          <cell r="L86">
            <v>563.75277143112157</v>
          </cell>
        </row>
        <row r="87">
          <cell r="D87" t="str">
            <v>Tunisia</v>
          </cell>
          <cell r="E87">
            <v>47129</v>
          </cell>
          <cell r="F87" t="str">
            <v/>
          </cell>
          <cell r="G87">
            <v>72813522</v>
          </cell>
          <cell r="H87">
            <v>0.97201582353886129</v>
          </cell>
          <cell r="I87" t="str">
            <v>TUN</v>
          </cell>
          <cell r="J87" t="str">
            <v>GNQ</v>
          </cell>
          <cell r="K87" t="str">
            <v>Equatorial Guinea</v>
          </cell>
          <cell r="L87">
            <v>20581.605935853517</v>
          </cell>
        </row>
        <row r="88">
          <cell r="D88" t="str">
            <v>Ethiopia</v>
          </cell>
          <cell r="E88">
            <v>46869</v>
          </cell>
          <cell r="F88" t="str">
            <v/>
          </cell>
          <cell r="G88">
            <v>72860391</v>
          </cell>
          <cell r="H88">
            <v>0.97264149591923921</v>
          </cell>
          <cell r="I88" t="str">
            <v>ETH</v>
          </cell>
          <cell r="J88" t="str">
            <v>GRC</v>
          </cell>
          <cell r="K88" t="str">
            <v>Greece</v>
          </cell>
          <cell r="L88">
            <v>21956.411536072173</v>
          </cell>
        </row>
        <row r="89">
          <cell r="D89" t="str">
            <v>Slovenia</v>
          </cell>
          <cell r="E89">
            <v>46833</v>
          </cell>
          <cell r="F89" t="str">
            <v/>
          </cell>
          <cell r="G89">
            <v>72907224</v>
          </cell>
          <cell r="H89">
            <v>0.9732666877217151</v>
          </cell>
          <cell r="I89" t="str">
            <v>SVN</v>
          </cell>
          <cell r="J89" t="str">
            <v>GRD</v>
          </cell>
          <cell r="K89" t="str">
            <v>Grenada</v>
          </cell>
          <cell r="L89">
            <v>7890.5133190439656</v>
          </cell>
        </row>
        <row r="90">
          <cell r="D90" t="str">
            <v>Lithuania</v>
          </cell>
          <cell r="E90">
            <v>45932</v>
          </cell>
          <cell r="F90" t="str">
            <v/>
          </cell>
          <cell r="G90">
            <v>72953156</v>
          </cell>
          <cell r="H90">
            <v>0.97387985172725222</v>
          </cell>
          <cell r="I90" t="str">
            <v>LTU</v>
          </cell>
          <cell r="J90" t="e">
            <v>#N/A</v>
          </cell>
          <cell r="K90" t="str">
            <v>Greenland</v>
          </cell>
        </row>
        <row r="91">
          <cell r="D91" t="str">
            <v>Lebanon</v>
          </cell>
          <cell r="E91">
            <v>44352</v>
          </cell>
          <cell r="F91" t="str">
            <v/>
          </cell>
          <cell r="G91">
            <v>72997508</v>
          </cell>
          <cell r="H91">
            <v>0.97447192370264157</v>
          </cell>
          <cell r="I91" t="str">
            <v>LBN</v>
          </cell>
          <cell r="J91" t="str">
            <v>GTM</v>
          </cell>
          <cell r="K91" t="str">
            <v>Guatemala</v>
          </cell>
          <cell r="L91">
            <v>3477.8900609589396</v>
          </cell>
        </row>
        <row r="92">
          <cell r="D92" t="str">
            <v>Kenya</v>
          </cell>
          <cell r="E92">
            <v>44101</v>
          </cell>
          <cell r="F92" t="str">
            <v/>
          </cell>
          <cell r="G92">
            <v>73041609</v>
          </cell>
          <cell r="H92">
            <v>0.97506064498210232</v>
          </cell>
          <cell r="I92" t="str">
            <v>KEN</v>
          </cell>
          <cell r="J92" t="e">
            <v>#N/A</v>
          </cell>
          <cell r="K92" t="str">
            <v>Guam</v>
          </cell>
        </row>
        <row r="93">
          <cell r="D93" t="str">
            <v>Panama</v>
          </cell>
          <cell r="E93">
            <v>42648</v>
          </cell>
          <cell r="F93" t="str">
            <v/>
          </cell>
          <cell r="G93">
            <v>73084257</v>
          </cell>
          <cell r="H93">
            <v>0.97562996960345894</v>
          </cell>
          <cell r="I93" t="str">
            <v>PAN</v>
          </cell>
          <cell r="J93" t="str">
            <v>GUY</v>
          </cell>
          <cell r="K93" t="str">
            <v>Guyana</v>
          </cell>
          <cell r="L93">
            <v>3739.4699948347939</v>
          </cell>
        </row>
        <row r="94">
          <cell r="D94" t="str">
            <v>Serbia</v>
          </cell>
          <cell r="E94">
            <v>42521</v>
          </cell>
          <cell r="G94">
            <v>73126778</v>
          </cell>
          <cell r="H94">
            <v>0.97619759885277191</v>
          </cell>
          <cell r="I94" t="str">
            <v>SRB</v>
          </cell>
          <cell r="J94" t="e">
            <v>#N/A</v>
          </cell>
          <cell r="K94" t="str">
            <v>High income</v>
          </cell>
          <cell r="L94">
            <v>39116.295122767879</v>
          </cell>
        </row>
        <row r="95">
          <cell r="D95" t="str">
            <v>Turkmenistan</v>
          </cell>
          <cell r="E95">
            <v>41851</v>
          </cell>
          <cell r="F95" t="str">
            <v/>
          </cell>
          <cell r="G95">
            <v>73168629</v>
          </cell>
          <cell r="H95">
            <v>0.97675628401335135</v>
          </cell>
          <cell r="I95" t="str">
            <v>TKM</v>
          </cell>
          <cell r="J95" t="str">
            <v>HKG</v>
          </cell>
          <cell r="K95" t="str">
            <v>Hong Kong SAR, China</v>
          </cell>
          <cell r="L95">
            <v>38123.522118060151</v>
          </cell>
        </row>
        <row r="96">
          <cell r="D96" t="str">
            <v>Yemen, Rep.</v>
          </cell>
          <cell r="E96">
            <v>35955</v>
          </cell>
          <cell r="F96" t="str">
            <v/>
          </cell>
          <cell r="G96">
            <v>73204584</v>
          </cell>
          <cell r="H96">
            <v>0.97723626119307549</v>
          </cell>
          <cell r="I96" t="str">
            <v>YEM</v>
          </cell>
          <cell r="J96" t="str">
            <v>HND</v>
          </cell>
          <cell r="K96" t="str">
            <v>Honduras</v>
          </cell>
          <cell r="L96">
            <v>2290.7805332533017</v>
          </cell>
        </row>
        <row r="97">
          <cell r="D97" t="str">
            <v>Jordan</v>
          </cell>
          <cell r="E97">
            <v>33678</v>
          </cell>
          <cell r="F97" t="str">
            <v/>
          </cell>
          <cell r="G97">
            <v>73238262</v>
          </cell>
          <cell r="H97">
            <v>0.97768584182049167</v>
          </cell>
          <cell r="I97" t="str">
            <v>JOR</v>
          </cell>
          <cell r="J97" t="e">
            <v>#N/A</v>
          </cell>
          <cell r="K97" t="str">
            <v>Heavily indebted poor countries (HIPC)</v>
          </cell>
          <cell r="L97">
            <v>866.96245876786395</v>
          </cell>
        </row>
        <row r="98">
          <cell r="D98" t="str">
            <v>Tanzania</v>
          </cell>
          <cell r="E98">
            <v>33225</v>
          </cell>
          <cell r="F98" t="str">
            <v>c</v>
          </cell>
          <cell r="G98">
            <v>73271487</v>
          </cell>
          <cell r="H98">
            <v>0.97812937517597298</v>
          </cell>
          <cell r="I98" t="str">
            <v>TZA</v>
          </cell>
          <cell r="J98" t="str">
            <v>HRV</v>
          </cell>
          <cell r="K98" t="str">
            <v>Croatia</v>
          </cell>
          <cell r="L98">
            <v>13607.513884716462</v>
          </cell>
        </row>
        <row r="99">
          <cell r="D99" t="str">
            <v>Bahrain</v>
          </cell>
          <cell r="E99">
            <v>32788</v>
          </cell>
          <cell r="F99" t="str">
            <v/>
          </cell>
          <cell r="G99">
            <v>73304275</v>
          </cell>
          <cell r="H99">
            <v>0.9785670748496984</v>
          </cell>
          <cell r="I99" t="str">
            <v>BHR</v>
          </cell>
          <cell r="J99" t="str">
            <v>HTI</v>
          </cell>
          <cell r="K99" t="str">
            <v>Haiti</v>
          </cell>
          <cell r="L99">
            <v>819.90391432122385</v>
          </cell>
        </row>
        <row r="100">
          <cell r="D100" t="str">
            <v>Latvia</v>
          </cell>
          <cell r="E100">
            <v>30957</v>
          </cell>
          <cell r="F100" t="str">
            <v/>
          </cell>
          <cell r="G100">
            <v>73335232</v>
          </cell>
          <cell r="H100">
            <v>0.97898033179734734</v>
          </cell>
          <cell r="I100" t="str">
            <v>LVA</v>
          </cell>
          <cell r="J100" t="str">
            <v>HUN</v>
          </cell>
          <cell r="K100" t="str">
            <v>Hungary</v>
          </cell>
          <cell r="L100">
            <v>13480.910258372789</v>
          </cell>
        </row>
        <row r="101">
          <cell r="D101" t="str">
            <v>Côte d'Ivoire</v>
          </cell>
          <cell r="E101">
            <v>30905</v>
          </cell>
          <cell r="F101" t="str">
            <v/>
          </cell>
          <cell r="G101">
            <v>73366137</v>
          </cell>
          <cell r="H101">
            <v>0.97939289457691547</v>
          </cell>
          <cell r="I101" t="str">
            <v>CIV</v>
          </cell>
          <cell r="J101" t="str">
            <v>IDN</v>
          </cell>
          <cell r="K101" t="str">
            <v>Indonesia</v>
          </cell>
          <cell r="L101">
            <v>3475.2504736231522</v>
          </cell>
        </row>
        <row r="102">
          <cell r="D102" t="str">
            <v>Congo, Dem. Rep.</v>
          </cell>
          <cell r="E102">
            <v>30629</v>
          </cell>
          <cell r="F102" t="str">
            <v/>
          </cell>
          <cell r="G102">
            <v>73396766</v>
          </cell>
          <cell r="H102">
            <v>0.97980177292590087</v>
          </cell>
          <cell r="I102" t="str">
            <v>ZAR</v>
          </cell>
          <cell r="J102" t="e">
            <v>#N/A</v>
          </cell>
          <cell r="K102" t="str">
            <v>Isle of Man</v>
          </cell>
        </row>
        <row r="103">
          <cell r="D103" t="str">
            <v>Bolivia</v>
          </cell>
          <cell r="E103">
            <v>30601</v>
          </cell>
          <cell r="F103" t="str">
            <v/>
          </cell>
          <cell r="G103">
            <v>73427367</v>
          </cell>
          <cell r="H103">
            <v>0.98021027749207357</v>
          </cell>
          <cell r="I103" t="str">
            <v>BOL</v>
          </cell>
          <cell r="J103" t="str">
            <v>IND</v>
          </cell>
          <cell r="K103" t="str">
            <v>India</v>
          </cell>
          <cell r="L103">
            <v>1498.8721745786852</v>
          </cell>
        </row>
        <row r="104">
          <cell r="D104" t="str">
            <v>Paraguay</v>
          </cell>
          <cell r="E104">
            <v>29949</v>
          </cell>
          <cell r="F104" t="str">
            <v/>
          </cell>
          <cell r="G104">
            <v>73457316</v>
          </cell>
          <cell r="H104">
            <v>0.98061007825846369</v>
          </cell>
          <cell r="I104" t="str">
            <v>PRY</v>
          </cell>
          <cell r="J104" t="e">
            <v>#N/A</v>
          </cell>
          <cell r="K104" t="str">
            <v>Not classified</v>
          </cell>
        </row>
        <row r="105">
          <cell r="D105" t="str">
            <v>Cameroon</v>
          </cell>
          <cell r="E105">
            <v>29275</v>
          </cell>
          <cell r="F105" t="str">
            <v/>
          </cell>
          <cell r="G105">
            <v>73486591</v>
          </cell>
          <cell r="H105">
            <v>0.98100088153857556</v>
          </cell>
          <cell r="I105" t="str">
            <v>CMR</v>
          </cell>
          <cell r="J105" t="str">
            <v>IRL</v>
          </cell>
          <cell r="K105" t="str">
            <v>Ireland</v>
          </cell>
          <cell r="L105">
            <v>50503.422802646397</v>
          </cell>
        </row>
        <row r="106">
          <cell r="D106" t="str">
            <v>Trinidad and Tobago</v>
          </cell>
          <cell r="E106">
            <v>24641</v>
          </cell>
          <cell r="F106" t="str">
            <v/>
          </cell>
          <cell r="G106">
            <v>73511232</v>
          </cell>
          <cell r="I106" t="str">
            <v>TTO</v>
          </cell>
          <cell r="J106" t="str">
            <v>IRN</v>
          </cell>
          <cell r="K106" t="str">
            <v>Iran, Islamic Rep.</v>
          </cell>
          <cell r="L106">
            <v>4763.3033092508358</v>
          </cell>
        </row>
        <row r="107">
          <cell r="D107" t="str">
            <v>Estonia</v>
          </cell>
          <cell r="E107">
            <v>24477</v>
          </cell>
          <cell r="F107" t="str">
            <v/>
          </cell>
          <cell r="G107">
            <v>73535709</v>
          </cell>
          <cell r="I107" t="str">
            <v>EST</v>
          </cell>
          <cell r="J107" t="str">
            <v>IRQ</v>
          </cell>
          <cell r="K107" t="str">
            <v>Iraq</v>
          </cell>
          <cell r="L107">
            <v>6862.4956814253055</v>
          </cell>
        </row>
        <row r="108">
          <cell r="D108" t="str">
            <v>El Salvador</v>
          </cell>
          <cell r="E108">
            <v>24259</v>
          </cell>
          <cell r="F108" t="str">
            <v/>
          </cell>
          <cell r="G108">
            <v>73559968</v>
          </cell>
          <cell r="I108" t="str">
            <v>SLV</v>
          </cell>
          <cell r="J108" t="str">
            <v>ISL</v>
          </cell>
          <cell r="K108" t="str">
            <v>Iceland</v>
          </cell>
          <cell r="L108">
            <v>47461.185587546453</v>
          </cell>
        </row>
        <row r="109">
          <cell r="D109" t="str">
            <v>Zambia</v>
          </cell>
          <cell r="E109">
            <v>22384</v>
          </cell>
          <cell r="F109" t="str">
            <v/>
          </cell>
          <cell r="G109">
            <v>73582352</v>
          </cell>
          <cell r="I109" t="str">
            <v>ZMB</v>
          </cell>
          <cell r="J109" t="str">
            <v>ISR</v>
          </cell>
          <cell r="K109" t="str">
            <v>Israel</v>
          </cell>
          <cell r="L109">
            <v>36051.1452394999</v>
          </cell>
        </row>
        <row r="110">
          <cell r="D110" t="str">
            <v>Cyprus</v>
          </cell>
          <cell r="E110">
            <v>21911</v>
          </cell>
          <cell r="F110" t="str">
            <v>d</v>
          </cell>
          <cell r="G110">
            <v>73604263</v>
          </cell>
          <cell r="I110" t="str">
            <v>CYP</v>
          </cell>
          <cell r="J110" t="str">
            <v>ITA</v>
          </cell>
          <cell r="K110" t="str">
            <v>Italy</v>
          </cell>
          <cell r="L110">
            <v>35925.877481659161</v>
          </cell>
        </row>
        <row r="111">
          <cell r="D111" t="str">
            <v>Uganda</v>
          </cell>
          <cell r="E111">
            <v>21483</v>
          </cell>
          <cell r="F111" t="str">
            <v/>
          </cell>
          <cell r="G111">
            <v>73625746</v>
          </cell>
          <cell r="I111" t="str">
            <v>UGA</v>
          </cell>
          <cell r="J111" t="str">
            <v>JAM</v>
          </cell>
          <cell r="K111" t="str">
            <v>Jamaica</v>
          </cell>
          <cell r="L111">
            <v>5289.9678029126289</v>
          </cell>
        </row>
        <row r="112">
          <cell r="D112" t="str">
            <v>Afghanistan</v>
          </cell>
          <cell r="E112">
            <v>20725</v>
          </cell>
          <cell r="F112" t="str">
            <v/>
          </cell>
          <cell r="G112">
            <v>73646471</v>
          </cell>
          <cell r="I112" t="str">
            <v>AFG</v>
          </cell>
          <cell r="J112" t="str">
            <v>JOR</v>
          </cell>
          <cell r="K112" t="str">
            <v>Jordan</v>
          </cell>
          <cell r="L112">
            <v>5214.1972670692048</v>
          </cell>
        </row>
        <row r="113">
          <cell r="D113" t="str">
            <v>Gabon</v>
          </cell>
          <cell r="E113">
            <v>19344</v>
          </cell>
          <cell r="F113" t="str">
            <v/>
          </cell>
          <cell r="G113">
            <v>73665815</v>
          </cell>
          <cell r="I113" t="str">
            <v>GAB</v>
          </cell>
          <cell r="J113" t="str">
            <v>JPN</v>
          </cell>
          <cell r="K113" t="str">
            <v>Japan</v>
          </cell>
          <cell r="L113">
            <v>38633.708059179502</v>
          </cell>
        </row>
        <row r="114">
          <cell r="D114" t="str">
            <v>Nepal</v>
          </cell>
          <cell r="E114">
            <v>19294</v>
          </cell>
          <cell r="F114" t="str">
            <v/>
          </cell>
          <cell r="G114">
            <v>73685109</v>
          </cell>
          <cell r="I114" t="str">
            <v>NPL</v>
          </cell>
          <cell r="J114" t="str">
            <v>KAZ</v>
          </cell>
          <cell r="K114" t="str">
            <v>Kazakhstan</v>
          </cell>
          <cell r="L114">
            <v>13609.753382588018</v>
          </cell>
        </row>
        <row r="115">
          <cell r="D115" t="str">
            <v>Honduras</v>
          </cell>
          <cell r="E115">
            <v>18550</v>
          </cell>
          <cell r="F115" t="str">
            <v/>
          </cell>
          <cell r="G115">
            <v>73703659</v>
          </cell>
          <cell r="I115" t="str">
            <v>HND</v>
          </cell>
          <cell r="J115" t="str">
            <v>KEN</v>
          </cell>
          <cell r="K115" t="str">
            <v>Kenya</v>
          </cell>
          <cell r="L115">
            <v>1245.5120409404092</v>
          </cell>
        </row>
        <row r="116">
          <cell r="D116" t="str">
            <v>Bosnia and Herzegovina</v>
          </cell>
          <cell r="E116">
            <v>17828</v>
          </cell>
          <cell r="F116" t="str">
            <v/>
          </cell>
          <cell r="G116">
            <v>73721487</v>
          </cell>
          <cell r="I116" t="str">
            <v>BIH</v>
          </cell>
          <cell r="J116" t="str">
            <v>KGZ</v>
          </cell>
          <cell r="K116" t="str">
            <v>Kyrgyz Republic</v>
          </cell>
          <cell r="L116">
            <v>1263.4501724409006</v>
          </cell>
        </row>
        <row r="117">
          <cell r="D117" t="str">
            <v>Georgia</v>
          </cell>
          <cell r="E117">
            <v>16127</v>
          </cell>
          <cell r="F117" t="str">
            <v>e</v>
          </cell>
          <cell r="G117">
            <v>73737614</v>
          </cell>
          <cell r="I117" t="str">
            <v>GEO</v>
          </cell>
          <cell r="J117" t="str">
            <v>KHM</v>
          </cell>
          <cell r="K117" t="str">
            <v>Cambodia</v>
          </cell>
          <cell r="L117">
            <v>1006.8397443356035</v>
          </cell>
        </row>
        <row r="118">
          <cell r="D118" t="str">
            <v>Brunei Darussalam</v>
          </cell>
          <cell r="E118">
            <v>16111</v>
          </cell>
          <cell r="F118" t="str">
            <v/>
          </cell>
          <cell r="G118">
            <v>73753725</v>
          </cell>
          <cell r="I118" t="str">
            <v>BRN</v>
          </cell>
          <cell r="J118" t="str">
            <v>KIR</v>
          </cell>
          <cell r="K118" t="str">
            <v>Kiribati</v>
          </cell>
          <cell r="L118">
            <v>1650.7072236263011</v>
          </cell>
        </row>
        <row r="119">
          <cell r="D119" t="str">
            <v>Equatorial Guinea</v>
          </cell>
          <cell r="E119">
            <v>15574</v>
          </cell>
          <cell r="F119" t="str">
            <v/>
          </cell>
          <cell r="G119">
            <v>73769299</v>
          </cell>
          <cell r="I119" t="str">
            <v>GNQ</v>
          </cell>
          <cell r="J119" t="str">
            <v>KNA</v>
          </cell>
          <cell r="K119" t="str">
            <v>St. Kitts and Nevis</v>
          </cell>
          <cell r="L119">
            <v>14132.801879770934</v>
          </cell>
        </row>
        <row r="120">
          <cell r="D120" t="str">
            <v>Mozambique</v>
          </cell>
          <cell r="E120">
            <v>15319</v>
          </cell>
          <cell r="F120" t="str">
            <v/>
          </cell>
          <cell r="G120">
            <v>73784618</v>
          </cell>
          <cell r="I120" t="str">
            <v>MOZ</v>
          </cell>
          <cell r="J120" t="str">
            <v>KOR</v>
          </cell>
          <cell r="K120" t="str">
            <v>Korea, Rep.</v>
          </cell>
          <cell r="L120">
            <v>25976.95282503144</v>
          </cell>
        </row>
        <row r="121">
          <cell r="D121" t="str">
            <v>Papua New Guinea</v>
          </cell>
          <cell r="E121">
            <v>15289</v>
          </cell>
          <cell r="F121" t="str">
            <v/>
          </cell>
          <cell r="G121">
            <v>73799907</v>
          </cell>
          <cell r="I121" t="str">
            <v>PNG</v>
          </cell>
          <cell r="J121" t="str">
            <v>KSV</v>
          </cell>
          <cell r="K121" t="str">
            <v>Kosovo</v>
          </cell>
          <cell r="L121">
            <v>3877.1706362793602</v>
          </cell>
        </row>
        <row r="122">
          <cell r="D122" t="str">
            <v>Cambodia</v>
          </cell>
          <cell r="E122">
            <v>15250</v>
          </cell>
          <cell r="F122" t="str">
            <v/>
          </cell>
          <cell r="G122">
            <v>73815157</v>
          </cell>
          <cell r="I122" t="str">
            <v>KHM</v>
          </cell>
          <cell r="J122" t="str">
            <v>KWT</v>
          </cell>
          <cell r="K122" t="str">
            <v>Kuwait</v>
          </cell>
          <cell r="L122">
            <v>52197.341335674661</v>
          </cell>
        </row>
        <row r="123">
          <cell r="D123" t="str">
            <v>Senegal</v>
          </cell>
          <cell r="E123">
            <v>15150</v>
          </cell>
          <cell r="F123" t="str">
            <v/>
          </cell>
          <cell r="G123">
            <v>73830307</v>
          </cell>
          <cell r="I123" t="str">
            <v>SEN</v>
          </cell>
          <cell r="J123" t="e">
            <v>#N/A</v>
          </cell>
          <cell r="K123" t="str">
            <v>Latin America &amp; Caribbean (developing only)</v>
          </cell>
          <cell r="L123">
            <v>9621.0613738783177</v>
          </cell>
        </row>
        <row r="124">
          <cell r="D124" t="str">
            <v>Botswana</v>
          </cell>
          <cell r="E124">
            <v>14788</v>
          </cell>
          <cell r="F124" t="str">
            <v/>
          </cell>
          <cell r="G124">
            <v>73845095</v>
          </cell>
          <cell r="I124" t="str">
            <v>BWA</v>
          </cell>
          <cell r="J124" t="str">
            <v>LAO</v>
          </cell>
          <cell r="K124" t="str">
            <v>Lao PDR</v>
          </cell>
          <cell r="L124">
            <v>1660.7060305440746</v>
          </cell>
        </row>
        <row r="125">
          <cell r="D125" t="str">
            <v>Iceland</v>
          </cell>
          <cell r="E125">
            <v>14620</v>
          </cell>
          <cell r="F125" t="str">
            <v/>
          </cell>
          <cell r="G125">
            <v>73859715</v>
          </cell>
          <cell r="I125" t="str">
            <v>ISL</v>
          </cell>
          <cell r="J125" t="str">
            <v>LBN</v>
          </cell>
          <cell r="K125" t="str">
            <v>Lebanon</v>
          </cell>
          <cell r="L125">
            <v>9928.0380984059466</v>
          </cell>
        </row>
        <row r="126">
          <cell r="D126" t="str">
            <v>Jamaica</v>
          </cell>
          <cell r="E126">
            <v>14362</v>
          </cell>
          <cell r="F126" t="str">
            <v/>
          </cell>
          <cell r="G126">
            <v>73874077</v>
          </cell>
          <cell r="I126" t="str">
            <v>JAM</v>
          </cell>
          <cell r="J126" t="str">
            <v>LBR</v>
          </cell>
          <cell r="K126" t="str">
            <v>Liberia</v>
          </cell>
          <cell r="L126">
            <v>454.33748340565432</v>
          </cell>
        </row>
        <row r="127">
          <cell r="D127" t="str">
            <v>Congo, Rep.</v>
          </cell>
          <cell r="E127">
            <v>14108</v>
          </cell>
          <cell r="F127" t="str">
            <v/>
          </cell>
          <cell r="G127">
            <v>73888185</v>
          </cell>
          <cell r="I127" t="str">
            <v>COG</v>
          </cell>
          <cell r="J127" t="str">
            <v>LBY</v>
          </cell>
          <cell r="K127" t="str">
            <v>Libya</v>
          </cell>
          <cell r="L127">
            <v>11964.730696296496</v>
          </cell>
        </row>
        <row r="128">
          <cell r="D128" t="str">
            <v>South Sudan</v>
          </cell>
          <cell r="E128">
            <v>13797</v>
          </cell>
          <cell r="G128">
            <v>73901982</v>
          </cell>
          <cell r="I128" t="str">
            <v>SSD</v>
          </cell>
          <cell r="J128" t="str">
            <v>LCA</v>
          </cell>
          <cell r="K128" t="str">
            <v>St. Lucia</v>
          </cell>
          <cell r="L128">
            <v>7328.3706918255084</v>
          </cell>
        </row>
        <row r="129">
          <cell r="D129" t="str">
            <v>Chad</v>
          </cell>
          <cell r="E129">
            <v>13414</v>
          </cell>
          <cell r="F129" t="str">
            <v/>
          </cell>
          <cell r="G129">
            <v>73915396</v>
          </cell>
          <cell r="I129" t="str">
            <v>TCD</v>
          </cell>
          <cell r="J129" t="e">
            <v>#N/A</v>
          </cell>
          <cell r="K129" t="str">
            <v>Latin America &amp; Caribbean (all income levels)</v>
          </cell>
          <cell r="L129">
            <v>10008.053391109197</v>
          </cell>
        </row>
        <row r="130">
          <cell r="D130" t="str">
            <v>Albania</v>
          </cell>
          <cell r="E130">
            <v>12904</v>
          </cell>
          <cell r="F130" t="str">
            <v/>
          </cell>
          <cell r="G130">
            <v>73928300</v>
          </cell>
          <cell r="I130" t="str">
            <v>ALB</v>
          </cell>
          <cell r="J130" t="e">
            <v>#N/A</v>
          </cell>
          <cell r="K130" t="str">
            <v>Least developed countries: UN classification</v>
          </cell>
          <cell r="L130">
            <v>895.52841573533249</v>
          </cell>
        </row>
        <row r="131">
          <cell r="D131" t="str">
            <v>Zimbabwe</v>
          </cell>
          <cell r="E131">
            <v>12802</v>
          </cell>
          <cell r="F131" t="str">
            <v/>
          </cell>
          <cell r="G131">
            <v>73941102</v>
          </cell>
          <cell r="I131" t="str">
            <v>ZWE</v>
          </cell>
          <cell r="J131" t="e">
            <v>#N/A</v>
          </cell>
          <cell r="K131" t="str">
            <v>Low income</v>
          </cell>
          <cell r="L131">
            <v>721.96714428933058</v>
          </cell>
        </row>
        <row r="132">
          <cell r="D132" t="str">
            <v>Namibia</v>
          </cell>
          <cell r="E132">
            <v>12580</v>
          </cell>
          <cell r="F132" t="str">
            <v/>
          </cell>
          <cell r="G132">
            <v>73953682</v>
          </cell>
          <cell r="I132" t="str">
            <v>NAM</v>
          </cell>
          <cell r="J132" t="e">
            <v>#N/A</v>
          </cell>
          <cell r="K132" t="str">
            <v>Liechtenstein</v>
          </cell>
        </row>
        <row r="133">
          <cell r="D133" t="str">
            <v>Mauritius</v>
          </cell>
          <cell r="E133">
            <v>11938</v>
          </cell>
          <cell r="F133" t="str">
            <v/>
          </cell>
          <cell r="G133">
            <v>73965620</v>
          </cell>
          <cell r="I133" t="str">
            <v>MUS</v>
          </cell>
          <cell r="J133" t="str">
            <v>LKA</v>
          </cell>
          <cell r="K133" t="str">
            <v>Sri Lanka</v>
          </cell>
          <cell r="L133">
            <v>3279.8913897261241</v>
          </cell>
        </row>
        <row r="134">
          <cell r="D134" t="str">
            <v>Burkina Faso</v>
          </cell>
          <cell r="E134">
            <v>11583</v>
          </cell>
          <cell r="F134" t="str">
            <v/>
          </cell>
          <cell r="G134">
            <v>73977203</v>
          </cell>
          <cell r="I134" t="str">
            <v>BFA</v>
          </cell>
          <cell r="J134" t="e">
            <v>#N/A</v>
          </cell>
          <cell r="K134" t="str">
            <v>Lower middle income</v>
          </cell>
          <cell r="L134">
            <v>2043.6970862890171</v>
          </cell>
        </row>
        <row r="135">
          <cell r="D135" t="str">
            <v>Mongolia</v>
          </cell>
          <cell r="E135">
            <v>11516</v>
          </cell>
          <cell r="F135" t="str">
            <v/>
          </cell>
          <cell r="G135">
            <v>73988719</v>
          </cell>
          <cell r="I135" t="str">
            <v>MNG</v>
          </cell>
          <cell r="J135" t="e">
            <v>#N/A</v>
          </cell>
          <cell r="K135" t="str">
            <v>Low &amp; middle income</v>
          </cell>
          <cell r="L135">
            <v>4218.9728634628727</v>
          </cell>
        </row>
        <row r="136">
          <cell r="D136" t="str">
            <v>Nicaragua</v>
          </cell>
          <cell r="E136">
            <v>11256</v>
          </cell>
          <cell r="F136" t="str">
            <v/>
          </cell>
          <cell r="G136">
            <v>73999975</v>
          </cell>
          <cell r="I136" t="str">
            <v>NIC</v>
          </cell>
          <cell r="J136" t="str">
            <v>LSO</v>
          </cell>
          <cell r="K136" t="str">
            <v>Lesotho</v>
          </cell>
          <cell r="L136">
            <v>1125.5864273598861</v>
          </cell>
        </row>
        <row r="137">
          <cell r="D137" t="str">
            <v>Lao PDR</v>
          </cell>
          <cell r="E137">
            <v>11141</v>
          </cell>
          <cell r="F137" t="str">
            <v/>
          </cell>
          <cell r="G137">
            <v>74011116</v>
          </cell>
          <cell r="I137" t="str">
            <v>LAO</v>
          </cell>
          <cell r="J137" t="str">
            <v>LTU</v>
          </cell>
          <cell r="K137" t="str">
            <v>Lithuania</v>
          </cell>
          <cell r="L137">
            <v>15537.918939604968</v>
          </cell>
        </row>
        <row r="138">
          <cell r="D138" t="str">
            <v>Mali</v>
          </cell>
          <cell r="E138">
            <v>10943</v>
          </cell>
          <cell r="F138" t="str">
            <v/>
          </cell>
          <cell r="G138">
            <v>74022059</v>
          </cell>
          <cell r="I138" t="str">
            <v>MLI</v>
          </cell>
          <cell r="J138" t="str">
            <v>LUX</v>
          </cell>
          <cell r="K138" t="str">
            <v>Luxembourg</v>
          </cell>
          <cell r="L138">
            <v>110697.02914134202</v>
          </cell>
        </row>
        <row r="139">
          <cell r="D139" t="str">
            <v>Madagascar</v>
          </cell>
          <cell r="E139">
            <v>10797</v>
          </cell>
          <cell r="F139" t="str">
            <v/>
          </cell>
          <cell r="G139">
            <v>74032856</v>
          </cell>
          <cell r="I139" t="str">
            <v>MDG</v>
          </cell>
          <cell r="J139" t="str">
            <v>LVA</v>
          </cell>
          <cell r="K139" t="str">
            <v>Latvia</v>
          </cell>
          <cell r="L139">
            <v>15375.445643822573</v>
          </cell>
        </row>
        <row r="140">
          <cell r="D140" t="str">
            <v>Armenia</v>
          </cell>
          <cell r="E140">
            <v>10432</v>
          </cell>
          <cell r="F140" t="str">
            <v/>
          </cell>
          <cell r="G140">
            <v>74043288</v>
          </cell>
          <cell r="I140" t="str">
            <v>ARM</v>
          </cell>
          <cell r="J140" t="str">
            <v>MAC</v>
          </cell>
          <cell r="K140" t="str">
            <v>Macao SAR, China</v>
          </cell>
          <cell r="L140">
            <v>91376.022536741875</v>
          </cell>
        </row>
        <row r="141">
          <cell r="D141" t="str">
            <v>West Bank and Gaza</v>
          </cell>
          <cell r="E141">
            <v>10239</v>
          </cell>
          <cell r="G141">
            <v>74053527</v>
          </cell>
          <cell r="I141" t="str">
            <v>WBG</v>
          </cell>
          <cell r="J141" t="e">
            <v>#N/A</v>
          </cell>
          <cell r="K141" t="str">
            <v>St. Martin (French part)</v>
          </cell>
        </row>
        <row r="142">
          <cell r="D142" t="str">
            <v>Macedonia, FYR</v>
          </cell>
          <cell r="E142">
            <v>10221</v>
          </cell>
          <cell r="F142" t="str">
            <v/>
          </cell>
          <cell r="G142">
            <v>74063748</v>
          </cell>
          <cell r="I142" t="str">
            <v>MKD</v>
          </cell>
          <cell r="J142" t="str">
            <v>MAR</v>
          </cell>
          <cell r="K142" t="str">
            <v>Morocco</v>
          </cell>
          <cell r="L142">
            <v>3092.6065450957699</v>
          </cell>
        </row>
        <row r="143">
          <cell r="D143" t="str">
            <v>Malta</v>
          </cell>
          <cell r="E143">
            <v>9642</v>
          </cell>
          <cell r="F143" t="str">
            <v/>
          </cell>
          <cell r="G143">
            <v>74073390</v>
          </cell>
          <cell r="I143" t="str">
            <v>MLT</v>
          </cell>
          <cell r="J143" t="str">
            <v>MCO</v>
          </cell>
          <cell r="K143" t="str">
            <v>Monaco</v>
          </cell>
        </row>
        <row r="144">
          <cell r="D144" t="str">
            <v>Tajikistan</v>
          </cell>
          <cell r="E144">
            <v>8508</v>
          </cell>
          <cell r="F144" t="str">
            <v/>
          </cell>
          <cell r="G144">
            <v>74081898</v>
          </cell>
          <cell r="I144" t="str">
            <v>TJK</v>
          </cell>
          <cell r="J144" t="str">
            <v>MDA</v>
          </cell>
          <cell r="K144" t="str">
            <v>Moldova</v>
          </cell>
          <cell r="L144">
            <v>2239.2860258220803</v>
          </cell>
        </row>
        <row r="145">
          <cell r="D145" t="str">
            <v>Haiti</v>
          </cell>
          <cell r="E145">
            <v>8459</v>
          </cell>
          <cell r="F145" t="str">
            <v/>
          </cell>
          <cell r="G145">
            <v>74090357</v>
          </cell>
          <cell r="I145" t="str">
            <v>HTI</v>
          </cell>
          <cell r="J145" t="str">
            <v>MDG</v>
          </cell>
          <cell r="K145" t="str">
            <v>Madagascar</v>
          </cell>
          <cell r="L145">
            <v>462.96894280286693</v>
          </cell>
        </row>
        <row r="146">
          <cell r="D146" t="str">
            <v>Benin</v>
          </cell>
          <cell r="E146">
            <v>8307</v>
          </cell>
          <cell r="F146" t="str">
            <v/>
          </cell>
          <cell r="G146">
            <v>74098664</v>
          </cell>
          <cell r="I146" t="str">
            <v>BEN</v>
          </cell>
          <cell r="J146" t="str">
            <v>MDV</v>
          </cell>
          <cell r="K146" t="str">
            <v>Maldives</v>
          </cell>
          <cell r="L146">
            <v>6665.7676948157095</v>
          </cell>
        </row>
        <row r="147">
          <cell r="D147" t="str">
            <v>Bahamas, The</v>
          </cell>
          <cell r="E147">
            <v>8149</v>
          </cell>
          <cell r="G147">
            <v>74106813</v>
          </cell>
          <cell r="I147" t="str">
            <v>BHS</v>
          </cell>
          <cell r="J147" t="e">
            <v>#N/A</v>
          </cell>
          <cell r="K147" t="str">
            <v>Middle East &amp; North Africa (all income levels)</v>
          </cell>
          <cell r="L147">
            <v>8550.156720089295</v>
          </cell>
        </row>
        <row r="148">
          <cell r="D148" t="str">
            <v>Moldova</v>
          </cell>
          <cell r="E148">
            <v>7935</v>
          </cell>
          <cell r="F148" t="str">
            <v>f</v>
          </cell>
          <cell r="G148">
            <v>74114748</v>
          </cell>
          <cell r="I148" t="str">
            <v>MDA</v>
          </cell>
          <cell r="J148" t="str">
            <v>MEX</v>
          </cell>
          <cell r="K148" t="str">
            <v>Mexico</v>
          </cell>
          <cell r="L148">
            <v>10307.283036091996</v>
          </cell>
        </row>
        <row r="149">
          <cell r="D149" t="str">
            <v>Rwanda</v>
          </cell>
          <cell r="E149">
            <v>7452</v>
          </cell>
          <cell r="F149" t="str">
            <v/>
          </cell>
          <cell r="G149">
            <v>74122200</v>
          </cell>
          <cell r="I149" t="str">
            <v>RWA</v>
          </cell>
          <cell r="J149" t="str">
            <v>MHL</v>
          </cell>
          <cell r="K149" t="str">
            <v>Marshall Islands</v>
          </cell>
          <cell r="L149">
            <v>3627.2105483147775</v>
          </cell>
        </row>
        <row r="150">
          <cell r="D150" t="str">
            <v>Niger</v>
          </cell>
          <cell r="E150">
            <v>7356</v>
          </cell>
          <cell r="F150" t="str">
            <v/>
          </cell>
          <cell r="G150">
            <v>74129556</v>
          </cell>
          <cell r="I150" t="str">
            <v>NER</v>
          </cell>
          <cell r="J150" t="e">
            <v>#N/A</v>
          </cell>
          <cell r="K150" t="str">
            <v>Middle income</v>
          </cell>
          <cell r="L150">
            <v>4814.3304120785679</v>
          </cell>
        </row>
        <row r="151">
          <cell r="D151" t="str">
            <v>Kyrgyz Republic</v>
          </cell>
          <cell r="E151">
            <v>7226</v>
          </cell>
          <cell r="F151" t="str">
            <v/>
          </cell>
          <cell r="G151">
            <v>74136782</v>
          </cell>
          <cell r="I151" t="str">
            <v>KGZ</v>
          </cell>
          <cell r="J151" t="str">
            <v>MKD</v>
          </cell>
          <cell r="K151" t="str">
            <v>Macedonia, FYR</v>
          </cell>
          <cell r="L151">
            <v>4838.4621046228949</v>
          </cell>
        </row>
        <row r="152">
          <cell r="D152" t="str">
            <v>Kosovo</v>
          </cell>
          <cell r="E152">
            <v>6960</v>
          </cell>
          <cell r="G152">
            <v>74143742</v>
          </cell>
          <cell r="I152" t="str">
            <v>KSV</v>
          </cell>
          <cell r="J152" t="str">
            <v>MLI</v>
          </cell>
          <cell r="K152" t="str">
            <v>Mali</v>
          </cell>
          <cell r="L152">
            <v>715.13381298942227</v>
          </cell>
        </row>
        <row r="153">
          <cell r="D153" t="str">
            <v>Guinea</v>
          </cell>
          <cell r="E153">
            <v>6193</v>
          </cell>
          <cell r="F153" t="str">
            <v/>
          </cell>
          <cell r="G153">
            <v>74149935</v>
          </cell>
          <cell r="I153" t="str">
            <v>GIN</v>
          </cell>
          <cell r="J153" t="str">
            <v>MLT</v>
          </cell>
          <cell r="K153" t="str">
            <v>Malta</v>
          </cell>
          <cell r="L153">
            <v>22779.910497993245</v>
          </cell>
        </row>
        <row r="154">
          <cell r="D154" t="str">
            <v>Monaco</v>
          </cell>
          <cell r="E154">
            <v>6075</v>
          </cell>
          <cell r="F154" t="str">
            <v/>
          </cell>
          <cell r="G154">
            <v>74156010</v>
          </cell>
          <cell r="I154" t="str">
            <v>MCO</v>
          </cell>
          <cell r="J154" t="e">
            <v>#N/A</v>
          </cell>
          <cell r="K154" t="str">
            <v>Myanmar</v>
          </cell>
        </row>
        <row r="155">
          <cell r="D155" t="str">
            <v>Bermuda</v>
          </cell>
          <cell r="E155">
            <v>5474</v>
          </cell>
          <cell r="F155" t="str">
            <v/>
          </cell>
          <cell r="G155">
            <v>74161484</v>
          </cell>
          <cell r="I155" t="str">
            <v>BMU</v>
          </cell>
          <cell r="J155" t="e">
            <v>#N/A</v>
          </cell>
          <cell r="K155" t="str">
            <v>Middle East &amp; North Africa (developing only)</v>
          </cell>
          <cell r="L155">
            <v>4329.6756222186841</v>
          </cell>
        </row>
        <row r="156">
          <cell r="D156" t="str">
            <v>Suriname</v>
          </cell>
          <cell r="E156">
            <v>5231</v>
          </cell>
          <cell r="F156" t="str">
            <v/>
          </cell>
          <cell r="G156">
            <v>74166715</v>
          </cell>
          <cell r="I156" t="str">
            <v>SUR</v>
          </cell>
          <cell r="J156" t="str">
            <v>MNE</v>
          </cell>
          <cell r="K156" t="str">
            <v>Montenegro</v>
          </cell>
          <cell r="L156">
            <v>7106.8617744483463</v>
          </cell>
        </row>
        <row r="157">
          <cell r="D157" t="str">
            <v>Sierra Leone</v>
          </cell>
          <cell r="E157">
            <v>4929</v>
          </cell>
          <cell r="F157" t="str">
            <v/>
          </cell>
          <cell r="G157">
            <v>74171644</v>
          </cell>
          <cell r="I157" t="str">
            <v>SLE</v>
          </cell>
          <cell r="J157" t="str">
            <v>MNG</v>
          </cell>
          <cell r="K157" t="str">
            <v>Mongolia</v>
          </cell>
          <cell r="L157">
            <v>4056.3978387659809</v>
          </cell>
        </row>
        <row r="158">
          <cell r="D158" t="str">
            <v>Montenegro</v>
          </cell>
          <cell r="E158">
            <v>4428</v>
          </cell>
          <cell r="G158">
            <v>74176072</v>
          </cell>
          <cell r="I158" t="str">
            <v>MNE</v>
          </cell>
          <cell r="J158" t="e">
            <v>#N/A</v>
          </cell>
          <cell r="K158" t="str">
            <v>Northern Mariana Islands</v>
          </cell>
        </row>
        <row r="159">
          <cell r="D159" t="str">
            <v>Togo</v>
          </cell>
          <cell r="E159">
            <v>4339</v>
          </cell>
          <cell r="F159" t="str">
            <v/>
          </cell>
          <cell r="G159">
            <v>74180411</v>
          </cell>
          <cell r="I159" t="str">
            <v>TGO</v>
          </cell>
          <cell r="J159" t="str">
            <v>MOZ</v>
          </cell>
          <cell r="K159" t="str">
            <v>Mozambique</v>
          </cell>
          <cell r="L159">
            <v>605.03417443790147</v>
          </cell>
        </row>
        <row r="160">
          <cell r="D160" t="str">
            <v>Barbados</v>
          </cell>
          <cell r="E160">
            <v>4225</v>
          </cell>
          <cell r="F160" t="str">
            <v/>
          </cell>
          <cell r="G160">
            <v>74184636</v>
          </cell>
          <cell r="I160" t="str">
            <v>BRB</v>
          </cell>
          <cell r="J160" t="str">
            <v>MRT</v>
          </cell>
          <cell r="K160" t="str">
            <v>Mauritania</v>
          </cell>
          <cell r="L160">
            <v>1068.9745967087438</v>
          </cell>
        </row>
        <row r="161">
          <cell r="D161" t="str">
            <v>Mauritania</v>
          </cell>
          <cell r="E161">
            <v>4163</v>
          </cell>
          <cell r="F161" t="str">
            <v/>
          </cell>
          <cell r="G161">
            <v>74188799</v>
          </cell>
          <cell r="I161" t="str">
            <v>MRT</v>
          </cell>
          <cell r="J161" t="str">
            <v>MUS</v>
          </cell>
          <cell r="K161" t="str">
            <v>Mauritius</v>
          </cell>
          <cell r="L161">
            <v>9202.5173237524323</v>
          </cell>
        </row>
        <row r="162">
          <cell r="D162" t="str">
            <v>Fiji</v>
          </cell>
          <cell r="E162">
            <v>4028</v>
          </cell>
          <cell r="F162" t="str">
            <v/>
          </cell>
          <cell r="G162">
            <v>74192827</v>
          </cell>
          <cell r="I162" t="str">
            <v>FJI</v>
          </cell>
          <cell r="J162" t="str">
            <v>MWI</v>
          </cell>
          <cell r="K162" t="str">
            <v>Malawi</v>
          </cell>
          <cell r="L162">
            <v>226.45510265015966</v>
          </cell>
        </row>
        <row r="163">
          <cell r="D163" t="str">
            <v>Swaziland</v>
          </cell>
          <cell r="E163">
            <v>3791</v>
          </cell>
          <cell r="F163" t="str">
            <v/>
          </cell>
          <cell r="G163">
            <v>74196618</v>
          </cell>
          <cell r="I163" t="str">
            <v>SWZ</v>
          </cell>
          <cell r="J163" t="str">
            <v>MYS</v>
          </cell>
          <cell r="K163" t="str">
            <v>Malaysia</v>
          </cell>
          <cell r="L163">
            <v>10538.057887161176</v>
          </cell>
        </row>
        <row r="164">
          <cell r="D164" t="str">
            <v>Malawi</v>
          </cell>
          <cell r="E164">
            <v>3705</v>
          </cell>
          <cell r="F164" t="str">
            <v/>
          </cell>
          <cell r="G164">
            <v>74200323</v>
          </cell>
          <cell r="I164" t="str">
            <v>MWI</v>
          </cell>
          <cell r="J164" t="e">
            <v>#N/A</v>
          </cell>
          <cell r="K164" t="str">
            <v>North America</v>
          </cell>
          <cell r="L164">
            <v>52939.840889480598</v>
          </cell>
        </row>
        <row r="165">
          <cell r="D165" t="str">
            <v>Eritrea</v>
          </cell>
          <cell r="E165">
            <v>3444</v>
          </cell>
          <cell r="F165" t="str">
            <v/>
          </cell>
          <cell r="G165">
            <v>74203767</v>
          </cell>
          <cell r="I165" t="str">
            <v>ERI</v>
          </cell>
          <cell r="J165" t="str">
            <v>NAM</v>
          </cell>
          <cell r="K165" t="str">
            <v>Namibia</v>
          </cell>
          <cell r="L165">
            <v>5693.1291536740537</v>
          </cell>
        </row>
        <row r="166">
          <cell r="D166" t="str">
            <v>Guyana</v>
          </cell>
          <cell r="E166">
            <v>3076</v>
          </cell>
          <cell r="F166" t="str">
            <v/>
          </cell>
          <cell r="G166">
            <v>74206843</v>
          </cell>
          <cell r="I166" t="str">
            <v>GUY</v>
          </cell>
          <cell r="J166" t="e">
            <v>#N/A</v>
          </cell>
          <cell r="K166" t="str">
            <v>New Caledonia</v>
          </cell>
        </row>
        <row r="167">
          <cell r="D167" t="str">
            <v>Burundi</v>
          </cell>
          <cell r="E167">
            <v>2718</v>
          </cell>
          <cell r="F167" t="str">
            <v/>
          </cell>
          <cell r="G167">
            <v>74209561</v>
          </cell>
          <cell r="I167" t="str">
            <v>BDI</v>
          </cell>
          <cell r="J167" t="str">
            <v>NER</v>
          </cell>
          <cell r="K167" t="str">
            <v>Niger</v>
          </cell>
          <cell r="L167">
            <v>415.41732179803677</v>
          </cell>
        </row>
        <row r="168">
          <cell r="D168" t="str">
            <v>Aruba</v>
          </cell>
          <cell r="E168">
            <v>2584</v>
          </cell>
          <cell r="G168">
            <v>74212145</v>
          </cell>
          <cell r="I168" t="str">
            <v>ABW</v>
          </cell>
          <cell r="J168" t="str">
            <v>NGA</v>
          </cell>
          <cell r="K168" t="str">
            <v>Nigeria</v>
          </cell>
          <cell r="L168">
            <v>3005.5137963397433</v>
          </cell>
        </row>
        <row r="169">
          <cell r="D169" t="str">
            <v>Maldives</v>
          </cell>
          <cell r="E169">
            <v>2300</v>
          </cell>
          <cell r="F169" t="str">
            <v/>
          </cell>
          <cell r="G169">
            <v>74214445</v>
          </cell>
          <cell r="I169" t="str">
            <v>MDV</v>
          </cell>
          <cell r="J169" t="str">
            <v>NIC</v>
          </cell>
          <cell r="K169" t="str">
            <v>Nicaragua</v>
          </cell>
          <cell r="L169">
            <v>1851.1058522127112</v>
          </cell>
        </row>
        <row r="170">
          <cell r="D170" t="str">
            <v>Lesotho</v>
          </cell>
          <cell r="E170">
            <v>2230</v>
          </cell>
          <cell r="F170" t="str">
            <v/>
          </cell>
          <cell r="G170">
            <v>74216675</v>
          </cell>
          <cell r="I170" t="str">
            <v>LSO</v>
          </cell>
          <cell r="J170" t="str">
            <v>NLD</v>
          </cell>
          <cell r="K170" t="str">
            <v>Netherlands</v>
          </cell>
          <cell r="L170">
            <v>50793.142960035388</v>
          </cell>
        </row>
        <row r="171">
          <cell r="D171" t="str">
            <v>Liberia</v>
          </cell>
          <cell r="E171">
            <v>1951</v>
          </cell>
          <cell r="F171" t="str">
            <v/>
          </cell>
          <cell r="G171">
            <v>74218626</v>
          </cell>
          <cell r="I171" t="str">
            <v>LBR</v>
          </cell>
          <cell r="J171" t="e">
            <v>#N/A</v>
          </cell>
          <cell r="K171" t="str">
            <v>High income: nonOECD</v>
          </cell>
          <cell r="L171">
            <v>21330.732988948334</v>
          </cell>
        </row>
        <row r="172">
          <cell r="D172" t="str">
            <v>Cape Verde</v>
          </cell>
          <cell r="E172">
            <v>1888</v>
          </cell>
          <cell r="F172" t="str">
            <v/>
          </cell>
          <cell r="G172">
            <v>74220514</v>
          </cell>
          <cell r="I172" t="str">
            <v>CPV</v>
          </cell>
          <cell r="J172" t="str">
            <v>NOR</v>
          </cell>
          <cell r="K172" t="str">
            <v>Norway</v>
          </cell>
          <cell r="L172">
            <v>100818.50315033759</v>
          </cell>
        </row>
        <row r="173">
          <cell r="D173" t="str">
            <v>Bhutan</v>
          </cell>
          <cell r="E173">
            <v>1884</v>
          </cell>
          <cell r="F173" t="str">
            <v/>
          </cell>
          <cell r="G173">
            <v>74222398</v>
          </cell>
          <cell r="I173" t="str">
            <v>BTN</v>
          </cell>
          <cell r="J173" t="str">
            <v>NPL</v>
          </cell>
          <cell r="K173" t="str">
            <v>Nepal</v>
          </cell>
          <cell r="L173">
            <v>694.10479433433954</v>
          </cell>
        </row>
        <row r="174">
          <cell r="D174" t="str">
            <v>Timor-Leste</v>
          </cell>
          <cell r="E174">
            <v>1615</v>
          </cell>
          <cell r="F174" t="str">
            <v/>
          </cell>
          <cell r="G174">
            <v>74224013</v>
          </cell>
          <cell r="I174" t="str">
            <v>TMP</v>
          </cell>
          <cell r="J174" t="str">
            <v>NZL</v>
          </cell>
          <cell r="K174" t="str">
            <v>New Zealand</v>
          </cell>
          <cell r="L174">
            <v>41555.834410645548</v>
          </cell>
        </row>
        <row r="175">
          <cell r="D175" t="str">
            <v>Belize</v>
          </cell>
          <cell r="E175">
            <v>1605</v>
          </cell>
          <cell r="F175" t="str">
            <v/>
          </cell>
          <cell r="G175">
            <v>74225618</v>
          </cell>
          <cell r="I175" t="str">
            <v>BLZ</v>
          </cell>
          <cell r="J175" t="e">
            <v>#N/A</v>
          </cell>
          <cell r="K175" t="str">
            <v>High income: OECD</v>
          </cell>
          <cell r="L175">
            <v>43397.814535013218</v>
          </cell>
        </row>
        <row r="176">
          <cell r="D176" t="str">
            <v>Central African Republic</v>
          </cell>
          <cell r="E176">
            <v>1538</v>
          </cell>
          <cell r="F176" t="str">
            <v/>
          </cell>
          <cell r="G176">
            <v>74227156</v>
          </cell>
          <cell r="I176" t="str">
            <v>CAF</v>
          </cell>
          <cell r="J176" t="e">
            <v>#N/A</v>
          </cell>
          <cell r="K176" t="str">
            <v>OECD members</v>
          </cell>
          <cell r="L176">
            <v>38028.52475380314</v>
          </cell>
        </row>
        <row r="177">
          <cell r="D177" t="str">
            <v>Djibouti</v>
          </cell>
          <cell r="E177">
            <v>1456</v>
          </cell>
          <cell r="F177" t="str">
            <v/>
          </cell>
          <cell r="G177">
            <v>74228612</v>
          </cell>
          <cell r="I177" t="str">
            <v>DJI</v>
          </cell>
          <cell r="J177" t="str">
            <v>OMN</v>
          </cell>
          <cell r="K177" t="str">
            <v>Oman</v>
          </cell>
          <cell r="L177">
            <v>21929.014574522349</v>
          </cell>
        </row>
        <row r="178">
          <cell r="D178" t="str">
            <v>St. Lucia</v>
          </cell>
          <cell r="E178">
            <v>1332</v>
          </cell>
          <cell r="F178" t="str">
            <v/>
          </cell>
          <cell r="G178">
            <v>74229944</v>
          </cell>
          <cell r="I178" t="str">
            <v>LCA</v>
          </cell>
          <cell r="J178" t="e">
            <v>#N/A</v>
          </cell>
          <cell r="K178" t="str">
            <v>Other small states</v>
          </cell>
          <cell r="L178">
            <v>4859.3552550470131</v>
          </cell>
        </row>
        <row r="179">
          <cell r="D179" t="str">
            <v>Seychelles</v>
          </cell>
          <cell r="E179">
            <v>1268</v>
          </cell>
          <cell r="F179" t="str">
            <v/>
          </cell>
          <cell r="G179">
            <v>74231212</v>
          </cell>
          <cell r="I179" t="str">
            <v>SYC</v>
          </cell>
          <cell r="J179" t="str">
            <v>PAK</v>
          </cell>
          <cell r="K179" t="str">
            <v>Pakistan</v>
          </cell>
          <cell r="L179">
            <v>1275.3018171606816</v>
          </cell>
        </row>
        <row r="180">
          <cell r="D180" t="str">
            <v>Antigua and Barbuda</v>
          </cell>
          <cell r="E180">
            <v>1230</v>
          </cell>
          <cell r="F180" t="str">
            <v/>
          </cell>
          <cell r="G180">
            <v>74232442</v>
          </cell>
          <cell r="I180" t="str">
            <v>ATG</v>
          </cell>
          <cell r="J180" t="str">
            <v>PAN</v>
          </cell>
          <cell r="K180" t="str">
            <v>Panama</v>
          </cell>
          <cell r="L180">
            <v>11036.807386838571</v>
          </cell>
        </row>
        <row r="181">
          <cell r="D181" t="str">
            <v>Solomon Islands</v>
          </cell>
          <cell r="E181">
            <v>1096</v>
          </cell>
          <cell r="F181" t="str">
            <v/>
          </cell>
          <cell r="G181">
            <v>74233538</v>
          </cell>
          <cell r="I181" t="str">
            <v>SLB</v>
          </cell>
          <cell r="J181" t="str">
            <v>PER</v>
          </cell>
          <cell r="K181" t="str">
            <v>Peru</v>
          </cell>
          <cell r="L181">
            <v>6661.5911122610723</v>
          </cell>
        </row>
        <row r="182">
          <cell r="D182" t="str">
            <v>Gambia, The</v>
          </cell>
          <cell r="E182">
            <v>914</v>
          </cell>
          <cell r="F182" t="str">
            <v/>
          </cell>
          <cell r="G182">
            <v>74234452</v>
          </cell>
          <cell r="I182" t="str">
            <v>GMB</v>
          </cell>
          <cell r="J182" t="str">
            <v>PHL</v>
          </cell>
          <cell r="K182" t="str">
            <v>Philippines</v>
          </cell>
          <cell r="L182">
            <v>2765.0845865803162</v>
          </cell>
        </row>
        <row r="183">
          <cell r="D183" t="str">
            <v>Guinea-Bissau</v>
          </cell>
          <cell r="E183">
            <v>859</v>
          </cell>
          <cell r="F183" t="str">
            <v/>
          </cell>
          <cell r="G183">
            <v>74235311</v>
          </cell>
          <cell r="I183" t="str">
            <v>GNB</v>
          </cell>
          <cell r="J183" t="str">
            <v>PLW</v>
          </cell>
          <cell r="K183" t="str">
            <v>Palau</v>
          </cell>
          <cell r="L183">
            <v>11810.087006405965</v>
          </cell>
        </row>
        <row r="184">
          <cell r="D184" t="str">
            <v>Vanuatu</v>
          </cell>
          <cell r="E184">
            <v>835</v>
          </cell>
          <cell r="F184" t="str">
            <v/>
          </cell>
          <cell r="G184">
            <v>74236146</v>
          </cell>
          <cell r="I184" t="str">
            <v>VUT</v>
          </cell>
          <cell r="J184" t="str">
            <v>PNG</v>
          </cell>
          <cell r="K184" t="str">
            <v>Papua New Guinea</v>
          </cell>
          <cell r="L184">
            <v>2088.3522574926851</v>
          </cell>
        </row>
        <row r="185">
          <cell r="D185" t="str">
            <v>Grenada</v>
          </cell>
          <cell r="E185">
            <v>834</v>
          </cell>
          <cell r="F185" t="str">
            <v/>
          </cell>
          <cell r="G185">
            <v>74236980</v>
          </cell>
          <cell r="I185" t="str">
            <v>GRD</v>
          </cell>
          <cell r="J185" t="str">
            <v>POL</v>
          </cell>
          <cell r="K185" t="str">
            <v>Poland</v>
          </cell>
          <cell r="L185">
            <v>13647.964703880049</v>
          </cell>
        </row>
        <row r="186">
          <cell r="D186" t="str">
            <v>St. Kitts and Nevis</v>
          </cell>
          <cell r="E186">
            <v>743</v>
          </cell>
          <cell r="F186" t="str">
            <v/>
          </cell>
          <cell r="G186">
            <v>74237723</v>
          </cell>
          <cell r="I186" t="str">
            <v>KNA</v>
          </cell>
          <cell r="J186" t="str">
            <v>PRI</v>
          </cell>
          <cell r="K186" t="str">
            <v>Puerto Rico</v>
          </cell>
          <cell r="L186">
            <v>28528.997097164494</v>
          </cell>
        </row>
        <row r="187">
          <cell r="D187" t="str">
            <v>St. Vincent and the Grenadines</v>
          </cell>
          <cell r="E187">
            <v>726</v>
          </cell>
          <cell r="F187" t="str">
            <v/>
          </cell>
          <cell r="G187">
            <v>74238449</v>
          </cell>
          <cell r="I187" t="str">
            <v>VCT</v>
          </cell>
          <cell r="J187" t="e">
            <v>#N/A</v>
          </cell>
          <cell r="K187" t="str">
            <v>Korea, Dem. Rep.</v>
          </cell>
        </row>
        <row r="188">
          <cell r="D188" t="str">
            <v>Samoa</v>
          </cell>
          <cell r="E188">
            <v>694</v>
          </cell>
          <cell r="F188" t="str">
            <v/>
          </cell>
          <cell r="G188">
            <v>74239143</v>
          </cell>
          <cell r="I188" t="str">
            <v>WSM</v>
          </cell>
          <cell r="J188" t="str">
            <v>PRT</v>
          </cell>
          <cell r="K188" t="str">
            <v>Portugal</v>
          </cell>
          <cell r="L188">
            <v>21733.073061460538</v>
          </cell>
        </row>
        <row r="189">
          <cell r="D189" t="str">
            <v>Comoros</v>
          </cell>
          <cell r="E189">
            <v>657</v>
          </cell>
          <cell r="F189" t="str">
            <v/>
          </cell>
          <cell r="G189">
            <v>74239800</v>
          </cell>
          <cell r="I189" t="str">
            <v>COM</v>
          </cell>
          <cell r="J189" t="str">
            <v>PRY</v>
          </cell>
          <cell r="K189" t="str">
            <v>Paraguay</v>
          </cell>
          <cell r="L189">
            <v>4264.6506418668214</v>
          </cell>
        </row>
        <row r="190">
          <cell r="D190" t="str">
            <v>Dominica</v>
          </cell>
          <cell r="E190">
            <v>505</v>
          </cell>
          <cell r="F190" t="str">
            <v/>
          </cell>
          <cell r="G190">
            <v>74240305</v>
          </cell>
          <cell r="I190" t="str">
            <v>DMA</v>
          </cell>
          <cell r="J190" t="e">
            <v>#N/A</v>
          </cell>
          <cell r="K190" t="str">
            <v>Pacific island small states</v>
          </cell>
          <cell r="L190">
            <v>3512.7262751323924</v>
          </cell>
        </row>
        <row r="191">
          <cell r="D191" t="str">
            <v>Tonga</v>
          </cell>
          <cell r="E191">
            <v>466</v>
          </cell>
          <cell r="F191" t="str">
            <v/>
          </cell>
          <cell r="G191">
            <v>74240771</v>
          </cell>
          <cell r="I191" t="str">
            <v>TON</v>
          </cell>
          <cell r="J191" t="e">
            <v>#N/A</v>
          </cell>
          <cell r="K191" t="str">
            <v>French Polynesia</v>
          </cell>
        </row>
        <row r="192">
          <cell r="D192" t="str">
            <v>Micronesia, Fed. Sts.</v>
          </cell>
          <cell r="E192">
            <v>335</v>
          </cell>
          <cell r="F192" t="str">
            <v/>
          </cell>
          <cell r="G192">
            <v>74241106</v>
          </cell>
          <cell r="I192" t="str">
            <v>FSM</v>
          </cell>
          <cell r="J192" t="str">
            <v>QAT</v>
          </cell>
          <cell r="K192" t="str">
            <v>Qatar</v>
          </cell>
          <cell r="L192">
            <v>93714.063382521359</v>
          </cell>
        </row>
        <row r="193">
          <cell r="D193" t="str">
            <v>São Tomé and Principe</v>
          </cell>
          <cell r="E193">
            <v>311</v>
          </cell>
          <cell r="F193" t="str">
            <v/>
          </cell>
          <cell r="G193">
            <v>74241417</v>
          </cell>
          <cell r="I193" t="str">
            <v>STP</v>
          </cell>
          <cell r="J193" t="str">
            <v>ROM</v>
          </cell>
          <cell r="K193" t="str">
            <v>Romania</v>
          </cell>
          <cell r="L193">
            <v>9499.2056792451913</v>
          </cell>
        </row>
        <row r="194">
          <cell r="D194" t="str">
            <v>Palau</v>
          </cell>
          <cell r="E194">
            <v>247</v>
          </cell>
          <cell r="F194" t="str">
            <v/>
          </cell>
          <cell r="G194">
            <v>74241664</v>
          </cell>
          <cell r="I194" t="str">
            <v>PLW</v>
          </cell>
          <cell r="J194" t="str">
            <v>RUS</v>
          </cell>
          <cell r="K194" t="str">
            <v>Russian Federation</v>
          </cell>
          <cell r="L194">
            <v>14611.70077768404</v>
          </cell>
        </row>
        <row r="195">
          <cell r="D195" t="str">
            <v>Marshall Islands</v>
          </cell>
          <cell r="E195">
            <v>175</v>
          </cell>
          <cell r="F195" t="str">
            <v/>
          </cell>
          <cell r="G195">
            <v>74241839</v>
          </cell>
          <cell r="I195" t="str">
            <v>MHL</v>
          </cell>
          <cell r="J195" t="str">
            <v>RWA</v>
          </cell>
          <cell r="K195" t="str">
            <v>Rwanda</v>
          </cell>
          <cell r="L195">
            <v>638.66579543853004</v>
          </cell>
        </row>
        <row r="196">
          <cell r="D196" t="str">
            <v>Kiribati</v>
          </cell>
          <cell r="E196">
            <v>169</v>
          </cell>
          <cell r="F196" t="str">
            <v/>
          </cell>
          <cell r="G196">
            <v>74242008</v>
          </cell>
          <cell r="I196" t="str">
            <v>KIR</v>
          </cell>
          <cell r="J196" t="e">
            <v>#N/A</v>
          </cell>
          <cell r="K196" t="str">
            <v>South Asia</v>
          </cell>
          <cell r="L196">
            <v>1418.4401888329253</v>
          </cell>
        </row>
        <row r="197">
          <cell r="D197" t="str">
            <v>Tuvalu</v>
          </cell>
          <cell r="E197">
            <v>38</v>
          </cell>
          <cell r="G197">
            <v>74242046</v>
          </cell>
          <cell r="I197" t="str">
            <v>TUV</v>
          </cell>
          <cell r="J197" t="str">
            <v>SAU</v>
          </cell>
          <cell r="K197" t="str">
            <v>Saudi Arabia</v>
          </cell>
          <cell r="L197">
            <v>25961.808423292347</v>
          </cell>
        </row>
        <row r="198">
          <cell r="J198" t="str">
            <v>SDN</v>
          </cell>
          <cell r="K198" t="str">
            <v>Sudan</v>
          </cell>
          <cell r="L198">
            <v>1753.38091039699</v>
          </cell>
        </row>
        <row r="199">
          <cell r="J199" t="str">
            <v>SEN</v>
          </cell>
          <cell r="K199" t="str">
            <v>Senegal</v>
          </cell>
          <cell r="L199">
            <v>1046.5864264050738</v>
          </cell>
        </row>
        <row r="200">
          <cell r="J200" t="str">
            <v>SGP</v>
          </cell>
          <cell r="K200" t="str">
            <v>Singapore</v>
          </cell>
          <cell r="L200">
            <v>55182.482791611343</v>
          </cell>
        </row>
        <row r="201">
          <cell r="J201" t="str">
            <v>SLB</v>
          </cell>
          <cell r="K201" t="str">
            <v>Solomon Islands</v>
          </cell>
          <cell r="L201">
            <v>1953.5573175954933</v>
          </cell>
        </row>
        <row r="202">
          <cell r="J202" t="str">
            <v>SLE</v>
          </cell>
          <cell r="K202" t="str">
            <v>Sierra Leone</v>
          </cell>
          <cell r="L202">
            <v>678.96090445979905</v>
          </cell>
        </row>
        <row r="203">
          <cell r="J203" t="str">
            <v>SLV</v>
          </cell>
          <cell r="K203" t="str">
            <v>El Salvador</v>
          </cell>
          <cell r="L203">
            <v>3826.0824855759543</v>
          </cell>
        </row>
        <row r="204">
          <cell r="J204" t="e">
            <v>#N/A</v>
          </cell>
          <cell r="K204" t="str">
            <v>San Marino</v>
          </cell>
        </row>
        <row r="205">
          <cell r="J205" t="e">
            <v>#N/A</v>
          </cell>
          <cell r="K205" t="str">
            <v>Somalia</v>
          </cell>
        </row>
        <row r="206">
          <cell r="J206" t="str">
            <v>SRB</v>
          </cell>
          <cell r="K206" t="str">
            <v>Serbia</v>
          </cell>
          <cell r="L206">
            <v>6353.9647412852637</v>
          </cell>
        </row>
        <row r="207">
          <cell r="J207" t="e">
            <v>#N/A</v>
          </cell>
          <cell r="K207" t="str">
            <v>Sub-Saharan Africa (developing only)</v>
          </cell>
          <cell r="L207">
            <v>1722.9241320427473</v>
          </cell>
        </row>
        <row r="208">
          <cell r="J208" t="str">
            <v>SSD</v>
          </cell>
          <cell r="K208" t="str">
            <v>South Sudan</v>
          </cell>
          <cell r="L208">
            <v>1044.991678125062</v>
          </cell>
        </row>
        <row r="209">
          <cell r="J209" t="e">
            <v>#N/A</v>
          </cell>
          <cell r="K209" t="str">
            <v>Sub-Saharan Africa (all income levels)</v>
          </cell>
          <cell r="L209">
            <v>1738.3341648660937</v>
          </cell>
        </row>
        <row r="210">
          <cell r="J210" t="e">
            <v>#N/A</v>
          </cell>
          <cell r="K210" t="str">
            <v>Small states</v>
          </cell>
          <cell r="L210">
            <v>5874.0901259031898</v>
          </cell>
        </row>
        <row r="211">
          <cell r="J211" t="e">
            <v>#N/A</v>
          </cell>
          <cell r="K211" t="str">
            <v>Sao Tome and Principe</v>
          </cell>
          <cell r="L211">
            <v>1609.8233393757296</v>
          </cell>
        </row>
        <row r="212">
          <cell r="J212" t="str">
            <v>SUR</v>
          </cell>
          <cell r="K212" t="str">
            <v>Suriname</v>
          </cell>
          <cell r="L212">
            <v>9825.7439210865668</v>
          </cell>
        </row>
        <row r="213">
          <cell r="J213" t="str">
            <v>SVK</v>
          </cell>
          <cell r="K213" t="str">
            <v>Slovak Republic</v>
          </cell>
          <cell r="L213">
            <v>18046.843178790612</v>
          </cell>
        </row>
        <row r="214">
          <cell r="J214" t="str">
            <v>SVN</v>
          </cell>
          <cell r="K214" t="str">
            <v>Slovenia</v>
          </cell>
          <cell r="L214">
            <v>23289.335727825113</v>
          </cell>
        </row>
        <row r="215">
          <cell r="J215" t="str">
            <v>SWE</v>
          </cell>
          <cell r="K215" t="str">
            <v>Sweden</v>
          </cell>
          <cell r="L215">
            <v>60430.21557802186</v>
          </cell>
        </row>
        <row r="216">
          <cell r="J216" t="str">
            <v>SWZ</v>
          </cell>
          <cell r="K216" t="str">
            <v>Swaziland</v>
          </cell>
          <cell r="L216">
            <v>3034.2231842349001</v>
          </cell>
        </row>
        <row r="217">
          <cell r="J217" t="e">
            <v>#N/A</v>
          </cell>
          <cell r="K217" t="str">
            <v>Sint Maarten (Dutch part)</v>
          </cell>
        </row>
        <row r="218">
          <cell r="J218" t="str">
            <v>SYC</v>
          </cell>
          <cell r="K218" t="str">
            <v>Seychelles</v>
          </cell>
          <cell r="L218">
            <v>16185.899480526414</v>
          </cell>
        </row>
        <row r="219">
          <cell r="J219" t="e">
            <v>#N/A</v>
          </cell>
          <cell r="K219" t="str">
            <v>Syrian Arab Republic</v>
          </cell>
        </row>
        <row r="220">
          <cell r="J220" t="e">
            <v>#N/A</v>
          </cell>
          <cell r="K220" t="str">
            <v>Turks and Caicos Islands</v>
          </cell>
        </row>
        <row r="221">
          <cell r="J221" t="str">
            <v>TCD</v>
          </cell>
          <cell r="K221" t="str">
            <v>Chad</v>
          </cell>
          <cell r="L221">
            <v>1053.662500965268</v>
          </cell>
        </row>
        <row r="222">
          <cell r="J222" t="str">
            <v>TGO</v>
          </cell>
          <cell r="K222" t="str">
            <v>Togo</v>
          </cell>
          <cell r="L222">
            <v>636.436450003819</v>
          </cell>
        </row>
        <row r="223">
          <cell r="J223" t="str">
            <v>THA</v>
          </cell>
          <cell r="K223" t="str">
            <v>Thailand</v>
          </cell>
          <cell r="L223">
            <v>5778.9772160015846</v>
          </cell>
        </row>
        <row r="224">
          <cell r="J224" t="str">
            <v>TJK</v>
          </cell>
          <cell r="K224" t="str">
            <v>Tajikistan</v>
          </cell>
          <cell r="L224">
            <v>1036.5832758697325</v>
          </cell>
        </row>
        <row r="225">
          <cell r="J225" t="str">
            <v>TKM</v>
          </cell>
          <cell r="K225" t="str">
            <v>Turkmenistan</v>
          </cell>
          <cell r="L225">
            <v>7986.6988837142799</v>
          </cell>
        </row>
        <row r="226">
          <cell r="J226" t="str">
            <v>TMP</v>
          </cell>
          <cell r="K226" t="str">
            <v>Timor-Leste</v>
          </cell>
        </row>
        <row r="227">
          <cell r="J227" t="str">
            <v>TON</v>
          </cell>
          <cell r="K227" t="str">
            <v>Tonga</v>
          </cell>
          <cell r="L227">
            <v>4426.9445808868359</v>
          </cell>
        </row>
        <row r="228">
          <cell r="J228" t="str">
            <v>TTO</v>
          </cell>
          <cell r="K228" t="str">
            <v>Trinidad and Tobago</v>
          </cell>
          <cell r="L228">
            <v>18372.904324413706</v>
          </cell>
        </row>
        <row r="229">
          <cell r="J229" t="str">
            <v>TUN</v>
          </cell>
          <cell r="K229" t="str">
            <v>Tunisia</v>
          </cell>
          <cell r="L229">
            <v>4316.685694965634</v>
          </cell>
        </row>
        <row r="230">
          <cell r="J230" t="str">
            <v>TUR</v>
          </cell>
          <cell r="K230" t="str">
            <v>Turkey</v>
          </cell>
          <cell r="L230">
            <v>10971.656306094908</v>
          </cell>
        </row>
        <row r="231">
          <cell r="J231" t="str">
            <v>TUV</v>
          </cell>
          <cell r="K231" t="str">
            <v>Tuvalu</v>
          </cell>
          <cell r="L231">
            <v>3880.3523216754329</v>
          </cell>
        </row>
        <row r="232">
          <cell r="J232" t="str">
            <v>TZA</v>
          </cell>
          <cell r="K232" t="str">
            <v>Tanzania</v>
          </cell>
          <cell r="L232">
            <v>694.77117974230396</v>
          </cell>
        </row>
        <row r="233">
          <cell r="J233" t="str">
            <v>UGA</v>
          </cell>
          <cell r="K233" t="str">
            <v>Uganda</v>
          </cell>
          <cell r="L233">
            <v>571.96004155028413</v>
          </cell>
        </row>
        <row r="234">
          <cell r="J234" t="str">
            <v>UKR</v>
          </cell>
          <cell r="K234" t="str">
            <v>Ukraine</v>
          </cell>
          <cell r="L234">
            <v>3900.4653757363785</v>
          </cell>
        </row>
        <row r="235">
          <cell r="J235" t="e">
            <v>#N/A</v>
          </cell>
          <cell r="K235" t="str">
            <v>Upper middle income</v>
          </cell>
          <cell r="L235">
            <v>7758.4194360329038</v>
          </cell>
        </row>
        <row r="236">
          <cell r="J236" t="str">
            <v>URY</v>
          </cell>
          <cell r="K236" t="str">
            <v>Uruguay</v>
          </cell>
          <cell r="L236">
            <v>16350.728170479999</v>
          </cell>
        </row>
        <row r="237">
          <cell r="J237" t="str">
            <v>USA</v>
          </cell>
          <cell r="K237" t="str">
            <v>United States</v>
          </cell>
          <cell r="L237">
            <v>53041.981405562299</v>
          </cell>
        </row>
        <row r="238">
          <cell r="J238" t="str">
            <v>UZB</v>
          </cell>
          <cell r="K238" t="str">
            <v>Uzbekistan</v>
          </cell>
          <cell r="L238">
            <v>1878.0949213018819</v>
          </cell>
        </row>
        <row r="239">
          <cell r="J239" t="str">
            <v>VCT</v>
          </cell>
          <cell r="K239" t="str">
            <v>St. Vincent and the Grenadines</v>
          </cell>
          <cell r="L239">
            <v>6485.6791455403545</v>
          </cell>
        </row>
        <row r="240">
          <cell r="J240" t="str">
            <v>VEN</v>
          </cell>
          <cell r="K240" t="str">
            <v>Venezuela, RB</v>
          </cell>
          <cell r="L240">
            <v>14414.753526092252</v>
          </cell>
        </row>
        <row r="241">
          <cell r="J241" t="e">
            <v>#N/A</v>
          </cell>
          <cell r="K241" t="str">
            <v>Virgin Islands (U.S.)</v>
          </cell>
        </row>
        <row r="242">
          <cell r="J242" t="str">
            <v>VNM</v>
          </cell>
          <cell r="K242" t="str">
            <v>Vietnam</v>
          </cell>
          <cell r="L242">
            <v>1910.5128175621251</v>
          </cell>
        </row>
        <row r="243">
          <cell r="J243" t="str">
            <v>VUT</v>
          </cell>
          <cell r="K243" t="str">
            <v>Vanuatu</v>
          </cell>
          <cell r="L243">
            <v>3276.7342575183484</v>
          </cell>
        </row>
        <row r="244">
          <cell r="J244" t="str">
            <v>WBG</v>
          </cell>
          <cell r="K244" t="str">
            <v>West Bank and Gaza</v>
          </cell>
        </row>
        <row r="245">
          <cell r="J245" t="e">
            <v>#N/A</v>
          </cell>
          <cell r="K245" t="str">
            <v>World</v>
          </cell>
          <cell r="L245">
            <v>10610.214684809507</v>
          </cell>
        </row>
        <row r="246">
          <cell r="J246" t="str">
            <v>WSM</v>
          </cell>
          <cell r="K246" t="str">
            <v>Samoa</v>
          </cell>
          <cell r="L246">
            <v>4212.3634651919319</v>
          </cell>
        </row>
        <row r="247">
          <cell r="J247" t="str">
            <v>YEM</v>
          </cell>
          <cell r="K247" t="str">
            <v>Yemen, Rep.</v>
          </cell>
          <cell r="L247">
            <v>1473.0995637550839</v>
          </cell>
        </row>
        <row r="248">
          <cell r="J248" t="str">
            <v>ZAF</v>
          </cell>
          <cell r="K248" t="str">
            <v>South Africa</v>
          </cell>
          <cell r="L248">
            <v>6617.9116088224837</v>
          </cell>
        </row>
        <row r="249">
          <cell r="J249" t="str">
            <v>ZAR</v>
          </cell>
          <cell r="K249" t="str">
            <v>Congo, Dem. Rep.</v>
          </cell>
          <cell r="L249">
            <v>484.21147129587439</v>
          </cell>
        </row>
        <row r="250">
          <cell r="J250" t="str">
            <v>ZMB</v>
          </cell>
          <cell r="K250" t="str">
            <v>Zambia</v>
          </cell>
          <cell r="L250">
            <v>1844.7991393239408</v>
          </cell>
        </row>
        <row r="251">
          <cell r="J251" t="str">
            <v>ZWE</v>
          </cell>
          <cell r="K251" t="str">
            <v>Zimbabwe</v>
          </cell>
          <cell r="L251">
            <v>953.38060706527824</v>
          </cell>
        </row>
      </sheetData>
      <sheetData sheetId="4"/>
      <sheetData sheetId="5">
        <row r="4">
          <cell r="B4" t="str">
            <v>ABW</v>
          </cell>
          <cell r="C4" t="str">
            <v>Aruba</v>
          </cell>
          <cell r="D4" t="str">
            <v>Aruban Guilder</v>
          </cell>
          <cell r="E4" t="str">
            <v>AWG</v>
          </cell>
          <cell r="F4" t="e">
            <v>#NAME?</v>
          </cell>
          <cell r="H4">
            <v>1.79</v>
          </cell>
        </row>
        <row r="5">
          <cell r="B5" t="str">
            <v>AFG</v>
          </cell>
          <cell r="C5" t="str">
            <v>Afghanistan</v>
          </cell>
          <cell r="D5" t="str">
            <v>Afghanistan Afghani</v>
          </cell>
          <cell r="E5" t="str">
            <v>AFN</v>
          </cell>
          <cell r="F5" t="e">
            <v>#NAME?</v>
          </cell>
          <cell r="H5">
            <v>46.452461001317502</v>
          </cell>
        </row>
        <row r="6">
          <cell r="B6" t="str">
            <v>AGO</v>
          </cell>
          <cell r="C6" t="str">
            <v>Angola</v>
          </cell>
          <cell r="D6" t="str">
            <v>Angolan Kwanza</v>
          </cell>
          <cell r="E6" t="str">
            <v>AOA</v>
          </cell>
          <cell r="F6" t="e">
            <v>#NAME?</v>
          </cell>
          <cell r="H6">
            <v>91.905720340501802</v>
          </cell>
        </row>
        <row r="7">
          <cell r="B7" t="str">
            <v>ALB</v>
          </cell>
          <cell r="C7" t="str">
            <v>Albania</v>
          </cell>
          <cell r="D7" t="str">
            <v>Albanian Lek</v>
          </cell>
          <cell r="E7" t="str">
            <v>ALL</v>
          </cell>
          <cell r="F7" t="e">
            <v>#NAME?</v>
          </cell>
          <cell r="H7">
            <v>103.9364433527</v>
          </cell>
        </row>
        <row r="8">
          <cell r="B8" t="str">
            <v>ARE</v>
          </cell>
          <cell r="C8" t="str">
            <v>United Arab Emirates</v>
          </cell>
          <cell r="D8" t="str">
            <v>Arab Emirates Dirham</v>
          </cell>
          <cell r="E8" t="str">
            <v>AED</v>
          </cell>
          <cell r="F8" t="e">
            <v>#NAME?</v>
          </cell>
          <cell r="H8">
            <v>3.6724999999999999</v>
          </cell>
        </row>
        <row r="9">
          <cell r="B9" t="str">
            <v>ARG</v>
          </cell>
          <cell r="C9" t="str">
            <v>Argentina</v>
          </cell>
          <cell r="D9" t="str">
            <v>Argentine Peso</v>
          </cell>
          <cell r="E9" t="str">
            <v>ARS</v>
          </cell>
          <cell r="F9" t="e">
            <v>#NAME?</v>
          </cell>
          <cell r="H9">
            <v>3.8962951544704998</v>
          </cell>
        </row>
        <row r="10">
          <cell r="B10" t="e">
            <v>#N/A</v>
          </cell>
          <cell r="C10" t="str">
            <v>Anguilla</v>
          </cell>
          <cell r="D10" t="str">
            <v>East Caribbean Dollar</v>
          </cell>
          <cell r="E10" t="str">
            <v>XCD</v>
          </cell>
          <cell r="F10" t="e">
            <v>#NAME?</v>
          </cell>
          <cell r="H10" t="e">
            <v>#N/A</v>
          </cell>
        </row>
        <row r="11">
          <cell r="B11" t="e">
            <v>#N/A</v>
          </cell>
          <cell r="C11" t="str">
            <v>Antarctica</v>
          </cell>
          <cell r="D11" t="str">
            <v>East Caribbean Dollar</v>
          </cell>
          <cell r="E11" t="str">
            <v>XCD</v>
          </cell>
          <cell r="F11" t="e">
            <v>#NAME?</v>
          </cell>
          <cell r="H11" t="e">
            <v>#N/A</v>
          </cell>
        </row>
        <row r="12">
          <cell r="B12" t="str">
            <v>ARM</v>
          </cell>
          <cell r="C12" t="str">
            <v>Armenia</v>
          </cell>
          <cell r="D12" t="str">
            <v>Armenian Dram</v>
          </cell>
          <cell r="E12" t="str">
            <v>AMD</v>
          </cell>
          <cell r="F12" t="e">
            <v>#NAME?</v>
          </cell>
          <cell r="H12">
            <v>373.66046673881698</v>
          </cell>
        </row>
        <row r="13">
          <cell r="B13" t="str">
            <v>ATG</v>
          </cell>
          <cell r="C13" t="str">
            <v>Antigua and Barbuda</v>
          </cell>
          <cell r="D13" t="str">
            <v>East Caribbean Dollar</v>
          </cell>
          <cell r="E13" t="str">
            <v>XCD</v>
          </cell>
          <cell r="F13" t="e">
            <v>#NAME?</v>
          </cell>
          <cell r="H13">
            <v>2.7</v>
          </cell>
        </row>
        <row r="14">
          <cell r="B14" t="str">
            <v>AUS</v>
          </cell>
          <cell r="C14" t="str">
            <v>Australia</v>
          </cell>
          <cell r="D14" t="str">
            <v>Australian Dollar</v>
          </cell>
          <cell r="E14" t="str">
            <v>AUD</v>
          </cell>
          <cell r="F14" t="e">
            <v>#NAME?</v>
          </cell>
          <cell r="H14">
            <v>1.0901594863867701</v>
          </cell>
        </row>
        <row r="15">
          <cell r="B15" t="str">
            <v>AUT</v>
          </cell>
          <cell r="C15" t="str">
            <v>Austria</v>
          </cell>
          <cell r="D15" t="str">
            <v>Euro</v>
          </cell>
          <cell r="E15" t="str">
            <v>EUR</v>
          </cell>
          <cell r="F15" t="e">
            <v>#NAME?</v>
          </cell>
          <cell r="H15">
            <v>0.75315918184727004</v>
          </cell>
        </row>
        <row r="16">
          <cell r="B16" t="str">
            <v>AZE</v>
          </cell>
          <cell r="C16" t="str">
            <v>Azerbaijan</v>
          </cell>
          <cell r="D16" t="str">
            <v>Azerbaijan New Manat</v>
          </cell>
          <cell r="E16" t="str">
            <v>AZN</v>
          </cell>
          <cell r="F16" t="e">
            <v>#NAME?</v>
          </cell>
          <cell r="H16">
            <v>0.80264999999999997</v>
          </cell>
        </row>
        <row r="17">
          <cell r="B17" t="str">
            <v>BDI</v>
          </cell>
          <cell r="C17" t="str">
            <v>Burundi</v>
          </cell>
          <cell r="D17" t="str">
            <v>Burundi Franc</v>
          </cell>
          <cell r="E17" t="str">
            <v>BIF</v>
          </cell>
          <cell r="F17" t="e">
            <v>#NAME?</v>
          </cell>
          <cell r="H17">
            <v>1230.74833333333</v>
          </cell>
        </row>
        <row r="18">
          <cell r="B18" t="str">
            <v>BEL</v>
          </cell>
          <cell r="C18" t="str">
            <v>Belgium</v>
          </cell>
          <cell r="D18" t="str">
            <v>Euro</v>
          </cell>
          <cell r="E18" t="str">
            <v>EUR</v>
          </cell>
          <cell r="F18" t="e">
            <v>#NAME?</v>
          </cell>
          <cell r="H18">
            <v>0.75315918184727004</v>
          </cell>
        </row>
        <row r="19">
          <cell r="B19" t="str">
            <v>BEN</v>
          </cell>
          <cell r="C19" t="str">
            <v>Benin</v>
          </cell>
          <cell r="D19" t="str">
            <v>CFA Franc BCEAO</v>
          </cell>
          <cell r="E19" t="str">
            <v>XOF</v>
          </cell>
          <cell r="F19" t="e">
            <v>#NAME?</v>
          </cell>
          <cell r="H19">
            <v>495.277021572396</v>
          </cell>
        </row>
        <row r="20">
          <cell r="B20" t="str">
            <v>BFA</v>
          </cell>
          <cell r="C20" t="str">
            <v>Burkina Faso</v>
          </cell>
          <cell r="D20" t="str">
            <v>CFA Franc BCEAO</v>
          </cell>
          <cell r="E20" t="str">
            <v>XOF</v>
          </cell>
          <cell r="F20" t="e">
            <v>#NAME?</v>
          </cell>
          <cell r="H20">
            <v>495.277021572396</v>
          </cell>
        </row>
        <row r="21">
          <cell r="B21" t="str">
            <v>BGD</v>
          </cell>
          <cell r="C21" t="str">
            <v>Bangladesh</v>
          </cell>
          <cell r="D21" t="str">
            <v>Bangladeshi Taka</v>
          </cell>
          <cell r="E21" t="str">
            <v>BDT</v>
          </cell>
          <cell r="F21" t="e">
            <v>#NAME?</v>
          </cell>
          <cell r="H21">
            <v>69.649291666666699</v>
          </cell>
        </row>
        <row r="22">
          <cell r="B22" t="str">
            <v>BGR</v>
          </cell>
          <cell r="C22" t="str">
            <v>Bulgaria</v>
          </cell>
          <cell r="D22" t="str">
            <v>Bulgarian Lev</v>
          </cell>
          <cell r="E22" t="str">
            <v>BGN</v>
          </cell>
          <cell r="F22" t="e">
            <v>#NAME?</v>
          </cell>
          <cell r="H22">
            <v>1.47739166666667</v>
          </cell>
        </row>
        <row r="23">
          <cell r="B23" t="str">
            <v>BHR</v>
          </cell>
          <cell r="C23" t="str">
            <v>Bahrain</v>
          </cell>
          <cell r="D23" t="str">
            <v>Bahraini Dinar</v>
          </cell>
          <cell r="E23" t="str">
            <v>BHD</v>
          </cell>
          <cell r="F23" t="e">
            <v>#NAME?</v>
          </cell>
          <cell r="H23" t="e">
            <v>#N/A</v>
          </cell>
        </row>
        <row r="24">
          <cell r="B24" t="str">
            <v>BHS</v>
          </cell>
          <cell r="C24" t="str">
            <v>Bahamas, The</v>
          </cell>
          <cell r="D24" t="str">
            <v>Bahamian Dollar</v>
          </cell>
          <cell r="E24" t="str">
            <v>BSD</v>
          </cell>
          <cell r="F24" t="e">
            <v>#NAME?</v>
          </cell>
          <cell r="H24">
            <v>1</v>
          </cell>
        </row>
        <row r="25">
          <cell r="B25" t="str">
            <v>BIH</v>
          </cell>
          <cell r="C25" t="str">
            <v>Bosnia and Herzegovina</v>
          </cell>
          <cell r="D25" t="str">
            <v>Marka</v>
          </cell>
          <cell r="E25" t="str">
            <v>BAM</v>
          </cell>
          <cell r="F25" t="e">
            <v>#NAME?</v>
          </cell>
          <cell r="H25">
            <v>1.47673956845028</v>
          </cell>
        </row>
        <row r="26">
          <cell r="B26" t="str">
            <v>BLR</v>
          </cell>
          <cell r="C26" t="str">
            <v>Belarus</v>
          </cell>
          <cell r="D26" t="str">
            <v>Belarussian Ruble</v>
          </cell>
          <cell r="E26" t="str">
            <v>BYR</v>
          </cell>
          <cell r="F26" t="e">
            <v>#NAME?</v>
          </cell>
          <cell r="H26">
            <v>2978.51</v>
          </cell>
        </row>
        <row r="27">
          <cell r="B27" t="str">
            <v>BLZ</v>
          </cell>
          <cell r="C27" t="str">
            <v>Belize</v>
          </cell>
          <cell r="D27" t="str">
            <v>Belize Dollar</v>
          </cell>
          <cell r="E27" t="str">
            <v>BZD</v>
          </cell>
          <cell r="F27" t="e">
            <v>#NAME?</v>
          </cell>
          <cell r="H27">
            <v>2</v>
          </cell>
        </row>
        <row r="28">
          <cell r="B28" t="str">
            <v>BMU</v>
          </cell>
          <cell r="C28" t="str">
            <v>Bermuda</v>
          </cell>
          <cell r="D28" t="str">
            <v>Bermudian Dollar</v>
          </cell>
          <cell r="E28" t="str">
            <v>BMD</v>
          </cell>
          <cell r="F28" t="e">
            <v>#NAME?</v>
          </cell>
          <cell r="H28" t="e">
            <v>#N/A</v>
          </cell>
        </row>
        <row r="29">
          <cell r="B29" t="str">
            <v>BOL</v>
          </cell>
          <cell r="C29" t="str">
            <v>Bolivia</v>
          </cell>
          <cell r="D29" t="str">
            <v>Boliviano</v>
          </cell>
          <cell r="E29" t="str">
            <v>BOB</v>
          </cell>
          <cell r="F29" t="e">
            <v>#NAME?</v>
          </cell>
          <cell r="H29">
            <v>7.0166666666666702</v>
          </cell>
        </row>
        <row r="30">
          <cell r="B30" t="str">
            <v>BRA</v>
          </cell>
          <cell r="C30" t="str">
            <v>Brazil</v>
          </cell>
          <cell r="D30" t="str">
            <v>Brazilian Real</v>
          </cell>
          <cell r="E30" t="str">
            <v>BRL</v>
          </cell>
          <cell r="F30" t="e">
            <v>#NAME?</v>
          </cell>
          <cell r="H30">
            <v>1.7592267105871799</v>
          </cell>
        </row>
        <row r="31">
          <cell r="B31" t="str">
            <v>BRB</v>
          </cell>
          <cell r="C31" t="str">
            <v>Barbados</v>
          </cell>
          <cell r="D31" t="str">
            <v>Barbados Dollar</v>
          </cell>
          <cell r="E31" t="str">
            <v>BBD</v>
          </cell>
          <cell r="F31" t="e">
            <v>#NAME?</v>
          </cell>
          <cell r="H31">
            <v>2</v>
          </cell>
        </row>
        <row r="32">
          <cell r="B32" t="e">
            <v>#N/A</v>
          </cell>
          <cell r="C32" t="str">
            <v>Bouvet Island</v>
          </cell>
          <cell r="D32" t="str">
            <v>Norwegian Krone</v>
          </cell>
          <cell r="E32" t="str">
            <v>NOK</v>
          </cell>
          <cell r="F32" t="e">
            <v>#NAME?</v>
          </cell>
          <cell r="H32" t="e">
            <v>#N/A</v>
          </cell>
        </row>
        <row r="33">
          <cell r="B33" t="str">
            <v>BRN</v>
          </cell>
          <cell r="C33" t="str">
            <v>Brunei Darussalam</v>
          </cell>
          <cell r="D33" t="str">
            <v>Brunei Dollar</v>
          </cell>
          <cell r="E33" t="str">
            <v>BND</v>
          </cell>
          <cell r="F33" t="e">
            <v>#NAME?</v>
          </cell>
          <cell r="H33">
            <v>1.3635094736842099</v>
          </cell>
        </row>
        <row r="34">
          <cell r="B34" t="e">
            <v>#N/A</v>
          </cell>
          <cell r="C34" t="str">
            <v>British Indian Ocean Territory</v>
          </cell>
          <cell r="D34" t="str">
            <v>US Dollar</v>
          </cell>
          <cell r="E34" t="str">
            <v>USD</v>
          </cell>
          <cell r="F34">
            <v>1</v>
          </cell>
          <cell r="H34" t="e">
            <v>#N/A</v>
          </cell>
        </row>
        <row r="35">
          <cell r="B35" t="str">
            <v>BTN</v>
          </cell>
          <cell r="C35" t="str">
            <v>Bhutan</v>
          </cell>
          <cell r="D35" t="str">
            <v>Bhutan Ngultrum</v>
          </cell>
          <cell r="E35" t="str">
            <v>BTN</v>
          </cell>
          <cell r="F35" t="e">
            <v>#NAME?</v>
          </cell>
          <cell r="H35">
            <v>45.725812121212101</v>
          </cell>
        </row>
        <row r="36">
          <cell r="B36" t="str">
            <v>BWA</v>
          </cell>
          <cell r="C36" t="str">
            <v>Botswana</v>
          </cell>
          <cell r="D36" t="str">
            <v>Botswana Pula</v>
          </cell>
          <cell r="E36" t="str">
            <v>BWP</v>
          </cell>
          <cell r="F36" t="e">
            <v>#NAME?</v>
          </cell>
          <cell r="H36">
            <v>6.7936211559750799</v>
          </cell>
        </row>
        <row r="37">
          <cell r="B37" t="str">
            <v>CAF</v>
          </cell>
          <cell r="C37" t="str">
            <v>Central African Republic</v>
          </cell>
          <cell r="D37" t="str">
            <v>CFA Franc BEAC</v>
          </cell>
          <cell r="E37" t="str">
            <v>XAF</v>
          </cell>
          <cell r="F37" t="e">
            <v>#NAME?</v>
          </cell>
          <cell r="H37">
            <v>495.277021572396</v>
          </cell>
        </row>
        <row r="38">
          <cell r="B38" t="str">
            <v>CAN</v>
          </cell>
          <cell r="C38" t="str">
            <v>Canada</v>
          </cell>
          <cell r="D38" t="str">
            <v>Canadian Dollar</v>
          </cell>
          <cell r="E38" t="str">
            <v>CAD</v>
          </cell>
          <cell r="F38" t="e">
            <v>#NAME?</v>
          </cell>
          <cell r="H38">
            <v>1.0301627829537601</v>
          </cell>
        </row>
        <row r="39">
          <cell r="B39" t="str">
            <v>CHE</v>
          </cell>
          <cell r="C39" t="str">
            <v>Switzerland</v>
          </cell>
          <cell r="D39" t="str">
            <v>Swiss Franc</v>
          </cell>
          <cell r="E39" t="str">
            <v>CHF</v>
          </cell>
          <cell r="F39" t="e">
            <v>#NAME?</v>
          </cell>
          <cell r="H39">
            <v>1.04290564573352</v>
          </cell>
        </row>
        <row r="40">
          <cell r="B40" t="str">
            <v>CHL</v>
          </cell>
          <cell r="C40" t="str">
            <v>Chile</v>
          </cell>
          <cell r="D40" t="str">
            <v>Chilean Peso</v>
          </cell>
          <cell r="E40" t="str">
            <v>CLP</v>
          </cell>
          <cell r="F40" t="e">
            <v>#NAME?</v>
          </cell>
          <cell r="H40">
            <v>510.24916666666701</v>
          </cell>
        </row>
        <row r="41">
          <cell r="B41" t="str">
            <v>CHN</v>
          </cell>
          <cell r="C41" t="str">
            <v>China</v>
          </cell>
          <cell r="D41" t="str">
            <v>Yuan Renminbi</v>
          </cell>
          <cell r="E41" t="str">
            <v>CNY</v>
          </cell>
          <cell r="F41" t="e">
            <v>#NAME?</v>
          </cell>
          <cell r="H41">
            <v>6.7702690287094001</v>
          </cell>
        </row>
        <row r="42">
          <cell r="B42" t="str">
            <v>CMR</v>
          </cell>
          <cell r="C42" t="str">
            <v>Cameroon</v>
          </cell>
          <cell r="D42" t="str">
            <v>CFA Franc BEAC</v>
          </cell>
          <cell r="E42" t="str">
            <v>XAF</v>
          </cell>
          <cell r="F42" t="e">
            <v>#NAME?</v>
          </cell>
          <cell r="H42">
            <v>495.277021572396</v>
          </cell>
        </row>
        <row r="43">
          <cell r="B43" t="e">
            <v>#N/A</v>
          </cell>
          <cell r="C43" t="str">
            <v>Cayman Islands</v>
          </cell>
          <cell r="D43" t="str">
            <v>Cayman Islands Dollar</v>
          </cell>
          <cell r="E43" t="str">
            <v>KYD</v>
          </cell>
          <cell r="F43" t="e">
            <v>#NAME?</v>
          </cell>
          <cell r="H43" t="e">
            <v>#N/A</v>
          </cell>
        </row>
        <row r="44">
          <cell r="B44" t="str">
            <v>COG</v>
          </cell>
          <cell r="C44" t="str">
            <v>Congo, Rep.</v>
          </cell>
          <cell r="D44" t="str">
            <v>CFA Franc BEAC</v>
          </cell>
          <cell r="E44" t="str">
            <v>XAF</v>
          </cell>
          <cell r="F44" t="e">
            <v>#NAME?</v>
          </cell>
          <cell r="H44">
            <v>495.277021572396</v>
          </cell>
        </row>
        <row r="45">
          <cell r="B45" t="str">
            <v>COL</v>
          </cell>
          <cell r="C45" t="str">
            <v>Colombia</v>
          </cell>
          <cell r="D45" t="str">
            <v>Colombian Peso</v>
          </cell>
          <cell r="E45" t="str">
            <v>COP</v>
          </cell>
          <cell r="F45" t="e">
            <v>#NAME?</v>
          </cell>
          <cell r="H45">
            <v>1898.56963600842</v>
          </cell>
        </row>
        <row r="46">
          <cell r="B46" t="str">
            <v>COM</v>
          </cell>
          <cell r="C46" t="str">
            <v>Comoros</v>
          </cell>
          <cell r="D46" t="str">
            <v>Comoros Franc</v>
          </cell>
          <cell r="E46" t="str">
            <v>KMF</v>
          </cell>
          <cell r="F46" t="e">
            <v>#NAME?</v>
          </cell>
          <cell r="H46">
            <v>371.45795494053499</v>
          </cell>
        </row>
        <row r="47">
          <cell r="B47" t="str">
            <v>CPV</v>
          </cell>
          <cell r="C47" t="str">
            <v>Cape Verde</v>
          </cell>
          <cell r="D47" t="str">
            <v>Cape Verde Escudo</v>
          </cell>
          <cell r="E47" t="str">
            <v>CVE</v>
          </cell>
          <cell r="F47" t="e">
            <v>#NAME?</v>
          </cell>
          <cell r="H47" t="e">
            <v>#N/A</v>
          </cell>
        </row>
        <row r="48">
          <cell r="B48" t="e">
            <v>#N/A</v>
          </cell>
          <cell r="C48" t="str">
            <v>Christmas Island</v>
          </cell>
          <cell r="D48" t="str">
            <v>Australian Dollar</v>
          </cell>
          <cell r="E48" t="str">
            <v>AUD</v>
          </cell>
          <cell r="F48" t="e">
            <v>#NAME?</v>
          </cell>
          <cell r="H48" t="e">
            <v>#N/A</v>
          </cell>
        </row>
        <row r="49">
          <cell r="B49" t="e">
            <v>#N/A</v>
          </cell>
          <cell r="C49" t="str">
            <v>Cocos (Keeling) Islands</v>
          </cell>
          <cell r="D49" t="str">
            <v>Australian Dollar</v>
          </cell>
          <cell r="E49" t="str">
            <v>AUD</v>
          </cell>
          <cell r="F49" t="e">
            <v>#NAME?</v>
          </cell>
          <cell r="H49" t="e">
            <v>#N/A</v>
          </cell>
        </row>
        <row r="50">
          <cell r="B50" t="str">
            <v>CRI</v>
          </cell>
          <cell r="C50" t="str">
            <v>Costa Rica</v>
          </cell>
          <cell r="D50" t="str">
            <v>Costa Rican Colon</v>
          </cell>
          <cell r="E50" t="str">
            <v>CRC</v>
          </cell>
          <cell r="F50" t="e">
            <v>#NAME?</v>
          </cell>
          <cell r="H50">
            <v>525.829200716846</v>
          </cell>
        </row>
        <row r="51">
          <cell r="B51" t="str">
            <v>CUB</v>
          </cell>
          <cell r="C51" t="str">
            <v>Cuba</v>
          </cell>
          <cell r="D51" t="str">
            <v>Cuban Peso</v>
          </cell>
          <cell r="E51" t="str">
            <v>CUP</v>
          </cell>
          <cell r="F51" t="e">
            <v>#NAME?</v>
          </cell>
          <cell r="H51" t="e">
            <v>#N/A</v>
          </cell>
        </row>
        <row r="52">
          <cell r="B52" t="str">
            <v>CYP</v>
          </cell>
          <cell r="C52" t="str">
            <v>Cyprus</v>
          </cell>
          <cell r="D52" t="str">
            <v>Euro</v>
          </cell>
          <cell r="E52" t="str">
            <v>EUR</v>
          </cell>
          <cell r="F52" t="e">
            <v>#NAME?</v>
          </cell>
          <cell r="H52">
            <v>0.75315918184727004</v>
          </cell>
        </row>
        <row r="53">
          <cell r="B53" t="str">
            <v>CZE</v>
          </cell>
          <cell r="C53" t="str">
            <v>Czech Republic</v>
          </cell>
          <cell r="D53" t="str">
            <v>Czech Koruna</v>
          </cell>
          <cell r="E53" t="str">
            <v>CZK</v>
          </cell>
          <cell r="F53" t="e">
            <v>#NAME?</v>
          </cell>
          <cell r="H53">
            <v>19.09825</v>
          </cell>
        </row>
        <row r="54">
          <cell r="B54" t="e">
            <v>#N/A</v>
          </cell>
          <cell r="C54" t="str">
            <v>Cook Islands</v>
          </cell>
          <cell r="D54" t="str">
            <v>New Zealand Dollar</v>
          </cell>
          <cell r="E54" t="str">
            <v>NZD</v>
          </cell>
          <cell r="F54" t="e">
            <v>#NAME?</v>
          </cell>
          <cell r="H54" t="e">
            <v>#N/A</v>
          </cell>
        </row>
        <row r="55">
          <cell r="B55" t="str">
            <v>DEU</v>
          </cell>
          <cell r="C55" t="str">
            <v>Germany</v>
          </cell>
          <cell r="D55" t="str">
            <v>Euro</v>
          </cell>
          <cell r="E55" t="str">
            <v>EUR</v>
          </cell>
          <cell r="F55" t="e">
            <v>#NAME?</v>
          </cell>
          <cell r="H55">
            <v>0.75315918184727004</v>
          </cell>
        </row>
        <row r="56">
          <cell r="B56" t="str">
            <v>DJI</v>
          </cell>
          <cell r="C56" t="str">
            <v>Djibouti</v>
          </cell>
          <cell r="D56" t="str">
            <v>Djibouti Franc</v>
          </cell>
          <cell r="E56" t="str">
            <v>DJF</v>
          </cell>
          <cell r="F56" t="e">
            <v>#NAME?</v>
          </cell>
          <cell r="H56">
            <v>177.721</v>
          </cell>
        </row>
        <row r="57">
          <cell r="B57" t="str">
            <v>DMA</v>
          </cell>
          <cell r="C57" t="str">
            <v>Dominica</v>
          </cell>
          <cell r="D57" t="str">
            <v>East Caribbean Dollar</v>
          </cell>
          <cell r="E57" t="str">
            <v>XCD</v>
          </cell>
          <cell r="F57" t="e">
            <v>#NAME?</v>
          </cell>
          <cell r="H57">
            <v>2.7</v>
          </cell>
        </row>
        <row r="58">
          <cell r="B58" t="str">
            <v>DNK</v>
          </cell>
          <cell r="C58" t="str">
            <v>Denmark</v>
          </cell>
          <cell r="D58" t="str">
            <v>Danish Krone</v>
          </cell>
          <cell r="E58" t="str">
            <v>DKK</v>
          </cell>
          <cell r="F58" t="e">
            <v>#NAME?</v>
          </cell>
          <cell r="H58">
            <v>5.6240750000000004</v>
          </cell>
        </row>
        <row r="59">
          <cell r="B59" t="str">
            <v>DOM</v>
          </cell>
          <cell r="C59" t="str">
            <v>Dominican Republic</v>
          </cell>
          <cell r="D59" t="str">
            <v>Dominican Peso</v>
          </cell>
          <cell r="E59" t="str">
            <v>DOP</v>
          </cell>
          <cell r="F59" t="e">
            <v>#NAME?</v>
          </cell>
          <cell r="H59">
            <v>37.306578987810397</v>
          </cell>
        </row>
        <row r="60">
          <cell r="B60" t="str">
            <v>DZA</v>
          </cell>
          <cell r="C60" t="str">
            <v>Algeria</v>
          </cell>
          <cell r="D60" t="str">
            <v>Algerian Dinar</v>
          </cell>
          <cell r="E60" t="str">
            <v>DZD</v>
          </cell>
          <cell r="F60" t="e">
            <v>#NAME?</v>
          </cell>
          <cell r="H60">
            <v>74.3859833333333</v>
          </cell>
        </row>
        <row r="61">
          <cell r="B61" t="str">
            <v>ECU</v>
          </cell>
          <cell r="C61" t="str">
            <v>Ecuador</v>
          </cell>
          <cell r="D61" t="str">
            <v>Ecuador Sucre</v>
          </cell>
          <cell r="E61" t="str">
            <v>ECS</v>
          </cell>
          <cell r="F61" t="e">
            <v>#NAME?</v>
          </cell>
          <cell r="H61">
            <v>1</v>
          </cell>
        </row>
        <row r="62">
          <cell r="B62" t="str">
            <v>EGY</v>
          </cell>
          <cell r="C62" t="str">
            <v>Egypt, Arab Rep.</v>
          </cell>
          <cell r="D62" t="str">
            <v>Egyptian Pound</v>
          </cell>
          <cell r="E62" t="str">
            <v>EGP</v>
          </cell>
          <cell r="F62" t="e">
            <v>#NAME?</v>
          </cell>
          <cell r="H62">
            <v>5.62194291761051</v>
          </cell>
        </row>
        <row r="63">
          <cell r="B63" t="str">
            <v>ERI</v>
          </cell>
          <cell r="C63" t="str">
            <v>Eritrea</v>
          </cell>
          <cell r="D63" t="str">
            <v>Eritrean Nakfa</v>
          </cell>
          <cell r="E63" t="str">
            <v>ERN</v>
          </cell>
          <cell r="F63" t="e">
            <v>#NAME?</v>
          </cell>
          <cell r="H63">
            <v>15.375</v>
          </cell>
        </row>
        <row r="64">
          <cell r="B64" t="str">
            <v>ESP</v>
          </cell>
          <cell r="C64" t="str">
            <v>Spain</v>
          </cell>
          <cell r="D64" t="str">
            <v>Euro</v>
          </cell>
          <cell r="E64" t="str">
            <v>EUR</v>
          </cell>
          <cell r="F64" t="e">
            <v>#NAME?</v>
          </cell>
          <cell r="H64">
            <v>0.75315918184727004</v>
          </cell>
        </row>
        <row r="65">
          <cell r="B65" t="str">
            <v>EST</v>
          </cell>
          <cell r="C65" t="str">
            <v>Estonia</v>
          </cell>
          <cell r="D65" t="str">
            <v>Euro</v>
          </cell>
          <cell r="E65" t="str">
            <v>EUR</v>
          </cell>
          <cell r="F65" t="e">
            <v>#NAME?</v>
          </cell>
          <cell r="H65">
            <v>0.75315918184727004</v>
          </cell>
        </row>
        <row r="66">
          <cell r="B66" t="str">
            <v>ETH</v>
          </cell>
          <cell r="C66" t="str">
            <v>Ethiopia</v>
          </cell>
          <cell r="D66" t="str">
            <v>Ethiopian Birr</v>
          </cell>
          <cell r="E66" t="str">
            <v>ETB</v>
          </cell>
          <cell r="F66" t="e">
            <v>#NAME?</v>
          </cell>
          <cell r="H66">
            <v>14.409589808006601</v>
          </cell>
        </row>
        <row r="67">
          <cell r="B67" t="str">
            <v>FIN</v>
          </cell>
          <cell r="C67" t="str">
            <v>Finland</v>
          </cell>
          <cell r="D67" t="str">
            <v>Euro</v>
          </cell>
          <cell r="E67" t="str">
            <v>EUR</v>
          </cell>
          <cell r="F67" t="e">
            <v>#NAME?</v>
          </cell>
          <cell r="H67">
            <v>0.75315918184727004</v>
          </cell>
        </row>
        <row r="68">
          <cell r="B68" t="str">
            <v>FJI</v>
          </cell>
          <cell r="C68" t="str">
            <v>Fiji</v>
          </cell>
          <cell r="D68" t="str">
            <v>Fiji Dollar</v>
          </cell>
          <cell r="E68" t="str">
            <v>FJD</v>
          </cell>
          <cell r="F68" t="e">
            <v>#NAME?</v>
          </cell>
          <cell r="H68">
            <v>1.91830833333333</v>
          </cell>
        </row>
        <row r="69">
          <cell r="B69" t="str">
            <v>FRA</v>
          </cell>
          <cell r="C69" t="str">
            <v>France</v>
          </cell>
          <cell r="D69" t="str">
            <v>Euro</v>
          </cell>
          <cell r="E69" t="str">
            <v>EUR</v>
          </cell>
          <cell r="F69" t="e">
            <v>#NAME?</v>
          </cell>
          <cell r="H69">
            <v>0.75315918184727004</v>
          </cell>
        </row>
        <row r="70">
          <cell r="B70" t="str">
            <v>GAB</v>
          </cell>
          <cell r="C70" t="str">
            <v>Gabon</v>
          </cell>
          <cell r="D70" t="str">
            <v>CFA Franc BEAC</v>
          </cell>
          <cell r="E70" t="str">
            <v>XAF</v>
          </cell>
          <cell r="F70" t="e">
            <v>#NAME?</v>
          </cell>
          <cell r="H70">
            <v>495.277021572396</v>
          </cell>
        </row>
        <row r="71">
          <cell r="B71" t="e">
            <v>#N/A</v>
          </cell>
          <cell r="C71" t="str">
            <v>European Union</v>
          </cell>
          <cell r="D71" t="str">
            <v>Euro</v>
          </cell>
          <cell r="E71" t="str">
            <v>EUR</v>
          </cell>
          <cell r="F71" t="e">
            <v>#NAME?</v>
          </cell>
          <cell r="H71" t="e">
            <v>#N/A</v>
          </cell>
        </row>
        <row r="72">
          <cell r="B72" t="e">
            <v>#N/A</v>
          </cell>
          <cell r="C72" t="str">
            <v>Falkland Islands (Malvinas)</v>
          </cell>
          <cell r="D72" t="str">
            <v>Falkland Islands Pound</v>
          </cell>
          <cell r="E72" t="str">
            <v>FKP</v>
          </cell>
          <cell r="F72" t="e">
            <v>#NAME?</v>
          </cell>
          <cell r="H72" t="e">
            <v>#N/A</v>
          </cell>
        </row>
        <row r="73">
          <cell r="B73" t="e">
            <v>#N/A</v>
          </cell>
          <cell r="C73" t="str">
            <v>Faroe Islands</v>
          </cell>
          <cell r="D73" t="str">
            <v>Danish Krone</v>
          </cell>
          <cell r="E73" t="str">
            <v>DKK</v>
          </cell>
          <cell r="F73" t="e">
            <v>#NAME?</v>
          </cell>
          <cell r="H73" t="e">
            <v>#N/A</v>
          </cell>
        </row>
        <row r="74">
          <cell r="B74" t="str">
            <v>GBR</v>
          </cell>
          <cell r="C74" t="str">
            <v>United Kingdom</v>
          </cell>
          <cell r="D74" t="str">
            <v>Pound Sterling</v>
          </cell>
          <cell r="E74" t="str">
            <v>GBP</v>
          </cell>
          <cell r="F74" t="e">
            <v>#NAME?</v>
          </cell>
          <cell r="H74">
            <v>0.64717934556016499</v>
          </cell>
        </row>
        <row r="75">
          <cell r="B75" t="str">
            <v>GEO</v>
          </cell>
          <cell r="C75" t="str">
            <v>Georgia</v>
          </cell>
          <cell r="D75" t="str">
            <v>Georgian Lari</v>
          </cell>
          <cell r="E75" t="str">
            <v>GEL</v>
          </cell>
          <cell r="F75" t="e">
            <v>#NAME?</v>
          </cell>
          <cell r="H75">
            <v>1.78234166666667</v>
          </cell>
        </row>
        <row r="76">
          <cell r="B76" t="str">
            <v>GHA</v>
          </cell>
          <cell r="C76" t="str">
            <v>Ghana</v>
          </cell>
          <cell r="D76" t="str">
            <v>Ghanaian Cedi</v>
          </cell>
          <cell r="E76" t="str">
            <v>GHS</v>
          </cell>
          <cell r="F76" t="e">
            <v>#NAME?</v>
          </cell>
          <cell r="H76">
            <v>1.431025</v>
          </cell>
        </row>
        <row r="77">
          <cell r="B77" t="e">
            <v>#N/A</v>
          </cell>
          <cell r="C77" t="str">
            <v>French Guiana</v>
          </cell>
          <cell r="D77" t="str">
            <v>Euro</v>
          </cell>
          <cell r="E77" t="str">
            <v>EUR</v>
          </cell>
          <cell r="F77" t="e">
            <v>#NAME?</v>
          </cell>
          <cell r="H77" t="e">
            <v>#N/A</v>
          </cell>
        </row>
        <row r="78">
          <cell r="B78" t="e">
            <v>#N/A</v>
          </cell>
          <cell r="C78" t="str">
            <v>French Southern Territories</v>
          </cell>
          <cell r="D78" t="str">
            <v>Euro</v>
          </cell>
          <cell r="E78" t="str">
            <v>EUR</v>
          </cell>
          <cell r="F78" t="e">
            <v>#NAME?</v>
          </cell>
          <cell r="H78" t="e">
            <v>#N/A</v>
          </cell>
        </row>
        <row r="79">
          <cell r="B79" t="str">
            <v>GIN</v>
          </cell>
          <cell r="C79" t="str">
            <v>Guinea</v>
          </cell>
          <cell r="D79" t="str">
            <v>Guinea Franc</v>
          </cell>
          <cell r="E79" t="str">
            <v>GNF</v>
          </cell>
          <cell r="F79" t="e">
            <v>#NAME?</v>
          </cell>
          <cell r="H79">
            <v>5726.0710208333303</v>
          </cell>
        </row>
        <row r="80">
          <cell r="B80" t="str">
            <v>GMB</v>
          </cell>
          <cell r="C80" t="str">
            <v>Gambia, The</v>
          </cell>
          <cell r="D80" t="str">
            <v>Gambian Dalasi</v>
          </cell>
          <cell r="E80" t="str">
            <v>GMD</v>
          </cell>
          <cell r="F80" t="e">
            <v>#NAME?</v>
          </cell>
          <cell r="H80">
            <v>28.0119536626841</v>
          </cell>
        </row>
        <row r="81">
          <cell r="B81" t="str">
            <v>GNQ</v>
          </cell>
          <cell r="C81" t="str">
            <v>Equatorial Guinea</v>
          </cell>
          <cell r="D81" t="str">
            <v>CFA Franc BEAC</v>
          </cell>
          <cell r="E81" t="str">
            <v>XAF</v>
          </cell>
          <cell r="F81" t="e">
            <v>#NAME?</v>
          </cell>
          <cell r="H81">
            <v>495.277021572396</v>
          </cell>
        </row>
        <row r="82">
          <cell r="B82" t="str">
            <v>GRC</v>
          </cell>
          <cell r="C82" t="str">
            <v>Greece</v>
          </cell>
          <cell r="D82" t="str">
            <v>Euro</v>
          </cell>
          <cell r="E82" t="str">
            <v>EUR</v>
          </cell>
          <cell r="F82" t="e">
            <v>#NAME?</v>
          </cell>
          <cell r="H82">
            <v>0.75315918184727004</v>
          </cell>
        </row>
        <row r="83">
          <cell r="B83" t="str">
            <v>GRD</v>
          </cell>
          <cell r="C83" t="str">
            <v>Grenada</v>
          </cell>
          <cell r="D83" t="str">
            <v>East Carribean Dollar</v>
          </cell>
          <cell r="E83" t="str">
            <v>XCD</v>
          </cell>
          <cell r="F83" t="e">
            <v>#NAME?</v>
          </cell>
          <cell r="H83">
            <v>2.7</v>
          </cell>
        </row>
        <row r="84">
          <cell r="B84" t="e">
            <v>#N/A</v>
          </cell>
          <cell r="C84" t="str">
            <v>Gibraltar</v>
          </cell>
          <cell r="D84" t="str">
            <v>Gibraltar Pound</v>
          </cell>
          <cell r="E84" t="str">
            <v>GIP</v>
          </cell>
          <cell r="F84" t="e">
            <v>#NAME?</v>
          </cell>
          <cell r="H84" t="e">
            <v>#N/A</v>
          </cell>
        </row>
        <row r="85">
          <cell r="B85" t="str">
            <v>GTM</v>
          </cell>
          <cell r="C85" t="str">
            <v>Guatemala</v>
          </cell>
          <cell r="D85" t="str">
            <v>Guatemalan Quetzal</v>
          </cell>
          <cell r="E85" t="str">
            <v>QTQ</v>
          </cell>
          <cell r="F85" t="e">
            <v>#NAME?</v>
          </cell>
          <cell r="H85">
            <v>8.0577708333333309</v>
          </cell>
        </row>
        <row r="86">
          <cell r="B86" t="str">
            <v>GUY</v>
          </cell>
          <cell r="C86" t="str">
            <v>Guyana</v>
          </cell>
          <cell r="D86" t="str">
            <v>Guyana Dollar</v>
          </cell>
          <cell r="E86" t="str">
            <v>GYD</v>
          </cell>
          <cell r="F86" t="e">
            <v>#NAME?</v>
          </cell>
          <cell r="H86">
            <v>203.63583333333301</v>
          </cell>
        </row>
        <row r="87">
          <cell r="B87" t="e">
            <v>#N/A</v>
          </cell>
          <cell r="C87" t="str">
            <v>Greenland</v>
          </cell>
          <cell r="D87" t="str">
            <v>Danish Krone</v>
          </cell>
          <cell r="E87" t="str">
            <v>DKK</v>
          </cell>
          <cell r="F87" t="e">
            <v>#NAME?</v>
          </cell>
          <cell r="H87" t="e">
            <v>#N/A</v>
          </cell>
        </row>
        <row r="88">
          <cell r="B88" t="str">
            <v>HKG</v>
          </cell>
          <cell r="C88" t="str">
            <v>Hong Kong SAR, China</v>
          </cell>
          <cell r="D88" t="str">
            <v>Hong Kong Dollar</v>
          </cell>
          <cell r="E88" t="str">
            <v>HKD</v>
          </cell>
          <cell r="F88" t="e">
            <v>#NAME?</v>
          </cell>
          <cell r="H88">
            <v>7.7691666666666697</v>
          </cell>
        </row>
        <row r="89">
          <cell r="B89" t="e">
            <v>#N/A</v>
          </cell>
          <cell r="C89" t="str">
            <v>Guadeloupe (French)</v>
          </cell>
          <cell r="D89" t="str">
            <v>Euro</v>
          </cell>
          <cell r="E89" t="str">
            <v>EUR</v>
          </cell>
          <cell r="F89" t="e">
            <v>#NAME?</v>
          </cell>
          <cell r="H89" t="e">
            <v>#N/A</v>
          </cell>
        </row>
        <row r="90">
          <cell r="B90" t="e">
            <v>#N/A</v>
          </cell>
          <cell r="C90" t="str">
            <v>Guam (USA)</v>
          </cell>
          <cell r="D90" t="str">
            <v>US Dollar</v>
          </cell>
          <cell r="E90" t="str">
            <v>USD</v>
          </cell>
          <cell r="F90">
            <v>1</v>
          </cell>
          <cell r="H90" t="e">
            <v>#N/A</v>
          </cell>
        </row>
        <row r="91">
          <cell r="B91" t="str">
            <v>HND</v>
          </cell>
          <cell r="C91" t="str">
            <v>Honduras</v>
          </cell>
          <cell r="D91" t="str">
            <v>Honduran Lempira</v>
          </cell>
          <cell r="E91" t="str">
            <v>HNL</v>
          </cell>
          <cell r="F91" t="e">
            <v>#NAME?</v>
          </cell>
          <cell r="H91">
            <v>18.895099999999999</v>
          </cell>
        </row>
        <row r="92">
          <cell r="B92" t="e">
            <v>#N/A</v>
          </cell>
          <cell r="C92" t="str">
            <v>Guernsey</v>
          </cell>
          <cell r="D92" t="str">
            <v>Pound Sterling</v>
          </cell>
          <cell r="E92" t="str">
            <v>GGP</v>
          </cell>
          <cell r="F92" t="e">
            <v>#NAME?</v>
          </cell>
          <cell r="H92" t="e">
            <v>#N/A</v>
          </cell>
        </row>
        <row r="93">
          <cell r="B93" t="str">
            <v>HRV</v>
          </cell>
          <cell r="C93" t="str">
            <v>Croatia</v>
          </cell>
          <cell r="D93" t="str">
            <v>Croatian Kuna</v>
          </cell>
          <cell r="E93" t="str">
            <v>HRK</v>
          </cell>
          <cell r="F93" t="e">
            <v>#NAME?</v>
          </cell>
          <cell r="H93">
            <v>5.4980105833333299</v>
          </cell>
        </row>
        <row r="94">
          <cell r="B94" t="e">
            <v>#N/A</v>
          </cell>
          <cell r="C94" t="str">
            <v>Guinea Bissau</v>
          </cell>
          <cell r="D94" t="str">
            <v>Guinea-Bissau Peso</v>
          </cell>
          <cell r="E94" t="str">
            <v>GWP</v>
          </cell>
          <cell r="F94" t="e">
            <v>#NAME?</v>
          </cell>
          <cell r="H94" t="e">
            <v>#N/A</v>
          </cell>
        </row>
        <row r="95">
          <cell r="B95" t="str">
            <v>HTI</v>
          </cell>
          <cell r="C95" t="str">
            <v>Haiti</v>
          </cell>
          <cell r="D95" t="str">
            <v>Haitian Gourde</v>
          </cell>
          <cell r="E95" t="str">
            <v>HTG</v>
          </cell>
          <cell r="F95" t="e">
            <v>#NAME?</v>
          </cell>
          <cell r="H95">
            <v>39.797400000000003</v>
          </cell>
        </row>
        <row r="96">
          <cell r="B96" t="str">
            <v>HUN</v>
          </cell>
          <cell r="C96" t="str">
            <v>Hungary</v>
          </cell>
          <cell r="D96" t="str">
            <v>Hungarian Forint</v>
          </cell>
          <cell r="E96" t="str">
            <v>HUF</v>
          </cell>
          <cell r="F96" t="e">
            <v>#NAME?</v>
          </cell>
          <cell r="H96">
            <v>207.944166666667</v>
          </cell>
        </row>
        <row r="97">
          <cell r="B97" t="e">
            <v>#N/A</v>
          </cell>
          <cell r="C97" t="str">
            <v>Heard Island and McDonald Islands</v>
          </cell>
          <cell r="D97" t="str">
            <v>Australian Dollar</v>
          </cell>
          <cell r="E97" t="str">
            <v>AUD</v>
          </cell>
          <cell r="F97" t="e">
            <v>#NAME?</v>
          </cell>
          <cell r="H97" t="e">
            <v>#N/A</v>
          </cell>
        </row>
        <row r="98">
          <cell r="B98" t="str">
            <v>IDN</v>
          </cell>
          <cell r="C98" t="str">
            <v>Indonesia</v>
          </cell>
          <cell r="D98" t="str">
            <v>Indonesian Rupiah</v>
          </cell>
          <cell r="E98" t="str">
            <v>IDR</v>
          </cell>
          <cell r="F98" t="e">
            <v>#NAME?</v>
          </cell>
          <cell r="H98">
            <v>9090.4333333333307</v>
          </cell>
        </row>
        <row r="99">
          <cell r="B99" t="str">
            <v>IND</v>
          </cell>
          <cell r="C99" t="str">
            <v>India</v>
          </cell>
          <cell r="D99" t="str">
            <v>Indian Rupee</v>
          </cell>
          <cell r="E99" t="str">
            <v>INR</v>
          </cell>
          <cell r="F99" t="e">
            <v>#NAME?</v>
          </cell>
          <cell r="H99">
            <v>45.725812121212101</v>
          </cell>
        </row>
        <row r="100">
          <cell r="B100" t="str">
            <v>IRL</v>
          </cell>
          <cell r="C100" t="str">
            <v>Ireland</v>
          </cell>
          <cell r="D100" t="str">
            <v>Euro</v>
          </cell>
          <cell r="E100" t="str">
            <v>EUR</v>
          </cell>
          <cell r="F100" t="e">
            <v>#NAME?</v>
          </cell>
          <cell r="H100">
            <v>0.75315918184727004</v>
          </cell>
        </row>
        <row r="101">
          <cell r="B101" t="str">
            <v>IRN</v>
          </cell>
          <cell r="C101" t="str">
            <v>Iran, Islamic Rep.</v>
          </cell>
          <cell r="D101" t="str">
            <v>Iranian Rial</v>
          </cell>
          <cell r="E101" t="str">
            <v>IRR</v>
          </cell>
          <cell r="F101" t="e">
            <v>#NAME?</v>
          </cell>
          <cell r="H101">
            <v>10254.176470289</v>
          </cell>
        </row>
        <row r="102">
          <cell r="B102" t="str">
            <v>IRQ</v>
          </cell>
          <cell r="C102" t="str">
            <v>Iraq</v>
          </cell>
          <cell r="D102" t="str">
            <v>Iraqi Dinar</v>
          </cell>
          <cell r="E102" t="str">
            <v>IQD</v>
          </cell>
          <cell r="F102" t="e">
            <v>#NAME?</v>
          </cell>
          <cell r="H102">
            <v>1170</v>
          </cell>
        </row>
        <row r="103">
          <cell r="B103" t="str">
            <v>ISL</v>
          </cell>
          <cell r="C103" t="str">
            <v>Iceland</v>
          </cell>
          <cell r="D103" t="str">
            <v>Iceland Krona</v>
          </cell>
          <cell r="E103" t="str">
            <v>ISK</v>
          </cell>
          <cell r="F103" t="e">
            <v>#NAME?</v>
          </cell>
          <cell r="H103">
            <v>122.24181120516501</v>
          </cell>
        </row>
        <row r="104">
          <cell r="B104" t="str">
            <v>ISR</v>
          </cell>
          <cell r="C104" t="str">
            <v>Israel</v>
          </cell>
          <cell r="D104" t="str">
            <v>Israeli New Shekel</v>
          </cell>
          <cell r="E104" t="str">
            <v>ILS</v>
          </cell>
          <cell r="F104" t="e">
            <v>#NAME?</v>
          </cell>
          <cell r="H104">
            <v>3.7389749999999999</v>
          </cell>
        </row>
        <row r="105">
          <cell r="B105" t="str">
            <v>ITA</v>
          </cell>
          <cell r="C105" t="str">
            <v>Italy</v>
          </cell>
          <cell r="D105" t="str">
            <v>Euro</v>
          </cell>
          <cell r="E105" t="str">
            <v>EUR</v>
          </cell>
          <cell r="F105" t="e">
            <v>#NAME?</v>
          </cell>
          <cell r="H105">
            <v>0.75315918184727004</v>
          </cell>
        </row>
        <row r="106">
          <cell r="B106" t="str">
            <v>JAM</v>
          </cell>
          <cell r="C106" t="str">
            <v>Jamaica</v>
          </cell>
          <cell r="D106" t="str">
            <v>Jamaican Dollar</v>
          </cell>
          <cell r="E106" t="str">
            <v>JMD</v>
          </cell>
          <cell r="F106" t="e">
            <v>#NAME?</v>
          </cell>
          <cell r="H106">
            <v>87.196136812547707</v>
          </cell>
        </row>
        <row r="107">
          <cell r="B107" t="str">
            <v>JOR</v>
          </cell>
          <cell r="C107" t="str">
            <v>Jordan</v>
          </cell>
          <cell r="D107" t="str">
            <v>Jordanian Dinar</v>
          </cell>
          <cell r="E107" t="str">
            <v>JOD</v>
          </cell>
          <cell r="F107" t="e">
            <v>#NAME?</v>
          </cell>
          <cell r="H107">
            <v>0.71</v>
          </cell>
        </row>
        <row r="108">
          <cell r="B108" t="str">
            <v>JPN</v>
          </cell>
          <cell r="C108" t="str">
            <v>Japan</v>
          </cell>
          <cell r="D108" t="str">
            <v>Japanese Yen</v>
          </cell>
          <cell r="E108" t="str">
            <v>JPY</v>
          </cell>
          <cell r="F108" t="e">
            <v>#NAME?</v>
          </cell>
          <cell r="H108">
            <v>87.779875000000004</v>
          </cell>
        </row>
        <row r="109">
          <cell r="B109" t="str">
            <v>KAZ</v>
          </cell>
          <cell r="C109" t="str">
            <v>Kazakhstan</v>
          </cell>
          <cell r="D109" t="str">
            <v>Kazakhstan Tenge</v>
          </cell>
          <cell r="E109" t="str">
            <v>KZT</v>
          </cell>
          <cell r="F109" t="e">
            <v>#NAME?</v>
          </cell>
          <cell r="H109">
            <v>147.35499999999999</v>
          </cell>
        </row>
        <row r="110">
          <cell r="B110" t="e">
            <v>#N/A</v>
          </cell>
          <cell r="C110" t="str">
            <v>Ivory Coast</v>
          </cell>
          <cell r="D110" t="str">
            <v>CFA Franc BCEAO</v>
          </cell>
          <cell r="E110" t="str">
            <v>XOF</v>
          </cell>
          <cell r="F110" t="e">
            <v>#NAME?</v>
          </cell>
          <cell r="H110" t="e">
            <v>#N/A</v>
          </cell>
        </row>
        <row r="111">
          <cell r="B111" t="str">
            <v>KEN</v>
          </cell>
          <cell r="C111" t="str">
            <v>Kenya</v>
          </cell>
          <cell r="D111" t="str">
            <v>Kenyan Shilling</v>
          </cell>
          <cell r="E111" t="str">
            <v>KES</v>
          </cell>
          <cell r="F111" t="e">
            <v>#NAME?</v>
          </cell>
          <cell r="H111">
            <v>79.233151704545506</v>
          </cell>
        </row>
        <row r="112">
          <cell r="B112" t="str">
            <v>KGZ</v>
          </cell>
          <cell r="C112" t="str">
            <v>Kyrgyz Republic</v>
          </cell>
          <cell r="D112" t="str">
            <v>Som</v>
          </cell>
          <cell r="E112" t="str">
            <v>KGS</v>
          </cell>
          <cell r="F112" t="e">
            <v>#NAME?</v>
          </cell>
          <cell r="H112">
            <v>45.964261400813903</v>
          </cell>
        </row>
        <row r="113">
          <cell r="B113" t="e">
            <v>#N/A</v>
          </cell>
          <cell r="C113" t="str">
            <v>Jersey</v>
          </cell>
          <cell r="D113" t="str">
            <v>Pound Sterling</v>
          </cell>
          <cell r="E113" t="str">
            <v>GBP</v>
          </cell>
          <cell r="F113" t="e">
            <v>#NAME?</v>
          </cell>
          <cell r="H113" t="e">
            <v>#N/A</v>
          </cell>
        </row>
        <row r="114">
          <cell r="B114" t="str">
            <v>KHM</v>
          </cell>
          <cell r="C114" t="str">
            <v>Cambodia</v>
          </cell>
          <cell r="D114" t="str">
            <v>Kampuchean Riel</v>
          </cell>
          <cell r="E114" t="str">
            <v>KHR</v>
          </cell>
          <cell r="F114" t="e">
            <v>#NAME?</v>
          </cell>
          <cell r="H114">
            <v>4184.9166666666697</v>
          </cell>
        </row>
        <row r="115">
          <cell r="B115" t="str">
            <v>KIR</v>
          </cell>
          <cell r="C115" t="str">
            <v>Kiribati</v>
          </cell>
          <cell r="D115" t="str">
            <v>Australian Dollar</v>
          </cell>
          <cell r="E115" t="str">
            <v>AUD</v>
          </cell>
          <cell r="F115" t="e">
            <v>#NAME?</v>
          </cell>
          <cell r="H115">
            <v>1.0901594863867701</v>
          </cell>
        </row>
        <row r="116">
          <cell r="B116" t="str">
            <v>KOR</v>
          </cell>
          <cell r="C116" t="str">
            <v>Korea, Rep.</v>
          </cell>
          <cell r="D116" t="str">
            <v>Korean Won</v>
          </cell>
          <cell r="E116" t="str">
            <v>KRW</v>
          </cell>
          <cell r="F116" t="e">
            <v>#NAME?</v>
          </cell>
          <cell r="H116">
            <v>1156.06098787879</v>
          </cell>
        </row>
        <row r="117">
          <cell r="B117" t="str">
            <v>KWT</v>
          </cell>
          <cell r="C117" t="str">
            <v>Kuwait</v>
          </cell>
          <cell r="D117" t="str">
            <v>Kuwaiti Dinar</v>
          </cell>
          <cell r="E117" t="str">
            <v>KWD</v>
          </cell>
          <cell r="F117" t="e">
            <v>#NAME?</v>
          </cell>
          <cell r="H117">
            <v>0.28660659166666702</v>
          </cell>
        </row>
        <row r="118">
          <cell r="B118" t="e">
            <v>#N/A</v>
          </cell>
          <cell r="C118" t="str">
            <v>Korea-North</v>
          </cell>
          <cell r="D118" t="str">
            <v>North Korean Won</v>
          </cell>
          <cell r="E118" t="str">
            <v>KPW</v>
          </cell>
          <cell r="F118" t="e">
            <v>#NAME?</v>
          </cell>
          <cell r="H118" t="e">
            <v>#N/A</v>
          </cell>
        </row>
        <row r="119">
          <cell r="B119" t="str">
            <v>LAO</v>
          </cell>
          <cell r="C119" t="str">
            <v>Lao PDR</v>
          </cell>
          <cell r="D119" t="str">
            <v>Lao Kip</v>
          </cell>
          <cell r="E119" t="str">
            <v>LAK</v>
          </cell>
          <cell r="F119" t="e">
            <v>#NAME?</v>
          </cell>
          <cell r="H119">
            <v>8258.7700862033598</v>
          </cell>
        </row>
        <row r="120">
          <cell r="B120" t="str">
            <v>LBN</v>
          </cell>
          <cell r="C120" t="str">
            <v>Lebanon</v>
          </cell>
          <cell r="D120" t="str">
            <v>Lebanese Pound</v>
          </cell>
          <cell r="E120" t="str">
            <v>LBP</v>
          </cell>
          <cell r="F120" t="e">
            <v>#NAME?</v>
          </cell>
          <cell r="H120">
            <v>1507.5</v>
          </cell>
        </row>
        <row r="121">
          <cell r="B121" t="str">
            <v>LBR</v>
          </cell>
          <cell r="C121" t="str">
            <v>Liberia</v>
          </cell>
          <cell r="D121" t="str">
            <v>Liberian Dollar</v>
          </cell>
          <cell r="E121" t="str">
            <v>LRD</v>
          </cell>
          <cell r="F121" t="e">
            <v>#NAME?</v>
          </cell>
          <cell r="H121">
            <v>71.403333333333293</v>
          </cell>
        </row>
        <row r="122">
          <cell r="B122" t="str">
            <v>LBY</v>
          </cell>
          <cell r="C122" t="str">
            <v>Libya</v>
          </cell>
          <cell r="D122" t="str">
            <v>Libyan Dinar</v>
          </cell>
          <cell r="E122" t="str">
            <v>LYD</v>
          </cell>
          <cell r="F122" t="e">
            <v>#NAME?</v>
          </cell>
          <cell r="H122">
            <v>1.26678941001316</v>
          </cell>
        </row>
        <row r="123">
          <cell r="B123" t="str">
            <v>LCA</v>
          </cell>
          <cell r="C123" t="str">
            <v>St. Lucia</v>
          </cell>
          <cell r="D123" t="str">
            <v>East Caribbean Dollar</v>
          </cell>
          <cell r="E123" t="str">
            <v>XCD</v>
          </cell>
          <cell r="F123" t="e">
            <v>#NAME?</v>
          </cell>
          <cell r="H123">
            <v>2.7</v>
          </cell>
        </row>
        <row r="124">
          <cell r="B124" t="str">
            <v>LKA</v>
          </cell>
          <cell r="C124" t="str">
            <v>Sri Lanka</v>
          </cell>
          <cell r="D124" t="str">
            <v>Sri Lanka Rupee</v>
          </cell>
          <cell r="E124" t="str">
            <v>LKR</v>
          </cell>
          <cell r="F124" t="e">
            <v>#NAME?</v>
          </cell>
          <cell r="H124">
            <v>113.064480448821</v>
          </cell>
        </row>
        <row r="125">
          <cell r="B125" t="str">
            <v>LSO</v>
          </cell>
          <cell r="C125" t="str">
            <v>Lesotho</v>
          </cell>
          <cell r="D125" t="str">
            <v>Lesotho Loti</v>
          </cell>
          <cell r="E125" t="str">
            <v>LSL</v>
          </cell>
          <cell r="F125" t="e">
            <v>#NAME?</v>
          </cell>
          <cell r="H125">
            <v>7.3212219611528804</v>
          </cell>
        </row>
        <row r="126">
          <cell r="B126" t="str">
            <v>LTU</v>
          </cell>
          <cell r="C126" t="str">
            <v>Lithuania</v>
          </cell>
          <cell r="D126" t="str">
            <v>Lithuanian Litas</v>
          </cell>
          <cell r="E126" t="str">
            <v>LTL</v>
          </cell>
          <cell r="F126" t="e">
            <v>#NAME?</v>
          </cell>
          <cell r="H126">
            <v>2.6063333333333301</v>
          </cell>
        </row>
        <row r="127">
          <cell r="B127" t="str">
            <v>LUX</v>
          </cell>
          <cell r="C127" t="str">
            <v>Luxembourg</v>
          </cell>
          <cell r="D127" t="str">
            <v>Euro</v>
          </cell>
          <cell r="E127" t="str">
            <v>EUR</v>
          </cell>
          <cell r="F127" t="e">
            <v>#NAME?</v>
          </cell>
          <cell r="H127">
            <v>0.75315918184727004</v>
          </cell>
        </row>
        <row r="128">
          <cell r="B128" t="e">
            <v>#N/A</v>
          </cell>
          <cell r="C128" t="str">
            <v>Liechtenstein</v>
          </cell>
          <cell r="D128" t="str">
            <v>Swiss Franc</v>
          </cell>
          <cell r="E128" t="str">
            <v>CHF</v>
          </cell>
          <cell r="F128" t="e">
            <v>#NAME?</v>
          </cell>
          <cell r="H128" t="e">
            <v>#N/A</v>
          </cell>
        </row>
        <row r="129">
          <cell r="B129" t="str">
            <v>LVA</v>
          </cell>
          <cell r="C129" t="str">
            <v>Latvia</v>
          </cell>
          <cell r="D129" t="str">
            <v>Euro</v>
          </cell>
          <cell r="E129" t="str">
            <v>EUR</v>
          </cell>
          <cell r="F129" t="e">
            <v>#NAME?</v>
          </cell>
          <cell r="H129">
            <v>0.75315918184727004</v>
          </cell>
        </row>
        <row r="130">
          <cell r="B130" t="str">
            <v>MAC</v>
          </cell>
          <cell r="C130" t="str">
            <v>Macao SAR, China</v>
          </cell>
          <cell r="D130" t="str">
            <v>Macau Pataca</v>
          </cell>
          <cell r="E130" t="str">
            <v>MOP</v>
          </cell>
          <cell r="F130" t="e">
            <v>#NAME?</v>
          </cell>
          <cell r="H130">
            <v>8.0022166666666692</v>
          </cell>
        </row>
        <row r="131">
          <cell r="B131" t="str">
            <v>MAR</v>
          </cell>
          <cell r="C131" t="str">
            <v>Morocco</v>
          </cell>
          <cell r="D131" t="str">
            <v>Moroccan Dirham</v>
          </cell>
          <cell r="E131" t="str">
            <v>MAD</v>
          </cell>
          <cell r="F131" t="e">
            <v>#NAME?</v>
          </cell>
          <cell r="H131">
            <v>8.4171570833333291</v>
          </cell>
        </row>
        <row r="132">
          <cell r="B132" t="str">
            <v>MCO</v>
          </cell>
          <cell r="C132" t="str">
            <v>Monaco</v>
          </cell>
          <cell r="D132" t="str">
            <v>Euro</v>
          </cell>
          <cell r="E132" t="str">
            <v>EUR</v>
          </cell>
          <cell r="F132" t="e">
            <v>#NAME?</v>
          </cell>
          <cell r="H132">
            <v>0.75315918184727004</v>
          </cell>
        </row>
        <row r="133">
          <cell r="B133" t="str">
            <v>MDA</v>
          </cell>
          <cell r="C133" t="str">
            <v>Moldova</v>
          </cell>
          <cell r="D133" t="str">
            <v>Moldovan Leu</v>
          </cell>
          <cell r="E133" t="str">
            <v>MDL</v>
          </cell>
          <cell r="F133" t="e">
            <v>#NAME?</v>
          </cell>
          <cell r="H133">
            <v>12.369260961341499</v>
          </cell>
        </row>
        <row r="134">
          <cell r="B134" t="str">
            <v>MDG</v>
          </cell>
          <cell r="C134" t="str">
            <v>Madagascar</v>
          </cell>
          <cell r="D134" t="str">
            <v>Malagasy Franc</v>
          </cell>
          <cell r="E134" t="str">
            <v>MGF</v>
          </cell>
          <cell r="F134" t="e">
            <v>#NAME?</v>
          </cell>
          <cell r="H134">
            <v>2089.9499999999998</v>
          </cell>
        </row>
        <row r="135">
          <cell r="B135" t="str">
            <v>MDV</v>
          </cell>
          <cell r="C135" t="str">
            <v>Maldives</v>
          </cell>
          <cell r="D135" t="str">
            <v>Maldive Rufiyaa</v>
          </cell>
          <cell r="E135" t="str">
            <v>MVR</v>
          </cell>
          <cell r="F135" t="e">
            <v>#NAME?</v>
          </cell>
          <cell r="H135">
            <v>12.8</v>
          </cell>
        </row>
        <row r="136">
          <cell r="B136" t="str">
            <v>MEX</v>
          </cell>
          <cell r="C136" t="str">
            <v>Mexico</v>
          </cell>
          <cell r="D136" t="str">
            <v>Mexican Nuevo Peso</v>
          </cell>
          <cell r="E136" t="str">
            <v>MXN</v>
          </cell>
          <cell r="F136" t="e">
            <v>#NAME?</v>
          </cell>
          <cell r="H136">
            <v>12.636008333333301</v>
          </cell>
        </row>
        <row r="137">
          <cell r="B137" t="str">
            <v>MHL</v>
          </cell>
          <cell r="C137" t="str">
            <v>Marshall Islands</v>
          </cell>
          <cell r="D137" t="str">
            <v>US Dollar</v>
          </cell>
          <cell r="E137" t="str">
            <v>USD</v>
          </cell>
          <cell r="F137">
            <v>1</v>
          </cell>
          <cell r="H137" t="e">
            <v>#N/A</v>
          </cell>
        </row>
        <row r="138">
          <cell r="B138" t="str">
            <v>MKD</v>
          </cell>
          <cell r="C138" t="str">
            <v>Macedonia, FYR</v>
          </cell>
          <cell r="D138" t="str">
            <v>Denar</v>
          </cell>
          <cell r="E138" t="str">
            <v>MKD</v>
          </cell>
          <cell r="F138" t="e">
            <v>#NAME?</v>
          </cell>
          <cell r="H138">
            <v>46.4853916666667</v>
          </cell>
        </row>
        <row r="139">
          <cell r="B139" t="str">
            <v>MLI</v>
          </cell>
          <cell r="C139" t="str">
            <v>Mali</v>
          </cell>
          <cell r="D139" t="str">
            <v>CFA Franc BCEAO</v>
          </cell>
          <cell r="E139" t="str">
            <v>XOF</v>
          </cell>
          <cell r="F139" t="e">
            <v>#NAME?</v>
          </cell>
          <cell r="H139">
            <v>495.277021572396</v>
          </cell>
        </row>
        <row r="140">
          <cell r="B140" t="e">
            <v>#N/A</v>
          </cell>
          <cell r="C140" t="str">
            <v>Martinique (French)</v>
          </cell>
          <cell r="D140" t="str">
            <v>Euro</v>
          </cell>
          <cell r="E140" t="str">
            <v>EUR</v>
          </cell>
          <cell r="F140" t="e">
            <v>#NAME?</v>
          </cell>
          <cell r="H140" t="e">
            <v>#N/A</v>
          </cell>
        </row>
        <row r="141">
          <cell r="B141" t="str">
            <v>MLT</v>
          </cell>
          <cell r="C141" t="str">
            <v>Malta</v>
          </cell>
          <cell r="D141" t="str">
            <v>Euro</v>
          </cell>
          <cell r="E141" t="str">
            <v>EUR</v>
          </cell>
          <cell r="F141" t="e">
            <v>#NAME?</v>
          </cell>
          <cell r="H141">
            <v>0.75315918184727004</v>
          </cell>
        </row>
        <row r="142">
          <cell r="B142" t="str">
            <v>MNE</v>
          </cell>
          <cell r="C142" t="str">
            <v>Montenegro</v>
          </cell>
          <cell r="D142" t="str">
            <v>Euro</v>
          </cell>
          <cell r="E142" t="str">
            <v>EUR</v>
          </cell>
          <cell r="F142" t="e">
            <v>#NAME?</v>
          </cell>
          <cell r="H142">
            <v>0.75504495198983501</v>
          </cell>
        </row>
        <row r="143">
          <cell r="B143" t="e">
            <v>#N/A</v>
          </cell>
          <cell r="C143" t="str">
            <v>Mayotte</v>
          </cell>
          <cell r="D143" t="str">
            <v>Euro</v>
          </cell>
          <cell r="E143" t="str">
            <v>EUR</v>
          </cell>
          <cell r="F143" t="e">
            <v>#NAME?</v>
          </cell>
          <cell r="H143" t="e">
            <v>#N/A</v>
          </cell>
        </row>
        <row r="144">
          <cell r="B144" t="str">
            <v>MNG</v>
          </cell>
          <cell r="C144" t="str">
            <v>Mongolia</v>
          </cell>
          <cell r="D144" t="str">
            <v>Mongolian Tugrik</v>
          </cell>
          <cell r="E144" t="str">
            <v>MNT</v>
          </cell>
          <cell r="F144" t="e">
            <v>#NAME?</v>
          </cell>
          <cell r="H144">
            <v>1357.06416666667</v>
          </cell>
        </row>
        <row r="145">
          <cell r="B145" t="e">
            <v>#N/A</v>
          </cell>
          <cell r="C145" t="str">
            <v>Micronesia</v>
          </cell>
          <cell r="D145" t="str">
            <v>US Dollar</v>
          </cell>
          <cell r="E145" t="str">
            <v>USD</v>
          </cell>
          <cell r="F145">
            <v>1</v>
          </cell>
          <cell r="H145" t="e">
            <v>#N/A</v>
          </cell>
        </row>
        <row r="146">
          <cell r="B146" t="str">
            <v>MOZ</v>
          </cell>
          <cell r="C146" t="str">
            <v>Mozambique</v>
          </cell>
          <cell r="D146" t="str">
            <v>Mozambique Metical</v>
          </cell>
          <cell r="E146" t="str">
            <v>MZN</v>
          </cell>
          <cell r="F146" t="e">
            <v>#NAME?</v>
          </cell>
          <cell r="H146">
            <v>33.960098800690801</v>
          </cell>
        </row>
        <row r="147">
          <cell r="B147" t="str">
            <v>MRT</v>
          </cell>
          <cell r="C147" t="str">
            <v>Mauritania</v>
          </cell>
          <cell r="D147" t="str">
            <v>Mauritanian Ouguiya</v>
          </cell>
          <cell r="E147" t="str">
            <v>MRO</v>
          </cell>
          <cell r="F147" t="e">
            <v>#NAME?</v>
          </cell>
          <cell r="H147">
            <v>275.89416666666699</v>
          </cell>
        </row>
        <row r="148">
          <cell r="B148" t="str">
            <v>MUS</v>
          </cell>
          <cell r="C148" t="str">
            <v>Mauritius</v>
          </cell>
          <cell r="D148" t="str">
            <v>Mauritius Rupee</v>
          </cell>
          <cell r="E148" t="str">
            <v>MUR</v>
          </cell>
          <cell r="F148" t="e">
            <v>#NAME?</v>
          </cell>
          <cell r="H148">
            <v>30.784400000000002</v>
          </cell>
        </row>
        <row r="149">
          <cell r="B149" t="str">
            <v>MWI</v>
          </cell>
          <cell r="C149" t="str">
            <v>Malawi</v>
          </cell>
          <cell r="D149" t="str">
            <v>Malawi Kwacha</v>
          </cell>
          <cell r="E149" t="str">
            <v>MWK</v>
          </cell>
          <cell r="F149" t="e">
            <v>#NAME?</v>
          </cell>
          <cell r="H149">
            <v>150.486655869408</v>
          </cell>
        </row>
        <row r="150">
          <cell r="B150" t="e">
            <v>#N/A</v>
          </cell>
          <cell r="C150" t="str">
            <v>Montserrat</v>
          </cell>
          <cell r="D150" t="str">
            <v>East Caribbean Dollar</v>
          </cell>
          <cell r="E150" t="str">
            <v>XCD</v>
          </cell>
          <cell r="F150" t="e">
            <v>#NAME?</v>
          </cell>
          <cell r="H150" t="e">
            <v>#N/A</v>
          </cell>
        </row>
        <row r="151">
          <cell r="B151" t="str">
            <v>MYS</v>
          </cell>
          <cell r="C151" t="str">
            <v>Malaysia</v>
          </cell>
          <cell r="D151" t="str">
            <v>Malaysian Ringgit</v>
          </cell>
          <cell r="E151" t="str">
            <v>MYR</v>
          </cell>
          <cell r="F151" t="e">
            <v>#NAME?</v>
          </cell>
          <cell r="H151">
            <v>3.22108691472175</v>
          </cell>
        </row>
        <row r="152">
          <cell r="B152" t="str">
            <v>NAM</v>
          </cell>
          <cell r="C152" t="str">
            <v>Namibia</v>
          </cell>
          <cell r="D152" t="str">
            <v>Namibian Dollar</v>
          </cell>
          <cell r="E152" t="str">
            <v>NAD</v>
          </cell>
          <cell r="F152" t="e">
            <v>#NAME?</v>
          </cell>
          <cell r="H152">
            <v>7.3212219611528804</v>
          </cell>
        </row>
        <row r="153">
          <cell r="B153" t="str">
            <v>NER</v>
          </cell>
          <cell r="C153" t="str">
            <v>Niger</v>
          </cell>
          <cell r="D153" t="str">
            <v>CFA Franc BCEAO</v>
          </cell>
          <cell r="E153" t="str">
            <v>XOF</v>
          </cell>
          <cell r="F153" t="e">
            <v>#NAME?</v>
          </cell>
          <cell r="H153">
            <v>495.277021572396</v>
          </cell>
        </row>
        <row r="154">
          <cell r="B154" t="str">
            <v>NGA</v>
          </cell>
          <cell r="C154" t="str">
            <v>Nigeria</v>
          </cell>
          <cell r="D154" t="str">
            <v>Nigerian Naira</v>
          </cell>
          <cell r="E154" t="str">
            <v>NGN</v>
          </cell>
          <cell r="F154" t="e">
            <v>#NAME?</v>
          </cell>
          <cell r="H154">
            <v>150.298025</v>
          </cell>
        </row>
        <row r="155">
          <cell r="B155" t="e">
            <v>#N/A</v>
          </cell>
          <cell r="C155" t="str">
            <v>Nauru</v>
          </cell>
          <cell r="D155" t="str">
            <v>Australian Dollar</v>
          </cell>
          <cell r="E155" t="str">
            <v>AUD</v>
          </cell>
          <cell r="F155" t="e">
            <v>#NAME?</v>
          </cell>
          <cell r="H155" t="e">
            <v>#N/A</v>
          </cell>
        </row>
        <row r="156">
          <cell r="B156" t="str">
            <v>NIC</v>
          </cell>
          <cell r="C156" t="str">
            <v>Nicaragua</v>
          </cell>
          <cell r="D156" t="str">
            <v>Nicaraguan Cordoba Oro</v>
          </cell>
          <cell r="E156" t="str">
            <v>NIO</v>
          </cell>
          <cell r="F156" t="e">
            <v>#NAME?</v>
          </cell>
          <cell r="H156">
            <v>21.356448683435801</v>
          </cell>
        </row>
        <row r="157">
          <cell r="B157" t="str">
            <v>NLD</v>
          </cell>
          <cell r="C157" t="str">
            <v>Netherlands</v>
          </cell>
          <cell r="D157" t="str">
            <v>Euro</v>
          </cell>
          <cell r="E157" t="str">
            <v>EUR</v>
          </cell>
          <cell r="F157" t="e">
            <v>#NAME?</v>
          </cell>
          <cell r="H157">
            <v>0.75315918184727004</v>
          </cell>
        </row>
        <row r="158">
          <cell r="B158" t="e">
            <v>#N/A</v>
          </cell>
          <cell r="C158" t="str">
            <v>Netherlands Antilles</v>
          </cell>
          <cell r="D158" t="str">
            <v>Netherlands Antillean Guilder</v>
          </cell>
          <cell r="E158" t="str">
            <v>ANG</v>
          </cell>
          <cell r="F158" t="e">
            <v>#NAME?</v>
          </cell>
          <cell r="H158" t="e">
            <v>#N/A</v>
          </cell>
        </row>
        <row r="159">
          <cell r="B159" t="e">
            <v>#N/A</v>
          </cell>
          <cell r="C159" t="str">
            <v>New Caledonia (French)</v>
          </cell>
          <cell r="D159" t="str">
            <v>CFP Franc</v>
          </cell>
          <cell r="E159" t="str">
            <v>XPF</v>
          </cell>
          <cell r="F159" t="e">
            <v>#NAME?</v>
          </cell>
          <cell r="H159" t="e">
            <v>#N/A</v>
          </cell>
        </row>
        <row r="160">
          <cell r="B160" t="str">
            <v>NOR</v>
          </cell>
          <cell r="C160" t="str">
            <v>Norway</v>
          </cell>
          <cell r="D160" t="str">
            <v>Norwegian Krone</v>
          </cell>
          <cell r="E160" t="str">
            <v>NOK</v>
          </cell>
          <cell r="F160" t="e">
            <v>#NAME?</v>
          </cell>
          <cell r="H160">
            <v>6.04416666666667</v>
          </cell>
        </row>
        <row r="161">
          <cell r="B161" t="str">
            <v>NPL</v>
          </cell>
          <cell r="C161" t="str">
            <v>Nepal</v>
          </cell>
          <cell r="D161" t="str">
            <v>Nepalese Rupee</v>
          </cell>
          <cell r="E161" t="str">
            <v>NPR</v>
          </cell>
          <cell r="F161" t="e">
            <v>#NAME?</v>
          </cell>
          <cell r="H161">
            <v>73.155546840913701</v>
          </cell>
        </row>
        <row r="162">
          <cell r="B162" t="str">
            <v>NZL</v>
          </cell>
          <cell r="C162" t="str">
            <v>New Zealand</v>
          </cell>
          <cell r="D162" t="str">
            <v>New Zealand Dollar</v>
          </cell>
          <cell r="E162" t="str">
            <v>NZD</v>
          </cell>
          <cell r="F162" t="e">
            <v>#NAME?</v>
          </cell>
          <cell r="H162">
            <v>1.38783382768108</v>
          </cell>
        </row>
        <row r="163">
          <cell r="B163" t="str">
            <v>OMN</v>
          </cell>
          <cell r="C163" t="str">
            <v>Oman</v>
          </cell>
          <cell r="D163" t="str">
            <v>Omani Rial</v>
          </cell>
          <cell r="E163" t="str">
            <v>OMR</v>
          </cell>
          <cell r="F163" t="e">
            <v>#NAME?</v>
          </cell>
          <cell r="H163">
            <v>0.38450000000000001</v>
          </cell>
        </row>
        <row r="164">
          <cell r="B164" t="e">
            <v>#N/A</v>
          </cell>
          <cell r="C164" t="str">
            <v>Niue</v>
          </cell>
          <cell r="D164" t="str">
            <v>New Zealand Dollar</v>
          </cell>
          <cell r="E164" t="str">
            <v>NZD</v>
          </cell>
          <cell r="F164" t="e">
            <v>#NAME?</v>
          </cell>
          <cell r="H164" t="e">
            <v>#N/A</v>
          </cell>
        </row>
        <row r="165">
          <cell r="B165" t="e">
            <v>#N/A</v>
          </cell>
          <cell r="C165" t="str">
            <v>Norfolk Island</v>
          </cell>
          <cell r="D165" t="str">
            <v>Australian Dollar</v>
          </cell>
          <cell r="E165" t="str">
            <v>AUD</v>
          </cell>
          <cell r="F165" t="e">
            <v>#NAME?</v>
          </cell>
          <cell r="H165" t="e">
            <v>#N/A</v>
          </cell>
        </row>
        <row r="166">
          <cell r="B166" t="e">
            <v>#N/A</v>
          </cell>
          <cell r="C166" t="str">
            <v>Northern Mariana Islands</v>
          </cell>
          <cell r="D166" t="str">
            <v>US Dollar</v>
          </cell>
          <cell r="E166" t="str">
            <v>USD</v>
          </cell>
          <cell r="F166">
            <v>1</v>
          </cell>
          <cell r="H166" t="e">
            <v>#N/A</v>
          </cell>
        </row>
        <row r="167">
          <cell r="B167" t="str">
            <v>PAK</v>
          </cell>
          <cell r="C167" t="str">
            <v>Pakistan</v>
          </cell>
          <cell r="D167" t="str">
            <v>Pakistan Rupee</v>
          </cell>
          <cell r="E167" t="str">
            <v>PKR</v>
          </cell>
          <cell r="F167" t="e">
            <v>#NAME?</v>
          </cell>
          <cell r="H167">
            <v>85.193816325757595</v>
          </cell>
        </row>
        <row r="168">
          <cell r="B168" t="str">
            <v>PAN</v>
          </cell>
          <cell r="C168" t="str">
            <v>Panama</v>
          </cell>
          <cell r="D168" t="str">
            <v>Panamanian Balboa</v>
          </cell>
          <cell r="E168" t="str">
            <v>PAB</v>
          </cell>
          <cell r="F168" t="e">
            <v>#NAME?</v>
          </cell>
          <cell r="H168">
            <v>1</v>
          </cell>
        </row>
        <row r="169">
          <cell r="B169" t="str">
            <v>PER</v>
          </cell>
          <cell r="C169" t="str">
            <v>Peru</v>
          </cell>
          <cell r="D169" t="str">
            <v>Peruvian Nuevo Sol</v>
          </cell>
          <cell r="E169" t="str">
            <v>PEN</v>
          </cell>
          <cell r="F169" t="e">
            <v>#NAME?</v>
          </cell>
          <cell r="H169">
            <v>2.8251249999999999</v>
          </cell>
        </row>
        <row r="170">
          <cell r="B170" t="str">
            <v>PHL</v>
          </cell>
          <cell r="C170" t="str">
            <v>Philippines</v>
          </cell>
          <cell r="D170" t="str">
            <v>Philippine Peso</v>
          </cell>
          <cell r="E170" t="str">
            <v>PHP</v>
          </cell>
          <cell r="F170" t="e">
            <v>#NAME?</v>
          </cell>
          <cell r="H170">
            <v>45.109664180089602</v>
          </cell>
        </row>
        <row r="171">
          <cell r="B171" t="str">
            <v>PLW</v>
          </cell>
          <cell r="C171" t="str">
            <v>Palau</v>
          </cell>
          <cell r="D171" t="str">
            <v>US Dollar</v>
          </cell>
          <cell r="E171" t="str">
            <v>USD</v>
          </cell>
          <cell r="F171">
            <v>1</v>
          </cell>
          <cell r="H171">
            <v>1</v>
          </cell>
        </row>
        <row r="172">
          <cell r="B172" t="str">
            <v>PNG</v>
          </cell>
          <cell r="C172" t="str">
            <v>Papua New Guinea</v>
          </cell>
          <cell r="D172" t="str">
            <v>Papua New Guinea Kina</v>
          </cell>
          <cell r="E172" t="str">
            <v>PGK</v>
          </cell>
          <cell r="F172" t="e">
            <v>#NAME?</v>
          </cell>
          <cell r="H172">
            <v>2.7192941666666699</v>
          </cell>
        </row>
        <row r="173">
          <cell r="B173" t="str">
            <v>POL</v>
          </cell>
          <cell r="C173" t="str">
            <v>Poland</v>
          </cell>
          <cell r="D173" t="str">
            <v>Polish Zloty</v>
          </cell>
          <cell r="E173" t="str">
            <v>PLN</v>
          </cell>
          <cell r="F173" t="e">
            <v>#NAME?</v>
          </cell>
          <cell r="H173">
            <v>3.0152999999999999</v>
          </cell>
        </row>
        <row r="174">
          <cell r="B174" t="str">
            <v>PRI</v>
          </cell>
          <cell r="C174" t="str">
            <v>Puerto Rico</v>
          </cell>
          <cell r="D174" t="str">
            <v>US Dollar</v>
          </cell>
          <cell r="E174" t="str">
            <v>USD</v>
          </cell>
          <cell r="F174">
            <v>1</v>
          </cell>
          <cell r="H174">
            <v>1</v>
          </cell>
        </row>
        <row r="175">
          <cell r="B175" t="str">
            <v>PRT</v>
          </cell>
          <cell r="C175" t="str">
            <v>Portugal</v>
          </cell>
          <cell r="D175" t="str">
            <v>Euro</v>
          </cell>
          <cell r="E175" t="str">
            <v>EUR</v>
          </cell>
          <cell r="F175" t="e">
            <v>#NAME?</v>
          </cell>
          <cell r="H175">
            <v>0.75315918184727004</v>
          </cell>
        </row>
        <row r="176">
          <cell r="B176" t="e">
            <v>#N/A</v>
          </cell>
          <cell r="C176" t="str">
            <v>Pitcairn Island</v>
          </cell>
          <cell r="D176" t="str">
            <v>New Zealand Dollar</v>
          </cell>
          <cell r="E176" t="str">
            <v>NZD</v>
          </cell>
          <cell r="F176" t="e">
            <v>#NAME?</v>
          </cell>
          <cell r="H176" t="e">
            <v>#N/A</v>
          </cell>
        </row>
        <row r="177">
          <cell r="B177" t="str">
            <v>PRY</v>
          </cell>
          <cell r="C177" t="str">
            <v>Paraguay</v>
          </cell>
          <cell r="D177" t="str">
            <v>Paraguay Guarani</v>
          </cell>
          <cell r="E177" t="str">
            <v>PYG</v>
          </cell>
          <cell r="F177" t="e">
            <v>#NAME?</v>
          </cell>
          <cell r="H177">
            <v>4735.4616666666698</v>
          </cell>
        </row>
        <row r="178">
          <cell r="B178" t="e">
            <v>#N/A</v>
          </cell>
          <cell r="C178" t="str">
            <v>Polynesia (French)</v>
          </cell>
          <cell r="D178" t="str">
            <v>CFP Franc</v>
          </cell>
          <cell r="E178" t="str">
            <v>XPF</v>
          </cell>
          <cell r="F178" t="e">
            <v>#NAME?</v>
          </cell>
          <cell r="H178" t="e">
            <v>#N/A</v>
          </cell>
        </row>
        <row r="179">
          <cell r="B179" t="str">
            <v>QAT</v>
          </cell>
          <cell r="C179" t="str">
            <v>Qatar</v>
          </cell>
          <cell r="D179" t="str">
            <v>Qatari Rial</v>
          </cell>
          <cell r="E179" t="str">
            <v>QAR</v>
          </cell>
          <cell r="F179" t="e">
            <v>#NAME?</v>
          </cell>
          <cell r="H179">
            <v>3.64</v>
          </cell>
        </row>
        <row r="180">
          <cell r="B180" t="str">
            <v>ROM</v>
          </cell>
          <cell r="C180" t="str">
            <v>Romania</v>
          </cell>
          <cell r="D180" t="str">
            <v>Romanian New Leu</v>
          </cell>
          <cell r="E180" t="str">
            <v>RON</v>
          </cell>
          <cell r="F180" t="e">
            <v>#NAME?</v>
          </cell>
          <cell r="H180">
            <v>3.1779000000000002</v>
          </cell>
        </row>
        <row r="181">
          <cell r="B181" t="str">
            <v>RUS</v>
          </cell>
          <cell r="C181" t="str">
            <v>Russian Federation</v>
          </cell>
          <cell r="D181" t="str">
            <v>Russian Ruble</v>
          </cell>
          <cell r="E181" t="str">
            <v>RUB</v>
          </cell>
          <cell r="F181" t="e">
            <v>#NAME?</v>
          </cell>
          <cell r="H181">
            <v>30.367915338305899</v>
          </cell>
        </row>
        <row r="182">
          <cell r="B182" t="e">
            <v>#N/A</v>
          </cell>
          <cell r="C182" t="str">
            <v>Reunion (French)</v>
          </cell>
          <cell r="D182" t="str">
            <v>Euro</v>
          </cell>
          <cell r="E182" t="str">
            <v>EUR</v>
          </cell>
          <cell r="F182" t="e">
            <v>#NAME?</v>
          </cell>
          <cell r="H182" t="e">
            <v>#N/A</v>
          </cell>
        </row>
        <row r="183">
          <cell r="B183" t="str">
            <v>RWA</v>
          </cell>
          <cell r="C183" t="str">
            <v>Rwanda</v>
          </cell>
          <cell r="D183" t="str">
            <v>Rwanda Franc</v>
          </cell>
          <cell r="E183" t="str">
            <v>RWF</v>
          </cell>
          <cell r="F183" t="e">
            <v>#NAME?</v>
          </cell>
          <cell r="H183">
            <v>583.13090659057195</v>
          </cell>
        </row>
        <row r="184">
          <cell r="B184" t="str">
            <v>SAU</v>
          </cell>
          <cell r="C184" t="str">
            <v>Saudi Arabia</v>
          </cell>
          <cell r="D184" t="str">
            <v>Saudi Riyal</v>
          </cell>
          <cell r="E184" t="str">
            <v>SAR</v>
          </cell>
          <cell r="F184" t="e">
            <v>#NAME?</v>
          </cell>
          <cell r="H184">
            <v>3.75</v>
          </cell>
        </row>
        <row r="185">
          <cell r="B185" t="str">
            <v>SDN</v>
          </cell>
          <cell r="C185" t="str">
            <v>Sudan</v>
          </cell>
          <cell r="D185" t="str">
            <v>Sudanese Pound</v>
          </cell>
          <cell r="E185" t="str">
            <v>SDG</v>
          </cell>
          <cell r="F185" t="e">
            <v>#NAME?</v>
          </cell>
          <cell r="H185">
            <v>2.30600092016667</v>
          </cell>
        </row>
        <row r="186">
          <cell r="B186" t="e">
            <v>#N/A</v>
          </cell>
          <cell r="C186" t="str">
            <v>St. Helena</v>
          </cell>
          <cell r="D186" t="str">
            <v>St. Helena Pound</v>
          </cell>
          <cell r="E186" t="str">
            <v>SHP</v>
          </cell>
          <cell r="F186" t="e">
            <v>#NAME?</v>
          </cell>
          <cell r="H186" t="e">
            <v>#N/A</v>
          </cell>
        </row>
        <row r="187">
          <cell r="B187" t="e">
            <v>#N/A</v>
          </cell>
          <cell r="C187" t="str">
            <v>St. Kitts &amp; Nevis Anguilla</v>
          </cell>
          <cell r="D187" t="str">
            <v>East Caribbean Dollar</v>
          </cell>
          <cell r="E187" t="str">
            <v>XCD</v>
          </cell>
          <cell r="F187" t="e">
            <v>#NAME?</v>
          </cell>
          <cell r="H187" t="e">
            <v>#N/A</v>
          </cell>
        </row>
        <row r="188">
          <cell r="B188" t="str">
            <v>SEN</v>
          </cell>
          <cell r="C188" t="str">
            <v>Senegal</v>
          </cell>
          <cell r="D188" t="str">
            <v>CFA Franc BCEAO</v>
          </cell>
          <cell r="E188" t="str">
            <v>XOF</v>
          </cell>
          <cell r="F188" t="e">
            <v>#NAME?</v>
          </cell>
          <cell r="H188">
            <v>495.277021572396</v>
          </cell>
        </row>
        <row r="189">
          <cell r="B189" t="e">
            <v>#N/A</v>
          </cell>
          <cell r="C189" t="str">
            <v>St. Pierre and Miquelon</v>
          </cell>
          <cell r="D189" t="str">
            <v>Euro</v>
          </cell>
          <cell r="E189" t="str">
            <v>EUR</v>
          </cell>
          <cell r="F189" t="e">
            <v>#NAME?</v>
          </cell>
          <cell r="H189" t="e">
            <v>#N/A</v>
          </cell>
        </row>
        <row r="190">
          <cell r="B190" t="e">
            <v>#N/A</v>
          </cell>
          <cell r="C190" t="str">
            <v>St. Vincent &amp; Grenadines</v>
          </cell>
          <cell r="D190" t="str">
            <v>East Caribbean Dollar</v>
          </cell>
          <cell r="E190" t="str">
            <v>XCD</v>
          </cell>
          <cell r="F190" t="e">
            <v>#NAME?</v>
          </cell>
          <cell r="H190" t="e">
            <v>#N/A</v>
          </cell>
        </row>
        <row r="191">
          <cell r="B191" t="str">
            <v>SGP</v>
          </cell>
          <cell r="C191" t="str">
            <v>Singapore</v>
          </cell>
          <cell r="D191" t="str">
            <v>Singapore Dollar</v>
          </cell>
          <cell r="E191" t="str">
            <v>SGD</v>
          </cell>
          <cell r="F191" t="e">
            <v>#NAME?</v>
          </cell>
          <cell r="H191">
            <v>1.36350833333333</v>
          </cell>
        </row>
        <row r="192">
          <cell r="B192" t="e">
            <v>#N/A</v>
          </cell>
          <cell r="C192" t="str">
            <v>San Marino</v>
          </cell>
          <cell r="D192" t="str">
            <v>Euro</v>
          </cell>
          <cell r="E192" t="str">
            <v>EUR</v>
          </cell>
          <cell r="F192" t="e">
            <v>#NAME?</v>
          </cell>
          <cell r="H192" t="e">
            <v>#N/A</v>
          </cell>
        </row>
        <row r="193">
          <cell r="B193" t="e">
            <v>#N/A</v>
          </cell>
          <cell r="C193" t="str">
            <v>Sao Tome and Principe</v>
          </cell>
          <cell r="D193" t="str">
            <v>Dobra</v>
          </cell>
          <cell r="E193" t="str">
            <v>STD</v>
          </cell>
          <cell r="F193" t="e">
            <v>#NAME?</v>
          </cell>
          <cell r="H193" t="e">
            <v>#N/A</v>
          </cell>
        </row>
        <row r="194">
          <cell r="B194" t="str">
            <v>SLB</v>
          </cell>
          <cell r="C194" t="str">
            <v>Solomon Islands</v>
          </cell>
          <cell r="D194" t="str">
            <v>Solomon Islands Dollar</v>
          </cell>
          <cell r="E194" t="str">
            <v>SBD</v>
          </cell>
          <cell r="F194" t="e">
            <v>#NAME?</v>
          </cell>
          <cell r="H194">
            <v>8.06450134408602</v>
          </cell>
        </row>
        <row r="195">
          <cell r="B195" t="str">
            <v>SLE</v>
          </cell>
          <cell r="C195" t="str">
            <v>Sierra Leone</v>
          </cell>
          <cell r="D195" t="str">
            <v>Sierra Leone Leone</v>
          </cell>
          <cell r="E195" t="str">
            <v>SLL</v>
          </cell>
          <cell r="F195" t="e">
            <v>#NAME?</v>
          </cell>
          <cell r="H195">
            <v>3978.0875265341401</v>
          </cell>
        </row>
        <row r="196">
          <cell r="B196" t="str">
            <v>SLV</v>
          </cell>
          <cell r="C196" t="str">
            <v>El Salvador</v>
          </cell>
          <cell r="D196" t="str">
            <v>El Salvador Colon</v>
          </cell>
          <cell r="E196" t="str">
            <v>SVC</v>
          </cell>
          <cell r="F196" t="e">
            <v>#NAME?</v>
          </cell>
          <cell r="H196">
            <v>8.75</v>
          </cell>
        </row>
        <row r="197">
          <cell r="B197" t="str">
            <v>SRB</v>
          </cell>
          <cell r="C197" t="str">
            <v>Serbia</v>
          </cell>
          <cell r="D197" t="str">
            <v>Dinar</v>
          </cell>
          <cell r="E197" t="str">
            <v>RSD</v>
          </cell>
          <cell r="F197" t="e">
            <v>#NAME?</v>
          </cell>
          <cell r="H197">
            <v>77.728933333333302</v>
          </cell>
        </row>
        <row r="198">
          <cell r="B198" t="str">
            <v>SSD</v>
          </cell>
          <cell r="C198" t="str">
            <v>South Sudan</v>
          </cell>
          <cell r="D198" t="str">
            <v>South Sudan Pound</v>
          </cell>
          <cell r="E198" t="str">
            <v>SSP</v>
          </cell>
          <cell r="F198" t="e">
            <v>#NAME?</v>
          </cell>
          <cell r="H198">
            <v>0</v>
          </cell>
        </row>
        <row r="199">
          <cell r="B199" t="str">
            <v>SUR</v>
          </cell>
          <cell r="C199" t="str">
            <v>Suriname</v>
          </cell>
          <cell r="D199" t="str">
            <v>Surinam Dollar</v>
          </cell>
          <cell r="E199" t="str">
            <v>SRD</v>
          </cell>
          <cell r="F199" t="e">
            <v>#NAME?</v>
          </cell>
          <cell r="H199">
            <v>2.7454166666666699</v>
          </cell>
        </row>
        <row r="200">
          <cell r="B200" t="str">
            <v>SVK</v>
          </cell>
          <cell r="C200" t="str">
            <v>Slovak Republic</v>
          </cell>
          <cell r="D200" t="str">
            <v>Euro</v>
          </cell>
          <cell r="E200" t="str">
            <v>EUR</v>
          </cell>
          <cell r="F200" t="e">
            <v>#NAME?</v>
          </cell>
          <cell r="H200">
            <v>0.75315918184727004</v>
          </cell>
        </row>
        <row r="201">
          <cell r="B201" t="str">
            <v>SVN</v>
          </cell>
          <cell r="C201" t="str">
            <v>Slovenia</v>
          </cell>
          <cell r="D201" t="str">
            <v>Euro</v>
          </cell>
          <cell r="E201" t="str">
            <v>EUR</v>
          </cell>
          <cell r="F201" t="e">
            <v>#NAME?</v>
          </cell>
          <cell r="H201">
            <v>0.75315918184727004</v>
          </cell>
        </row>
        <row r="202">
          <cell r="B202" t="str">
            <v>SWE</v>
          </cell>
          <cell r="C202" t="str">
            <v>Sweden</v>
          </cell>
          <cell r="D202" t="str">
            <v>Swedish Krona</v>
          </cell>
          <cell r="E202" t="str">
            <v>SEK</v>
          </cell>
          <cell r="F202" t="e">
            <v>#NAME?</v>
          </cell>
          <cell r="H202">
            <v>7.2075241666666701</v>
          </cell>
        </row>
        <row r="203">
          <cell r="B203" t="e">
            <v>#N/A</v>
          </cell>
          <cell r="C203" t="str">
            <v>Somalia</v>
          </cell>
          <cell r="D203" t="str">
            <v>Somali Shilling</v>
          </cell>
          <cell r="E203" t="str">
            <v>SOS</v>
          </cell>
          <cell r="F203" t="e">
            <v>#NAME?</v>
          </cell>
          <cell r="H203" t="e">
            <v>#N/A</v>
          </cell>
        </row>
        <row r="204">
          <cell r="B204" t="str">
            <v>SWZ</v>
          </cell>
          <cell r="C204" t="str">
            <v>Swaziland</v>
          </cell>
          <cell r="D204" t="str">
            <v>Swaziland Lilangeni</v>
          </cell>
          <cell r="E204" t="str">
            <v>SZL</v>
          </cell>
          <cell r="F204" t="e">
            <v>#NAME?</v>
          </cell>
          <cell r="H204">
            <v>7.3212219611528804</v>
          </cell>
        </row>
        <row r="205">
          <cell r="B205" t="e">
            <v>#N/A</v>
          </cell>
          <cell r="C205" t="str">
            <v>South Georgia &amp; South Sandwich Islands</v>
          </cell>
          <cell r="D205" t="str">
            <v>Pound Sterling</v>
          </cell>
          <cell r="E205" t="str">
            <v>GBP</v>
          </cell>
          <cell r="F205" t="e">
            <v>#NAME?</v>
          </cell>
          <cell r="H205" t="e">
            <v>#N/A</v>
          </cell>
        </row>
        <row r="206">
          <cell r="B206" t="str">
            <v>SYC</v>
          </cell>
          <cell r="C206" t="str">
            <v>Seychelles</v>
          </cell>
          <cell r="D206" t="str">
            <v>Seychelles Rupee</v>
          </cell>
          <cell r="E206" t="str">
            <v>SCR</v>
          </cell>
          <cell r="F206" t="e">
            <v>#NAME?</v>
          </cell>
          <cell r="H206">
            <v>12.06775664095</v>
          </cell>
        </row>
        <row r="207">
          <cell r="B207" t="str">
            <v>TCD</v>
          </cell>
          <cell r="C207" t="str">
            <v>Chad</v>
          </cell>
          <cell r="D207" t="str">
            <v>CFA Franc BEAC</v>
          </cell>
          <cell r="E207" t="str">
            <v>XAF</v>
          </cell>
          <cell r="F207" t="e">
            <v>#NAME?</v>
          </cell>
          <cell r="H207">
            <v>495.277021572396</v>
          </cell>
        </row>
        <row r="208">
          <cell r="B208" t="str">
            <v>TGO</v>
          </cell>
          <cell r="C208" t="str">
            <v>Togo</v>
          </cell>
          <cell r="D208" t="str">
            <v>CFA Franc BCEAO</v>
          </cell>
          <cell r="E208" t="str">
            <v>XOF</v>
          </cell>
          <cell r="F208" t="e">
            <v>#NAME?</v>
          </cell>
          <cell r="H208">
            <v>495.277021572396</v>
          </cell>
        </row>
        <row r="209">
          <cell r="B209" t="str">
            <v>THA</v>
          </cell>
          <cell r="C209" t="str">
            <v>Thailand</v>
          </cell>
          <cell r="D209" t="str">
            <v>Thai Baht</v>
          </cell>
          <cell r="E209" t="str">
            <v>THB</v>
          </cell>
          <cell r="F209" t="e">
            <v>#NAME?</v>
          </cell>
          <cell r="H209">
            <v>31.685704999999999</v>
          </cell>
        </row>
        <row r="210">
          <cell r="B210" t="str">
            <v>TJK</v>
          </cell>
          <cell r="C210" t="str">
            <v>Tajikistan</v>
          </cell>
          <cell r="D210" t="str">
            <v>Tajik Somoni</v>
          </cell>
          <cell r="E210" t="str">
            <v>TJS</v>
          </cell>
          <cell r="F210" t="e">
            <v>#NAME?</v>
          </cell>
          <cell r="H210">
            <v>4.3789666666666696</v>
          </cell>
        </row>
        <row r="211">
          <cell r="B211" t="e">
            <v>#N/A</v>
          </cell>
          <cell r="C211" t="str">
            <v>Svalbard and Jan Mayen Islands</v>
          </cell>
          <cell r="D211" t="str">
            <v>Norwegian Krone</v>
          </cell>
          <cell r="E211" t="str">
            <v>NOK</v>
          </cell>
          <cell r="F211" t="e">
            <v>#NAME?</v>
          </cell>
          <cell r="H211" t="e">
            <v>#N/A</v>
          </cell>
        </row>
        <row r="212">
          <cell r="B212" t="str">
            <v>TKM</v>
          </cell>
          <cell r="C212" t="str">
            <v>Turkmenistan</v>
          </cell>
          <cell r="D212" t="str">
            <v>Manat</v>
          </cell>
          <cell r="E212" t="str">
            <v>TMT</v>
          </cell>
          <cell r="F212" t="e">
            <v>#NAME?</v>
          </cell>
          <cell r="H212" t="e">
            <v>#N/A</v>
          </cell>
        </row>
        <row r="213">
          <cell r="B213" t="str">
            <v>TON</v>
          </cell>
          <cell r="C213" t="str">
            <v>Tonga</v>
          </cell>
          <cell r="D213" t="str">
            <v>Tongan Pa'anga</v>
          </cell>
          <cell r="E213" t="str">
            <v>TOP</v>
          </cell>
          <cell r="F213" t="e">
            <v>#NAME?</v>
          </cell>
          <cell r="H213">
            <v>1.9059878423835299</v>
          </cell>
        </row>
        <row r="214">
          <cell r="B214" t="str">
            <v>TTO</v>
          </cell>
          <cell r="C214" t="str">
            <v>Trinidad and Tobago</v>
          </cell>
          <cell r="D214" t="str">
            <v>Trinidad and Tobago Dollar</v>
          </cell>
          <cell r="E214" t="str">
            <v>TTD</v>
          </cell>
          <cell r="F214" t="e">
            <v>#NAME?</v>
          </cell>
          <cell r="H214">
            <v>6.3755083333333298</v>
          </cell>
        </row>
        <row r="215">
          <cell r="B215" t="str">
            <v>TUN</v>
          </cell>
          <cell r="C215" t="str">
            <v>Tunisia</v>
          </cell>
          <cell r="D215" t="str">
            <v>Tunisian Dollar</v>
          </cell>
          <cell r="E215" t="str">
            <v>TND</v>
          </cell>
          <cell r="F215" t="e">
            <v>#NAME?</v>
          </cell>
          <cell r="H215">
            <v>1.4314</v>
          </cell>
        </row>
        <row r="216">
          <cell r="B216" t="str">
            <v>TUR</v>
          </cell>
          <cell r="C216" t="str">
            <v>Turkey</v>
          </cell>
          <cell r="D216" t="str">
            <v>Turkish Lira</v>
          </cell>
          <cell r="E216" t="str">
            <v>TRY</v>
          </cell>
          <cell r="F216" t="e">
            <v>#NAME?</v>
          </cell>
          <cell r="H216">
            <v>1.5028486296723</v>
          </cell>
        </row>
        <row r="217">
          <cell r="B217" t="str">
            <v>TUV</v>
          </cell>
          <cell r="C217" t="str">
            <v>Tuvalu</v>
          </cell>
          <cell r="D217" t="str">
            <v>Australian Dollar</v>
          </cell>
          <cell r="E217" t="str">
            <v>AUD</v>
          </cell>
          <cell r="F217" t="e">
            <v>#NAME?</v>
          </cell>
          <cell r="H217" t="e">
            <v>#N/A</v>
          </cell>
        </row>
        <row r="218">
          <cell r="B218" t="str">
            <v>TZA</v>
          </cell>
          <cell r="C218" t="str">
            <v>Tanzania</v>
          </cell>
          <cell r="D218" t="str">
            <v>Tanzanian Shilling</v>
          </cell>
          <cell r="E218" t="str">
            <v>TZS</v>
          </cell>
          <cell r="F218" t="e">
            <v>#NAME?</v>
          </cell>
          <cell r="H218">
            <v>1409.2722105612399</v>
          </cell>
        </row>
        <row r="219">
          <cell r="B219" t="str">
            <v>UGA</v>
          </cell>
          <cell r="C219" t="str">
            <v>Uganda</v>
          </cell>
          <cell r="D219" t="str">
            <v>Uganda Shilling</v>
          </cell>
          <cell r="E219" t="str">
            <v>UGX</v>
          </cell>
          <cell r="F219" t="e">
            <v>#NAME?</v>
          </cell>
          <cell r="H219">
            <v>2177.5575068335802</v>
          </cell>
        </row>
        <row r="220">
          <cell r="B220" t="str">
            <v>UKR</v>
          </cell>
          <cell r="C220" t="str">
            <v>Ukraine</v>
          </cell>
          <cell r="D220" t="str">
            <v>Ukraine Hryvnia</v>
          </cell>
          <cell r="E220" t="str">
            <v>UAH</v>
          </cell>
          <cell r="F220" t="e">
            <v>#NAME?</v>
          </cell>
          <cell r="H220">
            <v>7.9356394166666702</v>
          </cell>
        </row>
        <row r="221">
          <cell r="B221" t="e">
            <v>#N/A</v>
          </cell>
          <cell r="C221" t="str">
            <v>Tokelau</v>
          </cell>
          <cell r="D221" t="str">
            <v>New Zealand Dollar</v>
          </cell>
          <cell r="E221" t="str">
            <v>NZD</v>
          </cell>
          <cell r="F221" t="e">
            <v>#NAME?</v>
          </cell>
          <cell r="H221" t="e">
            <v>#N/A</v>
          </cell>
        </row>
        <row r="222">
          <cell r="B222" t="str">
            <v>URY</v>
          </cell>
          <cell r="C222" t="str">
            <v>Uruguay</v>
          </cell>
          <cell r="D222" t="str">
            <v>Uruguayan Peso</v>
          </cell>
          <cell r="E222" t="str">
            <v>UYU</v>
          </cell>
          <cell r="F222" t="e">
            <v>#NAME?</v>
          </cell>
          <cell r="H222">
            <v>20.059275</v>
          </cell>
        </row>
        <row r="223">
          <cell r="B223" t="str">
            <v>USA</v>
          </cell>
          <cell r="C223" t="str">
            <v>United States</v>
          </cell>
          <cell r="D223" t="str">
            <v>US Dollar</v>
          </cell>
          <cell r="E223" t="str">
            <v>USD</v>
          </cell>
          <cell r="F223">
            <v>1</v>
          </cell>
          <cell r="H223">
            <v>1</v>
          </cell>
        </row>
        <row r="224">
          <cell r="B224" t="str">
            <v>UZB</v>
          </cell>
          <cell r="C224" t="str">
            <v>Uzbekistan</v>
          </cell>
          <cell r="D224" t="str">
            <v>Uzbekistan Sum</v>
          </cell>
          <cell r="E224" t="str">
            <v>UZS</v>
          </cell>
          <cell r="F224" t="e">
            <v>#NAME?</v>
          </cell>
          <cell r="H224" t="e">
            <v>#N/A</v>
          </cell>
        </row>
        <row r="225">
          <cell r="B225" t="str">
            <v>VEN</v>
          </cell>
          <cell r="C225" t="str">
            <v>Venezuela, RB</v>
          </cell>
          <cell r="D225" t="str">
            <v>Venezuelan Bolivar</v>
          </cell>
          <cell r="E225" t="str">
            <v>VEF</v>
          </cell>
          <cell r="F225" t="e">
            <v>#NAME?</v>
          </cell>
          <cell r="H225">
            <v>2.5820603174603201</v>
          </cell>
        </row>
        <row r="226">
          <cell r="B226" t="str">
            <v>VNM</v>
          </cell>
          <cell r="C226" t="str">
            <v>Vietnam</v>
          </cell>
          <cell r="D226" t="str">
            <v>Vietnamese Dong</v>
          </cell>
          <cell r="E226" t="str">
            <v>VND</v>
          </cell>
          <cell r="F226" t="e">
            <v>#NAME?</v>
          </cell>
          <cell r="H226">
            <v>18612.916666666701</v>
          </cell>
        </row>
        <row r="227">
          <cell r="B227" t="e">
            <v>#N/A</v>
          </cell>
          <cell r="C227" t="str">
            <v>Turks and Caicos Islands</v>
          </cell>
          <cell r="D227" t="str">
            <v>US Dollar</v>
          </cell>
          <cell r="E227" t="str">
            <v>USD</v>
          </cell>
          <cell r="F227">
            <v>1</v>
          </cell>
          <cell r="H227" t="e">
            <v>#N/A</v>
          </cell>
        </row>
        <row r="228">
          <cell r="B228" t="str">
            <v>VUT</v>
          </cell>
          <cell r="C228" t="str">
            <v>Vanuatu</v>
          </cell>
          <cell r="D228" t="str">
            <v>Vanuatu Vatu</v>
          </cell>
          <cell r="E228" t="str">
            <v>VUV</v>
          </cell>
          <cell r="F228" t="e">
            <v>#NAME?</v>
          </cell>
          <cell r="H228">
            <v>96.905833333333305</v>
          </cell>
        </row>
        <row r="229">
          <cell r="B229" t="e">
            <v>#N/A</v>
          </cell>
          <cell r="C229" t="str">
            <v>U.K.</v>
          </cell>
          <cell r="D229" t="str">
            <v>Pound Sterling</v>
          </cell>
          <cell r="E229" t="str">
            <v>GBP</v>
          </cell>
          <cell r="F229" t="e">
            <v>#NAME?</v>
          </cell>
          <cell r="H229" t="e">
            <v>#N/A</v>
          </cell>
        </row>
        <row r="230">
          <cell r="B230" t="str">
            <v>WSM</v>
          </cell>
          <cell r="C230" t="str">
            <v>Samoa</v>
          </cell>
          <cell r="D230" t="str">
            <v>US Dollar</v>
          </cell>
          <cell r="E230" t="str">
            <v>USD</v>
          </cell>
          <cell r="F230">
            <v>1</v>
          </cell>
          <cell r="H230">
            <v>2.4846565845233801</v>
          </cell>
        </row>
        <row r="231">
          <cell r="B231" t="str">
            <v>WSM</v>
          </cell>
          <cell r="C231" t="str">
            <v>Samoa</v>
          </cell>
          <cell r="D231" t="str">
            <v>Samoan Tala</v>
          </cell>
          <cell r="E231" t="str">
            <v>WST</v>
          </cell>
          <cell r="F231" t="e">
            <v>#NAME?</v>
          </cell>
          <cell r="H231">
            <v>2.4846565845233801</v>
          </cell>
        </row>
        <row r="232">
          <cell r="B232" t="str">
            <v>YEM</v>
          </cell>
          <cell r="C232" t="str">
            <v>Yemen, Rep.</v>
          </cell>
          <cell r="D232" t="str">
            <v>Yemeni Rial</v>
          </cell>
          <cell r="E232" t="str">
            <v>YER</v>
          </cell>
          <cell r="F232" t="e">
            <v>#NAME?</v>
          </cell>
          <cell r="H232">
            <v>219.59</v>
          </cell>
        </row>
        <row r="233">
          <cell r="B233" t="str">
            <v>ZAF</v>
          </cell>
          <cell r="C233" t="str">
            <v>South Africa</v>
          </cell>
          <cell r="D233" t="str">
            <v>South African Rand</v>
          </cell>
          <cell r="E233" t="str">
            <v>ZAR</v>
          </cell>
          <cell r="F233" t="e">
            <v>#NAME?</v>
          </cell>
          <cell r="H233">
            <v>7.3212219611528804</v>
          </cell>
        </row>
        <row r="234">
          <cell r="B234" t="str">
            <v>ZAR</v>
          </cell>
          <cell r="C234" t="str">
            <v>Congo, Dem. Rep.</v>
          </cell>
          <cell r="D234" t="str">
            <v>Francs</v>
          </cell>
          <cell r="E234" t="str">
            <v>CDF</v>
          </cell>
          <cell r="F234" t="e">
            <v>#NAME?</v>
          </cell>
          <cell r="H234">
            <v>905.91345833333298</v>
          </cell>
        </row>
        <row r="235">
          <cell r="B235" t="e">
            <v>#N/A</v>
          </cell>
          <cell r="C235" t="str">
            <v>USA Minor Outlying Islands</v>
          </cell>
          <cell r="D235" t="str">
            <v>US Dollar</v>
          </cell>
          <cell r="E235" t="str">
            <v>USD</v>
          </cell>
          <cell r="F235">
            <v>1</v>
          </cell>
          <cell r="H235" t="e">
            <v>#N/A</v>
          </cell>
        </row>
        <row r="236">
          <cell r="B236" t="str">
            <v>ZMB</v>
          </cell>
          <cell r="C236" t="str">
            <v>Zambia</v>
          </cell>
          <cell r="D236" t="str">
            <v>Zambian Kwacha</v>
          </cell>
          <cell r="E236" t="str">
            <v>ZMW</v>
          </cell>
          <cell r="F236" t="e">
            <v>#NAME?</v>
          </cell>
          <cell r="H236">
            <v>4.7971368749999996</v>
          </cell>
        </row>
        <row r="237">
          <cell r="B237" t="str">
            <v>ZWE</v>
          </cell>
          <cell r="C237" t="str">
            <v>Zimbabwe</v>
          </cell>
          <cell r="D237" t="str">
            <v>Zimbabwe Dollar</v>
          </cell>
          <cell r="E237" t="str">
            <v>ZWD</v>
          </cell>
          <cell r="F237" t="e">
            <v>#NAME?</v>
          </cell>
          <cell r="H237" t="e">
            <v>#N/A</v>
          </cell>
        </row>
        <row r="238">
          <cell r="B238" t="e">
            <v>#N/A</v>
          </cell>
          <cell r="C238" t="str">
            <v>Vatican</v>
          </cell>
          <cell r="D238" t="str">
            <v>Euro</v>
          </cell>
          <cell r="E238" t="str">
            <v>EUR</v>
          </cell>
          <cell r="F238" t="e">
            <v>#NAME?</v>
          </cell>
          <cell r="H238" t="e">
            <v>#N/A</v>
          </cell>
        </row>
        <row r="239">
          <cell r="B239" t="e">
            <v>#N/A</v>
          </cell>
          <cell r="C239" t="str">
            <v>Andorra</v>
          </cell>
          <cell r="D239" t="str">
            <v>Euro</v>
          </cell>
          <cell r="E239" t="str">
            <v>EUR</v>
          </cell>
          <cell r="F239" t="e">
            <v>#NAME?</v>
          </cell>
          <cell r="H239">
            <v>0.75315918184727004</v>
          </cell>
        </row>
        <row r="240">
          <cell r="B240" t="e">
            <v>#N/A</v>
          </cell>
          <cell r="C240" t="str">
            <v>Isle of Man</v>
          </cell>
          <cell r="D240" t="str">
            <v>Pound Sterling</v>
          </cell>
          <cell r="E240" t="str">
            <v>GBP</v>
          </cell>
          <cell r="F240" t="e">
            <v>#NAME?</v>
          </cell>
          <cell r="H240" t="e">
            <v>#N/A</v>
          </cell>
        </row>
        <row r="241">
          <cell r="B241" t="e">
            <v>#N/A</v>
          </cell>
          <cell r="C241" t="str">
            <v>Virgin Islands (British)</v>
          </cell>
          <cell r="D241" t="str">
            <v>US Dollar</v>
          </cell>
          <cell r="E241" t="str">
            <v>USD</v>
          </cell>
          <cell r="F241">
            <v>1</v>
          </cell>
          <cell r="H241" t="e">
            <v>#N/A</v>
          </cell>
        </row>
        <row r="242">
          <cell r="B242" t="e">
            <v>#N/A</v>
          </cell>
          <cell r="C242" t="str">
            <v>Virgin Islands (USA)</v>
          </cell>
          <cell r="D242" t="str">
            <v>US Dollar</v>
          </cell>
          <cell r="E242" t="str">
            <v>USD</v>
          </cell>
          <cell r="F242">
            <v>1</v>
          </cell>
          <cell r="H242" t="e">
            <v>#N/A</v>
          </cell>
        </row>
        <row r="243">
          <cell r="B243" t="e">
            <v>#N/A</v>
          </cell>
          <cell r="C243" t="str">
            <v>Wallis and Futuna Islands</v>
          </cell>
          <cell r="D243" t="str">
            <v>CFP Franc</v>
          </cell>
          <cell r="E243" t="str">
            <v>XPF</v>
          </cell>
          <cell r="F243" t="e">
            <v>#NAME?</v>
          </cell>
          <cell r="H243" t="e">
            <v>#N/A</v>
          </cell>
        </row>
        <row r="244">
          <cell r="B244" t="e">
            <v>#N/A</v>
          </cell>
          <cell r="C244" t="str">
            <v>Western Sahara</v>
          </cell>
          <cell r="D244" t="str">
            <v>Moroccan Dirham</v>
          </cell>
          <cell r="E244" t="str">
            <v>MAD</v>
          </cell>
          <cell r="F244" t="e">
            <v>#NAME?</v>
          </cell>
          <cell r="H244" t="e">
            <v>#N/A</v>
          </cell>
        </row>
        <row r="245">
          <cell r="B245" t="e">
            <v>#N/A</v>
          </cell>
          <cell r="C245" t="str">
            <v>Myanmar</v>
          </cell>
          <cell r="D245" t="str">
            <v>Myanmar Kyat</v>
          </cell>
          <cell r="E245" t="str">
            <v>MMK</v>
          </cell>
          <cell r="F245" t="e">
            <v>#NAME?</v>
          </cell>
          <cell r="H245" t="e">
            <v>#N/A</v>
          </cell>
        </row>
        <row r="246">
          <cell r="B246" t="e">
            <v>#N/A</v>
          </cell>
          <cell r="C246" t="str">
            <v>Syrian Arab Republic</v>
          </cell>
          <cell r="D246" t="str">
            <v>Syrian Pound</v>
          </cell>
          <cell r="E246" t="str">
            <v>SYP</v>
          </cell>
          <cell r="F246" t="e">
            <v>#NAME?</v>
          </cell>
          <cell r="H246" t="e">
            <v>#N/A</v>
          </cell>
        </row>
        <row r="247">
          <cell r="B247" t="e">
            <v>#N/A</v>
          </cell>
          <cell r="C247" t="str">
            <v>Taiwan</v>
          </cell>
          <cell r="D247" t="str">
            <v>Taiwan Dollar</v>
          </cell>
          <cell r="E247" t="str">
            <v>TWD</v>
          </cell>
          <cell r="F247" t="e">
            <v>#NAME?</v>
          </cell>
          <cell r="H247" t="e">
            <v>#N/A</v>
          </cell>
        </row>
      </sheetData>
      <sheetData sheetId="6">
        <row r="3">
          <cell r="B3" t="str">
            <v>AGO</v>
          </cell>
          <cell r="C3" t="str">
            <v>Angola</v>
          </cell>
          <cell r="D3">
            <v>2013</v>
          </cell>
          <cell r="E3" t="str">
            <v>Percent per Annum</v>
          </cell>
          <cell r="F3" t="str">
            <v>International Financial Statistics (IFS)</v>
          </cell>
          <cell r="G3" t="str">
            <v>Published</v>
          </cell>
          <cell r="H3" t="str">
            <v>Units</v>
          </cell>
          <cell r="I3">
            <v>8.25</v>
          </cell>
          <cell r="J3">
            <v>8.2500000000000004E-2</v>
          </cell>
        </row>
        <row r="4">
          <cell r="B4" t="str">
            <v>ARM</v>
          </cell>
          <cell r="C4" t="str">
            <v>Armenia</v>
          </cell>
          <cell r="D4">
            <v>2013</v>
          </cell>
          <cell r="E4" t="str">
            <v>Percent per Annum</v>
          </cell>
          <cell r="F4" t="str">
            <v>International Financial Statistics (IFS)</v>
          </cell>
          <cell r="G4" t="str">
            <v>Published</v>
          </cell>
          <cell r="H4" t="str">
            <v>Units</v>
          </cell>
          <cell r="I4">
            <v>13.2034138827596</v>
          </cell>
          <cell r="J4">
            <v>0.13203413882759599</v>
          </cell>
        </row>
        <row r="5">
          <cell r="B5" t="str">
            <v>AUS</v>
          </cell>
          <cell r="C5" t="str">
            <v>Australia</v>
          </cell>
          <cell r="D5">
            <v>2013</v>
          </cell>
          <cell r="E5" t="str">
            <v>Percent per Annum</v>
          </cell>
          <cell r="F5" t="str">
            <v>International Financial Statistics (IFS)</v>
          </cell>
          <cell r="G5" t="str">
            <v>Published</v>
          </cell>
          <cell r="H5" t="str">
            <v>Units</v>
          </cell>
          <cell r="I5">
            <v>3.6966666666666699</v>
          </cell>
          <cell r="J5">
            <v>3.6966666666666696E-2</v>
          </cell>
          <cell r="K5">
            <v>2.8125</v>
          </cell>
        </row>
        <row r="6">
          <cell r="B6" t="str">
            <v>AUT</v>
          </cell>
          <cell r="C6" t="str">
            <v>Austria</v>
          </cell>
          <cell r="D6">
            <v>2013</v>
          </cell>
          <cell r="E6" t="str">
            <v>Percent per Annum</v>
          </cell>
          <cell r="F6" t="str">
            <v>International Financial Statistics (IFS)</v>
          </cell>
          <cell r="G6" t="str">
            <v>Published</v>
          </cell>
          <cell r="H6" t="str">
            <v>Units</v>
          </cell>
          <cell r="I6">
            <v>2.0099999999999998</v>
          </cell>
          <cell r="J6">
            <v>2.0099999999999996E-2</v>
          </cell>
        </row>
        <row r="7">
          <cell r="B7" t="str">
            <v>BEL</v>
          </cell>
          <cell r="C7" t="str">
            <v>Belgium</v>
          </cell>
          <cell r="D7">
            <v>2013</v>
          </cell>
          <cell r="E7" t="str">
            <v>Percent per Annum</v>
          </cell>
          <cell r="F7" t="str">
            <v>International Financial Statistics (IFS)</v>
          </cell>
          <cell r="G7" t="str">
            <v>Published</v>
          </cell>
          <cell r="H7" t="str">
            <v>Units</v>
          </cell>
          <cell r="I7">
            <v>2.41</v>
          </cell>
          <cell r="J7">
            <v>2.41E-2</v>
          </cell>
        </row>
        <row r="8">
          <cell r="B8" t="str">
            <v>BGR</v>
          </cell>
          <cell r="C8" t="str">
            <v>Bulgaria</v>
          </cell>
          <cell r="D8">
            <v>2013</v>
          </cell>
          <cell r="E8" t="str">
            <v>Percent per Annum</v>
          </cell>
          <cell r="F8" t="str">
            <v>International Financial Statistics (IFS)</v>
          </cell>
          <cell r="G8" t="str">
            <v>Published</v>
          </cell>
          <cell r="H8" t="str">
            <v>Units</v>
          </cell>
          <cell r="I8">
            <v>3.4729000000000001</v>
          </cell>
          <cell r="J8">
            <v>3.4729000000000003E-2</v>
          </cell>
        </row>
        <row r="9">
          <cell r="B9" t="str">
            <v>BWA</v>
          </cell>
          <cell r="C9" t="str">
            <v>Botswana</v>
          </cell>
          <cell r="D9">
            <v>2013</v>
          </cell>
          <cell r="E9" t="str">
            <v>Percent per Annum</v>
          </cell>
          <cell r="F9" t="str">
            <v>International Financial Statistics (IFS)</v>
          </cell>
          <cell r="G9" t="str">
            <v>Published</v>
          </cell>
          <cell r="H9" t="str">
            <v>Units</v>
          </cell>
          <cell r="I9">
            <v>5.0129999999999999</v>
          </cell>
          <cell r="J9">
            <v>5.0130000000000001E-2</v>
          </cell>
        </row>
        <row r="10">
          <cell r="B10" t="str">
            <v>CAN</v>
          </cell>
          <cell r="C10" t="str">
            <v>Canada</v>
          </cell>
          <cell r="D10">
            <v>2013</v>
          </cell>
          <cell r="E10" t="str">
            <v>Percent per Annum</v>
          </cell>
          <cell r="F10" t="str">
            <v>International Financial Statistics (IFS)</v>
          </cell>
          <cell r="G10" t="str">
            <v>Published</v>
          </cell>
          <cell r="H10" t="str">
            <v>Units</v>
          </cell>
          <cell r="I10">
            <v>2.7183333333333302</v>
          </cell>
          <cell r="J10">
            <v>2.7183333333333302E-2</v>
          </cell>
          <cell r="K10">
            <v>1.4775</v>
          </cell>
        </row>
        <row r="11">
          <cell r="B11" t="str">
            <v>CHE</v>
          </cell>
          <cell r="C11" t="str">
            <v>Switzerland</v>
          </cell>
          <cell r="D11">
            <v>2013</v>
          </cell>
          <cell r="E11" t="str">
            <v>Percent per Annum</v>
          </cell>
          <cell r="F11" t="str">
            <v>International Financial Statistics (IFS)</v>
          </cell>
          <cell r="G11" t="str">
            <v>Published</v>
          </cell>
          <cell r="H11" t="str">
            <v>Units</v>
          </cell>
          <cell r="I11">
            <v>1.25</v>
          </cell>
          <cell r="J11">
            <v>1.2500000000000001E-2</v>
          </cell>
        </row>
        <row r="12">
          <cell r="B12" t="str">
            <v>CYP</v>
          </cell>
          <cell r="C12" t="str">
            <v>Cyprus</v>
          </cell>
          <cell r="D12">
            <v>2013</v>
          </cell>
          <cell r="E12" t="str">
            <v>Percent per Annum</v>
          </cell>
          <cell r="F12" t="str">
            <v>International Financial Statistics (IFS)</v>
          </cell>
          <cell r="G12" t="str">
            <v>Published</v>
          </cell>
          <cell r="H12" t="str">
            <v>Units</v>
          </cell>
          <cell r="I12">
            <v>6.5</v>
          </cell>
          <cell r="J12">
            <v>6.5000000000000002E-2</v>
          </cell>
        </row>
        <row r="13">
          <cell r="B13" t="str">
            <v>CZE</v>
          </cell>
          <cell r="C13" t="str">
            <v>Czech Republic</v>
          </cell>
          <cell r="D13">
            <v>2013</v>
          </cell>
          <cell r="E13" t="str">
            <v>Percent per Annum</v>
          </cell>
          <cell r="F13" t="str">
            <v>International Financial Statistics (IFS)</v>
          </cell>
          <cell r="G13" t="str">
            <v>Published</v>
          </cell>
          <cell r="H13" t="str">
            <v>Units</v>
          </cell>
          <cell r="I13">
            <v>2.2029185806444</v>
          </cell>
          <cell r="J13">
            <v>2.2029185806444002E-2</v>
          </cell>
        </row>
        <row r="14">
          <cell r="B14" t="str">
            <v>DEU</v>
          </cell>
          <cell r="C14" t="str">
            <v>Germany</v>
          </cell>
          <cell r="D14">
            <v>2013</v>
          </cell>
          <cell r="E14" t="str">
            <v>Percent per Annum</v>
          </cell>
          <cell r="F14" t="str">
            <v>International Financial Statistics (IFS)</v>
          </cell>
          <cell r="G14" t="str">
            <v>Published</v>
          </cell>
          <cell r="H14" t="str">
            <v>Units</v>
          </cell>
          <cell r="I14">
            <v>1.57</v>
          </cell>
          <cell r="J14">
            <v>1.5700000000000002E-2</v>
          </cell>
        </row>
        <row r="15">
          <cell r="B15" t="str">
            <v>DNK</v>
          </cell>
          <cell r="C15" t="str">
            <v>Denmark</v>
          </cell>
          <cell r="D15">
            <v>2013</v>
          </cell>
          <cell r="E15" t="str">
            <v>Percent per Annum</v>
          </cell>
          <cell r="F15" t="str">
            <v>International Financial Statistics (IFS)</v>
          </cell>
          <cell r="G15" t="str">
            <v>Published</v>
          </cell>
          <cell r="H15" t="str">
            <v>Units</v>
          </cell>
          <cell r="I15">
            <v>1.74583333333333</v>
          </cell>
          <cell r="J15">
            <v>1.7458333333333301E-2</v>
          </cell>
        </row>
        <row r="16">
          <cell r="B16" t="str">
            <v>ESP</v>
          </cell>
          <cell r="C16" t="str">
            <v>Spain</v>
          </cell>
          <cell r="D16">
            <v>2013</v>
          </cell>
          <cell r="E16" t="str">
            <v>Percent per Annum</v>
          </cell>
          <cell r="F16" t="str">
            <v>International Financial Statistics (IFS)</v>
          </cell>
          <cell r="G16" t="str">
            <v>Published</v>
          </cell>
          <cell r="H16" t="str">
            <v>Units</v>
          </cell>
          <cell r="I16">
            <v>4.5616666666666603</v>
          </cell>
          <cell r="J16">
            <v>4.5616666666666604E-2</v>
          </cell>
        </row>
        <row r="17">
          <cell r="B17" t="str">
            <v>FIN</v>
          </cell>
          <cell r="C17" t="str">
            <v>Finland</v>
          </cell>
          <cell r="D17">
            <v>2013</v>
          </cell>
          <cell r="E17" t="str">
            <v>Percent per Annum</v>
          </cell>
          <cell r="F17" t="str">
            <v>International Financial Statistics (IFS)</v>
          </cell>
          <cell r="G17" t="str">
            <v>Published</v>
          </cell>
          <cell r="H17" t="str">
            <v>Units</v>
          </cell>
          <cell r="I17">
            <v>1.8617702625993</v>
          </cell>
          <cell r="J17">
            <v>1.8617702625993E-2</v>
          </cell>
        </row>
        <row r="18">
          <cell r="B18" t="str">
            <v>FJI</v>
          </cell>
          <cell r="C18" t="str">
            <v>Fiji</v>
          </cell>
          <cell r="D18">
            <v>2013</v>
          </cell>
          <cell r="E18" t="str">
            <v>Percent per Annum</v>
          </cell>
          <cell r="F18" t="str">
            <v>International Financial Statistics (IFS)</v>
          </cell>
          <cell r="G18" t="str">
            <v>Published</v>
          </cell>
          <cell r="H18" t="str">
            <v>Units</v>
          </cell>
          <cell r="I18">
            <v>4</v>
          </cell>
          <cell r="J18">
            <v>0.04</v>
          </cell>
        </row>
        <row r="19">
          <cell r="B19" t="str">
            <v>FRA</v>
          </cell>
          <cell r="C19" t="str">
            <v>France</v>
          </cell>
          <cell r="D19">
            <v>2013</v>
          </cell>
          <cell r="E19" t="str">
            <v>Percent per Annum</v>
          </cell>
          <cell r="F19" t="str">
            <v>International Financial Statistics (IFS)</v>
          </cell>
          <cell r="G19" t="str">
            <v>Published</v>
          </cell>
          <cell r="H19" t="str">
            <v>Units</v>
          </cell>
          <cell r="I19">
            <v>2.2037833333333299</v>
          </cell>
          <cell r="J19">
            <v>2.2037833333333298E-2</v>
          </cell>
        </row>
        <row r="20">
          <cell r="B20" t="str">
            <v>GBR</v>
          </cell>
          <cell r="C20" t="str">
            <v>United Kingdom</v>
          </cell>
          <cell r="D20">
            <v>2013</v>
          </cell>
          <cell r="E20" t="str">
            <v>Percent per Annum</v>
          </cell>
          <cell r="F20" t="str">
            <v>International Financial Statistics (IFS)</v>
          </cell>
          <cell r="G20" t="str">
            <v>Published</v>
          </cell>
          <cell r="H20" t="str">
            <v>Units</v>
          </cell>
          <cell r="I20">
            <v>2.4510833333333299</v>
          </cell>
          <cell r="J20">
            <v>2.4510833333333301E-2</v>
          </cell>
          <cell r="K20">
            <v>1.3305166666666699</v>
          </cell>
        </row>
        <row r="21">
          <cell r="B21" t="str">
            <v>GHA</v>
          </cell>
          <cell r="C21" t="str">
            <v>Ghana</v>
          </cell>
          <cell r="D21">
            <v>2013</v>
          </cell>
          <cell r="E21" t="str">
            <v>Percent per Annum</v>
          </cell>
          <cell r="F21" t="str">
            <v>International Financial Statistics (IFS)</v>
          </cell>
          <cell r="G21" t="str">
            <v>Published</v>
          </cell>
          <cell r="H21" t="str">
            <v>Units</v>
          </cell>
          <cell r="I21">
            <v>18.4033333333333</v>
          </cell>
          <cell r="J21">
            <v>0.18403333333333299</v>
          </cell>
        </row>
        <row r="22">
          <cell r="B22" t="str">
            <v>GRC</v>
          </cell>
          <cell r="C22" t="str">
            <v>Greece</v>
          </cell>
          <cell r="D22">
            <v>2013</v>
          </cell>
          <cell r="E22" t="str">
            <v>Percent per Annum</v>
          </cell>
          <cell r="F22" t="str">
            <v>International Financial Statistics (IFS)</v>
          </cell>
          <cell r="G22" t="str">
            <v>Published</v>
          </cell>
          <cell r="H22" t="str">
            <v>Units</v>
          </cell>
          <cell r="I22">
            <v>10.054166666666699</v>
          </cell>
          <cell r="J22">
            <v>0.10054166666666699</v>
          </cell>
        </row>
        <row r="23">
          <cell r="B23" t="str">
            <v>HUN</v>
          </cell>
          <cell r="C23" t="str">
            <v>Hungary</v>
          </cell>
          <cell r="D23">
            <v>2013</v>
          </cell>
          <cell r="E23" t="str">
            <v>Percent per Annum</v>
          </cell>
          <cell r="F23" t="str">
            <v>International Financial Statistics (IFS)</v>
          </cell>
          <cell r="G23" t="str">
            <v>Published</v>
          </cell>
          <cell r="H23" t="str">
            <v>Units</v>
          </cell>
          <cell r="I23">
            <v>5.9233333333333302</v>
          </cell>
          <cell r="J23">
            <v>5.9233333333333305E-2</v>
          </cell>
        </row>
        <row r="24">
          <cell r="B24" t="str">
            <v>IRL</v>
          </cell>
          <cell r="C24" t="str">
            <v>Ireland</v>
          </cell>
          <cell r="D24">
            <v>2013</v>
          </cell>
          <cell r="E24" t="str">
            <v>Percent per Annum</v>
          </cell>
          <cell r="F24" t="str">
            <v>International Financial Statistics (IFS)</v>
          </cell>
          <cell r="G24" t="str">
            <v>Published</v>
          </cell>
          <cell r="H24" t="str">
            <v>Units</v>
          </cell>
          <cell r="I24">
            <v>3.79</v>
          </cell>
          <cell r="J24">
            <v>3.7900000000000003E-2</v>
          </cell>
        </row>
        <row r="25">
          <cell r="B25" t="str">
            <v>ISL</v>
          </cell>
          <cell r="C25" t="str">
            <v>Iceland</v>
          </cell>
          <cell r="D25">
            <v>2013</v>
          </cell>
          <cell r="E25" t="str">
            <v>Percent per Annum</v>
          </cell>
          <cell r="F25" t="str">
            <v>International Financial Statistics (IFS)</v>
          </cell>
          <cell r="G25" t="str">
            <v>Published</v>
          </cell>
          <cell r="H25" t="str">
            <v>Units</v>
          </cell>
          <cell r="I25">
            <v>2.5516666666666699</v>
          </cell>
          <cell r="J25">
            <v>2.5516666666666698E-2</v>
          </cell>
        </row>
        <row r="26">
          <cell r="B26" t="str">
            <v>ITA</v>
          </cell>
          <cell r="C26" t="str">
            <v>Italy</v>
          </cell>
          <cell r="D26">
            <v>2013</v>
          </cell>
          <cell r="E26" t="str">
            <v>Percent per Annum</v>
          </cell>
          <cell r="F26" t="str">
            <v>International Financial Statistics (IFS)</v>
          </cell>
          <cell r="G26" t="str">
            <v>Published</v>
          </cell>
          <cell r="H26" t="str">
            <v>Units</v>
          </cell>
          <cell r="I26">
            <v>4.31666666666667</v>
          </cell>
          <cell r="J26">
            <v>4.31666666666667E-2</v>
          </cell>
        </row>
        <row r="27">
          <cell r="B27" t="str">
            <v>JPN</v>
          </cell>
          <cell r="C27" t="str">
            <v>Japan</v>
          </cell>
          <cell r="D27">
            <v>2013</v>
          </cell>
          <cell r="E27" t="str">
            <v>Percent per Annum</v>
          </cell>
          <cell r="F27" t="str">
            <v>International Financial Statistics (IFS)</v>
          </cell>
          <cell r="G27" t="str">
            <v>Published</v>
          </cell>
          <cell r="H27" t="str">
            <v>Units</v>
          </cell>
          <cell r="I27">
            <v>0.70041666666666702</v>
          </cell>
          <cell r="J27">
            <v>7.0041666666666698E-3</v>
          </cell>
        </row>
        <row r="28">
          <cell r="B28" t="str">
            <v>KOR</v>
          </cell>
          <cell r="C28" t="str">
            <v>Korea, Rep.</v>
          </cell>
          <cell r="D28">
            <v>2013</v>
          </cell>
          <cell r="E28" t="str">
            <v>Percent per Annum</v>
          </cell>
          <cell r="F28" t="str">
            <v>International Financial Statistics (IFS)</v>
          </cell>
          <cell r="G28" t="str">
            <v>Published</v>
          </cell>
          <cell r="H28" t="str">
            <v>Units</v>
          </cell>
          <cell r="I28">
            <v>3.1648333333333301</v>
          </cell>
          <cell r="J28">
            <v>3.1648333333333299E-2</v>
          </cell>
        </row>
        <row r="29">
          <cell r="B29" t="str">
            <v>LTU</v>
          </cell>
          <cell r="C29" t="str">
            <v>Lithuania</v>
          </cell>
          <cell r="D29">
            <v>2013</v>
          </cell>
          <cell r="E29" t="str">
            <v>Percent per Annum</v>
          </cell>
          <cell r="F29" t="str">
            <v>International Financial Statistics (IFS)</v>
          </cell>
          <cell r="G29" t="str">
            <v>Published</v>
          </cell>
          <cell r="H29" t="str">
            <v>Units</v>
          </cell>
          <cell r="I29">
            <v>3.8317857142857101</v>
          </cell>
          <cell r="J29">
            <v>3.8317857142857098E-2</v>
          </cell>
        </row>
        <row r="30">
          <cell r="B30" t="str">
            <v>LUX</v>
          </cell>
          <cell r="C30" t="str">
            <v>Luxembourg</v>
          </cell>
          <cell r="D30">
            <v>2013</v>
          </cell>
          <cell r="E30" t="str">
            <v>Percent per Annum</v>
          </cell>
          <cell r="F30" t="str">
            <v>International Financial Statistics (IFS)</v>
          </cell>
          <cell r="G30" t="str">
            <v>Published</v>
          </cell>
          <cell r="H30" t="str">
            <v>Units</v>
          </cell>
          <cell r="I30">
            <v>1.8516666666666699</v>
          </cell>
          <cell r="J30">
            <v>1.8516666666666699E-2</v>
          </cell>
        </row>
        <row r="31">
          <cell r="B31" t="str">
            <v>LVA</v>
          </cell>
          <cell r="C31" t="str">
            <v>Latvia</v>
          </cell>
          <cell r="D31">
            <v>2013</v>
          </cell>
          <cell r="E31" t="str">
            <v>Percent per Annum</v>
          </cell>
          <cell r="F31" t="str">
            <v>International Financial Statistics (IFS)</v>
          </cell>
          <cell r="G31" t="str">
            <v>Published</v>
          </cell>
          <cell r="H31" t="str">
            <v>Units</v>
          </cell>
          <cell r="I31">
            <v>3.34</v>
          </cell>
          <cell r="J31">
            <v>3.3399999999999999E-2</v>
          </cell>
        </row>
        <row r="32">
          <cell r="B32" t="str">
            <v>MDA</v>
          </cell>
          <cell r="C32" t="str">
            <v>Moldova</v>
          </cell>
          <cell r="D32">
            <v>2013</v>
          </cell>
          <cell r="E32" t="str">
            <v>Percent per Annum</v>
          </cell>
          <cell r="F32" t="str">
            <v>International Financial Statistics (IFS)</v>
          </cell>
          <cell r="G32" t="str">
            <v>Published</v>
          </cell>
          <cell r="H32" t="str">
            <v>Units</v>
          </cell>
          <cell r="I32">
            <v>6.1883333333333299</v>
          </cell>
          <cell r="J32">
            <v>6.1883333333333297E-2</v>
          </cell>
        </row>
        <row r="33">
          <cell r="B33" t="str">
            <v>MDV</v>
          </cell>
          <cell r="C33" t="str">
            <v>Maldives</v>
          </cell>
          <cell r="D33">
            <v>2013</v>
          </cell>
          <cell r="E33" t="str">
            <v>Percent per Annum</v>
          </cell>
          <cell r="F33" t="str">
            <v>International Financial Statistics (IFS)</v>
          </cell>
          <cell r="G33" t="str">
            <v>Published</v>
          </cell>
          <cell r="H33" t="str">
            <v>Units</v>
          </cell>
          <cell r="I33">
            <v>8</v>
          </cell>
          <cell r="J33">
            <v>0.08</v>
          </cell>
        </row>
        <row r="34">
          <cell r="B34" t="str">
            <v>MEX</v>
          </cell>
          <cell r="C34" t="str">
            <v>Mexico</v>
          </cell>
          <cell r="D34">
            <v>2013</v>
          </cell>
          <cell r="E34" t="str">
            <v>Percent per Annum</v>
          </cell>
          <cell r="F34" t="str">
            <v>International Financial Statistics (IFS)</v>
          </cell>
          <cell r="G34" t="str">
            <v>Published</v>
          </cell>
          <cell r="H34" t="str">
            <v>Units</v>
          </cell>
          <cell r="I34">
            <v>5.6775000000000002</v>
          </cell>
          <cell r="J34">
            <v>5.6774999999999999E-2</v>
          </cell>
        </row>
        <row r="35">
          <cell r="B35" t="str">
            <v>MLT</v>
          </cell>
          <cell r="C35" t="str">
            <v>Malta</v>
          </cell>
          <cell r="D35">
            <v>2013</v>
          </cell>
          <cell r="E35" t="str">
            <v>Percent per Annum</v>
          </cell>
          <cell r="F35" t="str">
            <v>International Financial Statistics (IFS)</v>
          </cell>
          <cell r="G35" t="str">
            <v>Published</v>
          </cell>
          <cell r="H35" t="str">
            <v>Units</v>
          </cell>
          <cell r="I35">
            <v>3.3624999999999998</v>
          </cell>
          <cell r="J35">
            <v>3.3624999999999995E-2</v>
          </cell>
        </row>
        <row r="36">
          <cell r="B36" t="str">
            <v>MUS</v>
          </cell>
          <cell r="C36" t="str">
            <v>Mauritius</v>
          </cell>
          <cell r="D36">
            <v>2013</v>
          </cell>
          <cell r="E36" t="str">
            <v>Percent per Annum</v>
          </cell>
          <cell r="F36" t="str">
            <v>International Financial Statistics (IFS)</v>
          </cell>
          <cell r="G36" t="str">
            <v>Published</v>
          </cell>
          <cell r="H36" t="str">
            <v>Units</v>
          </cell>
          <cell r="I36">
            <v>4.4872500000000004</v>
          </cell>
          <cell r="J36">
            <v>4.4872500000000003E-2</v>
          </cell>
        </row>
        <row r="37">
          <cell r="B37" t="str">
            <v>MYS</v>
          </cell>
          <cell r="C37" t="str">
            <v>Malaysia</v>
          </cell>
          <cell r="D37">
            <v>2013</v>
          </cell>
          <cell r="E37" t="str">
            <v>Percent per Annum</v>
          </cell>
          <cell r="F37" t="str">
            <v>International Financial Statistics (IFS)</v>
          </cell>
          <cell r="G37" t="str">
            <v>Published</v>
          </cell>
          <cell r="H37" t="str">
            <v>Units</v>
          </cell>
          <cell r="I37">
            <v>3.4245000000000001</v>
          </cell>
          <cell r="J37">
            <v>3.4244999999999998E-2</v>
          </cell>
        </row>
        <row r="38">
          <cell r="B38" t="str">
            <v>NLD</v>
          </cell>
          <cell r="C38" t="str">
            <v>Netherlands</v>
          </cell>
          <cell r="D38">
            <v>2013</v>
          </cell>
          <cell r="E38" t="str">
            <v>Percent per Annum</v>
          </cell>
          <cell r="F38" t="str">
            <v>International Financial Statistics (IFS)</v>
          </cell>
          <cell r="G38" t="str">
            <v>Published</v>
          </cell>
          <cell r="H38" t="str">
            <v>Units</v>
          </cell>
          <cell r="I38">
            <v>1.9615</v>
          </cell>
          <cell r="J38">
            <v>1.9615E-2</v>
          </cell>
        </row>
        <row r="39">
          <cell r="B39" t="str">
            <v>NOR</v>
          </cell>
          <cell r="C39" t="str">
            <v>Norway</v>
          </cell>
          <cell r="D39">
            <v>2013</v>
          </cell>
          <cell r="E39" t="str">
            <v>Percent per Annum</v>
          </cell>
          <cell r="F39" t="str">
            <v>International Financial Statistics (IFS)</v>
          </cell>
          <cell r="G39" t="str">
            <v>Published</v>
          </cell>
          <cell r="H39" t="str">
            <v>Units</v>
          </cell>
          <cell r="I39">
            <v>1.91916666666667</v>
          </cell>
          <cell r="J39">
            <v>1.9191666666666701E-2</v>
          </cell>
        </row>
        <row r="40">
          <cell r="B40" t="str">
            <v>NPL</v>
          </cell>
          <cell r="C40" t="str">
            <v>Nepal</v>
          </cell>
          <cell r="D40">
            <v>2013</v>
          </cell>
          <cell r="E40" t="str">
            <v>Percent per Annum</v>
          </cell>
          <cell r="F40" t="str">
            <v>International Financial Statistics (IFS)</v>
          </cell>
          <cell r="G40" t="str">
            <v>Published</v>
          </cell>
          <cell r="H40" t="str">
            <v>Units</v>
          </cell>
          <cell r="I40">
            <v>6</v>
          </cell>
          <cell r="J40">
            <v>0.06</v>
          </cell>
        </row>
        <row r="41">
          <cell r="B41" t="str">
            <v>NZL</v>
          </cell>
          <cell r="C41" t="str">
            <v>New Zealand</v>
          </cell>
          <cell r="D41">
            <v>2013</v>
          </cell>
          <cell r="E41" t="str">
            <v>Percent per Annum</v>
          </cell>
          <cell r="F41" t="str">
            <v>International Financial Statistics (IFS)</v>
          </cell>
          <cell r="G41" t="str">
            <v>Published</v>
          </cell>
          <cell r="H41" t="str">
            <v>Units</v>
          </cell>
          <cell r="I41">
            <v>3.5185914349444101</v>
          </cell>
          <cell r="J41">
            <v>3.5185914349444097E-2</v>
          </cell>
        </row>
        <row r="42">
          <cell r="B42" t="str">
            <v>PNG</v>
          </cell>
          <cell r="C42" t="str">
            <v>Papua New Guinea</v>
          </cell>
          <cell r="D42">
            <v>2013</v>
          </cell>
          <cell r="E42" t="str">
            <v>Percent per Annum</v>
          </cell>
          <cell r="F42" t="str">
            <v>International Financial Statistics (IFS)</v>
          </cell>
          <cell r="G42" t="str">
            <v>Published</v>
          </cell>
          <cell r="H42" t="str">
            <v>Units</v>
          </cell>
          <cell r="I42">
            <v>8.1316666666666695</v>
          </cell>
          <cell r="J42">
            <v>8.131666666666669E-2</v>
          </cell>
        </row>
        <row r="43">
          <cell r="B43" t="str">
            <v>POL</v>
          </cell>
          <cell r="C43" t="str">
            <v>Poland</v>
          </cell>
          <cell r="D43">
            <v>2013</v>
          </cell>
          <cell r="E43" t="str">
            <v>Percent per Annum</v>
          </cell>
          <cell r="F43" t="str">
            <v>International Financial Statistics (IFS)</v>
          </cell>
          <cell r="G43" t="str">
            <v>Published</v>
          </cell>
          <cell r="H43" t="str">
            <v>Units</v>
          </cell>
          <cell r="I43">
            <v>4.0336111111111101</v>
          </cell>
          <cell r="J43">
            <v>4.03361111111111E-2</v>
          </cell>
        </row>
        <row r="44">
          <cell r="B44" t="str">
            <v>PRT</v>
          </cell>
          <cell r="C44" t="str">
            <v>Portugal</v>
          </cell>
          <cell r="D44">
            <v>2013</v>
          </cell>
          <cell r="E44" t="str">
            <v>Percent per Annum</v>
          </cell>
          <cell r="F44" t="str">
            <v>International Financial Statistics (IFS)</v>
          </cell>
          <cell r="G44" t="str">
            <v>Published</v>
          </cell>
          <cell r="H44" t="str">
            <v>Units</v>
          </cell>
          <cell r="I44">
            <v>6.29416666666667</v>
          </cell>
          <cell r="J44">
            <v>6.2941666666666701E-2</v>
          </cell>
        </row>
        <row r="45">
          <cell r="B45" t="str">
            <v>ROM</v>
          </cell>
          <cell r="C45" t="str">
            <v>Romania</v>
          </cell>
          <cell r="D45">
            <v>2013</v>
          </cell>
          <cell r="E45" t="str">
            <v>Percent per Annum</v>
          </cell>
          <cell r="F45" t="str">
            <v>International Financial Statistics (IFS)</v>
          </cell>
          <cell r="G45" t="str">
            <v>Published</v>
          </cell>
          <cell r="H45" t="str">
            <v>Units</v>
          </cell>
          <cell r="I45">
            <v>4.2483333333333304</v>
          </cell>
          <cell r="J45">
            <v>4.2483333333333304E-2</v>
          </cell>
        </row>
        <row r="46">
          <cell r="B46" t="str">
            <v>SGP</v>
          </cell>
          <cell r="C46" t="str">
            <v>Singapore</v>
          </cell>
          <cell r="D46">
            <v>2013</v>
          </cell>
          <cell r="E46" t="str">
            <v>Percent per Annum</v>
          </cell>
          <cell r="F46" t="str">
            <v>International Financial Statistics (IFS)</v>
          </cell>
          <cell r="G46" t="str">
            <v>Published</v>
          </cell>
          <cell r="H46" t="str">
            <v>Units</v>
          </cell>
          <cell r="I46">
            <v>2.06416666666667</v>
          </cell>
          <cell r="J46">
            <v>2.06416666666667E-2</v>
          </cell>
        </row>
        <row r="47">
          <cell r="B47" t="str">
            <v>SLB</v>
          </cell>
          <cell r="C47" t="str">
            <v>Solomon Islands</v>
          </cell>
          <cell r="D47">
            <v>2013</v>
          </cell>
          <cell r="E47" t="str">
            <v>Percent per Annum</v>
          </cell>
          <cell r="F47" t="str">
            <v>International Financial Statistics (IFS)</v>
          </cell>
          <cell r="G47" t="str">
            <v>Published</v>
          </cell>
          <cell r="H47" t="str">
            <v>Units</v>
          </cell>
          <cell r="I47">
            <v>3.24</v>
          </cell>
          <cell r="J47">
            <v>3.2400000000000005E-2</v>
          </cell>
        </row>
        <row r="48">
          <cell r="B48" t="str">
            <v>SVK</v>
          </cell>
          <cell r="C48" t="str">
            <v>Slovak Republic</v>
          </cell>
          <cell r="D48">
            <v>2013</v>
          </cell>
          <cell r="E48" t="str">
            <v>Percent per Annum</v>
          </cell>
          <cell r="F48" t="str">
            <v>International Financial Statistics (IFS)</v>
          </cell>
          <cell r="G48" t="str">
            <v>Published</v>
          </cell>
          <cell r="H48" t="str">
            <v>Units</v>
          </cell>
          <cell r="I48">
            <v>3.1875</v>
          </cell>
          <cell r="J48">
            <v>3.1875000000000001E-2</v>
          </cell>
        </row>
        <row r="49">
          <cell r="B49" t="str">
            <v>SVN</v>
          </cell>
          <cell r="C49" t="str">
            <v>Slovenia</v>
          </cell>
          <cell r="D49">
            <v>2013</v>
          </cell>
          <cell r="E49" t="str">
            <v>Percent per Annum</v>
          </cell>
          <cell r="F49" t="str">
            <v>International Financial Statistics (IFS)</v>
          </cell>
          <cell r="G49" t="str">
            <v>Published</v>
          </cell>
          <cell r="H49" t="str">
            <v>Units</v>
          </cell>
          <cell r="I49">
            <v>5.8116666666666701</v>
          </cell>
          <cell r="J49">
            <v>5.8116666666666698E-2</v>
          </cell>
        </row>
        <row r="50">
          <cell r="B50" t="str">
            <v>SWE</v>
          </cell>
          <cell r="C50" t="str">
            <v>Sweden</v>
          </cell>
          <cell r="D50">
            <v>2013</v>
          </cell>
          <cell r="E50" t="str">
            <v>Percent per Annum</v>
          </cell>
          <cell r="F50" t="str">
            <v>International Financial Statistics (IFS)</v>
          </cell>
          <cell r="G50" t="str">
            <v>Published</v>
          </cell>
          <cell r="H50" t="str">
            <v>Units</v>
          </cell>
          <cell r="I50">
            <v>2.12083333333333</v>
          </cell>
          <cell r="J50">
            <v>2.1208333333333301E-2</v>
          </cell>
        </row>
        <row r="51">
          <cell r="B51" t="str">
            <v>THA</v>
          </cell>
          <cell r="C51" t="str">
            <v>Thailand</v>
          </cell>
          <cell r="D51">
            <v>2013</v>
          </cell>
          <cell r="E51" t="str">
            <v>Percent per Annum</v>
          </cell>
          <cell r="F51" t="str">
            <v>International Financial Statistics (IFS)</v>
          </cell>
          <cell r="G51" t="str">
            <v>Published</v>
          </cell>
          <cell r="H51" t="str">
            <v>Units</v>
          </cell>
          <cell r="I51">
            <v>3.79964912878788</v>
          </cell>
          <cell r="J51">
            <v>3.7996491287878797E-2</v>
          </cell>
        </row>
        <row r="52">
          <cell r="B52" t="str">
            <v>USA</v>
          </cell>
          <cell r="C52" t="str">
            <v>United States</v>
          </cell>
          <cell r="D52">
            <v>2013</v>
          </cell>
          <cell r="E52" t="str">
            <v>Percent per Annum</v>
          </cell>
          <cell r="F52" t="str">
            <v>International Financial Statistics (IFS)</v>
          </cell>
          <cell r="G52" t="str">
            <v>Published</v>
          </cell>
          <cell r="H52" t="str">
            <v>Units</v>
          </cell>
          <cell r="I52">
            <v>2.35083333333333</v>
          </cell>
          <cell r="J52">
            <v>2.3508333333333301E-2</v>
          </cell>
          <cell r="K52">
            <v>0.543333333333333</v>
          </cell>
        </row>
        <row r="53">
          <cell r="B53" t="str">
            <v>VEN</v>
          </cell>
          <cell r="C53" t="str">
            <v>Venezuela, RB</v>
          </cell>
          <cell r="D53">
            <v>2013</v>
          </cell>
          <cell r="E53" t="str">
            <v>Percent per Annum</v>
          </cell>
          <cell r="F53" t="str">
            <v>International Financial Statistics (IFS)</v>
          </cell>
          <cell r="G53" t="str">
            <v>Published</v>
          </cell>
          <cell r="H53" t="str">
            <v>Units</v>
          </cell>
          <cell r="I53">
            <v>15.265000000000001</v>
          </cell>
          <cell r="J53">
            <v>0.15265000000000001</v>
          </cell>
        </row>
        <row r="54">
          <cell r="B54" t="str">
            <v>VUT</v>
          </cell>
          <cell r="C54" t="str">
            <v>Vanuatu</v>
          </cell>
          <cell r="D54">
            <v>2013</v>
          </cell>
          <cell r="E54" t="str">
            <v>Percent per Annum</v>
          </cell>
          <cell r="F54" t="str">
            <v>International Financial Statistics (IFS)</v>
          </cell>
          <cell r="G54" t="str">
            <v>Published</v>
          </cell>
          <cell r="H54" t="str">
            <v>Units</v>
          </cell>
          <cell r="I54">
            <v>7.8183333333333298</v>
          </cell>
          <cell r="J54">
            <v>7.8183333333333299E-2</v>
          </cell>
        </row>
        <row r="55">
          <cell r="B55" t="str">
            <v>ZAF</v>
          </cell>
          <cell r="C55" t="str">
            <v>South Africa</v>
          </cell>
          <cell r="D55">
            <v>2013</v>
          </cell>
          <cell r="E55" t="str">
            <v>Percent per Annum</v>
          </cell>
          <cell r="F55" t="str">
            <v>International Financial Statistics (IFS)</v>
          </cell>
          <cell r="G55" t="str">
            <v>Published</v>
          </cell>
          <cell r="H55" t="str">
            <v>Units</v>
          </cell>
          <cell r="I55">
            <v>7.7225000000000001</v>
          </cell>
          <cell r="J55">
            <v>7.7225000000000002E-2</v>
          </cell>
        </row>
        <row r="56">
          <cell r="B56" t="e">
            <v>#N/A</v>
          </cell>
          <cell r="C56" t="str">
            <v>Euro Area</v>
          </cell>
          <cell r="D56">
            <v>2013</v>
          </cell>
          <cell r="E56" t="str">
            <v>Percent per Annum</v>
          </cell>
          <cell r="F56" t="str">
            <v>International Financial Statistics (IFS)</v>
          </cell>
          <cell r="G56" t="str">
            <v>Published</v>
          </cell>
          <cell r="H56" t="str">
            <v>Units</v>
          </cell>
          <cell r="I56">
            <v>3.0133666666666699</v>
          </cell>
          <cell r="J56">
            <v>3.0133666666666697E-2</v>
          </cell>
        </row>
        <row r="57">
          <cell r="B57" t="e">
            <v>#N/A</v>
          </cell>
          <cell r="C57" t="str">
            <v>Myanmar</v>
          </cell>
          <cell r="D57">
            <v>2013</v>
          </cell>
          <cell r="E57" t="str">
            <v>Percent per Annum</v>
          </cell>
          <cell r="F57" t="str">
            <v>International Financial Statistics (IFS)</v>
          </cell>
          <cell r="G57" t="str">
            <v>Published</v>
          </cell>
          <cell r="H57" t="str">
            <v>Units</v>
          </cell>
          <cell r="I57">
            <v>9</v>
          </cell>
          <cell r="J57">
            <v>0.09</v>
          </cell>
        </row>
      </sheetData>
      <sheetData sheetId="7">
        <row r="5">
          <cell r="C5" t="str">
            <v>DZA</v>
          </cell>
          <cell r="D5" t="str">
            <v>Algeria</v>
          </cell>
          <cell r="H5" t="str">
            <v>na</v>
          </cell>
        </row>
        <row r="6">
          <cell r="C6" t="str">
            <v>AGO</v>
          </cell>
          <cell r="D6" t="str">
            <v>Angola</v>
          </cell>
          <cell r="H6">
            <v>7.7499999999999999E-2</v>
          </cell>
        </row>
        <row r="7">
          <cell r="C7" t="str">
            <v>ARG</v>
          </cell>
          <cell r="D7" t="str">
            <v>Argentina</v>
          </cell>
          <cell r="H7">
            <v>0.11749999999999999</v>
          </cell>
        </row>
        <row r="8">
          <cell r="C8" t="str">
            <v>AUS</v>
          </cell>
          <cell r="D8" t="str">
            <v>Australia</v>
          </cell>
          <cell r="E8">
            <v>3.0300000000000001E-2</v>
          </cell>
          <cell r="H8">
            <v>2.75E-2</v>
          </cell>
        </row>
        <row r="9">
          <cell r="C9" t="str">
            <v>AUT</v>
          </cell>
          <cell r="D9" t="str">
            <v>Austria</v>
          </cell>
          <cell r="E9">
            <v>9.0500000000000008E-3</v>
          </cell>
          <cell r="H9">
            <v>1.6500000000000001E-2</v>
          </cell>
        </row>
        <row r="10">
          <cell r="C10" t="str">
            <v>AZE</v>
          </cell>
          <cell r="D10" t="str">
            <v>Azerbaijan</v>
          </cell>
          <cell r="H10">
            <v>4.7500000000000001E-2</v>
          </cell>
        </row>
        <row r="11">
          <cell r="C11" t="str">
            <v>BGD</v>
          </cell>
          <cell r="D11" t="str">
            <v>Bangladesh</v>
          </cell>
          <cell r="H11">
            <v>0.11</v>
          </cell>
        </row>
        <row r="12">
          <cell r="C12" t="str">
            <v>BLR</v>
          </cell>
          <cell r="D12" t="str">
            <v>Belarus</v>
          </cell>
          <cell r="H12">
            <v>8.9499999999999996E-2</v>
          </cell>
        </row>
        <row r="13">
          <cell r="C13" t="str">
            <v>BEL</v>
          </cell>
          <cell r="D13" t="str">
            <v>Belgium</v>
          </cell>
          <cell r="E13">
            <v>9.92E-3</v>
          </cell>
          <cell r="H13">
            <v>2.5999999999999999E-2</v>
          </cell>
        </row>
        <row r="14">
          <cell r="C14" t="str">
            <v>BRA</v>
          </cell>
          <cell r="D14" t="str">
            <v>Brazil</v>
          </cell>
          <cell r="E14">
            <v>0.1211</v>
          </cell>
          <cell r="G14" t="str">
            <v>4.1% for USD</v>
          </cell>
          <cell r="H14">
            <v>0.1</v>
          </cell>
        </row>
        <row r="15">
          <cell r="C15" t="str">
            <v>CAN</v>
          </cell>
          <cell r="D15" t="str">
            <v>Canada</v>
          </cell>
          <cell r="E15">
            <v>1.95E-2</v>
          </cell>
          <cell r="H15">
            <v>2.5000000000000001E-2</v>
          </cell>
        </row>
        <row r="16">
          <cell r="C16" t="str">
            <v>CHL</v>
          </cell>
          <cell r="D16" t="str">
            <v>Chile</v>
          </cell>
          <cell r="E16">
            <v>4.4299999999999999E-2</v>
          </cell>
          <cell r="G16" t="str">
            <v>as of Dec 06</v>
          </cell>
          <cell r="H16">
            <v>2.2499999999999999E-2</v>
          </cell>
        </row>
        <row r="17">
          <cell r="C17" t="str">
            <v>CHN</v>
          </cell>
          <cell r="D17" t="str">
            <v>China</v>
          </cell>
          <cell r="E17">
            <v>3.6839999999999998E-2</v>
          </cell>
          <cell r="H17">
            <v>4.1300000000000003E-2</v>
          </cell>
        </row>
        <row r="18">
          <cell r="C18" t="str">
            <v>COL</v>
          </cell>
          <cell r="D18" t="str">
            <v>Colombia</v>
          </cell>
          <cell r="H18">
            <v>0.1</v>
          </cell>
        </row>
        <row r="19">
          <cell r="C19" t="str">
            <v>CUB</v>
          </cell>
          <cell r="D19" t="str">
            <v>Cuba</v>
          </cell>
          <cell r="H19" t="str">
            <v>na</v>
          </cell>
        </row>
        <row r="20">
          <cell r="C20" t="str">
            <v>CZE</v>
          </cell>
          <cell r="D20" t="str">
            <v>Czech Republic</v>
          </cell>
          <cell r="E20">
            <v>7.1399999999999996E-3</v>
          </cell>
          <cell r="H20">
            <v>2.4E-2</v>
          </cell>
        </row>
        <row r="21">
          <cell r="C21" t="str">
            <v>DNK</v>
          </cell>
          <cell r="D21" t="str">
            <v>Denmark</v>
          </cell>
          <cell r="E21">
            <v>1.059E-2</v>
          </cell>
          <cell r="H21">
            <v>1.7500000000000002E-2</v>
          </cell>
        </row>
        <row r="22">
          <cell r="C22" t="str">
            <v>ECU</v>
          </cell>
          <cell r="D22" t="str">
            <v>Ecuador</v>
          </cell>
          <cell r="H22">
            <v>6.5000000000000002E-2</v>
          </cell>
        </row>
        <row r="23">
          <cell r="C23" t="str">
            <v>EST</v>
          </cell>
          <cell r="D23" t="str">
            <v>Estonia</v>
          </cell>
          <cell r="H23" t="str">
            <v>na</v>
          </cell>
        </row>
        <row r="24">
          <cell r="C24" t="str">
            <v>EGY</v>
          </cell>
          <cell r="D24" t="str">
            <v>Egypt, Arab Rep.</v>
          </cell>
          <cell r="H24">
            <v>0.1525</v>
          </cell>
        </row>
        <row r="25">
          <cell r="C25" t="str">
            <v>FIN</v>
          </cell>
          <cell r="D25" t="str">
            <v>Finland</v>
          </cell>
          <cell r="E25">
            <v>8.4200000000000004E-3</v>
          </cell>
          <cell r="H25">
            <v>0.02</v>
          </cell>
        </row>
        <row r="26">
          <cell r="C26" t="str">
            <v>FRA</v>
          </cell>
          <cell r="D26" t="str">
            <v>France</v>
          </cell>
          <cell r="E26">
            <v>1.0370000000000001E-2</v>
          </cell>
          <cell r="G26" t="str">
            <v>as of Dec 06</v>
          </cell>
          <cell r="H26">
            <v>1.7500000000000002E-2</v>
          </cell>
        </row>
        <row r="27">
          <cell r="C27" t="str">
            <v>DEU</v>
          </cell>
          <cell r="D27" t="str">
            <v>Germany</v>
          </cell>
          <cell r="E27">
            <v>7.7999999999999996E-3</v>
          </cell>
          <cell r="H27">
            <v>0.01</v>
          </cell>
        </row>
        <row r="28">
          <cell r="C28" t="str">
            <v>GRC</v>
          </cell>
          <cell r="D28" t="str">
            <v>Greece</v>
          </cell>
          <cell r="E28">
            <v>7.0000000000000007E-2</v>
          </cell>
          <cell r="H28">
            <v>0.02</v>
          </cell>
        </row>
        <row r="29">
          <cell r="C29" t="str">
            <v>HKG</v>
          </cell>
          <cell r="D29" t="str">
            <v>Hong Kong SAR, China</v>
          </cell>
          <cell r="E29">
            <v>1.8190000000000001E-2</v>
          </cell>
          <cell r="H29">
            <v>1.84E-2</v>
          </cell>
        </row>
        <row r="30">
          <cell r="C30" t="str">
            <v>HUN</v>
          </cell>
          <cell r="D30" t="str">
            <v>Hungary</v>
          </cell>
          <cell r="E30">
            <v>3.6900000000000002E-2</v>
          </cell>
          <cell r="H30">
            <v>5.5E-2</v>
          </cell>
        </row>
        <row r="31">
          <cell r="C31" t="str">
            <v>IND</v>
          </cell>
          <cell r="D31" t="str">
            <v>India</v>
          </cell>
          <cell r="E31">
            <v>7.9399999999999998E-2</v>
          </cell>
          <cell r="H31">
            <v>8.4000000000000005E-2</v>
          </cell>
        </row>
        <row r="32">
          <cell r="C32" t="str">
            <v>IDN</v>
          </cell>
          <cell r="D32" t="str">
            <v>Indonesia</v>
          </cell>
          <cell r="E32">
            <v>7.8539999999999999E-2</v>
          </cell>
          <cell r="H32">
            <v>8.3750000000000005E-2</v>
          </cell>
        </row>
        <row r="33">
          <cell r="C33" t="str">
            <v>IRN</v>
          </cell>
          <cell r="D33" t="str">
            <v>Iran, Islamic Rep.</v>
          </cell>
          <cell r="H33" t="str">
            <v>na</v>
          </cell>
        </row>
        <row r="34">
          <cell r="C34" t="str">
            <v>IRQ</v>
          </cell>
          <cell r="D34" t="str">
            <v>Iraq</v>
          </cell>
          <cell r="H34">
            <v>5.8000000000000003E-2</v>
          </cell>
        </row>
        <row r="35">
          <cell r="C35" t="str">
            <v>IRL</v>
          </cell>
          <cell r="D35" t="str">
            <v>Ireland</v>
          </cell>
          <cell r="E35">
            <v>1.404E-2</v>
          </cell>
          <cell r="G35" t="str">
            <v>as of Dec 06</v>
          </cell>
          <cell r="H35">
            <v>3.4000000000000002E-2</v>
          </cell>
        </row>
        <row r="36">
          <cell r="C36" t="str">
            <v>ISR</v>
          </cell>
          <cell r="D36" t="str">
            <v>Israel</v>
          </cell>
          <cell r="E36">
            <v>2.3879999999999998E-2</v>
          </cell>
          <cell r="G36" t="str">
            <v>Trading price in Dec 7</v>
          </cell>
          <cell r="H36">
            <v>3.7499999999999999E-2</v>
          </cell>
        </row>
        <row r="37">
          <cell r="C37" t="str">
            <v>ITA</v>
          </cell>
          <cell r="D37" t="str">
            <v>Italy</v>
          </cell>
          <cell r="E37">
            <v>1.9820000000000001E-2</v>
          </cell>
          <cell r="H37">
            <v>2.5000000000000001E-2</v>
          </cell>
        </row>
        <row r="38">
          <cell r="C38" t="str">
            <v>JPN</v>
          </cell>
          <cell r="D38" t="str">
            <v>Japan</v>
          </cell>
          <cell r="E38">
            <v>4.3499999999999997E-3</v>
          </cell>
          <cell r="H38">
            <v>5.0000000000000001E-3</v>
          </cell>
        </row>
        <row r="39">
          <cell r="C39" t="str">
            <v>KAZ</v>
          </cell>
          <cell r="D39" t="str">
            <v>Kazakhstan</v>
          </cell>
          <cell r="H39">
            <v>7.1300000000000002E-2</v>
          </cell>
        </row>
        <row r="40">
          <cell r="C40" t="str">
            <v>KOR</v>
          </cell>
          <cell r="D40" t="str">
            <v>Korea, Rep.</v>
          </cell>
          <cell r="E40">
            <v>2.724E-2</v>
          </cell>
          <cell r="G40" t="str">
            <v>as of Dec 06</v>
          </cell>
          <cell r="H40">
            <v>0.03</v>
          </cell>
        </row>
        <row r="41">
          <cell r="C41" t="str">
            <v>KWT</v>
          </cell>
          <cell r="D41" t="str">
            <v>Kuwait</v>
          </cell>
          <cell r="H41">
            <v>3.125E-2</v>
          </cell>
        </row>
        <row r="42">
          <cell r="C42" t="str">
            <v>LBY</v>
          </cell>
          <cell r="D42" t="str">
            <v>Libya</v>
          </cell>
          <cell r="H42" t="str">
            <v>na</v>
          </cell>
        </row>
        <row r="43">
          <cell r="C43" t="str">
            <v>MYS</v>
          </cell>
          <cell r="D43" t="str">
            <v>Malaysia</v>
          </cell>
          <cell r="E43">
            <v>3.9350000000000003E-2</v>
          </cell>
          <cell r="H43">
            <v>4.181E-2</v>
          </cell>
        </row>
        <row r="44">
          <cell r="C44" t="str">
            <v>MEX</v>
          </cell>
          <cell r="D44" t="str">
            <v>Mexico</v>
          </cell>
          <cell r="E44">
            <v>6.0199999999999997E-2</v>
          </cell>
          <cell r="G44" t="str">
            <v>as of Dec 06; 3.35% for USD as of Dec 05</v>
          </cell>
          <cell r="H44">
            <v>0.1</v>
          </cell>
        </row>
        <row r="45">
          <cell r="C45" t="str">
            <v>MAR</v>
          </cell>
          <cell r="D45" t="str">
            <v>Morocco</v>
          </cell>
          <cell r="H45">
            <v>4.5499999999999999E-2</v>
          </cell>
        </row>
        <row r="46">
          <cell r="C46" t="str">
            <v>NLD</v>
          </cell>
          <cell r="D46" t="str">
            <v>Netherlands</v>
          </cell>
          <cell r="E46">
            <v>8.8500000000000002E-3</v>
          </cell>
          <cell r="G46" t="str">
            <v>as of Dec 06</v>
          </cell>
          <cell r="H46">
            <v>0.02</v>
          </cell>
        </row>
        <row r="47">
          <cell r="C47" t="str">
            <v>NZL</v>
          </cell>
          <cell r="D47" t="str">
            <v>New Zealand</v>
          </cell>
          <cell r="E47">
            <v>3.8699999999999998E-2</v>
          </cell>
          <cell r="G47" t="str">
            <v>Trading on Dec 07 2014</v>
          </cell>
          <cell r="H47">
            <v>5.5E-2</v>
          </cell>
        </row>
        <row r="48">
          <cell r="C48" t="str">
            <v>NGA</v>
          </cell>
          <cell r="D48" t="str">
            <v>Nigeria</v>
          </cell>
          <cell r="H48">
            <v>0.14199999999999999</v>
          </cell>
        </row>
        <row r="49">
          <cell r="C49" t="str">
            <v>NOR</v>
          </cell>
          <cell r="D49" t="str">
            <v>Norway</v>
          </cell>
          <cell r="E49">
            <v>1.8679999999999999E-2</v>
          </cell>
          <cell r="G49" t="str">
            <v>as of Dec 06</v>
          </cell>
          <cell r="H49">
            <v>0.03</v>
          </cell>
        </row>
        <row r="50">
          <cell r="C50" t="str">
            <v>OMN</v>
          </cell>
          <cell r="D50" t="str">
            <v>Oman</v>
          </cell>
          <cell r="H50">
            <v>5.5E-2</v>
          </cell>
        </row>
        <row r="51">
          <cell r="C51" t="str">
            <v>PAK</v>
          </cell>
          <cell r="D51" t="str">
            <v>Pakistan</v>
          </cell>
          <cell r="E51">
            <v>0.11649</v>
          </cell>
          <cell r="H51">
            <v>0.12</v>
          </cell>
        </row>
        <row r="52">
          <cell r="C52" t="str">
            <v>PER</v>
          </cell>
          <cell r="D52" t="str">
            <v>Peru</v>
          </cell>
          <cell r="E52">
            <v>5.3100000000000001E-2</v>
          </cell>
          <cell r="G52" t="str">
            <v>9 year bond</v>
          </cell>
          <cell r="H52">
            <v>7.3499999999999996E-2</v>
          </cell>
        </row>
        <row r="53">
          <cell r="C53" t="str">
            <v>PHL</v>
          </cell>
          <cell r="D53" t="str">
            <v>Philippines</v>
          </cell>
          <cell r="E53">
            <v>4.3229999999999998E-2</v>
          </cell>
          <cell r="H53">
            <v>0.13750000000000001</v>
          </cell>
        </row>
        <row r="54">
          <cell r="C54" t="str">
            <v>POL</v>
          </cell>
          <cell r="D54" t="str">
            <v>Poland</v>
          </cell>
          <cell r="E54">
            <v>2.6339999999999999E-2</v>
          </cell>
          <cell r="G54" t="str">
            <v>trading price on Dec 7 2014</v>
          </cell>
          <cell r="H54">
            <v>3.2500000000000001E-2</v>
          </cell>
        </row>
        <row r="55">
          <cell r="C55" t="str">
            <v>PRT</v>
          </cell>
          <cell r="D55" t="str">
            <v>Portugal</v>
          </cell>
          <cell r="E55">
            <v>2.7539999999999999E-2</v>
          </cell>
          <cell r="G55" t="str">
            <v>as of Dec 06</v>
          </cell>
          <cell r="H55">
            <v>5.6500000000000002E-2</v>
          </cell>
        </row>
        <row r="56">
          <cell r="C56" t="str">
            <v>PRI</v>
          </cell>
          <cell r="D56" t="str">
            <v>Puerto Rico</v>
          </cell>
          <cell r="H56" t="str">
            <v>na</v>
          </cell>
        </row>
        <row r="57">
          <cell r="C57" t="str">
            <v>QAT</v>
          </cell>
          <cell r="D57" t="str">
            <v>Qatar</v>
          </cell>
          <cell r="E57">
            <v>2.988E-2</v>
          </cell>
          <cell r="G57" t="str">
            <v>as of Dec 06</v>
          </cell>
          <cell r="H57">
            <v>3.5000000000000003E-2</v>
          </cell>
        </row>
        <row r="58">
          <cell r="C58" t="str">
            <v>ROM</v>
          </cell>
          <cell r="D58" t="str">
            <v>Romania</v>
          </cell>
          <cell r="E58">
            <v>3.7499999999999999E-2</v>
          </cell>
          <cell r="H58">
            <v>2.8750000000000001E-2</v>
          </cell>
        </row>
        <row r="59">
          <cell r="C59" t="str">
            <v>RUS</v>
          </cell>
          <cell r="D59" t="str">
            <v>Russian Federation</v>
          </cell>
          <cell r="E59">
            <v>0.1203</v>
          </cell>
          <cell r="H59">
            <v>7.0000000000000007E-2</v>
          </cell>
        </row>
        <row r="60">
          <cell r="C60" t="str">
            <v>SAU</v>
          </cell>
          <cell r="D60" t="str">
            <v>Saudi Arabia</v>
          </cell>
          <cell r="H60">
            <v>5.5E-2</v>
          </cell>
        </row>
        <row r="61">
          <cell r="C61" t="str">
            <v>SGP</v>
          </cell>
          <cell r="D61" t="str">
            <v>Singapore</v>
          </cell>
          <cell r="E61">
            <v>2.1850000000000001E-2</v>
          </cell>
          <cell r="G61" t="str">
            <v>as of Dec 06</v>
          </cell>
          <cell r="H61">
            <v>0.03</v>
          </cell>
        </row>
        <row r="62">
          <cell r="C62" t="str">
            <v>SVK</v>
          </cell>
          <cell r="D62" t="str">
            <v>Slovak Republic</v>
          </cell>
          <cell r="H62">
            <v>3.3750000000000002E-2</v>
          </cell>
        </row>
        <row r="63">
          <cell r="C63" t="str">
            <v>ZAF</v>
          </cell>
          <cell r="D63" t="str">
            <v>South Africa</v>
          </cell>
          <cell r="E63">
            <v>7.5300000000000006E-2</v>
          </cell>
          <cell r="H63">
            <v>0.105</v>
          </cell>
        </row>
        <row r="64">
          <cell r="C64" t="str">
            <v>ESP</v>
          </cell>
          <cell r="D64" t="str">
            <v>Spain</v>
          </cell>
          <cell r="E64">
            <v>1.8350000000000002E-2</v>
          </cell>
          <cell r="G64" t="str">
            <v>as of Dec 06</v>
          </cell>
          <cell r="H64">
            <v>2.75E-2</v>
          </cell>
        </row>
        <row r="65">
          <cell r="C65" t="str">
            <v>LKA</v>
          </cell>
          <cell r="D65" t="str">
            <v>Sri Lanka</v>
          </cell>
          <cell r="E65">
            <v>7.4069999999999997E-2</v>
          </cell>
          <cell r="G65" t="str">
            <v>5 year bond</v>
          </cell>
          <cell r="H65">
            <v>0.1</v>
          </cell>
        </row>
        <row r="66">
          <cell r="C66" t="str">
            <v>SWE</v>
          </cell>
          <cell r="D66" t="str">
            <v>Sweden</v>
          </cell>
          <cell r="E66">
            <v>1.098E-2</v>
          </cell>
          <cell r="G66" t="str">
            <v>trading price on Dec 7 2014</v>
          </cell>
          <cell r="H66">
            <v>2.5000000000000001E-2</v>
          </cell>
        </row>
        <row r="67">
          <cell r="C67" t="str">
            <v>CHE</v>
          </cell>
          <cell r="D67" t="str">
            <v>Switzerland</v>
          </cell>
          <cell r="E67">
            <v>3.16E-3</v>
          </cell>
          <cell r="H67">
            <v>1.2500000000000001E-2</v>
          </cell>
        </row>
        <row r="68">
          <cell r="C68" t="str">
            <v>THA</v>
          </cell>
          <cell r="D68" t="str">
            <v>Thailand</v>
          </cell>
          <cell r="E68">
            <v>3.04E-2</v>
          </cell>
          <cell r="G68" t="str">
            <v>as of Dec 04</v>
          </cell>
          <cell r="H68">
            <v>3.85E-2</v>
          </cell>
        </row>
        <row r="69">
          <cell r="C69" t="str">
            <v>TUR</v>
          </cell>
          <cell r="D69" t="str">
            <v>Turkey</v>
          </cell>
          <cell r="E69">
            <v>7.9699999999999993E-2</v>
          </cell>
          <cell r="H69">
            <v>0.09</v>
          </cell>
        </row>
        <row r="70">
          <cell r="C70" t="str">
            <v>UKR</v>
          </cell>
          <cell r="D70" t="str">
            <v>Ukraine</v>
          </cell>
          <cell r="H70">
            <v>7.4999999999999997E-2</v>
          </cell>
        </row>
        <row r="71">
          <cell r="C71" t="str">
            <v>ARE</v>
          </cell>
          <cell r="D71" t="str">
            <v>United Arab Emirates</v>
          </cell>
          <cell r="H71" t="str">
            <v>na</v>
          </cell>
        </row>
        <row r="72">
          <cell r="C72" t="str">
            <v>GBR</v>
          </cell>
          <cell r="D72" t="str">
            <v>United Kingdom</v>
          </cell>
          <cell r="E72">
            <v>2.0199999999999999E-2</v>
          </cell>
          <cell r="G72" t="str">
            <v>as of Dec 06</v>
          </cell>
          <cell r="H72">
            <v>2.75E-2</v>
          </cell>
        </row>
        <row r="73">
          <cell r="C73" t="str">
            <v>USA</v>
          </cell>
          <cell r="D73" t="str">
            <v>United States</v>
          </cell>
          <cell r="E73">
            <v>2.2159999999999999E-2</v>
          </cell>
          <cell r="G73" t="str">
            <v>as of Dec 10</v>
          </cell>
          <cell r="H73">
            <v>2.2499999999999999E-2</v>
          </cell>
        </row>
        <row r="74">
          <cell r="C74" t="str">
            <v>VEN</v>
          </cell>
          <cell r="D74" t="str">
            <v>Venezuela, RB</v>
          </cell>
          <cell r="E74">
            <v>0.12024</v>
          </cell>
          <cell r="G74" t="str">
            <v>as of Dec 04</v>
          </cell>
          <cell r="H74">
            <v>7.7499999999999999E-2</v>
          </cell>
        </row>
        <row r="75">
          <cell r="C75" t="str">
            <v>VNM</v>
          </cell>
          <cell r="D75" t="str">
            <v>Vietnam</v>
          </cell>
          <cell r="E75">
            <v>7.0139999999999994E-2</v>
          </cell>
          <cell r="H75">
            <v>6.4000000000000001E-2</v>
          </cell>
        </row>
      </sheetData>
      <sheetData sheetId="8">
        <row r="3">
          <cell r="B3" t="str">
            <v>AFG</v>
          </cell>
          <cell r="C3" t="str">
            <v>Afghanistan</v>
          </cell>
          <cell r="D3">
            <v>238279092944.19</v>
          </cell>
          <cell r="E3">
            <v>168796698047.92999</v>
          </cell>
          <cell r="F3" t="str">
            <v>Southern Asia</v>
          </cell>
        </row>
        <row r="4">
          <cell r="B4" t="str">
            <v>AGO</v>
          </cell>
          <cell r="C4" t="str">
            <v>Angola</v>
          </cell>
          <cell r="D4">
            <v>1160258443703.3999</v>
          </cell>
          <cell r="E4">
            <v>410181670524.79999</v>
          </cell>
          <cell r="F4" t="str">
            <v>Middle Africa</v>
          </cell>
        </row>
        <row r="5">
          <cell r="B5" t="str">
            <v>ALB</v>
          </cell>
          <cell r="C5" t="str">
            <v>Albania</v>
          </cell>
          <cell r="D5">
            <v>308073731835.46997</v>
          </cell>
          <cell r="E5">
            <v>207792716967</v>
          </cell>
          <cell r="F5" t="str">
            <v>Southern Europe</v>
          </cell>
        </row>
        <row r="6">
          <cell r="B6" t="str">
            <v>ARM</v>
          </cell>
          <cell r="C6" t="str">
            <v>Armenia</v>
          </cell>
          <cell r="D6">
            <v>912562112566.90002</v>
          </cell>
          <cell r="E6">
            <v>446833170099.20001</v>
          </cell>
          <cell r="F6" t="str">
            <v>Western Asia</v>
          </cell>
        </row>
        <row r="7">
          <cell r="B7" t="str">
            <v>ATG</v>
          </cell>
          <cell r="C7" t="str">
            <v>Antigua and Barbuda</v>
          </cell>
          <cell r="D7">
            <v>637642939.499488</v>
          </cell>
          <cell r="E7">
            <v>180251575.559488</v>
          </cell>
          <cell r="F7" t="str">
            <v>Caribbean</v>
          </cell>
        </row>
        <row r="8">
          <cell r="B8" t="str">
            <v>AUS</v>
          </cell>
          <cell r="C8" t="str">
            <v>Australia</v>
          </cell>
          <cell r="D8">
            <v>63200000000</v>
          </cell>
          <cell r="E8">
            <v>63018000000</v>
          </cell>
          <cell r="F8" t="str">
            <v>Australia and New Zealand</v>
          </cell>
        </row>
        <row r="9">
          <cell r="B9" t="str">
            <v>AZE</v>
          </cell>
          <cell r="C9" t="str">
            <v>Azerbaijan</v>
          </cell>
          <cell r="D9">
            <v>11793511852.1</v>
          </cell>
          <cell r="E9">
            <v>11033734471.83</v>
          </cell>
          <cell r="F9" t="str">
            <v>Western Asia</v>
          </cell>
        </row>
        <row r="10">
          <cell r="B10" t="str">
            <v>BDI</v>
          </cell>
          <cell r="C10" t="str">
            <v>Burundi</v>
          </cell>
          <cell r="D10">
            <v>303348000000</v>
          </cell>
          <cell r="E10">
            <v>211683700000</v>
          </cell>
          <cell r="F10" t="str">
            <v>Eastern Africa</v>
          </cell>
        </row>
        <row r="11">
          <cell r="B11" t="str">
            <v>BGD</v>
          </cell>
          <cell r="C11" t="str">
            <v>Bangladesh</v>
          </cell>
          <cell r="D11">
            <v>1204540000000</v>
          </cell>
          <cell r="E11">
            <v>819032000000</v>
          </cell>
          <cell r="F11" t="str">
            <v>Southern Asia</v>
          </cell>
        </row>
        <row r="12">
          <cell r="B12" t="str">
            <v>BIH</v>
          </cell>
          <cell r="C12" t="str">
            <v>Bosnia and Herzegovina</v>
          </cell>
          <cell r="D12">
            <v>6400995027.7799997</v>
          </cell>
          <cell r="E12">
            <v>2909858088.3000002</v>
          </cell>
          <cell r="F12" t="str">
            <v>Southern Europe</v>
          </cell>
        </row>
        <row r="13">
          <cell r="B13" t="str">
            <v>BLR</v>
          </cell>
          <cell r="C13" t="str">
            <v>Belarus</v>
          </cell>
          <cell r="D13">
            <v>34388380200000</v>
          </cell>
          <cell r="E13">
            <v>17892860700000</v>
          </cell>
          <cell r="F13" t="str">
            <v>Eastern Europe</v>
          </cell>
        </row>
        <row r="14">
          <cell r="B14" t="str">
            <v>BLZ</v>
          </cell>
          <cell r="C14" t="str">
            <v>Belize</v>
          </cell>
          <cell r="D14">
            <v>658348226.98000002</v>
          </cell>
          <cell r="E14">
            <v>262467155.37</v>
          </cell>
          <cell r="F14" t="str">
            <v>Central America</v>
          </cell>
        </row>
        <row r="15">
          <cell r="B15" t="str">
            <v>BOL</v>
          </cell>
          <cell r="C15" t="str">
            <v>Bolivia</v>
          </cell>
          <cell r="D15">
            <v>70220602121.227295</v>
          </cell>
          <cell r="E15">
            <v>37001012189.349998</v>
          </cell>
          <cell r="F15" t="str">
            <v>South America</v>
          </cell>
        </row>
        <row r="16">
          <cell r="B16" t="str">
            <v>BRA</v>
          </cell>
          <cell r="C16" t="str">
            <v>Brazil</v>
          </cell>
          <cell r="D16">
            <v>574550390081.08398</v>
          </cell>
          <cell r="E16">
            <v>204052000000</v>
          </cell>
          <cell r="F16" t="str">
            <v>South America</v>
          </cell>
        </row>
        <row r="17">
          <cell r="B17" t="str">
            <v>BRB</v>
          </cell>
          <cell r="C17" t="str">
            <v>Barbados</v>
          </cell>
          <cell r="D17" t="str">
            <v>NA</v>
          </cell>
          <cell r="E17" t="str">
            <v>NA</v>
          </cell>
          <cell r="F17" t="str">
            <v>Caribbean</v>
          </cell>
        </row>
        <row r="18">
          <cell r="B18" t="str">
            <v>BRN</v>
          </cell>
          <cell r="C18" t="str">
            <v>Brunei Darussalam</v>
          </cell>
          <cell r="D18">
            <v>2970924402.5700002</v>
          </cell>
          <cell r="E18">
            <v>1219734582</v>
          </cell>
          <cell r="F18" t="str">
            <v>South-Eastern Asia</v>
          </cell>
        </row>
        <row r="19">
          <cell r="B19" t="str">
            <v>BTN</v>
          </cell>
          <cell r="C19" t="str">
            <v>Bhutan</v>
          </cell>
          <cell r="D19">
            <v>21953069251.110001</v>
          </cell>
          <cell r="E19">
            <v>7318291568</v>
          </cell>
          <cell r="F19" t="str">
            <v>Southern Asia</v>
          </cell>
        </row>
        <row r="20">
          <cell r="B20" t="str">
            <v>BWA</v>
          </cell>
          <cell r="C20" t="str">
            <v>Botswana</v>
          </cell>
          <cell r="D20">
            <v>12899960556.629999</v>
          </cell>
          <cell r="E20">
            <v>2381515837</v>
          </cell>
          <cell r="F20" t="str">
            <v>Southern Africa</v>
          </cell>
        </row>
        <row r="21">
          <cell r="B21" t="str">
            <v>CAF</v>
          </cell>
          <cell r="C21" t="str">
            <v>Central African Republic</v>
          </cell>
          <cell r="D21">
            <v>133133000000</v>
          </cell>
          <cell r="E21">
            <v>124191000000</v>
          </cell>
          <cell r="F21" t="str">
            <v>Middle Africa</v>
          </cell>
        </row>
        <row r="22">
          <cell r="B22" t="str">
            <v>CAN</v>
          </cell>
          <cell r="C22" t="str">
            <v>Canada</v>
          </cell>
          <cell r="D22">
            <v>66802669000</v>
          </cell>
          <cell r="E22">
            <v>66615938000</v>
          </cell>
          <cell r="F22" t="str">
            <v>Northern America</v>
          </cell>
        </row>
        <row r="23">
          <cell r="B23" t="str">
            <v>CHL</v>
          </cell>
          <cell r="C23" t="str">
            <v>Chile</v>
          </cell>
          <cell r="D23">
            <v>8754473910399</v>
          </cell>
          <cell r="E23">
            <v>6917607392244</v>
          </cell>
          <cell r="F23" t="str">
            <v>South America</v>
          </cell>
        </row>
        <row r="24">
          <cell r="B24" t="str">
            <v>CMR</v>
          </cell>
          <cell r="C24" t="str">
            <v>Cameroon</v>
          </cell>
          <cell r="D24">
            <v>1349750000000</v>
          </cell>
          <cell r="E24">
            <v>707067000000</v>
          </cell>
          <cell r="F24" t="str">
            <v>Middle Africa</v>
          </cell>
        </row>
        <row r="25">
          <cell r="B25" t="str">
            <v>COG</v>
          </cell>
          <cell r="C25" t="str">
            <v>Congo, Rep.</v>
          </cell>
          <cell r="D25">
            <v>1157886000000</v>
          </cell>
          <cell r="E25">
            <v>682332000000</v>
          </cell>
          <cell r="F25" t="str">
            <v>Middle Africa</v>
          </cell>
        </row>
        <row r="26">
          <cell r="B26" t="str">
            <v>COL</v>
          </cell>
          <cell r="C26" t="str">
            <v>Colombia</v>
          </cell>
          <cell r="D26">
            <v>65098798163000</v>
          </cell>
          <cell r="E26">
            <v>49095480002000</v>
          </cell>
          <cell r="F26" t="str">
            <v>South America</v>
          </cell>
        </row>
        <row r="27">
          <cell r="B27" t="str">
            <v>COM</v>
          </cell>
          <cell r="C27" t="str">
            <v>Comoros</v>
          </cell>
          <cell r="D27">
            <v>45613655086</v>
          </cell>
          <cell r="E27">
            <v>23911524030</v>
          </cell>
          <cell r="F27" t="str">
            <v>Eastern Africa</v>
          </cell>
        </row>
        <row r="28">
          <cell r="B28" t="str">
            <v>CRI</v>
          </cell>
          <cell r="C28" t="str">
            <v>Costa Rica</v>
          </cell>
          <cell r="D28">
            <v>5414682469969.71</v>
          </cell>
          <cell r="E28">
            <v>921450814198.75</v>
          </cell>
          <cell r="F28" t="str">
            <v>Central America</v>
          </cell>
        </row>
        <row r="29">
          <cell r="B29" t="str">
            <v>DMA</v>
          </cell>
          <cell r="C29" t="str">
            <v>Dominica</v>
          </cell>
          <cell r="D29">
            <v>218524042.27315399</v>
          </cell>
          <cell r="E29">
            <v>62802791.793154202</v>
          </cell>
          <cell r="F29" t="str">
            <v>Caribbean</v>
          </cell>
        </row>
        <row r="30">
          <cell r="B30" t="str">
            <v>DOM</v>
          </cell>
          <cell r="C30" t="str">
            <v>Dominican Republic</v>
          </cell>
          <cell r="D30">
            <v>254900742220.95001</v>
          </cell>
          <cell r="E30">
            <v>93747168517.339996</v>
          </cell>
          <cell r="F30" t="str">
            <v>Caribbean</v>
          </cell>
        </row>
        <row r="31">
          <cell r="B31" t="str">
            <v>DZA</v>
          </cell>
          <cell r="C31" t="str">
            <v>Algeria</v>
          </cell>
          <cell r="D31">
            <v>4137803834295.1802</v>
          </cell>
          <cell r="E31">
            <v>3247647680263.3799</v>
          </cell>
          <cell r="F31" t="str">
            <v>Northern Africa</v>
          </cell>
        </row>
        <row r="32">
          <cell r="B32" t="str">
            <v>ECU</v>
          </cell>
          <cell r="C32" t="str">
            <v>Ecuador</v>
          </cell>
          <cell r="D32">
            <v>4852995722</v>
          </cell>
          <cell r="E32">
            <v>87330005</v>
          </cell>
          <cell r="F32" t="str">
            <v>South America</v>
          </cell>
        </row>
        <row r="33">
          <cell r="B33" t="str">
            <v>EGY</v>
          </cell>
          <cell r="C33" t="str">
            <v>Egypt, Arab Rep.</v>
          </cell>
          <cell r="D33">
            <v>406069005300</v>
          </cell>
          <cell r="E33">
            <v>264882078300</v>
          </cell>
          <cell r="F33" t="str">
            <v>Northern Africa</v>
          </cell>
        </row>
        <row r="34">
          <cell r="B34" t="str">
            <v>ERI</v>
          </cell>
          <cell r="C34" t="str">
            <v>Eritrea</v>
          </cell>
          <cell r="D34" t="str">
            <v>NA</v>
          </cell>
          <cell r="E34" t="str">
            <v>NA</v>
          </cell>
          <cell r="F34" t="str">
            <v>Eastern Africa</v>
          </cell>
        </row>
        <row r="35">
          <cell r="B35" t="str">
            <v>FJI</v>
          </cell>
          <cell r="C35" t="str">
            <v>Fiji</v>
          </cell>
          <cell r="D35">
            <v>1667358235.78</v>
          </cell>
          <cell r="E35">
            <v>572070297.90999997</v>
          </cell>
          <cell r="F35" t="str">
            <v>Melanesia</v>
          </cell>
        </row>
        <row r="36">
          <cell r="B36" t="str">
            <v>GAB</v>
          </cell>
          <cell r="C36" t="str">
            <v>Gabon</v>
          </cell>
          <cell r="D36">
            <v>899526000000</v>
          </cell>
          <cell r="E36">
            <v>467462000000</v>
          </cell>
          <cell r="F36" t="str">
            <v>Middle Africa</v>
          </cell>
        </row>
        <row r="37">
          <cell r="B37" t="str">
            <v>GEO</v>
          </cell>
          <cell r="C37" t="str">
            <v>Georgia</v>
          </cell>
          <cell r="D37">
            <v>3989083316.8151999</v>
          </cell>
          <cell r="E37">
            <v>2351552551.23</v>
          </cell>
          <cell r="F37" t="str">
            <v>Western Asia</v>
          </cell>
        </row>
        <row r="38">
          <cell r="B38" t="str">
            <v>GHA</v>
          </cell>
          <cell r="C38" t="str">
            <v>Ghana</v>
          </cell>
          <cell r="D38">
            <v>11394699593.690001</v>
          </cell>
          <cell r="E38">
            <v>6197407040.3800001</v>
          </cell>
          <cell r="F38" t="str">
            <v>Western Africa</v>
          </cell>
        </row>
        <row r="39">
          <cell r="B39" t="str">
            <v>GMB</v>
          </cell>
          <cell r="C39" t="str">
            <v>Gambia, The</v>
          </cell>
          <cell r="D39">
            <v>5382565418.6999998</v>
          </cell>
          <cell r="E39">
            <v>3635453180.3000002</v>
          </cell>
          <cell r="F39" t="str">
            <v>Western Africa</v>
          </cell>
        </row>
        <row r="40">
          <cell r="B40" t="str">
            <v>GNQ</v>
          </cell>
          <cell r="C40" t="str">
            <v>Equatorial Guinea</v>
          </cell>
          <cell r="D40">
            <v>1254275000000</v>
          </cell>
          <cell r="E40">
            <v>310149000000</v>
          </cell>
          <cell r="F40" t="str">
            <v>Middle Africa</v>
          </cell>
        </row>
        <row r="41">
          <cell r="B41" t="str">
            <v>GRD</v>
          </cell>
          <cell r="C41" t="str">
            <v>Grenada</v>
          </cell>
          <cell r="D41">
            <v>378857251.177311</v>
          </cell>
          <cell r="E41">
            <v>162104469.65731099</v>
          </cell>
          <cell r="F41" t="str">
            <v>Caribbean</v>
          </cell>
        </row>
        <row r="42">
          <cell r="B42" t="str">
            <v>GTM</v>
          </cell>
          <cell r="C42" t="str">
            <v>Guatemala</v>
          </cell>
          <cell r="D42">
            <v>57301918372.559998</v>
          </cell>
          <cell r="E42">
            <v>27130286162.84</v>
          </cell>
          <cell r="F42" t="str">
            <v>Central America</v>
          </cell>
        </row>
        <row r="43">
          <cell r="B43" t="str">
            <v>GUY</v>
          </cell>
          <cell r="C43" t="str">
            <v>Guyana</v>
          </cell>
          <cell r="D43">
            <v>114664456547</v>
          </cell>
          <cell r="E43">
            <v>67198514088</v>
          </cell>
          <cell r="F43" t="str">
            <v>South America</v>
          </cell>
        </row>
        <row r="44">
          <cell r="B44" t="str">
            <v>HND</v>
          </cell>
          <cell r="C44" t="str">
            <v>Honduras</v>
          </cell>
          <cell r="D44">
            <v>76105845586.119995</v>
          </cell>
          <cell r="E44">
            <v>23600423782.549999</v>
          </cell>
          <cell r="F44" t="str">
            <v>Central America</v>
          </cell>
        </row>
        <row r="45">
          <cell r="B45" t="str">
            <v>HRV</v>
          </cell>
          <cell r="C45" t="str">
            <v>Croatia</v>
          </cell>
          <cell r="D45">
            <v>67405000000</v>
          </cell>
          <cell r="E45">
            <v>21985000000</v>
          </cell>
          <cell r="F45" t="str">
            <v>Southern Europe</v>
          </cell>
        </row>
        <row r="46">
          <cell r="B46" t="str">
            <v>HTI</v>
          </cell>
          <cell r="C46" t="str">
            <v>Haiti</v>
          </cell>
          <cell r="D46">
            <v>92334405534.620605</v>
          </cell>
          <cell r="E46">
            <v>28951583985.490002</v>
          </cell>
          <cell r="F46" t="str">
            <v>Caribbean</v>
          </cell>
        </row>
        <row r="47">
          <cell r="B47" t="str">
            <v>IDN</v>
          </cell>
          <cell r="C47" t="str">
            <v>Indonesia</v>
          </cell>
          <cell r="D47">
            <v>891612465188152</v>
          </cell>
          <cell r="E47">
            <v>500020357096028</v>
          </cell>
          <cell r="F47" t="str">
            <v>South-Eastern Asia</v>
          </cell>
        </row>
        <row r="48">
          <cell r="B48" t="str">
            <v>IRQ</v>
          </cell>
          <cell r="C48" t="str">
            <v>Iraq</v>
          </cell>
          <cell r="D48">
            <v>73259280000000</v>
          </cell>
          <cell r="E48">
            <v>40630036000000</v>
          </cell>
          <cell r="F48" t="str">
            <v>Western Asia</v>
          </cell>
        </row>
        <row r="49">
          <cell r="B49" t="str">
            <v>ISL</v>
          </cell>
          <cell r="C49" t="str">
            <v>Iceland</v>
          </cell>
          <cell r="D49">
            <v>116930942270</v>
          </cell>
          <cell r="E49">
            <v>47015508000</v>
          </cell>
          <cell r="F49" t="str">
            <v>Northern Europe</v>
          </cell>
        </row>
        <row r="50">
          <cell r="B50" t="str">
            <v>JAM</v>
          </cell>
          <cell r="C50" t="str">
            <v>Jamaica</v>
          </cell>
          <cell r="D50">
            <v>169862567000</v>
          </cell>
          <cell r="E50">
            <v>69801724000</v>
          </cell>
          <cell r="F50" t="str">
            <v>Caribbean</v>
          </cell>
        </row>
        <row r="51">
          <cell r="B51" t="str">
            <v>JPN</v>
          </cell>
          <cell r="C51" t="str">
            <v>Japan</v>
          </cell>
          <cell r="D51">
            <v>201847200000000</v>
          </cell>
          <cell r="E51">
            <v>94769600000000</v>
          </cell>
          <cell r="F51" t="str">
            <v>Eastern Asia</v>
          </cell>
        </row>
        <row r="52">
          <cell r="B52" t="str">
            <v>KAZ</v>
          </cell>
          <cell r="C52" t="str">
            <v>Kazakhstan</v>
          </cell>
          <cell r="D52">
            <v>2825960601275.1201</v>
          </cell>
          <cell r="E52">
            <v>1762906869503.49</v>
          </cell>
          <cell r="F52" t="str">
            <v>Central Asia</v>
          </cell>
        </row>
        <row r="53">
          <cell r="B53" t="str">
            <v>KEN</v>
          </cell>
          <cell r="C53" t="str">
            <v>Kenya</v>
          </cell>
          <cell r="D53">
            <v>320762472138.34998</v>
          </cell>
          <cell r="E53">
            <v>209989797227.64999</v>
          </cell>
          <cell r="F53" t="str">
            <v>Eastern Africa</v>
          </cell>
        </row>
        <row r="54">
          <cell r="B54" t="str">
            <v>KHM</v>
          </cell>
          <cell r="C54" t="str">
            <v>Cambodia</v>
          </cell>
          <cell r="D54">
            <v>14776976648549</v>
          </cell>
          <cell r="E54">
            <v>4794549957000</v>
          </cell>
          <cell r="F54" t="str">
            <v>South-Eastern Asia</v>
          </cell>
        </row>
        <row r="55">
          <cell r="B55" t="str">
            <v>KNA</v>
          </cell>
          <cell r="C55" t="str">
            <v>St. Kitts and Nevis</v>
          </cell>
          <cell r="D55">
            <v>647419956.87179005</v>
          </cell>
          <cell r="E55">
            <v>162768425.16179001</v>
          </cell>
          <cell r="F55" t="str">
            <v>Caribbean</v>
          </cell>
        </row>
        <row r="56">
          <cell r="B56" t="str">
            <v>KOR</v>
          </cell>
          <cell r="C56" t="str">
            <v>Korea, Rep.</v>
          </cell>
          <cell r="D56">
            <v>104262012400000</v>
          </cell>
          <cell r="E56">
            <v>63242309400000</v>
          </cell>
          <cell r="F56" t="str">
            <v>Eastern Asia</v>
          </cell>
        </row>
        <row r="57">
          <cell r="B57" t="str">
            <v>KWT</v>
          </cell>
          <cell r="C57" t="str">
            <v>Kuwait</v>
          </cell>
          <cell r="D57">
            <v>6831906500</v>
          </cell>
          <cell r="E57">
            <v>1481254500</v>
          </cell>
          <cell r="F57" t="str">
            <v>Western Asia</v>
          </cell>
        </row>
        <row r="58">
          <cell r="B58" t="str">
            <v>LCA</v>
          </cell>
          <cell r="C58" t="str">
            <v>St. Lucia</v>
          </cell>
          <cell r="D58">
            <v>483640355.93323898</v>
          </cell>
          <cell r="E58">
            <v>239328303.87323901</v>
          </cell>
          <cell r="F58" t="str">
            <v>Caribbean</v>
          </cell>
        </row>
        <row r="59">
          <cell r="B59" t="str">
            <v>LSO</v>
          </cell>
          <cell r="C59" t="str">
            <v>Lesotho</v>
          </cell>
          <cell r="D59">
            <v>1506303405.8299999</v>
          </cell>
          <cell r="E59">
            <v>1197971045.1600001</v>
          </cell>
          <cell r="F59" t="str">
            <v>Southern Africa</v>
          </cell>
        </row>
        <row r="60">
          <cell r="B60" t="str">
            <v>MAC</v>
          </cell>
          <cell r="C60" t="str">
            <v>Macao SAR, China</v>
          </cell>
          <cell r="D60">
            <v>25546974000</v>
          </cell>
          <cell r="E60">
            <v>10742902000</v>
          </cell>
          <cell r="F60" t="str">
            <v>Eastern Asia</v>
          </cell>
        </row>
        <row r="61">
          <cell r="B61" t="str">
            <v>MAR</v>
          </cell>
          <cell r="C61" t="str">
            <v>Morocco</v>
          </cell>
          <cell r="D61">
            <v>205097964600</v>
          </cell>
          <cell r="E61">
            <v>182079841900</v>
          </cell>
          <cell r="F61" t="str">
            <v>Northern Africa</v>
          </cell>
        </row>
        <row r="62">
          <cell r="B62" t="str">
            <v>MDA</v>
          </cell>
          <cell r="C62" t="str">
            <v>Moldova</v>
          </cell>
          <cell r="D62">
            <v>26077676429.610001</v>
          </cell>
          <cell r="E62">
            <v>19040704507.610001</v>
          </cell>
          <cell r="F62" t="str">
            <v>Eastern Europe</v>
          </cell>
        </row>
        <row r="63">
          <cell r="B63" t="str">
            <v>MDV</v>
          </cell>
          <cell r="C63" t="str">
            <v>Maldives</v>
          </cell>
          <cell r="D63">
            <v>9628721865.0799999</v>
          </cell>
          <cell r="E63">
            <v>3252432252.9000001</v>
          </cell>
          <cell r="F63" t="str">
            <v>Southern Asia</v>
          </cell>
        </row>
        <row r="64">
          <cell r="B64" t="str">
            <v>MEX</v>
          </cell>
          <cell r="C64" t="str">
            <v>Mexico</v>
          </cell>
          <cell r="D64">
            <v>917875794234.56995</v>
          </cell>
          <cell r="E64">
            <v>917875174866.77002</v>
          </cell>
          <cell r="F64" t="str">
            <v>Central America</v>
          </cell>
        </row>
        <row r="65">
          <cell r="B65" t="str">
            <v>MKD</v>
          </cell>
          <cell r="C65" t="str">
            <v>Macedonia, FYR</v>
          </cell>
          <cell r="D65">
            <v>58933640563.964897</v>
          </cell>
          <cell r="E65">
            <v>25045400390.625</v>
          </cell>
          <cell r="F65" t="str">
            <v>Southern Europe</v>
          </cell>
        </row>
        <row r="66">
          <cell r="B66" t="str">
            <v>MNG</v>
          </cell>
          <cell r="C66" t="str">
            <v>Mongolia</v>
          </cell>
          <cell r="D66">
            <v>3337854739728.75</v>
          </cell>
          <cell r="E66">
            <v>841076512000</v>
          </cell>
          <cell r="F66" t="str">
            <v>Eastern Asia</v>
          </cell>
        </row>
        <row r="67">
          <cell r="B67" t="str">
            <v>MOZ</v>
          </cell>
          <cell r="C67" t="str">
            <v>Mozambique</v>
          </cell>
          <cell r="D67">
            <v>47537835337</v>
          </cell>
          <cell r="E67">
            <v>30351146533</v>
          </cell>
          <cell r="F67" t="str">
            <v>Eastern Africa</v>
          </cell>
        </row>
        <row r="68">
          <cell r="B68" t="str">
            <v>MUS</v>
          </cell>
          <cell r="C68" t="str">
            <v>Mauritius</v>
          </cell>
          <cell r="D68">
            <v>62350012214.779999</v>
          </cell>
          <cell r="E68">
            <v>30127650675.849998</v>
          </cell>
          <cell r="F68" t="str">
            <v>Eastern Africa</v>
          </cell>
        </row>
        <row r="69">
          <cell r="B69" t="str">
            <v>MYS</v>
          </cell>
          <cell r="C69" t="str">
            <v>Malaysia</v>
          </cell>
          <cell r="D69">
            <v>115825380572.83</v>
          </cell>
          <cell r="E69">
            <v>73030832546.509995</v>
          </cell>
          <cell r="F69" t="str">
            <v>South-Eastern Asia</v>
          </cell>
        </row>
        <row r="70">
          <cell r="B70" t="str">
            <v>NAM</v>
          </cell>
          <cell r="C70" t="str">
            <v>Namibia</v>
          </cell>
          <cell r="D70">
            <v>4942286176.3500004</v>
          </cell>
          <cell r="E70">
            <v>3373291608.8800001</v>
          </cell>
          <cell r="F70" t="str">
            <v>Southern Africa</v>
          </cell>
        </row>
        <row r="71">
          <cell r="B71" t="str">
            <v>NGA</v>
          </cell>
          <cell r="C71" t="str">
            <v>Nigeria</v>
          </cell>
          <cell r="D71">
            <v>5443028494689.2695</v>
          </cell>
          <cell r="E71">
            <v>1776813160087.52</v>
          </cell>
          <cell r="F71" t="str">
            <v>Western Africa</v>
          </cell>
        </row>
        <row r="72">
          <cell r="B72" t="str">
            <v>NIC</v>
          </cell>
          <cell r="C72" t="str">
            <v>Nicaragua</v>
          </cell>
          <cell r="D72">
            <v>41303653311</v>
          </cell>
          <cell r="E72">
            <v>14410534755</v>
          </cell>
          <cell r="F72" t="str">
            <v>Central America</v>
          </cell>
        </row>
        <row r="73">
          <cell r="B73" t="str">
            <v>NPL</v>
          </cell>
          <cell r="C73" t="str">
            <v>Nepal</v>
          </cell>
          <cell r="D73">
            <v>381845860857.13</v>
          </cell>
          <cell r="E73">
            <v>252087250308.92001</v>
          </cell>
          <cell r="F73" t="str">
            <v>Southern Asia</v>
          </cell>
        </row>
        <row r="74">
          <cell r="B74" t="str">
            <v>OMN</v>
          </cell>
          <cell r="C74" t="str">
            <v>Oman</v>
          </cell>
          <cell r="D74">
            <v>2652367427</v>
          </cell>
          <cell r="E74">
            <v>1342693131</v>
          </cell>
          <cell r="F74" t="str">
            <v>Western Asia</v>
          </cell>
        </row>
        <row r="75">
          <cell r="B75" t="str">
            <v>PAK</v>
          </cell>
          <cell r="C75" t="str">
            <v>Pakistan</v>
          </cell>
          <cell r="D75">
            <v>2708665535086.4502</v>
          </cell>
          <cell r="E75">
            <v>2212091526000</v>
          </cell>
          <cell r="F75" t="str">
            <v>Southern Asia</v>
          </cell>
        </row>
        <row r="76">
          <cell r="B76" t="str">
            <v>PHL</v>
          </cell>
          <cell r="C76" t="str">
            <v>Philippines</v>
          </cell>
          <cell r="D76">
            <v>1926202107797.3899</v>
          </cell>
          <cell r="E76">
            <v>797451937452.85999</v>
          </cell>
          <cell r="F76" t="str">
            <v>South-Eastern Asia</v>
          </cell>
        </row>
        <row r="77">
          <cell r="B77" t="str">
            <v>PNG</v>
          </cell>
          <cell r="C77" t="str">
            <v>Papua New Guinea</v>
          </cell>
          <cell r="D77">
            <v>3853003837.9499998</v>
          </cell>
          <cell r="E77">
            <v>1749226167.73</v>
          </cell>
          <cell r="F77" t="str">
            <v>Melanesia</v>
          </cell>
        </row>
        <row r="78">
          <cell r="B78" t="str">
            <v>PRY</v>
          </cell>
          <cell r="C78" t="str">
            <v>Paraguay</v>
          </cell>
          <cell r="D78">
            <v>18520472301604.801</v>
          </cell>
          <cell r="E78">
            <v>9743949676383</v>
          </cell>
          <cell r="F78" t="str">
            <v>South America</v>
          </cell>
        </row>
        <row r="79">
          <cell r="B79" t="str">
            <v>QAT</v>
          </cell>
          <cell r="C79" t="str">
            <v>Qatar</v>
          </cell>
          <cell r="D79">
            <v>44038847000</v>
          </cell>
          <cell r="E79">
            <v>12340440000</v>
          </cell>
          <cell r="F79" t="str">
            <v>Western Asia</v>
          </cell>
        </row>
        <row r="80">
          <cell r="B80" t="str">
            <v>ROM</v>
          </cell>
          <cell r="C80" t="str">
            <v>Romania</v>
          </cell>
          <cell r="D80">
            <v>68665955884</v>
          </cell>
          <cell r="E80">
            <v>40316705622</v>
          </cell>
          <cell r="F80" t="str">
            <v>Eastern Europe</v>
          </cell>
        </row>
        <row r="81">
          <cell r="B81" t="str">
            <v>RUS</v>
          </cell>
          <cell r="C81" t="str">
            <v>Russian Federation</v>
          </cell>
          <cell r="D81">
            <v>10503900000000</v>
          </cell>
          <cell r="E81">
            <v>8307500000000</v>
          </cell>
          <cell r="F81" t="str">
            <v>Eastern Europe</v>
          </cell>
        </row>
        <row r="82">
          <cell r="B82" t="str">
            <v>SDN</v>
          </cell>
          <cell r="C82" t="str">
            <v>Sudan</v>
          </cell>
          <cell r="D82">
            <v>36497707760</v>
          </cell>
          <cell r="E82">
            <v>20412898000</v>
          </cell>
          <cell r="F82" t="str">
            <v>Northern Africa</v>
          </cell>
        </row>
        <row r="83">
          <cell r="B83" t="str">
            <v>SLB</v>
          </cell>
          <cell r="C83" t="str">
            <v>Solomon Islands</v>
          </cell>
          <cell r="D83">
            <v>2033546846.3900001</v>
          </cell>
          <cell r="E83">
            <v>602515553.74000001</v>
          </cell>
          <cell r="F83" t="str">
            <v>Melanesia</v>
          </cell>
        </row>
        <row r="84">
          <cell r="B84" t="str">
            <v>SLE</v>
          </cell>
          <cell r="C84" t="str">
            <v>Sierra Leone</v>
          </cell>
          <cell r="D84">
            <v>1164661638310.1699</v>
          </cell>
          <cell r="E84">
            <v>907433336881.70996</v>
          </cell>
          <cell r="F84" t="str">
            <v>Western Africa</v>
          </cell>
        </row>
        <row r="85">
          <cell r="B85" t="str">
            <v>SLV</v>
          </cell>
          <cell r="C85" t="str">
            <v>El Salvador</v>
          </cell>
          <cell r="D85">
            <v>2666577000</v>
          </cell>
          <cell r="E85">
            <v>4110000</v>
          </cell>
          <cell r="F85" t="str">
            <v>Central America</v>
          </cell>
        </row>
        <row r="86">
          <cell r="B86" t="str">
            <v>SRB</v>
          </cell>
          <cell r="C86" t="str">
            <v>Serbia</v>
          </cell>
          <cell r="D86">
            <v>650929000000</v>
          </cell>
          <cell r="E86">
            <v>148791000000</v>
          </cell>
          <cell r="F86" t="str">
            <v>Southern Europe</v>
          </cell>
        </row>
        <row r="87">
          <cell r="B87" t="str">
            <v>SSD</v>
          </cell>
          <cell r="C87" t="str">
            <v>South Sudan</v>
          </cell>
          <cell r="D87">
            <v>5040378705.6700001</v>
          </cell>
          <cell r="E87">
            <v>2242988567.9499998</v>
          </cell>
          <cell r="F87" t="str">
            <v>Northern Africa</v>
          </cell>
        </row>
        <row r="88">
          <cell r="B88" t="str">
            <v>SUR</v>
          </cell>
          <cell r="C88" t="str">
            <v>Suriname</v>
          </cell>
          <cell r="D88">
            <v>2401512469.0599999</v>
          </cell>
          <cell r="E88">
            <v>1026797315</v>
          </cell>
          <cell r="F88" t="str">
            <v>South America</v>
          </cell>
        </row>
        <row r="89">
          <cell r="B89" t="str">
            <v>SWZ</v>
          </cell>
          <cell r="C89" t="str">
            <v>Swaziland</v>
          </cell>
          <cell r="D89">
            <v>1901240840.24</v>
          </cell>
          <cell r="E89">
            <v>732712591.99000001</v>
          </cell>
          <cell r="F89" t="str">
            <v>Southern Africa</v>
          </cell>
        </row>
        <row r="90">
          <cell r="B90" t="str">
            <v>SYC</v>
          </cell>
          <cell r="C90" t="str">
            <v>Seychelles</v>
          </cell>
          <cell r="D90">
            <v>2095973737.77</v>
          </cell>
          <cell r="E90">
            <v>899620633.78999996</v>
          </cell>
          <cell r="F90" t="str">
            <v>Eastern Africa</v>
          </cell>
        </row>
        <row r="91">
          <cell r="B91" t="str">
            <v>TCD</v>
          </cell>
          <cell r="C91" t="str">
            <v>Chad</v>
          </cell>
          <cell r="D91">
            <v>615318000000</v>
          </cell>
          <cell r="E91">
            <v>480158000000</v>
          </cell>
          <cell r="F91" t="str">
            <v>Middle Africa</v>
          </cell>
        </row>
        <row r="92">
          <cell r="B92" t="str">
            <v>THA</v>
          </cell>
          <cell r="C92" t="str">
            <v>Thailand</v>
          </cell>
          <cell r="D92">
            <v>1528078486203.3401</v>
          </cell>
          <cell r="E92">
            <v>1425282497226.8701</v>
          </cell>
          <cell r="F92" t="str">
            <v>South-Eastern Asia</v>
          </cell>
        </row>
        <row r="93">
          <cell r="B93" t="str">
            <v>TJK</v>
          </cell>
          <cell r="C93" t="str">
            <v>Tajikistan</v>
          </cell>
          <cell r="D93">
            <v>5362955160.6599998</v>
          </cell>
          <cell r="E93">
            <v>4485446318.0200005</v>
          </cell>
          <cell r="F93" t="str">
            <v>Central Asia</v>
          </cell>
        </row>
        <row r="94">
          <cell r="B94" t="str">
            <v>TMP</v>
          </cell>
          <cell r="C94" t="str">
            <v>Timor-Leste</v>
          </cell>
          <cell r="D94">
            <v>85542272.450000003</v>
          </cell>
          <cell r="E94">
            <v>6758591.1500000004</v>
          </cell>
          <cell r="F94" t="str">
            <v>South-Eastern Asia</v>
          </cell>
        </row>
        <row r="95">
          <cell r="B95" t="str">
            <v>TON</v>
          </cell>
          <cell r="C95" t="str">
            <v>Tonga</v>
          </cell>
          <cell r="D95">
            <v>198033242.84</v>
          </cell>
          <cell r="E95">
            <v>47948571.719999999</v>
          </cell>
          <cell r="F95" t="str">
            <v>Polynesia</v>
          </cell>
        </row>
        <row r="96">
          <cell r="B96" t="str">
            <v>TTO</v>
          </cell>
          <cell r="C96" t="str">
            <v>Trinidad and Tobago</v>
          </cell>
          <cell r="D96">
            <v>36852945742.790001</v>
          </cell>
          <cell r="E96">
            <v>7422099978.3900003</v>
          </cell>
          <cell r="F96" t="str">
            <v>Caribbean</v>
          </cell>
        </row>
        <row r="97">
          <cell r="B97" t="str">
            <v>TUR</v>
          </cell>
          <cell r="C97" t="str">
            <v>Turkey</v>
          </cell>
          <cell r="D97">
            <v>263510270400</v>
          </cell>
          <cell r="E97">
            <v>74814590000</v>
          </cell>
          <cell r="F97" t="str">
            <v>Western Asia</v>
          </cell>
        </row>
        <row r="98">
          <cell r="B98" t="str">
            <v>TZA</v>
          </cell>
          <cell r="C98" t="str">
            <v>Tanzania</v>
          </cell>
          <cell r="D98">
            <v>5027783559600.8496</v>
          </cell>
          <cell r="E98">
            <v>3324794598266.2002</v>
          </cell>
          <cell r="F98" t="str">
            <v>Eastern Africa</v>
          </cell>
        </row>
        <row r="99">
          <cell r="B99" t="str">
            <v>UGA</v>
          </cell>
          <cell r="C99" t="str">
            <v>Uganda</v>
          </cell>
          <cell r="D99">
            <v>4032414825673</v>
          </cell>
          <cell r="E99">
            <v>2832083954137</v>
          </cell>
          <cell r="F99" t="str">
            <v>Eastern Africa</v>
          </cell>
        </row>
        <row r="100">
          <cell r="B100" t="str">
            <v>UKR</v>
          </cell>
          <cell r="C100" t="str">
            <v>Ukraine</v>
          </cell>
          <cell r="D100">
            <v>307138768968.51001</v>
          </cell>
          <cell r="E100">
            <v>261870284750.70001</v>
          </cell>
          <cell r="F100" t="str">
            <v>Eastern Europe</v>
          </cell>
        </row>
        <row r="101">
          <cell r="B101" t="str">
            <v>URY</v>
          </cell>
          <cell r="C101" t="str">
            <v>Uruguay</v>
          </cell>
          <cell r="D101">
            <v>84740857397.781799</v>
          </cell>
          <cell r="E101">
            <v>59524336940</v>
          </cell>
          <cell r="F101" t="str">
            <v>South America</v>
          </cell>
        </row>
        <row r="102">
          <cell r="B102" t="str">
            <v>USA</v>
          </cell>
          <cell r="C102" t="str">
            <v>United States</v>
          </cell>
          <cell r="D102">
            <v>3713665000000</v>
          </cell>
          <cell r="E102">
            <v>1195201000000</v>
          </cell>
          <cell r="F102" t="str">
            <v>Northern America</v>
          </cell>
        </row>
        <row r="103">
          <cell r="B103" t="str">
            <v>VCT</v>
          </cell>
          <cell r="C103" t="str">
            <v>St. Vincent and the Grenadines</v>
          </cell>
          <cell r="D103">
            <v>346734193.714468</v>
          </cell>
          <cell r="E103">
            <v>76981362.154467806</v>
          </cell>
          <cell r="F103" t="str">
            <v>Caribbean</v>
          </cell>
        </row>
        <row r="104">
          <cell r="B104" t="str">
            <v>VEN</v>
          </cell>
          <cell r="C104" t="str">
            <v>Venezuela, RB</v>
          </cell>
          <cell r="D104">
            <v>461147785683.46002</v>
          </cell>
          <cell r="E104">
            <v>147253452224.42999</v>
          </cell>
          <cell r="F104" t="str">
            <v>South America</v>
          </cell>
        </row>
        <row r="105">
          <cell r="B105" t="str">
            <v>VUT</v>
          </cell>
          <cell r="C105" t="str">
            <v>Vanuatu</v>
          </cell>
          <cell r="D105">
            <v>15327962595</v>
          </cell>
          <cell r="E105">
            <v>6935647621</v>
          </cell>
          <cell r="F105" t="str">
            <v>Melanesia</v>
          </cell>
        </row>
        <row r="106">
          <cell r="B106" t="str">
            <v>WBG</v>
          </cell>
          <cell r="C106" t="str">
            <v>West Bank and Gaza</v>
          </cell>
          <cell r="D106" t="str">
            <v>NA</v>
          </cell>
          <cell r="E106" t="str">
            <v>NA</v>
          </cell>
          <cell r="F106" t="str">
            <v>Western Asia</v>
          </cell>
        </row>
        <row r="107">
          <cell r="B107" t="str">
            <v>WSM</v>
          </cell>
          <cell r="C107" t="str">
            <v>Samoa</v>
          </cell>
          <cell r="D107">
            <v>204374000</v>
          </cell>
          <cell r="E107">
            <v>95552000</v>
          </cell>
          <cell r="F107" t="str">
            <v>Polynesia</v>
          </cell>
        </row>
        <row r="108">
          <cell r="B108" t="str">
            <v>ZAF</v>
          </cell>
          <cell r="C108" t="str">
            <v>South Africa</v>
          </cell>
          <cell r="D108">
            <v>191139422877.89999</v>
          </cell>
          <cell r="E108">
            <v>119056731578.8</v>
          </cell>
          <cell r="F108" t="str">
            <v>Southern Africa</v>
          </cell>
        </row>
        <row r="109">
          <cell r="B109" t="str">
            <v>ZAR</v>
          </cell>
          <cell r="C109" t="str">
            <v>Congo, Dem. Rep.</v>
          </cell>
          <cell r="D109">
            <v>973694944025.92004</v>
          </cell>
          <cell r="E109">
            <v>760458298702.90002</v>
          </cell>
          <cell r="F109" t="str">
            <v>Middle Africa</v>
          </cell>
        </row>
        <row r="110">
          <cell r="B110" t="str">
            <v>ZMB</v>
          </cell>
          <cell r="C110" t="str">
            <v>Zambia</v>
          </cell>
          <cell r="D110">
            <v>10145307178.68</v>
          </cell>
          <cell r="E110">
            <v>4596962982.4499998</v>
          </cell>
          <cell r="F110" t="str">
            <v>Eastern Africa</v>
          </cell>
        </row>
        <row r="111">
          <cell r="B111" t="e">
            <v>#N/A</v>
          </cell>
          <cell r="C111" t="str">
            <v>Anguilla</v>
          </cell>
          <cell r="D111">
            <v>119454730.93503299</v>
          </cell>
          <cell r="E111">
            <v>16706843.3450331</v>
          </cell>
          <cell r="F111" t="str">
            <v>Caribbean</v>
          </cell>
        </row>
        <row r="112">
          <cell r="B112" t="e">
            <v>#N/A</v>
          </cell>
          <cell r="C112" t="str">
            <v>Cabo Verde</v>
          </cell>
          <cell r="D112">
            <v>38427083269</v>
          </cell>
          <cell r="E112">
            <v>10096378117</v>
          </cell>
          <cell r="F112" t="str">
            <v>Western Africa</v>
          </cell>
        </row>
        <row r="113">
          <cell r="B113" t="e">
            <v>#N/A</v>
          </cell>
          <cell r="C113" t="str">
            <v>Eastern Caribbean Currency Union</v>
          </cell>
          <cell r="D113">
            <v>2937740663.1399999</v>
          </cell>
          <cell r="E113">
            <v>925646031.44000006</v>
          </cell>
          <cell r="F113" t="str">
            <v>Eastern Africa</v>
          </cell>
        </row>
        <row r="114">
          <cell r="B114" t="e">
            <v>#N/A</v>
          </cell>
          <cell r="C114" t="str">
            <v>Montserrat</v>
          </cell>
          <cell r="D114">
            <v>100223078.28551801</v>
          </cell>
          <cell r="E114">
            <v>22803909.1955177</v>
          </cell>
          <cell r="F114" t="str">
            <v>Caribbean</v>
          </cell>
        </row>
        <row r="115">
          <cell r="B115" t="e">
            <v>#N/A</v>
          </cell>
          <cell r="C115" t="str">
            <v>Myanmar</v>
          </cell>
          <cell r="D115">
            <v>10050005550000</v>
          </cell>
          <cell r="E115">
            <v>7988108810000</v>
          </cell>
          <cell r="F115" t="str">
            <v>South-Eastern Asia</v>
          </cell>
        </row>
        <row r="116">
          <cell r="B116" t="e">
            <v>#N/A</v>
          </cell>
          <cell r="C116" t="str">
            <v>Sao Tome and Principe</v>
          </cell>
          <cell r="D116">
            <v>921725448343.51001</v>
          </cell>
          <cell r="E116">
            <v>226475709251</v>
          </cell>
          <cell r="F116" t="str">
            <v>Middle Africa</v>
          </cell>
        </row>
        <row r="117">
          <cell r="B117" t="e">
            <v>#N/A</v>
          </cell>
          <cell r="C117" t="str">
            <v>Syrian Arab Republic</v>
          </cell>
          <cell r="D117" t="str">
            <v>NA</v>
          </cell>
          <cell r="E117" t="str">
            <v>NA</v>
          </cell>
          <cell r="F117" t="str">
            <v>Western Asia</v>
          </cell>
        </row>
        <row r="120">
          <cell r="B120" t="str">
            <v>AGO</v>
          </cell>
          <cell r="C120" t="str">
            <v>Angola</v>
          </cell>
          <cell r="D120">
            <v>1160258443703.3999</v>
          </cell>
        </row>
        <row r="121">
          <cell r="B121" t="str">
            <v>ARG</v>
          </cell>
          <cell r="C121" t="str">
            <v>Argentina</v>
          </cell>
          <cell r="D121">
            <v>377196524000</v>
          </cell>
        </row>
        <row r="122">
          <cell r="B122" t="str">
            <v>AUS</v>
          </cell>
          <cell r="C122" t="str">
            <v>Australia</v>
          </cell>
          <cell r="D122">
            <v>88513346992.910004</v>
          </cell>
        </row>
        <row r="123">
          <cell r="B123" t="str">
            <v>BHS</v>
          </cell>
          <cell r="C123" t="str">
            <v>Bahamas, The</v>
          </cell>
          <cell r="D123">
            <v>864900000</v>
          </cell>
        </row>
        <row r="124">
          <cell r="B124" t="str">
            <v>BLR</v>
          </cell>
          <cell r="C124" t="str">
            <v>Belarus</v>
          </cell>
          <cell r="D124">
            <v>34388400000000</v>
          </cell>
        </row>
        <row r="125">
          <cell r="B125" t="str">
            <v>BOL</v>
          </cell>
          <cell r="C125" t="str">
            <v>Bolivia</v>
          </cell>
          <cell r="D125">
            <v>51605915081.477303</v>
          </cell>
        </row>
        <row r="126">
          <cell r="B126" t="str">
            <v>BRA</v>
          </cell>
          <cell r="C126" t="str">
            <v>Brazil</v>
          </cell>
          <cell r="D126">
            <v>249509778000</v>
          </cell>
        </row>
        <row r="127">
          <cell r="B127" t="str">
            <v>CHE</v>
          </cell>
          <cell r="C127" t="str">
            <v>Switzerland</v>
          </cell>
          <cell r="D127">
            <v>380523000000</v>
          </cell>
        </row>
        <row r="128">
          <cell r="B128" t="str">
            <v>CHL</v>
          </cell>
          <cell r="C128" t="str">
            <v>Chile</v>
          </cell>
          <cell r="D128">
            <v>8754474000000</v>
          </cell>
        </row>
        <row r="129">
          <cell r="B129" t="str">
            <v>CRI</v>
          </cell>
          <cell r="C129" t="str">
            <v>Costa Rica</v>
          </cell>
          <cell r="D129">
            <v>1934039048788.3</v>
          </cell>
        </row>
        <row r="130">
          <cell r="B130" t="str">
            <v>DOM</v>
          </cell>
          <cell r="C130" t="str">
            <v>Dominican Republic</v>
          </cell>
          <cell r="D130">
            <v>254900742220.95001</v>
          </cell>
        </row>
        <row r="131">
          <cell r="B131" t="str">
            <v>ECU</v>
          </cell>
          <cell r="C131" t="str">
            <v>Ecuador</v>
          </cell>
          <cell r="D131">
            <v>12738620960</v>
          </cell>
        </row>
        <row r="132">
          <cell r="B132" t="str">
            <v>ETH</v>
          </cell>
          <cell r="C132" t="str">
            <v>Ethiopia</v>
          </cell>
        </row>
        <row r="133">
          <cell r="B133" t="str">
            <v>GMB</v>
          </cell>
          <cell r="C133" t="str">
            <v>Gambia, The</v>
          </cell>
          <cell r="D133">
            <v>5382565418.6999998</v>
          </cell>
        </row>
        <row r="134">
          <cell r="B134" t="str">
            <v>GTM</v>
          </cell>
          <cell r="C134" t="str">
            <v>Guatemala</v>
          </cell>
          <cell r="D134">
            <v>57301918372.559998</v>
          </cell>
        </row>
        <row r="135">
          <cell r="B135" t="str">
            <v>GUY</v>
          </cell>
          <cell r="C135" t="str">
            <v>Guyana</v>
          </cell>
          <cell r="D135">
            <v>60900721906</v>
          </cell>
        </row>
        <row r="136">
          <cell r="B136" t="str">
            <v>HKG</v>
          </cell>
          <cell r="C136" t="str">
            <v>Hong Kong SAR, China</v>
          </cell>
          <cell r="D136">
            <v>1255766000000</v>
          </cell>
        </row>
        <row r="137">
          <cell r="B137" t="str">
            <v>HND</v>
          </cell>
          <cell r="C137" t="str">
            <v>Honduras</v>
          </cell>
          <cell r="D137">
            <v>76105845586.119995</v>
          </cell>
        </row>
        <row r="138">
          <cell r="B138" t="str">
            <v>HTI</v>
          </cell>
          <cell r="C138" t="str">
            <v>Haiti</v>
          </cell>
          <cell r="D138">
            <v>92334404946.370605</v>
          </cell>
        </row>
        <row r="139">
          <cell r="B139" t="str">
            <v>HUN</v>
          </cell>
          <cell r="C139" t="str">
            <v>Hungary</v>
          </cell>
          <cell r="D139">
            <v>3795900000000</v>
          </cell>
        </row>
        <row r="140">
          <cell r="B140" t="str">
            <v>IDN</v>
          </cell>
          <cell r="C140" t="str">
            <v>Indonesia</v>
          </cell>
          <cell r="D140">
            <v>890551544452874</v>
          </cell>
        </row>
        <row r="141">
          <cell r="B141" t="str">
            <v>ISL</v>
          </cell>
          <cell r="C141" t="str">
            <v>Iceland</v>
          </cell>
          <cell r="D141">
            <v>98658000000</v>
          </cell>
        </row>
        <row r="142">
          <cell r="B142" t="str">
            <v>JAM</v>
          </cell>
          <cell r="C142" t="str">
            <v>Jamaica</v>
          </cell>
          <cell r="D142">
            <v>103633376000</v>
          </cell>
        </row>
        <row r="143">
          <cell r="B143" t="str">
            <v>KWT</v>
          </cell>
          <cell r="C143" t="str">
            <v>Kuwait</v>
          </cell>
          <cell r="D143">
            <v>6831906600</v>
          </cell>
        </row>
        <row r="144">
          <cell r="B144" t="str">
            <v>LBY</v>
          </cell>
          <cell r="C144" t="str">
            <v>Libya</v>
          </cell>
          <cell r="D144">
            <v>36886500000</v>
          </cell>
        </row>
        <row r="145">
          <cell r="B145" t="str">
            <v>LTU</v>
          </cell>
          <cell r="C145" t="str">
            <v>Lithuania</v>
          </cell>
          <cell r="D145">
            <v>16966900000</v>
          </cell>
        </row>
        <row r="146">
          <cell r="B146" t="str">
            <v>MDA</v>
          </cell>
          <cell r="C146" t="str">
            <v>Moldova</v>
          </cell>
          <cell r="D146">
            <v>23254150107.759998</v>
          </cell>
        </row>
        <row r="147">
          <cell r="B147" t="str">
            <v>MEX</v>
          </cell>
          <cell r="C147" t="str">
            <v>Mexico</v>
          </cell>
          <cell r="D147">
            <v>917875800000</v>
          </cell>
        </row>
        <row r="148">
          <cell r="B148" t="str">
            <v>MOZ</v>
          </cell>
          <cell r="C148" t="str">
            <v>Mozambique</v>
          </cell>
          <cell r="D148">
            <v>47537835337</v>
          </cell>
        </row>
        <row r="149">
          <cell r="B149" t="str">
            <v>MUS</v>
          </cell>
          <cell r="C149" t="str">
            <v>Mauritius</v>
          </cell>
          <cell r="D149">
            <v>62350012214.779999</v>
          </cell>
        </row>
        <row r="150">
          <cell r="B150" t="str">
            <v>NIC</v>
          </cell>
          <cell r="C150" t="str">
            <v>Nicaragua</v>
          </cell>
          <cell r="D150">
            <v>20466900000</v>
          </cell>
        </row>
        <row r="151">
          <cell r="B151" t="str">
            <v>PER</v>
          </cell>
          <cell r="C151" t="str">
            <v>Peru</v>
          </cell>
          <cell r="D151">
            <v>51936532902.970001</v>
          </cell>
        </row>
        <row r="152">
          <cell r="B152" t="str">
            <v>PRY</v>
          </cell>
          <cell r="C152" t="str">
            <v>Paraguay</v>
          </cell>
          <cell r="D152">
            <v>13164096192935</v>
          </cell>
        </row>
        <row r="153">
          <cell r="B153" t="str">
            <v>SAU</v>
          </cell>
          <cell r="C153" t="str">
            <v>Saudi Arabia</v>
          </cell>
          <cell r="D153">
            <v>343534970000</v>
          </cell>
        </row>
        <row r="154">
          <cell r="B154" t="str">
            <v>SLV</v>
          </cell>
          <cell r="C154" t="str">
            <v>El Salvador</v>
          </cell>
          <cell r="D154">
            <v>2666577000</v>
          </cell>
        </row>
        <row r="155">
          <cell r="B155" t="str">
            <v>SSD</v>
          </cell>
          <cell r="C155" t="str">
            <v>South Sudan</v>
          </cell>
          <cell r="D155">
            <v>1811770517.95</v>
          </cell>
        </row>
        <row r="156">
          <cell r="B156" t="str">
            <v>TTO</v>
          </cell>
          <cell r="C156" t="str">
            <v>Trinidad and Tobago</v>
          </cell>
          <cell r="D156">
            <v>32144753064.121201</v>
          </cell>
        </row>
        <row r="157">
          <cell r="B157" t="str">
            <v>UGA</v>
          </cell>
          <cell r="C157" t="str">
            <v>Uganda</v>
          </cell>
          <cell r="D157">
            <v>2832083954137</v>
          </cell>
        </row>
        <row r="158">
          <cell r="B158" t="str">
            <v>URY</v>
          </cell>
          <cell r="C158" t="str">
            <v>Uruguay</v>
          </cell>
          <cell r="D158">
            <v>84741291170</v>
          </cell>
        </row>
        <row r="159">
          <cell r="B159" t="str">
            <v>USA</v>
          </cell>
          <cell r="C159" t="str">
            <v>United States</v>
          </cell>
          <cell r="D159">
            <v>3717450000000</v>
          </cell>
        </row>
        <row r="160">
          <cell r="B160" t="str">
            <v>VEN</v>
          </cell>
          <cell r="C160" t="str">
            <v>Venezuela, RB</v>
          </cell>
          <cell r="D160">
            <v>444894292543.85999</v>
          </cell>
        </row>
        <row r="161">
          <cell r="B161" t="str">
            <v>ZAR</v>
          </cell>
          <cell r="C161" t="str">
            <v>Congo, Dem. Rep.</v>
          </cell>
          <cell r="D161">
            <v>973694944025.92004</v>
          </cell>
        </row>
        <row r="162">
          <cell r="B162" t="str">
            <v>ZMB</v>
          </cell>
          <cell r="C162" t="str">
            <v>Zambia</v>
          </cell>
          <cell r="D162">
            <v>10113417038.77</v>
          </cell>
        </row>
        <row r="163">
          <cell r="B163" t="e">
            <v>#N/A</v>
          </cell>
          <cell r="C163" t="str">
            <v>Cabo Verde</v>
          </cell>
          <cell r="D163">
            <v>38427423893</v>
          </cell>
        </row>
        <row r="164">
          <cell r="B164" t="e">
            <v>#N/A</v>
          </cell>
          <cell r="C164" t="str">
            <v>Sao Tome and Principe</v>
          </cell>
          <cell r="D164">
            <v>921725448343.51001</v>
          </cell>
        </row>
        <row r="167">
          <cell r="B167" t="str">
            <v>AFG</v>
          </cell>
          <cell r="C167" t="str">
            <v>Afghanistan</v>
          </cell>
          <cell r="D167">
            <v>350695826581.95001</v>
          </cell>
        </row>
        <row r="168">
          <cell r="B168" t="str">
            <v>AGO</v>
          </cell>
          <cell r="C168" t="str">
            <v>Angola</v>
          </cell>
          <cell r="D168">
            <v>2587093146581.4399</v>
          </cell>
        </row>
        <row r="169">
          <cell r="B169" t="str">
            <v>ALB</v>
          </cell>
          <cell r="C169" t="str">
            <v>Albania</v>
          </cell>
          <cell r="D169">
            <v>295876534920.55499</v>
          </cell>
        </row>
        <row r="170">
          <cell r="B170" t="str">
            <v>ARG</v>
          </cell>
          <cell r="C170" t="str">
            <v>Argentina</v>
          </cell>
          <cell r="D170">
            <v>496727726000</v>
          </cell>
        </row>
        <row r="171">
          <cell r="B171" t="str">
            <v>ARM</v>
          </cell>
          <cell r="C171" t="str">
            <v>Armenia</v>
          </cell>
          <cell r="D171">
            <v>583368940636.77002</v>
          </cell>
        </row>
        <row r="172">
          <cell r="B172" t="str">
            <v>ATG</v>
          </cell>
          <cell r="C172" t="str">
            <v>Antigua and Barbuda</v>
          </cell>
          <cell r="D172">
            <v>597229575.55948806</v>
          </cell>
        </row>
        <row r="173">
          <cell r="B173" t="str">
            <v>AUS</v>
          </cell>
          <cell r="C173" t="str">
            <v>Australia</v>
          </cell>
          <cell r="D173">
            <v>297967187878.55103</v>
          </cell>
        </row>
        <row r="174">
          <cell r="B174" t="str">
            <v>AUS</v>
          </cell>
          <cell r="C174" t="str">
            <v>Australia</v>
          </cell>
          <cell r="D174">
            <v>288463430768.664</v>
          </cell>
        </row>
        <row r="175">
          <cell r="B175" t="str">
            <v>AZE</v>
          </cell>
          <cell r="C175" t="str">
            <v>Azerbaijan</v>
          </cell>
          <cell r="D175">
            <v>12736891463.01</v>
          </cell>
        </row>
        <row r="176">
          <cell r="B176" t="str">
            <v>BDI</v>
          </cell>
          <cell r="C176" t="str">
            <v>Burundi</v>
          </cell>
          <cell r="D176">
            <v>578603700000</v>
          </cell>
        </row>
        <row r="177">
          <cell r="B177" t="str">
            <v>BGD</v>
          </cell>
          <cell r="C177" t="str">
            <v>Bangladesh</v>
          </cell>
          <cell r="D177">
            <v>1286351000000</v>
          </cell>
        </row>
        <row r="178">
          <cell r="B178" t="str">
            <v>BGR</v>
          </cell>
          <cell r="C178" t="str">
            <v>Bulgaria</v>
          </cell>
          <cell r="D178">
            <v>27039177000</v>
          </cell>
        </row>
        <row r="179">
          <cell r="B179" t="str">
            <v>BHR</v>
          </cell>
          <cell r="C179" t="str">
            <v>Bahrain</v>
          </cell>
          <cell r="D179">
            <v>2795800000</v>
          </cell>
        </row>
        <row r="180">
          <cell r="B180" t="str">
            <v>BHS</v>
          </cell>
          <cell r="C180" t="str">
            <v>Bahamas, The</v>
          </cell>
          <cell r="D180">
            <v>1641184000</v>
          </cell>
        </row>
        <row r="181">
          <cell r="B181" t="str">
            <v>BIH</v>
          </cell>
          <cell r="C181" t="str">
            <v>Bosnia and Herzegovina</v>
          </cell>
          <cell r="D181">
            <v>6695580423.71</v>
          </cell>
        </row>
        <row r="182">
          <cell r="B182" t="str">
            <v>BLR</v>
          </cell>
          <cell r="C182" t="str">
            <v>Belarus</v>
          </cell>
          <cell r="D182">
            <v>37099100000000</v>
          </cell>
        </row>
        <row r="183">
          <cell r="B183" t="str">
            <v>BLZ</v>
          </cell>
          <cell r="C183" t="str">
            <v>Belize</v>
          </cell>
          <cell r="D183">
            <v>1121920000</v>
          </cell>
        </row>
        <row r="184">
          <cell r="B184" t="str">
            <v>BOL</v>
          </cell>
          <cell r="C184" t="str">
            <v>Bolivia</v>
          </cell>
          <cell r="D184">
            <v>50526967044.809998</v>
          </cell>
        </row>
        <row r="185">
          <cell r="B185" t="str">
            <v>BOL</v>
          </cell>
          <cell r="C185" t="str">
            <v>Bolivia</v>
          </cell>
          <cell r="D185">
            <v>57981186573.919998</v>
          </cell>
        </row>
        <row r="186">
          <cell r="B186" t="str">
            <v>BRA</v>
          </cell>
          <cell r="C186" t="str">
            <v>Brazil</v>
          </cell>
          <cell r="D186">
            <v>344507915000</v>
          </cell>
        </row>
        <row r="187">
          <cell r="B187" t="str">
            <v>BTN</v>
          </cell>
          <cell r="C187" t="str">
            <v>Bhutan</v>
          </cell>
          <cell r="D187">
            <v>34080087356.040001</v>
          </cell>
        </row>
        <row r="188">
          <cell r="B188" t="str">
            <v>BWA</v>
          </cell>
          <cell r="C188" t="str">
            <v>Botswana</v>
          </cell>
          <cell r="D188">
            <v>12513403777.690001</v>
          </cell>
        </row>
        <row r="189">
          <cell r="B189" t="str">
            <v>CAF</v>
          </cell>
          <cell r="C189" t="str">
            <v>Central African Republic</v>
          </cell>
          <cell r="D189">
            <v>169493000000</v>
          </cell>
        </row>
        <row r="190">
          <cell r="B190" t="str">
            <v>CHE</v>
          </cell>
          <cell r="C190" t="str">
            <v>Switzerland</v>
          </cell>
          <cell r="D190">
            <v>554429000000</v>
          </cell>
        </row>
        <row r="191">
          <cell r="B191" t="str">
            <v>CHL</v>
          </cell>
          <cell r="C191" t="str">
            <v>Chile</v>
          </cell>
          <cell r="D191">
            <v>22693758000000</v>
          </cell>
        </row>
        <row r="192">
          <cell r="B192" t="str">
            <v>CHN</v>
          </cell>
          <cell r="C192" t="str">
            <v>China</v>
          </cell>
          <cell r="D192">
            <v>33729105049757</v>
          </cell>
        </row>
        <row r="193">
          <cell r="B193" t="str">
            <v>CMR</v>
          </cell>
          <cell r="C193" t="str">
            <v>Cameroon</v>
          </cell>
          <cell r="D193">
            <v>1780119000000</v>
          </cell>
        </row>
        <row r="194">
          <cell r="B194" t="str">
            <v>COG</v>
          </cell>
          <cell r="C194" t="str">
            <v>Congo, Rep.</v>
          </cell>
          <cell r="D194">
            <v>1891494000000</v>
          </cell>
        </row>
        <row r="195">
          <cell r="B195" t="str">
            <v>COL</v>
          </cell>
          <cell r="C195" t="str">
            <v>Colombia</v>
          </cell>
          <cell r="D195">
            <v>85838218361644.5</v>
          </cell>
        </row>
        <row r="196">
          <cell r="B196" t="str">
            <v>COM</v>
          </cell>
          <cell r="C196" t="str">
            <v>Comoros</v>
          </cell>
          <cell r="D196">
            <v>56877763756.597702</v>
          </cell>
        </row>
        <row r="197">
          <cell r="B197" t="str">
            <v>CRI</v>
          </cell>
          <cell r="C197" t="str">
            <v>Costa Rica</v>
          </cell>
          <cell r="D197">
            <v>2305763995531.77</v>
          </cell>
        </row>
        <row r="198">
          <cell r="B198" t="str">
            <v>CYP</v>
          </cell>
          <cell r="C198" t="str">
            <v>Cyprus</v>
          </cell>
        </row>
        <row r="199">
          <cell r="B199" t="str">
            <v>CZE</v>
          </cell>
          <cell r="C199" t="str">
            <v>Czech Republic</v>
          </cell>
          <cell r="D199">
            <v>2511831500000</v>
          </cell>
        </row>
        <row r="200">
          <cell r="B200" t="str">
            <v>DMA</v>
          </cell>
          <cell r="C200" t="str">
            <v>Dominica</v>
          </cell>
          <cell r="D200">
            <v>212856791.793154</v>
          </cell>
        </row>
        <row r="201">
          <cell r="B201" t="str">
            <v>DNK</v>
          </cell>
          <cell r="C201" t="str">
            <v>Denmark</v>
          </cell>
          <cell r="D201">
            <v>879589900000</v>
          </cell>
        </row>
        <row r="202">
          <cell r="B202" t="str">
            <v>DOM</v>
          </cell>
          <cell r="C202" t="str">
            <v>Dominican Republic</v>
          </cell>
          <cell r="D202">
            <v>222959943724.478</v>
          </cell>
        </row>
        <row r="203">
          <cell r="B203" t="str">
            <v>DZA</v>
          </cell>
          <cell r="C203" t="str">
            <v>Algeria</v>
          </cell>
          <cell r="D203">
            <v>8249810533026.9502</v>
          </cell>
        </row>
        <row r="204">
          <cell r="B204" t="str">
            <v>ECU</v>
          </cell>
          <cell r="C204" t="str">
            <v>Ecuador</v>
          </cell>
          <cell r="D204">
            <v>16272426200</v>
          </cell>
        </row>
        <row r="205">
          <cell r="B205" t="str">
            <v>EGY</v>
          </cell>
          <cell r="C205" t="str">
            <v>Egypt, Arab Rep.</v>
          </cell>
          <cell r="D205">
            <v>373624046200</v>
          </cell>
        </row>
        <row r="206">
          <cell r="B206" t="str">
            <v>ERI</v>
          </cell>
          <cell r="C206" t="str">
            <v>Eritrea</v>
          </cell>
        </row>
        <row r="207">
          <cell r="B207" t="str">
            <v>EST</v>
          </cell>
          <cell r="C207" t="str">
            <v>Estonia</v>
          </cell>
        </row>
        <row r="208">
          <cell r="B208" t="str">
            <v>ETH</v>
          </cell>
          <cell r="C208" t="str">
            <v>Ethiopia</v>
          </cell>
        </row>
        <row r="209">
          <cell r="B209" t="str">
            <v>GAB</v>
          </cell>
          <cell r="C209" t="str">
            <v>Gabon</v>
          </cell>
          <cell r="D209">
            <v>1432131000000</v>
          </cell>
        </row>
        <row r="210">
          <cell r="B210" t="str">
            <v>GHA</v>
          </cell>
          <cell r="C210" t="str">
            <v>Ghana</v>
          </cell>
          <cell r="D210">
            <v>13463382985.5882</v>
          </cell>
        </row>
        <row r="211">
          <cell r="B211" t="str">
            <v>GMB</v>
          </cell>
          <cell r="C211" t="str">
            <v>Gambia, The</v>
          </cell>
          <cell r="D211">
            <v>9518380000</v>
          </cell>
        </row>
        <row r="212">
          <cell r="B212" t="str">
            <v>GNQ</v>
          </cell>
          <cell r="C212" t="str">
            <v>Equatorial Guinea</v>
          </cell>
          <cell r="D212">
            <v>1595150000000</v>
          </cell>
        </row>
        <row r="213">
          <cell r="B213" t="str">
            <v>GRD</v>
          </cell>
          <cell r="C213" t="str">
            <v>Grenada</v>
          </cell>
          <cell r="D213">
            <v>381039469.65731102</v>
          </cell>
        </row>
        <row r="214">
          <cell r="B214" t="str">
            <v>GTM</v>
          </cell>
          <cell r="C214" t="str">
            <v>Guatemala</v>
          </cell>
          <cell r="D214">
            <v>65257965735.875603</v>
          </cell>
        </row>
        <row r="215">
          <cell r="B215" t="str">
            <v>GUY</v>
          </cell>
          <cell r="C215" t="str">
            <v>Guyana</v>
          </cell>
          <cell r="D215">
            <v>115195540176.28999</v>
          </cell>
        </row>
        <row r="216">
          <cell r="B216" t="str">
            <v>HKG</v>
          </cell>
          <cell r="C216" t="str">
            <v>Hong Kong SAR, China</v>
          </cell>
          <cell r="D216">
            <v>1510895348000</v>
          </cell>
        </row>
        <row r="217">
          <cell r="B217" t="str">
            <v>HND</v>
          </cell>
          <cell r="C217" t="str">
            <v>Honduras</v>
          </cell>
          <cell r="D217">
            <v>40120017963.379997</v>
          </cell>
        </row>
        <row r="218">
          <cell r="B218" t="str">
            <v>HRV</v>
          </cell>
          <cell r="C218" t="str">
            <v>Croatia</v>
          </cell>
          <cell r="D218">
            <v>58532710000</v>
          </cell>
        </row>
        <row r="219">
          <cell r="B219" t="str">
            <v>HTI</v>
          </cell>
          <cell r="C219" t="str">
            <v>Haiti</v>
          </cell>
          <cell r="D219">
            <v>49674106038.020203</v>
          </cell>
        </row>
        <row r="220">
          <cell r="B220" t="str">
            <v>HUN</v>
          </cell>
          <cell r="C220" t="str">
            <v>Hungary</v>
          </cell>
          <cell r="D220">
            <v>8898600000000</v>
          </cell>
        </row>
        <row r="221">
          <cell r="B221" t="str">
            <v>IDN</v>
          </cell>
          <cell r="C221" t="str">
            <v>Indonesia</v>
          </cell>
          <cell r="D221">
            <v>887081007899888</v>
          </cell>
        </row>
        <row r="222">
          <cell r="B222" t="str">
            <v>IND</v>
          </cell>
          <cell r="C222" t="str">
            <v>India</v>
          </cell>
          <cell r="D222">
            <v>19896745832963.398</v>
          </cell>
        </row>
        <row r="223">
          <cell r="B223" t="str">
            <v>IRQ</v>
          </cell>
          <cell r="C223" t="str">
            <v>Iraq</v>
          </cell>
          <cell r="D223">
            <v>73831000000000</v>
          </cell>
        </row>
        <row r="224">
          <cell r="B224" t="str">
            <v>ISL</v>
          </cell>
          <cell r="C224" t="str">
            <v>Iceland</v>
          </cell>
          <cell r="D224">
            <v>487014000000</v>
          </cell>
        </row>
        <row r="225">
          <cell r="B225" t="str">
            <v>JAM</v>
          </cell>
          <cell r="C225" t="str">
            <v>Jamaica</v>
          </cell>
          <cell r="D225">
            <v>120248583000</v>
          </cell>
        </row>
        <row r="226">
          <cell r="B226" t="str">
            <v>JOR</v>
          </cell>
          <cell r="C226" t="str">
            <v>Jordan</v>
          </cell>
          <cell r="D226">
            <v>8408400000</v>
          </cell>
        </row>
        <row r="227">
          <cell r="B227" t="str">
            <v>JPN</v>
          </cell>
          <cell r="C227" t="str">
            <v>Japan</v>
          </cell>
          <cell r="D227">
            <v>592037000000000</v>
          </cell>
        </row>
        <row r="228">
          <cell r="B228" t="str">
            <v>JPN</v>
          </cell>
          <cell r="C228" t="str">
            <v>Japan</v>
          </cell>
          <cell r="D228">
            <v>586649800000000</v>
          </cell>
        </row>
        <row r="229">
          <cell r="B229" t="str">
            <v>KAZ</v>
          </cell>
          <cell r="C229" t="str">
            <v>Kazakhstan</v>
          </cell>
          <cell r="D229">
            <v>3518418062500</v>
          </cell>
        </row>
        <row r="230">
          <cell r="B230" t="str">
            <v>KEN</v>
          </cell>
          <cell r="C230" t="str">
            <v>Kenya</v>
          </cell>
          <cell r="D230">
            <v>788319376383.16699</v>
          </cell>
        </row>
        <row r="231">
          <cell r="B231" t="str">
            <v>KGZ</v>
          </cell>
          <cell r="C231" t="str">
            <v>Kyrgyz Republic</v>
          </cell>
          <cell r="D231">
            <v>72606288527.699997</v>
          </cell>
        </row>
        <row r="232">
          <cell r="B232" t="str">
            <v>KHM</v>
          </cell>
          <cell r="C232" t="str">
            <v>Cambodia</v>
          </cell>
          <cell r="D232">
            <v>4768943154549.7305</v>
          </cell>
        </row>
        <row r="233">
          <cell r="B233" t="str">
            <v>KNA</v>
          </cell>
          <cell r="C233" t="str">
            <v>St. Kitts and Nevis</v>
          </cell>
          <cell r="D233">
            <v>521091425.16179001</v>
          </cell>
        </row>
        <row r="234">
          <cell r="B234" t="str">
            <v>KOR</v>
          </cell>
          <cell r="C234" t="str">
            <v>Korea, Rep.</v>
          </cell>
          <cell r="D234">
            <v>515643400000000</v>
          </cell>
        </row>
        <row r="235">
          <cell r="B235" t="str">
            <v>KWT</v>
          </cell>
          <cell r="C235" t="str">
            <v>Kuwait</v>
          </cell>
          <cell r="D235">
            <v>8676548500</v>
          </cell>
        </row>
        <row r="236">
          <cell r="B236" t="str">
            <v>LBN</v>
          </cell>
          <cell r="C236" t="str">
            <v>Lebanon</v>
          </cell>
          <cell r="D236">
            <v>7620390000000</v>
          </cell>
        </row>
        <row r="237">
          <cell r="B237" t="str">
            <v>LBN</v>
          </cell>
          <cell r="C237" t="str">
            <v>Lebanon</v>
          </cell>
          <cell r="D237">
            <v>7358500000000</v>
          </cell>
        </row>
        <row r="238">
          <cell r="B238" t="str">
            <v>LBR</v>
          </cell>
          <cell r="C238" t="str">
            <v>Liberia</v>
          </cell>
          <cell r="D238">
            <v>38666531225.716499</v>
          </cell>
        </row>
        <row r="239">
          <cell r="B239" t="str">
            <v>LBY</v>
          </cell>
          <cell r="C239" t="str">
            <v>Libya</v>
          </cell>
          <cell r="D239">
            <v>64299400000</v>
          </cell>
        </row>
        <row r="240">
          <cell r="B240" t="str">
            <v>LCA</v>
          </cell>
          <cell r="C240" t="str">
            <v>St. Lucia</v>
          </cell>
          <cell r="D240">
            <v>695441303.87323904</v>
          </cell>
        </row>
        <row r="241">
          <cell r="B241" t="str">
            <v>LKA</v>
          </cell>
          <cell r="C241" t="str">
            <v>Sri Lanka</v>
          </cell>
        </row>
        <row r="242">
          <cell r="B242" t="str">
            <v>LSO</v>
          </cell>
          <cell r="C242" t="str">
            <v>Lesotho</v>
          </cell>
          <cell r="D242">
            <v>3988210018.02</v>
          </cell>
        </row>
        <row r="243">
          <cell r="B243" t="str">
            <v>LTU</v>
          </cell>
          <cell r="C243" t="str">
            <v>Lithuania</v>
          </cell>
          <cell r="D243">
            <v>39808300000</v>
          </cell>
        </row>
        <row r="244">
          <cell r="B244" t="str">
            <v>LVA</v>
          </cell>
          <cell r="C244" t="str">
            <v>Latvia</v>
          </cell>
          <cell r="D244">
            <v>7426000000</v>
          </cell>
        </row>
        <row r="245">
          <cell r="B245" t="str">
            <v>MAC</v>
          </cell>
          <cell r="C245" t="str">
            <v>Macao SAR, China</v>
          </cell>
          <cell r="D245">
            <v>58937396000</v>
          </cell>
        </row>
        <row r="246">
          <cell r="B246" t="str">
            <v>MAR</v>
          </cell>
          <cell r="C246" t="str">
            <v>Morocco</v>
          </cell>
          <cell r="D246">
            <v>628940997000</v>
          </cell>
        </row>
        <row r="247">
          <cell r="B247" t="str">
            <v>MDA</v>
          </cell>
          <cell r="C247" t="str">
            <v>Moldova</v>
          </cell>
          <cell r="D247">
            <v>27119779978.82</v>
          </cell>
        </row>
        <row r="248">
          <cell r="B248" t="str">
            <v>MEX</v>
          </cell>
          <cell r="C248" t="str">
            <v>Mexico</v>
          </cell>
          <cell r="D248">
            <v>2513757900000</v>
          </cell>
        </row>
        <row r="249">
          <cell r="B249" t="str">
            <v>MKD</v>
          </cell>
          <cell r="C249" t="str">
            <v>Macedonia, FYR</v>
          </cell>
          <cell r="D249">
            <v>70005000000</v>
          </cell>
        </row>
        <row r="250">
          <cell r="B250" t="str">
            <v>MLT</v>
          </cell>
          <cell r="C250" t="str">
            <v>Malta</v>
          </cell>
        </row>
        <row r="251">
          <cell r="B251" t="str">
            <v>MNG</v>
          </cell>
          <cell r="C251" t="str">
            <v>Mongolia</v>
          </cell>
          <cell r="D251">
            <v>2083310411826.26</v>
          </cell>
        </row>
        <row r="252">
          <cell r="B252" t="str">
            <v>MOZ</v>
          </cell>
          <cell r="C252" t="str">
            <v>Mozambique</v>
          </cell>
          <cell r="D252">
            <v>146020950844.29001</v>
          </cell>
        </row>
        <row r="253">
          <cell r="B253" t="str">
            <v>MWI</v>
          </cell>
          <cell r="C253" t="str">
            <v>Malawi</v>
          </cell>
          <cell r="D253">
            <v>201052632237.57101</v>
          </cell>
        </row>
        <row r="254">
          <cell r="B254" t="str">
            <v>MYS</v>
          </cell>
          <cell r="C254" t="str">
            <v>Malaysia</v>
          </cell>
          <cell r="D254">
            <v>327503237632.69</v>
          </cell>
        </row>
        <row r="255">
          <cell r="B255" t="str">
            <v>NAM</v>
          </cell>
          <cell r="C255" t="str">
            <v>Namibia</v>
          </cell>
          <cell r="D255">
            <v>33880131444.053299</v>
          </cell>
        </row>
        <row r="256">
          <cell r="B256" t="str">
            <v>NGA</v>
          </cell>
          <cell r="C256" t="str">
            <v>Nigeria</v>
          </cell>
          <cell r="D256">
            <v>7818008255320.2002</v>
          </cell>
        </row>
        <row r="257">
          <cell r="B257" t="str">
            <v>NIC</v>
          </cell>
          <cell r="C257" t="str">
            <v>Nicaragua</v>
          </cell>
          <cell r="D257">
            <v>21449800000</v>
          </cell>
        </row>
        <row r="258">
          <cell r="B258" t="str">
            <v>NIC</v>
          </cell>
          <cell r="C258" t="str">
            <v>Nicaragua</v>
          </cell>
          <cell r="D258">
            <v>23758700000</v>
          </cell>
        </row>
        <row r="259">
          <cell r="B259" t="str">
            <v>NPL</v>
          </cell>
          <cell r="C259" t="str">
            <v>Nepal</v>
          </cell>
          <cell r="D259">
            <v>332150345194</v>
          </cell>
        </row>
        <row r="260">
          <cell r="B260" t="str">
            <v>NZL</v>
          </cell>
          <cell r="C260" t="str">
            <v>New Zealand</v>
          </cell>
          <cell r="D260">
            <v>39881000000</v>
          </cell>
        </row>
        <row r="261">
          <cell r="B261" t="str">
            <v>OMN</v>
          </cell>
          <cell r="C261" t="str">
            <v>Oman</v>
          </cell>
          <cell r="D261">
            <v>3951200000</v>
          </cell>
        </row>
        <row r="262">
          <cell r="B262" t="str">
            <v>PAK</v>
          </cell>
          <cell r="C262" t="str">
            <v>Pakistan</v>
          </cell>
          <cell r="D262">
            <v>7099568613151</v>
          </cell>
        </row>
        <row r="263">
          <cell r="B263" t="str">
            <v>PNG</v>
          </cell>
          <cell r="C263" t="str">
            <v>Papua New Guinea</v>
          </cell>
          <cell r="D263">
            <v>12046679554.77</v>
          </cell>
        </row>
        <row r="264">
          <cell r="B264" t="str">
            <v>POL</v>
          </cell>
          <cell r="C264" t="str">
            <v>Poland</v>
          </cell>
          <cell r="D264">
            <v>555851300000</v>
          </cell>
        </row>
        <row r="265">
          <cell r="B265" t="str">
            <v>PRY</v>
          </cell>
          <cell r="C265" t="str">
            <v>Paraguay</v>
          </cell>
          <cell r="D265">
            <v>20359526515118.699</v>
          </cell>
        </row>
        <row r="266">
          <cell r="B266" t="str">
            <v>QAT</v>
          </cell>
          <cell r="C266" t="str">
            <v>Qatar</v>
          </cell>
          <cell r="D266">
            <v>105931300000</v>
          </cell>
        </row>
        <row r="267">
          <cell r="B267" t="str">
            <v>ROM</v>
          </cell>
          <cell r="C267" t="str">
            <v>Romania</v>
          </cell>
          <cell r="D267">
            <v>100314000000</v>
          </cell>
        </row>
        <row r="268">
          <cell r="B268" t="str">
            <v>RUS</v>
          </cell>
          <cell r="C268" t="str">
            <v>Russian Federation</v>
          </cell>
          <cell r="D268">
            <v>15536600000000</v>
          </cell>
        </row>
        <row r="269">
          <cell r="B269" t="str">
            <v>SAU</v>
          </cell>
          <cell r="C269" t="str">
            <v>Saudi Arabia</v>
          </cell>
          <cell r="D269">
            <v>1000449300000</v>
          </cell>
        </row>
        <row r="270">
          <cell r="B270" t="str">
            <v>SDN</v>
          </cell>
          <cell r="C270" t="str">
            <v>Sudan</v>
          </cell>
          <cell r="D270">
            <v>40213197882.629997</v>
          </cell>
        </row>
        <row r="271">
          <cell r="B271" t="str">
            <v>SGP</v>
          </cell>
          <cell r="C271" t="str">
            <v>Singapore</v>
          </cell>
          <cell r="D271">
            <v>154603200000</v>
          </cell>
        </row>
        <row r="272">
          <cell r="B272" t="str">
            <v>SLB</v>
          </cell>
          <cell r="C272" t="str">
            <v>Solomon Islands</v>
          </cell>
          <cell r="D272">
            <v>2698461446.8200002</v>
          </cell>
        </row>
        <row r="273">
          <cell r="B273" t="str">
            <v>SLE</v>
          </cell>
          <cell r="C273" t="str">
            <v>Sierra Leone</v>
          </cell>
          <cell r="D273">
            <v>1614486109797.3301</v>
          </cell>
        </row>
        <row r="274">
          <cell r="B274" t="str">
            <v>SLV</v>
          </cell>
          <cell r="C274" t="str">
            <v>El Salvador</v>
          </cell>
          <cell r="D274">
            <v>2566700000</v>
          </cell>
        </row>
        <row r="275">
          <cell r="B275" t="str">
            <v>SRB</v>
          </cell>
          <cell r="C275" t="str">
            <v>Serbia</v>
          </cell>
          <cell r="D275">
            <v>388265000000</v>
          </cell>
        </row>
        <row r="276">
          <cell r="B276" t="str">
            <v>SSD</v>
          </cell>
          <cell r="C276" t="str">
            <v>South Sudan</v>
          </cell>
          <cell r="D276">
            <v>5040378705.6700001</v>
          </cell>
        </row>
        <row r="277">
          <cell r="B277" t="str">
            <v>SUR</v>
          </cell>
          <cell r="C277" t="str">
            <v>Suriname</v>
          </cell>
          <cell r="D277">
            <v>4465734870.1999998</v>
          </cell>
        </row>
        <row r="278">
          <cell r="B278" t="str">
            <v>SVK</v>
          </cell>
          <cell r="C278" t="str">
            <v>Slovak Republic</v>
          </cell>
        </row>
        <row r="279">
          <cell r="B279" t="str">
            <v>SVN</v>
          </cell>
          <cell r="C279" t="str">
            <v>Slovenia</v>
          </cell>
        </row>
        <row r="280">
          <cell r="B280" t="str">
            <v>SWE</v>
          </cell>
          <cell r="C280" t="str">
            <v>Sweden</v>
          </cell>
          <cell r="D280">
            <v>1844991000000</v>
          </cell>
        </row>
        <row r="281">
          <cell r="B281" t="str">
            <v>SWZ</v>
          </cell>
          <cell r="C281" t="str">
            <v>Swaziland</v>
          </cell>
          <cell r="D281">
            <v>4399201000</v>
          </cell>
        </row>
        <row r="282">
          <cell r="B282" t="str">
            <v>SYC</v>
          </cell>
          <cell r="C282" t="str">
            <v>Seychelles</v>
          </cell>
          <cell r="D282">
            <v>5207110000</v>
          </cell>
        </row>
        <row r="283">
          <cell r="B283" t="str">
            <v>TCD</v>
          </cell>
          <cell r="C283" t="str">
            <v>Chad</v>
          </cell>
          <cell r="D283">
            <v>736169000000</v>
          </cell>
        </row>
        <row r="284">
          <cell r="B284" t="str">
            <v>TJK</v>
          </cell>
          <cell r="C284" t="str">
            <v>Tajikistan</v>
          </cell>
          <cell r="D284">
            <v>4788677043.1899996</v>
          </cell>
        </row>
        <row r="285">
          <cell r="B285" t="str">
            <v>TON</v>
          </cell>
          <cell r="C285" t="str">
            <v>Tonga</v>
          </cell>
          <cell r="D285">
            <v>171663571.72</v>
          </cell>
        </row>
        <row r="286">
          <cell r="B286" t="str">
            <v>TTO</v>
          </cell>
          <cell r="C286" t="str">
            <v>Trinidad and Tobago</v>
          </cell>
          <cell r="D286">
            <v>40123555454.046204</v>
          </cell>
        </row>
        <row r="287">
          <cell r="B287" t="str">
            <v>TUR</v>
          </cell>
          <cell r="C287" t="str">
            <v>Turkey</v>
          </cell>
          <cell r="D287">
            <v>229376296800</v>
          </cell>
        </row>
        <row r="288">
          <cell r="B288" t="str">
            <v>TZA</v>
          </cell>
          <cell r="C288" t="str">
            <v>Tanzania</v>
          </cell>
          <cell r="D288">
            <v>7218137478561.79</v>
          </cell>
        </row>
        <row r="289">
          <cell r="B289" t="str">
            <v>UGA</v>
          </cell>
          <cell r="C289" t="str">
            <v>Uganda</v>
          </cell>
          <cell r="D289">
            <v>5736509474240.1602</v>
          </cell>
        </row>
        <row r="290">
          <cell r="B290" t="str">
            <v>UKR</v>
          </cell>
          <cell r="C290" t="str">
            <v>Ukraine</v>
          </cell>
          <cell r="D290">
            <v>383820721667.29999</v>
          </cell>
        </row>
        <row r="291">
          <cell r="B291" t="str">
            <v>URY</v>
          </cell>
          <cell r="C291" t="str">
            <v>Uruguay</v>
          </cell>
          <cell r="D291">
            <v>116671098574</v>
          </cell>
        </row>
        <row r="292">
          <cell r="B292" t="str">
            <v>USA</v>
          </cell>
          <cell r="C292" t="str">
            <v>United States</v>
          </cell>
          <cell r="D292">
            <v>2711000000000</v>
          </cell>
        </row>
        <row r="293">
          <cell r="B293" t="str">
            <v>USA</v>
          </cell>
          <cell r="C293" t="str">
            <v>United States</v>
          </cell>
          <cell r="D293">
            <v>2642100000000</v>
          </cell>
        </row>
        <row r="294">
          <cell r="B294" t="str">
            <v>VCT</v>
          </cell>
          <cell r="C294" t="str">
            <v>St. Vincent and the Grenadines</v>
          </cell>
          <cell r="D294">
            <v>374205362.154468</v>
          </cell>
        </row>
        <row r="295">
          <cell r="B295" t="str">
            <v>VEN</v>
          </cell>
          <cell r="C295" t="str">
            <v>Venezuela, RB</v>
          </cell>
          <cell r="D295">
            <v>1199721669428.8799</v>
          </cell>
        </row>
        <row r="296">
          <cell r="B296" t="str">
            <v>VUT</v>
          </cell>
          <cell r="C296" t="str">
            <v>Vanuatu</v>
          </cell>
          <cell r="D296">
            <v>26475861621</v>
          </cell>
        </row>
        <row r="297">
          <cell r="B297" t="str">
            <v>WSM</v>
          </cell>
          <cell r="C297" t="str">
            <v>Samoa</v>
          </cell>
          <cell r="D297">
            <v>244050000</v>
          </cell>
        </row>
        <row r="298">
          <cell r="B298" t="str">
            <v>ZAF</v>
          </cell>
          <cell r="C298" t="str">
            <v>South Africa</v>
          </cell>
          <cell r="D298">
            <v>1132038944766.1001</v>
          </cell>
        </row>
        <row r="299">
          <cell r="B299" t="str">
            <v>ZAF</v>
          </cell>
          <cell r="C299" t="str">
            <v>South Africa</v>
          </cell>
          <cell r="D299">
            <v>636337265400.90002</v>
          </cell>
        </row>
        <row r="300">
          <cell r="B300" t="str">
            <v>ZAR</v>
          </cell>
          <cell r="C300" t="str">
            <v>Congo, Dem. Rep.</v>
          </cell>
          <cell r="D300">
            <v>978669923557.95398</v>
          </cell>
        </row>
        <row r="301">
          <cell r="B301" t="str">
            <v>ZMB</v>
          </cell>
          <cell r="C301" t="str">
            <v>Zambia</v>
          </cell>
          <cell r="D301">
            <v>13053511345.8557</v>
          </cell>
        </row>
        <row r="302">
          <cell r="B302" t="e">
            <v>#N/A</v>
          </cell>
          <cell r="C302" t="str">
            <v>Anguilla</v>
          </cell>
          <cell r="D302">
            <v>43064843.345033102</v>
          </cell>
        </row>
        <row r="303">
          <cell r="B303" t="e">
            <v>#N/A</v>
          </cell>
          <cell r="C303" t="str">
            <v>Cabo Verde</v>
          </cell>
          <cell r="D303">
            <v>47782347059.515404</v>
          </cell>
        </row>
        <row r="304">
          <cell r="B304" t="e">
            <v>#N/A</v>
          </cell>
          <cell r="C304" t="str">
            <v>Euro Area</v>
          </cell>
          <cell r="D304">
            <v>5445106000000</v>
          </cell>
        </row>
        <row r="305">
          <cell r="B305" t="e">
            <v>#N/A</v>
          </cell>
          <cell r="C305" t="str">
            <v>Montserrat</v>
          </cell>
          <cell r="D305">
            <v>53619909.195517696</v>
          </cell>
        </row>
        <row r="306">
          <cell r="B306" t="e">
            <v>#N/A</v>
          </cell>
          <cell r="C306" t="str">
            <v>Sao Tome and Principe</v>
          </cell>
          <cell r="D306">
            <v>1058941313729.0699</v>
          </cell>
        </row>
        <row r="307">
          <cell r="B307" t="e">
            <v>#N/A</v>
          </cell>
          <cell r="C307" t="str">
            <v>Eastern Caribbean Currency Union</v>
          </cell>
          <cell r="D307">
            <v>2880450314</v>
          </cell>
        </row>
        <row r="310">
          <cell r="B310" t="str">
            <v>BGD</v>
          </cell>
          <cell r="C310" t="str">
            <v>Bangladesh</v>
          </cell>
          <cell r="D310">
            <v>746382617000</v>
          </cell>
        </row>
        <row r="311">
          <cell r="B311" t="str">
            <v>CZE</v>
          </cell>
          <cell r="C311" t="str">
            <v>Czech Republic</v>
          </cell>
          <cell r="D311">
            <v>441847000000</v>
          </cell>
        </row>
        <row r="312">
          <cell r="B312" t="str">
            <v>DNK</v>
          </cell>
          <cell r="C312" t="str">
            <v>Denmark</v>
          </cell>
          <cell r="D312">
            <v>66491023000</v>
          </cell>
        </row>
        <row r="313">
          <cell r="B313" t="str">
            <v>GBR</v>
          </cell>
          <cell r="C313" t="str">
            <v>United Kingdom</v>
          </cell>
          <cell r="D313">
            <v>60198000000</v>
          </cell>
        </row>
        <row r="314">
          <cell r="B314" t="str">
            <v>HKG</v>
          </cell>
          <cell r="C314" t="str">
            <v>Hong Kong SAR, China</v>
          </cell>
          <cell r="D314">
            <v>32930000000</v>
          </cell>
        </row>
        <row r="315">
          <cell r="B315" t="str">
            <v>HUN</v>
          </cell>
          <cell r="C315" t="str">
            <v>Hungary</v>
          </cell>
          <cell r="D315">
            <v>3188994000000</v>
          </cell>
        </row>
        <row r="316">
          <cell r="B316" t="str">
            <v>IND</v>
          </cell>
          <cell r="C316" t="str">
            <v>India</v>
          </cell>
          <cell r="D316">
            <v>13002000000000</v>
          </cell>
        </row>
        <row r="317">
          <cell r="B317" t="str">
            <v>ISR</v>
          </cell>
          <cell r="C317" t="str">
            <v>Israel</v>
          </cell>
          <cell r="D317">
            <v>73142000000</v>
          </cell>
        </row>
        <row r="318">
          <cell r="B318" t="str">
            <v>LKA</v>
          </cell>
          <cell r="C318" t="str">
            <v>Sri Lanka</v>
          </cell>
          <cell r="D318">
            <v>339770981000</v>
          </cell>
        </row>
        <row r="319">
          <cell r="B319" t="str">
            <v>NOR</v>
          </cell>
          <cell r="C319" t="str">
            <v>Norway</v>
          </cell>
          <cell r="D319">
            <v>54060000000</v>
          </cell>
        </row>
        <row r="320">
          <cell r="B320" t="str">
            <v>POL</v>
          </cell>
          <cell r="C320" t="str">
            <v>Poland</v>
          </cell>
          <cell r="D320">
            <v>126142800000</v>
          </cell>
        </row>
        <row r="321">
          <cell r="B321" t="str">
            <v>NZL</v>
          </cell>
          <cell r="C321" t="str">
            <v>New Zealand</v>
          </cell>
          <cell r="D321">
            <v>4883000000</v>
          </cell>
        </row>
        <row r="322">
          <cell r="B322" t="str">
            <v>SGP</v>
          </cell>
          <cell r="C322" t="str">
            <v>Singapore</v>
          </cell>
          <cell r="D322">
            <v>33859000000</v>
          </cell>
        </row>
        <row r="323">
          <cell r="B323" t="str">
            <v>SWE</v>
          </cell>
          <cell r="C323" t="str">
            <v>Sweden</v>
          </cell>
          <cell r="D323">
            <v>86000000000</v>
          </cell>
        </row>
        <row r="327">
          <cell r="B327" t="str">
            <v>BRN</v>
          </cell>
          <cell r="C327" t="str">
            <v>Brunei Darussalam</v>
          </cell>
          <cell r="D327">
            <v>1219734582</v>
          </cell>
        </row>
        <row r="328">
          <cell r="B328" t="str">
            <v>CHN</v>
          </cell>
          <cell r="C328" t="str">
            <v>China</v>
          </cell>
          <cell r="D328">
            <v>5857444402088.7002</v>
          </cell>
        </row>
        <row r="329">
          <cell r="B329" t="str">
            <v>IRQ</v>
          </cell>
          <cell r="C329" t="str">
            <v>Iraq</v>
          </cell>
          <cell r="D329">
            <v>73259000000000</v>
          </cell>
        </row>
        <row r="330">
          <cell r="B330" t="str">
            <v>POL</v>
          </cell>
          <cell r="C330" t="str">
            <v>Poland</v>
          </cell>
          <cell r="D330">
            <v>164009500000</v>
          </cell>
        </row>
        <row r="331">
          <cell r="B331" t="str">
            <v>RUS</v>
          </cell>
          <cell r="C331" t="str">
            <v>Russian Federation</v>
          </cell>
          <cell r="D331">
            <v>6985600000000</v>
          </cell>
        </row>
        <row r="332">
          <cell r="B332" t="str">
            <v>SLE</v>
          </cell>
          <cell r="C332" t="str">
            <v>Sierra Leone</v>
          </cell>
          <cell r="D332">
            <v>776402850974.96997</v>
          </cell>
        </row>
        <row r="333">
          <cell r="B333" t="str">
            <v>SWE</v>
          </cell>
          <cell r="C333" t="str">
            <v>Sweden</v>
          </cell>
          <cell r="D333">
            <v>82359000000</v>
          </cell>
        </row>
        <row r="334">
          <cell r="B334" t="str">
            <v>TJK</v>
          </cell>
          <cell r="C334" t="str">
            <v>Tajikistan</v>
          </cell>
          <cell r="D334">
            <v>4143570281.02</v>
          </cell>
        </row>
        <row r="335">
          <cell r="B335" t="str">
            <v>TZA</v>
          </cell>
          <cell r="C335" t="str">
            <v>Tanzania</v>
          </cell>
          <cell r="D335">
            <v>5027783559600.8496</v>
          </cell>
        </row>
        <row r="336">
          <cell r="B336" t="str">
            <v>UKR</v>
          </cell>
          <cell r="C336" t="str">
            <v>Ukraine</v>
          </cell>
          <cell r="D336">
            <v>237776618077.14999</v>
          </cell>
        </row>
        <row r="337">
          <cell r="B337" t="str">
            <v>VNM</v>
          </cell>
          <cell r="C337" t="str">
            <v>Vietnam</v>
          </cell>
          <cell r="D337">
            <v>506738830000000</v>
          </cell>
        </row>
        <row r="338">
          <cell r="B338" t="str">
            <v>ZAF</v>
          </cell>
          <cell r="C338" t="str">
            <v>South Africa</v>
          </cell>
          <cell r="D338">
            <v>193902191158.89999</v>
          </cell>
        </row>
      </sheetData>
      <sheetData sheetId="9">
        <row r="3">
          <cell r="C3" t="str">
            <v>DEU</v>
          </cell>
          <cell r="D3" t="str">
            <v>Germany</v>
          </cell>
          <cell r="E3">
            <v>0.17997299999999999</v>
          </cell>
          <cell r="F3">
            <v>0.25718401275824082</v>
          </cell>
          <cell r="G3">
            <v>1.5700000000000002E-2</v>
          </cell>
          <cell r="H3">
            <v>0.01</v>
          </cell>
          <cell r="I3">
            <v>1.5700000000000002E-2</v>
          </cell>
          <cell r="J3">
            <v>245916609440.75177</v>
          </cell>
          <cell r="K3">
            <v>7410369136.6844749</v>
          </cell>
        </row>
        <row r="4">
          <cell r="C4" t="str">
            <v>FRA</v>
          </cell>
          <cell r="D4" t="str">
            <v>France</v>
          </cell>
          <cell r="E4">
            <v>0.141792</v>
          </cell>
          <cell r="F4">
            <v>0.20262281307205238</v>
          </cell>
          <cell r="G4">
            <v>2.2037833333333298E-2</v>
          </cell>
          <cell r="H4">
            <v>1.7500000000000002E-2</v>
          </cell>
          <cell r="I4">
            <v>2.2037833333333298E-2</v>
          </cell>
          <cell r="J4">
            <v>193745772342.64627</v>
          </cell>
          <cell r="K4">
            <v>5838270521.8491945</v>
          </cell>
        </row>
        <row r="5">
          <cell r="C5" t="str">
            <v>ITA</v>
          </cell>
          <cell r="D5" t="str">
            <v>Italy</v>
          </cell>
          <cell r="E5">
            <v>0.12310800000000001</v>
          </cell>
          <cell r="F5">
            <v>0.17592310759192498</v>
          </cell>
          <cell r="G5">
            <v>4.31666666666667E-2</v>
          </cell>
          <cell r="H5">
            <v>2.5000000000000001E-2</v>
          </cell>
          <cell r="I5">
            <v>4.31666666666667E-2</v>
          </cell>
          <cell r="J5">
            <v>168215798786.66284</v>
          </cell>
          <cell r="K5">
            <v>5068958808.7043743</v>
          </cell>
        </row>
        <row r="6">
          <cell r="C6" t="str">
            <v>ESP</v>
          </cell>
          <cell r="D6" t="str">
            <v>Spain</v>
          </cell>
          <cell r="E6">
            <v>8.8409000000000001E-2</v>
          </cell>
          <cell r="F6">
            <v>0.12633773612677077</v>
          </cell>
          <cell r="G6">
            <v>4.5616666666666604E-2</v>
          </cell>
          <cell r="H6">
            <v>2.75E-2</v>
          </cell>
          <cell r="I6">
            <v>4.5616666666666604E-2</v>
          </cell>
          <cell r="J6">
            <v>120802795552.92975</v>
          </cell>
          <cell r="K6">
            <v>3640231173.5934711</v>
          </cell>
        </row>
        <row r="7">
          <cell r="C7" t="str">
            <v>NLD</v>
          </cell>
          <cell r="D7" t="str">
            <v>Netherlands</v>
          </cell>
          <cell r="E7">
            <v>4.0035000000000001E-2</v>
          </cell>
          <cell r="F7">
            <v>5.7210592426509374E-2</v>
          </cell>
          <cell r="G7">
            <v>1.9615E-2</v>
          </cell>
          <cell r="H7">
            <v>0.02</v>
          </cell>
          <cell r="I7">
            <v>1.9615E-2</v>
          </cell>
          <cell r="J7">
            <v>54704158173.506569</v>
          </cell>
          <cell r="K7">
            <v>1648436867.6810575</v>
          </cell>
        </row>
        <row r="8">
          <cell r="C8" t="str">
            <v>BEL</v>
          </cell>
          <cell r="D8" t="str">
            <v>Belgium</v>
          </cell>
          <cell r="E8">
            <v>2.4777999999999998E-2</v>
          </cell>
          <cell r="F8">
            <v>3.5408119374148853E-2</v>
          </cell>
          <cell r="G8">
            <v>2.41E-2</v>
          </cell>
          <cell r="H8">
            <v>2.5999999999999999E-2</v>
          </cell>
          <cell r="I8">
            <v>2.41E-2</v>
          </cell>
          <cell r="J8">
            <v>33856866022.808685</v>
          </cell>
          <cell r="K8">
            <v>1020231515.1093104</v>
          </cell>
        </row>
        <row r="9">
          <cell r="C9" t="str">
            <v>AUT</v>
          </cell>
          <cell r="D9" t="str">
            <v>Austria</v>
          </cell>
          <cell r="E9">
            <v>1.9630999999999999E-2</v>
          </cell>
          <cell r="F9">
            <v>2.8052982138748732E-2</v>
          </cell>
          <cell r="G9">
            <v>2.0099999999999996E-2</v>
          </cell>
          <cell r="H9">
            <v>1.6500000000000001E-2</v>
          </cell>
          <cell r="I9">
            <v>2.0099999999999996E-2</v>
          </cell>
          <cell r="J9">
            <v>26823962260.624638</v>
          </cell>
          <cell r="K9">
            <v>808304337.44091022</v>
          </cell>
        </row>
        <row r="10">
          <cell r="C10" t="str">
            <v>FIN</v>
          </cell>
          <cell r="D10" t="str">
            <v>Finland</v>
          </cell>
          <cell r="E10">
            <v>1.2563999999999999E-2</v>
          </cell>
          <cell r="F10">
            <v>1.7954137211106874E-2</v>
          </cell>
          <cell r="G10">
            <v>1.8617702625993E-2</v>
          </cell>
          <cell r="H10">
            <v>0.02</v>
          </cell>
          <cell r="I10">
            <v>1.8617702625993E-2</v>
          </cell>
          <cell r="J10">
            <v>17167554472.135292</v>
          </cell>
          <cell r="K10">
            <v>517321363.94516808</v>
          </cell>
        </row>
        <row r="11">
          <cell r="C11" t="str">
            <v>GRC</v>
          </cell>
          <cell r="D11" t="str">
            <v>Greece</v>
          </cell>
          <cell r="E11">
            <v>2.0331999999999999E-2</v>
          </cell>
          <cell r="F11">
            <v>2.9054721249301575E-2</v>
          </cell>
          <cell r="G11">
            <v>0.10054166666666699</v>
          </cell>
          <cell r="H11">
            <v>0.02</v>
          </cell>
          <cell r="I11">
            <v>0.10054166666666699</v>
          </cell>
          <cell r="J11">
            <v>27781814511.895477</v>
          </cell>
          <cell r="K11">
            <v>837167937.89662194</v>
          </cell>
        </row>
        <row r="12">
          <cell r="C12" t="str">
            <v>PRT</v>
          </cell>
          <cell r="D12" t="str">
            <v>Portugal</v>
          </cell>
          <cell r="E12">
            <v>1.7434000000000002E-2</v>
          </cell>
          <cell r="F12">
            <v>2.4913437451324204E-2</v>
          </cell>
          <cell r="G12">
            <v>6.2941666666666701E-2</v>
          </cell>
          <cell r="H12">
            <v>5.6500000000000002E-2</v>
          </cell>
          <cell r="I12">
            <v>6.2941666666666701E-2</v>
          </cell>
          <cell r="J12">
            <v>23821963122.190922</v>
          </cell>
          <cell r="K12">
            <v>717843096.0697279</v>
          </cell>
        </row>
        <row r="13">
          <cell r="C13" t="str">
            <v>IRL</v>
          </cell>
          <cell r="D13" t="str">
            <v>Ireland</v>
          </cell>
          <cell r="E13">
            <v>1.1607000000000001E-2</v>
          </cell>
          <cell r="F13">
            <v>1.6586570408255136E-2</v>
          </cell>
          <cell r="G13">
            <v>3.7900000000000003E-2</v>
          </cell>
          <cell r="H13">
            <v>3.4000000000000002E-2</v>
          </cell>
          <cell r="I13">
            <v>3.7900000000000003E-2</v>
          </cell>
          <cell r="J13">
            <v>15859901684.02375</v>
          </cell>
          <cell r="K13">
            <v>477916990.71247751</v>
          </cell>
        </row>
        <row r="14">
          <cell r="C14" t="str">
            <v>SVK</v>
          </cell>
          <cell r="D14" t="str">
            <v>Slovak Republic</v>
          </cell>
          <cell r="E14">
            <v>7.7250000000000001E-3</v>
          </cell>
          <cell r="F14">
            <v>1.1039136418003869E-2</v>
          </cell>
          <cell r="G14">
            <v>3.1875000000000001E-2</v>
          </cell>
          <cell r="H14">
            <v>3.3750000000000002E-2</v>
          </cell>
          <cell r="I14">
            <v>3.1875000000000001E-2</v>
          </cell>
          <cell r="J14">
            <v>10555504480.837723</v>
          </cell>
          <cell r="K14">
            <v>318076053.52407068</v>
          </cell>
        </row>
        <row r="15">
          <cell r="C15" t="str">
            <v>EST</v>
          </cell>
          <cell r="D15" t="str">
            <v>Estonia</v>
          </cell>
          <cell r="E15">
            <v>1.928E-3</v>
          </cell>
          <cell r="F15">
            <v>2.7551398076260791E-3</v>
          </cell>
          <cell r="G15" t="str">
            <v>na</v>
          </cell>
          <cell r="H15" t="str">
            <v>na</v>
          </cell>
          <cell r="I15" t="str">
            <v>na</v>
          </cell>
          <cell r="J15">
            <v>2634435293.0815701</v>
          </cell>
          <cell r="K15">
            <v>79385194.976622432</v>
          </cell>
        </row>
        <row r="16">
          <cell r="C16" t="str">
            <v>CYP</v>
          </cell>
          <cell r="D16" t="str">
            <v>Cyprus</v>
          </cell>
          <cell r="E16">
            <v>1.5129999999999998E-3</v>
          </cell>
          <cell r="F16">
            <v>2.1620988220634112E-3</v>
          </cell>
          <cell r="G16">
            <v>6.5000000000000002E-2</v>
          </cell>
          <cell r="H16" t="e">
            <v>#N/A</v>
          </cell>
          <cell r="I16">
            <v>6.5000000000000002E-2</v>
          </cell>
          <cell r="J16">
            <v>2067375829.0624559</v>
          </cell>
          <cell r="K16">
            <v>62297614.107691757</v>
          </cell>
        </row>
        <row r="17">
          <cell r="C17" t="str">
            <v>LVA</v>
          </cell>
          <cell r="D17" t="str">
            <v>Latvia</v>
          </cell>
          <cell r="E17">
            <v>2.8210000000000002E-3</v>
          </cell>
          <cell r="F17">
            <v>4.031249687403096E-3</v>
          </cell>
          <cell r="G17">
            <v>3.3399999999999999E-2</v>
          </cell>
          <cell r="H17" t="e">
            <v>#N/A</v>
          </cell>
          <cell r="I17">
            <v>3.3399999999999999E-2</v>
          </cell>
          <cell r="J17">
            <v>3854637946.9829407</v>
          </cell>
          <cell r="K17">
            <v>116154375.0150684</v>
          </cell>
        </row>
        <row r="18">
          <cell r="C18" t="str">
            <v>LUX</v>
          </cell>
          <cell r="D18" t="str">
            <v>Luxembourg</v>
          </cell>
          <cell r="E18">
            <v>2.0300000000000001E-3</v>
          </cell>
          <cell r="F18">
            <v>2.9008992787764214E-3</v>
          </cell>
          <cell r="G18">
            <v>1.8516666666666699E-2</v>
          </cell>
          <cell r="H18" t="e">
            <v>#N/A</v>
          </cell>
          <cell r="I18">
            <v>1.8516666666666699E-2</v>
          </cell>
          <cell r="J18">
            <v>2773808944.4790392</v>
          </cell>
          <cell r="K18">
            <v>83585034.129949957</v>
          </cell>
        </row>
        <row r="19">
          <cell r="C19" t="str">
            <v>MLT</v>
          </cell>
          <cell r="D19" t="str">
            <v>Malta</v>
          </cell>
          <cell r="E19">
            <v>6.4799999999999992E-4</v>
          </cell>
          <cell r="F19">
            <v>9.2600134613158658E-4</v>
          </cell>
          <cell r="G19">
            <v>3.3624999999999995E-2</v>
          </cell>
          <cell r="H19" t="e">
            <v>#N/A</v>
          </cell>
          <cell r="I19">
            <v>3.3624999999999995E-2</v>
          </cell>
          <cell r="J19">
            <v>885432608.87803793</v>
          </cell>
          <cell r="K19">
            <v>26681331.091727864</v>
          </cell>
        </row>
        <row r="20">
          <cell r="C20" t="str">
            <v>SVN</v>
          </cell>
          <cell r="D20" t="str">
            <v>Slovenia</v>
          </cell>
          <cell r="E20">
            <v>3.4549999999999997E-3</v>
          </cell>
          <cell r="F20">
            <v>4.937244831612086E-3</v>
          </cell>
          <cell r="G20">
            <v>5.8116666666666698E-2</v>
          </cell>
          <cell r="H20" t="e">
            <v>#N/A</v>
          </cell>
          <cell r="I20">
            <v>5.8116666666666698E-2</v>
          </cell>
          <cell r="J20">
            <v>4720940839.0025024</v>
          </cell>
          <cell r="K20">
            <v>142259257.59555522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/>
  </sheetPr>
  <dimension ref="A1:AA181"/>
  <sheetViews>
    <sheetView showGridLines="0" tabSelected="1" topLeftCell="B1" workbookViewId="0">
      <pane ySplit="2" topLeftCell="A3" activePane="bottomLeft" state="frozen"/>
      <selection pane="bottomLeft" activeCell="B36" sqref="B36"/>
    </sheetView>
  </sheetViews>
  <sheetFormatPr defaultColWidth="9" defaultRowHeight="15"/>
  <cols>
    <col min="1" max="1" width="3.42578125" style="1" customWidth="1"/>
    <col min="2" max="3" width="5.42578125" style="2" customWidth="1"/>
    <col min="4" max="4" width="20.140625" style="3" customWidth="1"/>
    <col min="5" max="5" width="8.42578125" style="2" customWidth="1"/>
    <col min="6" max="6" width="17.42578125" style="4" customWidth="1"/>
    <col min="7" max="8" width="20.28515625" style="4" customWidth="1"/>
    <col min="9" max="10" width="18.7109375" style="4" customWidth="1"/>
    <col min="11" max="11" width="16.42578125" style="4" customWidth="1"/>
    <col min="12" max="12" width="12.42578125" style="4" bestFit="1" customWidth="1"/>
    <col min="13" max="13" width="10.42578125" style="3" hidden="1" customWidth="1"/>
    <col min="14" max="14" width="25.42578125" style="4" customWidth="1"/>
    <col min="15" max="15" width="16" style="4" customWidth="1"/>
    <col min="16" max="19" width="22.5703125" style="4" customWidth="1"/>
    <col min="20" max="20" width="15.42578125" style="3" customWidth="1"/>
    <col min="21" max="21" width="16.28515625" style="1" customWidth="1"/>
    <col min="22" max="22" width="13.42578125" style="1" customWidth="1"/>
    <col min="23" max="23" width="12.28515625" style="1" customWidth="1"/>
    <col min="24" max="24" width="17.85546875" style="5" customWidth="1"/>
    <col min="25" max="25" width="18.28515625" style="5" customWidth="1"/>
    <col min="26" max="26" width="23.140625" style="1" customWidth="1"/>
    <col min="27" max="16384" width="9" style="1"/>
  </cols>
  <sheetData>
    <row r="1" spans="1:26">
      <c r="C1" s="2">
        <v>1</v>
      </c>
      <c r="D1" s="3">
        <f t="shared" ref="D1:N1" si="0">C1+1</f>
        <v>2</v>
      </c>
      <c r="E1" s="2">
        <f t="shared" si="0"/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 s="3">
        <f t="shared" si="0"/>
        <v>11</v>
      </c>
      <c r="N1" s="4">
        <f t="shared" si="0"/>
        <v>12</v>
      </c>
      <c r="O1" s="4">
        <f>N1+1</f>
        <v>13</v>
      </c>
      <c r="P1" s="4">
        <f t="shared" ref="P1:Z1" si="1">O1+1</f>
        <v>14</v>
      </c>
      <c r="Q1" s="4">
        <f t="shared" si="1"/>
        <v>15</v>
      </c>
      <c r="R1" s="4">
        <f t="shared" si="1"/>
        <v>16</v>
      </c>
      <c r="S1" s="4">
        <f t="shared" si="1"/>
        <v>17</v>
      </c>
      <c r="T1" s="3">
        <f t="shared" si="1"/>
        <v>18</v>
      </c>
      <c r="U1" s="1">
        <f t="shared" si="1"/>
        <v>19</v>
      </c>
      <c r="V1" s="1">
        <f t="shared" si="1"/>
        <v>20</v>
      </c>
      <c r="W1" s="1">
        <f t="shared" si="1"/>
        <v>21</v>
      </c>
      <c r="X1" s="5">
        <f t="shared" si="1"/>
        <v>22</v>
      </c>
      <c r="Y1" s="5">
        <f t="shared" si="1"/>
        <v>23</v>
      </c>
      <c r="Z1" s="1">
        <f t="shared" si="1"/>
        <v>24</v>
      </c>
    </row>
    <row r="2" spans="1:26">
      <c r="B2" s="6" t="s">
        <v>0</v>
      </c>
      <c r="C2" s="7" t="s">
        <v>1</v>
      </c>
      <c r="D2" s="7" t="s">
        <v>2</v>
      </c>
      <c r="E2" s="6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9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9" t="s">
        <v>18</v>
      </c>
      <c r="U2" s="9" t="s">
        <v>19</v>
      </c>
      <c r="V2" s="9" t="s">
        <v>20</v>
      </c>
      <c r="W2" s="9" t="s">
        <v>21</v>
      </c>
      <c r="X2" s="9" t="s">
        <v>22</v>
      </c>
      <c r="Y2" s="9" t="s">
        <v>23</v>
      </c>
      <c r="Z2" s="9" t="s">
        <v>24</v>
      </c>
    </row>
    <row r="3" spans="1:26" s="3" customFormat="1">
      <c r="A3" s="1"/>
      <c r="B3" s="2">
        <v>1</v>
      </c>
      <c r="C3" s="3" t="str">
        <f>VLOOKUP(D3,[1]GDP!$D$6:$I$197,6,FALSE)</f>
        <v>USA</v>
      </c>
      <c r="D3" s="3" t="s">
        <v>25</v>
      </c>
      <c r="E3" s="2" t="s">
        <v>26</v>
      </c>
      <c r="F3" s="10">
        <f>IF(ISERROR(VLOOKUP(C3,[1]Interest!$B$3:$K$57,9,FALSE)),"na",VLOOKUP(C3,[1]Interest!$B$3:$K$57,9,FALSE))</f>
        <v>2.3508333333333301E-2</v>
      </c>
      <c r="G3" s="10">
        <f>VLOOKUP(C3,[1]Coupon!$C$5:$H$75,6,FALSE)</f>
        <v>2.2499999999999999E-2</v>
      </c>
      <c r="H3" s="10">
        <f t="shared" ref="H3:H66" si="2">IF(F3="na",G3,F3)</f>
        <v>2.3508333333333301E-2</v>
      </c>
      <c r="I3" s="11">
        <f>IF(ISERROR(VLOOKUP(C3,[1]Currency!$B$3:$F$117,4,FALSE)/1000000),"na",VLOOKUP(C3,[1]Currency!$B$3:$F$117,4,FALSE)/1000000)</f>
        <v>1195201</v>
      </c>
      <c r="J3" s="11" t="str">
        <f>IF(ISERROR(VLOOKUP(C3,[1]Currency!$B$310:$D$324,3,FALSE)),"na",VLOOKUP(C3,[1]Currency!$B$310:$D$324,3,FALSE)/1000000)</f>
        <v>na</v>
      </c>
      <c r="K3" s="11">
        <f>IF(ISERROR(VLOOKUP(C3,[1]Currency!$B$3:$F$117,3,FALSE)),IF(ISERROR(VLOOKUP(C3,[1]Currency!$B$120:$D$164,3,FALSE)),"na",VLOOKUP(C3,[1]Currency!$B$120:$D$164,3,FALSE)/1000000),VLOOKUP(C3,[1]Currency!$B$3:$F$117,3,FALSE)/1000000)</f>
        <v>3713665</v>
      </c>
      <c r="L3" s="11" t="str">
        <f>IF(ISERROR(VLOOKUP(C3,[1]Currency!$B$327:$D$338,3,FALSE)),"na",VLOOKUP(C3,[1]Currency!$B$327:$D$338,3,FALSE)/1000000)</f>
        <v>na</v>
      </c>
      <c r="M3" s="12">
        <f>IF(ISERROR(VLOOKUP(C3,[1]Currency!$B$167:$D$307,3,FALSE)),"na",VLOOKUP(C3,[1]Currency!$B$167:$D$307,3,FALSE)/1000000)</f>
        <v>2711000</v>
      </c>
      <c r="N3" s="11">
        <f t="shared" ref="N3:N64" si="3">IF(ISERROR(I3*H3),IF(ISERROR(H3*J3),IF(ISERROR(K3*H3),IF(ISERROR(L3*H3),"na",L3*H3),K3*H3),H3*J3),I3*H3)</f>
        <v>28097.183508333295</v>
      </c>
      <c r="O3" s="13">
        <f>VLOOKUP(C3,[1]Exchange!$B$4:$H$247,7,FALSE)</f>
        <v>1</v>
      </c>
      <c r="P3" s="11">
        <f>IF(ISERROR(N3/O3),"na",N3/O3)</f>
        <v>28097.183508333295</v>
      </c>
      <c r="Q3" s="11">
        <f t="shared" ref="Q3:Q31" si="4">P3/H3</f>
        <v>1195201</v>
      </c>
      <c r="R3" s="11">
        <f>[1]GDP!E6</f>
        <v>16800000</v>
      </c>
      <c r="S3" s="11">
        <f>VLOOKUP(C3,[1]GDP!$J$6:$L$251,3,FALSE)</f>
        <v>53041.981405562299</v>
      </c>
      <c r="T3" s="14">
        <f t="shared" ref="T3:T33" si="5">IF(ISERROR(P3/R3),"na",P3/R3)</f>
        <v>1.6724513993055534E-3</v>
      </c>
      <c r="U3" s="15">
        <f t="shared" ref="U3:U33" si="6">LN(S3)</f>
        <v>10.878838980978781</v>
      </c>
      <c r="V3" s="15">
        <f>LN(P3*1000000)</f>
        <v>24.058935177242478</v>
      </c>
      <c r="W3" s="15">
        <f>LN(R3*1000000)</f>
        <v>30.452400002337761</v>
      </c>
      <c r="X3" s="12">
        <f t="shared" ref="X3:X66" si="7">R3*1000000/S3</f>
        <v>316730249.41406602</v>
      </c>
      <c r="Y3" s="16">
        <f t="shared" ref="Y3:Y31" si="8">N3*1000000/X3</f>
        <v>88.710136023671808</v>
      </c>
      <c r="Z3" s="15">
        <f>LOG(Y3,10)</f>
        <v>1.9479732451716596</v>
      </c>
    </row>
    <row r="4" spans="1:26" s="3" customFormat="1">
      <c r="A4" s="1"/>
      <c r="B4" s="2">
        <f>B3+1</f>
        <v>2</v>
      </c>
      <c r="C4" s="2" t="str">
        <f>VLOOKUP(D4,[1]GDP!$D$6:$I$197,6,FALSE)</f>
        <v>CHN</v>
      </c>
      <c r="D4" s="3" t="s">
        <v>27</v>
      </c>
      <c r="E4" s="2" t="s">
        <v>26</v>
      </c>
      <c r="F4" s="10" t="str">
        <f>IF(ISERROR(VLOOKUP(C4,[1]Interest!$B$3:$K$57,9,FALSE)),"na",VLOOKUP(C4,[1]Interest!$B$3:$K$57,9,FALSE))</f>
        <v>na</v>
      </c>
      <c r="G4" s="10">
        <f>VLOOKUP(C4,[1]Coupon!$C$5:$H$75,6,FALSE)</f>
        <v>4.1300000000000003E-2</v>
      </c>
      <c r="H4" s="10">
        <f t="shared" si="2"/>
        <v>4.1300000000000003E-2</v>
      </c>
      <c r="I4" s="11" t="str">
        <f>IF(ISERROR(VLOOKUP(C4,[1]Currency!$B$3:$F$117,4,FALSE)/1000000),"na",VLOOKUP(C4,[1]Currency!$B$3:$F$117,4,FALSE)/1000000)</f>
        <v>na</v>
      </c>
      <c r="J4" s="11" t="str">
        <f>IF(ISERROR(VLOOKUP(C4,[1]Currency!$B$310:$D$324,3,FALSE)),"na",VLOOKUP(C4,[1]Currency!$B$310:$D$324,3,FALSE)/1000000)</f>
        <v>na</v>
      </c>
      <c r="K4" s="11" t="str">
        <f>IF(ISERROR(VLOOKUP(C4,[1]Currency!$B$3:$F$117,3,FALSE)),IF(ISERROR(VLOOKUP(C4,[1]Currency!$B$120:$D$164,3,FALSE)),"na",VLOOKUP(C4,[1]Currency!$B$120:$D$164,3,FALSE)/1000000),VLOOKUP(C4,[1]Currency!$B$3:$F$117,3,FALSE)/1000000)</f>
        <v>na</v>
      </c>
      <c r="L4" s="11">
        <f>IF(ISERROR(VLOOKUP(C4,[1]Currency!$B$327:$D$338,3,FALSE)),"na",VLOOKUP(C4,[1]Currency!$B$327:$D$338,3,FALSE)/1000000)</f>
        <v>5857444.4020886999</v>
      </c>
      <c r="M4" s="12">
        <f>IF(ISERROR(VLOOKUP(C4,[1]Currency!$B$167:$D$307,3,FALSE)),"na",VLOOKUP(C4,[1]Currency!$B$167:$D$307,3,FALSE)/1000000)</f>
        <v>33729105.049756996</v>
      </c>
      <c r="N4" s="11">
        <f>IF(ISERROR(I4*H4),IF(ISERROR(H4*J4),IF(ISERROR(K4*H4),IF(ISERROR(L4*H4),"na",L4*H4),K4*H4),H4*J4),I4*H4)</f>
        <v>241912.45380626334</v>
      </c>
      <c r="O4" s="13">
        <f>VLOOKUP(C4,[1]Exchange!$B$4:$H$247,7,FALSE)</f>
        <v>6.7702690287094001</v>
      </c>
      <c r="P4" s="11">
        <f>IF(ISERROR(N4/O4),"na",N4/O4)</f>
        <v>35731.586555930189</v>
      </c>
      <c r="Q4" s="11">
        <f t="shared" si="4"/>
        <v>865171.5873106583</v>
      </c>
      <c r="R4" s="11">
        <f>[1]GDP!E7</f>
        <v>9240270</v>
      </c>
      <c r="S4" s="11">
        <f>VLOOKUP(C4,[1]GDP!$J$6:$L$251,3,FALSE)</f>
        <v>6807.4308241221961</v>
      </c>
      <c r="T4" s="14">
        <f t="shared" si="5"/>
        <v>3.8669418270169801E-3</v>
      </c>
      <c r="U4" s="15">
        <f t="shared" si="6"/>
        <v>8.8257700627808529</v>
      </c>
      <c r="V4" s="15">
        <f t="shared" ref="V4:V33" si="9">LN(P4*1000000)</f>
        <v>24.299300912024172</v>
      </c>
      <c r="W4" s="15">
        <f t="shared" ref="W4:W33" si="10">LN(R4*1000000)</f>
        <v>29.854592221934443</v>
      </c>
      <c r="X4" s="12">
        <f t="shared" si="7"/>
        <v>1357379933.5950673</v>
      </c>
      <c r="Y4" s="16">
        <f t="shared" si="8"/>
        <v>178.22014884627762</v>
      </c>
      <c r="Z4" s="15">
        <f t="shared" ref="Z4:Z67" si="11">LOG(Y4,10)</f>
        <v>2.2509568020470208</v>
      </c>
    </row>
    <row r="5" spans="1:26" s="3" customFormat="1">
      <c r="A5" s="1"/>
      <c r="B5" s="2">
        <f t="shared" ref="B5:B68" si="12">B4+1</f>
        <v>3</v>
      </c>
      <c r="C5" s="2" t="str">
        <f>VLOOKUP(D5,[1]GDP!$D$6:$I$197,6,FALSE)</f>
        <v>JPN</v>
      </c>
      <c r="D5" s="3" t="s">
        <v>28</v>
      </c>
      <c r="E5" s="2" t="s">
        <v>26</v>
      </c>
      <c r="F5" s="10">
        <f>IF(ISERROR(VLOOKUP(C5,[1]Interest!$B$3:$K$57,9,FALSE)),"na",VLOOKUP(C5,[1]Interest!$B$3:$K$57,9,FALSE))</f>
        <v>7.0041666666666698E-3</v>
      </c>
      <c r="G5" s="10">
        <f>VLOOKUP(C5,[1]Coupon!$C$5:$H$75,6,FALSE)</f>
        <v>5.0000000000000001E-3</v>
      </c>
      <c r="H5" s="10">
        <f t="shared" si="2"/>
        <v>7.0041666666666698E-3</v>
      </c>
      <c r="I5" s="11">
        <f>IF(ISERROR(VLOOKUP(C5,[1]Currency!$B$3:$F$117,4,FALSE)/1000000),"na",VLOOKUP(C5,[1]Currency!$B$3:$F$117,4,FALSE)/1000000)</f>
        <v>94769600</v>
      </c>
      <c r="J5" s="11" t="str">
        <f>IF(ISERROR(VLOOKUP(C5,[1]Currency!$B$310:$D$324,3,FALSE)),"na",VLOOKUP(C5,[1]Currency!$B$310:$D$324,3,FALSE)/1000000)</f>
        <v>na</v>
      </c>
      <c r="K5" s="11">
        <f>IF(ISERROR(VLOOKUP(C5,[1]Currency!$B$3:$F$117,3,FALSE)),IF(ISERROR(VLOOKUP(C5,[1]Currency!$B$120:$D$164,3,FALSE)),"na",VLOOKUP(C5,[1]Currency!$B$120:$D$164,3,FALSE)/1000000),VLOOKUP(C5,[1]Currency!$B$3:$F$117,3,FALSE)/1000000)</f>
        <v>201847200</v>
      </c>
      <c r="L5" s="11" t="str">
        <f>IF(ISERROR(VLOOKUP(C5,[1]Currency!$B$327:$D$338,3,FALSE)),"na",VLOOKUP(C5,[1]Currency!$B$327:$D$338,3,FALSE)/1000000)</f>
        <v>na</v>
      </c>
      <c r="M5" s="12">
        <f>IF(ISERROR(VLOOKUP(C5,[1]Currency!$B$167:$D$307,3,FALSE)),"na",VLOOKUP(C5,[1]Currency!$B$167:$D$307,3,FALSE)/1000000)</f>
        <v>592037000</v>
      </c>
      <c r="N5" s="11">
        <f t="shared" si="3"/>
        <v>663782.0733333336</v>
      </c>
      <c r="O5" s="13">
        <f>VLOOKUP(C5,[1]Exchange!$B$4:$H$247,7,FALSE)</f>
        <v>87.779875000000004</v>
      </c>
      <c r="P5" s="11">
        <f>IF(ISERROR(N5/O5),"na",N5/O5)</f>
        <v>7561.8935813400685</v>
      </c>
      <c r="Q5" s="11">
        <f t="shared" si="4"/>
        <v>1079627.8759795453</v>
      </c>
      <c r="R5" s="11">
        <f>[1]GDP!E8</f>
        <v>4901530</v>
      </c>
      <c r="S5" s="11">
        <f>VLOOKUP(C5,[1]GDP!$J$6:$L$251,3,FALSE)</f>
        <v>38633.708059179502</v>
      </c>
      <c r="T5" s="14">
        <f t="shared" si="5"/>
        <v>1.5427618685063783E-3</v>
      </c>
      <c r="U5" s="15">
        <f t="shared" si="6"/>
        <v>10.561880440160049</v>
      </c>
      <c r="V5" s="15">
        <f t="shared" si="9"/>
        <v>22.746387469496778</v>
      </c>
      <c r="W5" s="15">
        <f t="shared" si="10"/>
        <v>29.220568517204796</v>
      </c>
      <c r="X5" s="12">
        <f t="shared" si="7"/>
        <v>126871849.64207388</v>
      </c>
      <c r="Y5" s="16">
        <f t="shared" si="8"/>
        <v>5231.9097987928035</v>
      </c>
      <c r="Z5" s="15">
        <f t="shared" si="11"/>
        <v>3.7186602478880313</v>
      </c>
    </row>
    <row r="6" spans="1:26">
      <c r="B6" s="17">
        <f t="shared" si="12"/>
        <v>4</v>
      </c>
      <c r="C6" s="17" t="str">
        <f>VLOOKUP(D6,[1]GDP!$D$6:$I$197,6,FALSE)</f>
        <v>DEU</v>
      </c>
      <c r="D6" s="18" t="s">
        <v>29</v>
      </c>
      <c r="E6" s="17" t="s">
        <v>30</v>
      </c>
      <c r="F6" s="19">
        <f>IF(ISERROR(VLOOKUP(C6,[1]Interest!$B$3:$K$57,9,FALSE)),"na",VLOOKUP(C6,[1]Interest!$B$3:$K$57,9,FALSE))</f>
        <v>1.5700000000000002E-2</v>
      </c>
      <c r="G6" s="19">
        <f>VLOOKUP(C6,[1]Coupon!$C$5:$H$75,6,FALSE)</f>
        <v>0.01</v>
      </c>
      <c r="H6" s="19">
        <f t="shared" si="2"/>
        <v>1.5700000000000002E-2</v>
      </c>
      <c r="I6" s="20" t="str">
        <f>IF(ISERROR(VLOOKUP(C6,[1]Currency!$B$3:$F$117,4,FALSE)/1000000),"na",VLOOKUP(C6,[1]Currency!$B$3:$F$117,4,FALSE)/1000000)</f>
        <v>na</v>
      </c>
      <c r="J6" s="20" t="str">
        <f>IF(ISERROR(VLOOKUP(C6,[1]Currency!$B$310:$D$324,3,FALSE)),"na",VLOOKUP(C6,[1]Currency!$B$310:$D$324,3,FALSE)/1000000)</f>
        <v>na</v>
      </c>
      <c r="K6" s="20" t="str">
        <f>IF(ISERROR(VLOOKUP(C6,[1]Currency!$B$3:$F$117,3,FALSE)),IF(ISERROR(VLOOKUP(C6,[1]Currency!$B$120:$D$164,3,FALSE)),"na",VLOOKUP(C6,[1]Currency!$B$120:$D$164,3,FALSE)/1000000),VLOOKUP(C6,[1]Currency!$B$3:$F$117,3,FALSE)/1000000)</f>
        <v>na</v>
      </c>
      <c r="L6" s="20" t="str">
        <f>IF(ISERROR(VLOOKUP(C6,[1]Currency!$B$327:$D$338,3,FALSE)),"na",VLOOKUP(C6,[1]Currency!$B$327:$D$338,3,FALSE)/1000000)</f>
        <v>na</v>
      </c>
      <c r="M6" s="21" t="str">
        <f>IF(ISERROR(VLOOKUP(C6,[1]Currency!$B$167:$D$307,3,FALSE)),"na",VLOOKUP(C6,[1]Currency!$B$167:$D$307,3,FALSE)/1000000)</f>
        <v>na</v>
      </c>
      <c r="N6" s="20">
        <f>IF(ISERROR(VLOOKUP(C6,[1]EU!$C$3:$K$20,9,FALSE)),"na",VLOOKUP(C6,[1]EU!$C$3:$K$20,9,FALSE)/1000000)</f>
        <v>7410.3691366844751</v>
      </c>
      <c r="O6" s="22">
        <f>VLOOKUP(C6,[1]Exchange!$B$4:$H$247,7,FALSE)</f>
        <v>0.75315918184727004</v>
      </c>
      <c r="P6" s="20">
        <f>N6/O6</f>
        <v>9839.0477276119727</v>
      </c>
      <c r="Q6" s="20">
        <f t="shared" si="4"/>
        <v>626690.9380644568</v>
      </c>
      <c r="R6" s="20">
        <f>[1]GDP!E9</f>
        <v>3634823</v>
      </c>
      <c r="S6" s="20">
        <f>VLOOKUP(C6,[1]GDP!$J$6:$L$251,3,FALSE)</f>
        <v>46268.641069539553</v>
      </c>
      <c r="T6" s="23">
        <f t="shared" si="5"/>
        <v>2.7068849645806611E-3</v>
      </c>
      <c r="U6" s="24">
        <f t="shared" si="6"/>
        <v>10.742219711889884</v>
      </c>
      <c r="V6" s="24">
        <f t="shared" si="9"/>
        <v>23.009624767678318</v>
      </c>
      <c r="W6" s="24">
        <f t="shared" si="10"/>
        <v>28.921581532468505</v>
      </c>
      <c r="X6" s="12">
        <f t="shared" si="7"/>
        <v>78559104.308618769</v>
      </c>
      <c r="Y6" s="16">
        <f t="shared" si="8"/>
        <v>94.328584852150342</v>
      </c>
      <c r="Z6" s="15">
        <f t="shared" si="11"/>
        <v>1.9746433190617232</v>
      </c>
    </row>
    <row r="7" spans="1:26">
      <c r="B7" s="17">
        <f t="shared" si="12"/>
        <v>5</v>
      </c>
      <c r="C7" s="17" t="str">
        <f>VLOOKUP(D7,[1]GDP!$D$6:$I$197,6,FALSE)</f>
        <v>FRA</v>
      </c>
      <c r="D7" s="18" t="s">
        <v>31</v>
      </c>
      <c r="E7" s="17" t="s">
        <v>30</v>
      </c>
      <c r="F7" s="19">
        <f>IF(ISERROR(VLOOKUP(C7,[1]Interest!$B$3:$K$57,9,FALSE)),"na",VLOOKUP(C7,[1]Interest!$B$3:$K$57,9,FALSE))</f>
        <v>2.2037833333333298E-2</v>
      </c>
      <c r="G7" s="19">
        <f>VLOOKUP(C7,[1]Coupon!$C$5:$H$75,6,FALSE)</f>
        <v>1.7500000000000002E-2</v>
      </c>
      <c r="H7" s="19">
        <f t="shared" si="2"/>
        <v>2.2037833333333298E-2</v>
      </c>
      <c r="I7" s="20" t="str">
        <f>IF(ISERROR(VLOOKUP(C7,[1]Currency!$B$3:$F$117,4,FALSE)/1000000),"na",VLOOKUP(C7,[1]Currency!$B$3:$F$117,4,FALSE)/1000000)</f>
        <v>na</v>
      </c>
      <c r="J7" s="20" t="str">
        <f>IF(ISERROR(VLOOKUP(C7,[1]Currency!$B$310:$D$324,3,FALSE)),"na",VLOOKUP(C7,[1]Currency!$B$310:$D$324,3,FALSE)/1000000)</f>
        <v>na</v>
      </c>
      <c r="K7" s="20" t="str">
        <f>IF(ISERROR(VLOOKUP(C7,[1]Currency!$B$3:$F$117,3,FALSE)),IF(ISERROR(VLOOKUP(C7,[1]Currency!$B$120:$D$164,3,FALSE)),"na",VLOOKUP(C7,[1]Currency!$B$120:$D$164,3,FALSE)/1000000),VLOOKUP(C7,[1]Currency!$B$3:$F$117,3,FALSE)/1000000)</f>
        <v>na</v>
      </c>
      <c r="L7" s="20" t="str">
        <f>IF(ISERROR(VLOOKUP(C7,[1]Currency!$B$327:$D$338,3,FALSE)),"na",VLOOKUP(C7,[1]Currency!$B$327:$D$338,3,FALSE)/1000000)</f>
        <v>na</v>
      </c>
      <c r="M7" s="21" t="str">
        <f>IF(ISERROR(VLOOKUP(C7,[1]Currency!$B$167:$D$307,3,FALSE)),"na",VLOOKUP(C7,[1]Currency!$B$167:$D$307,3,FALSE)/1000000)</f>
        <v>na</v>
      </c>
      <c r="N7" s="20">
        <f>IF(ISERROR(VLOOKUP(C7,[1]EU!$C$3:$K$20,9,FALSE)),"na",VLOOKUP(C7,[1]EU!$C$3:$K$20,9,FALSE)/1000000)</f>
        <v>5838.2705218491947</v>
      </c>
      <c r="O7" s="22">
        <f>VLOOKUP(C7,[1]Exchange!$B$4:$H$247,7,FALSE)</f>
        <v>0.75315918184727004</v>
      </c>
      <c r="P7" s="20">
        <f>N7/O7</f>
        <v>7751.7086195904767</v>
      </c>
      <c r="Q7" s="20">
        <f t="shared" si="4"/>
        <v>351745.49613575847</v>
      </c>
      <c r="R7" s="20">
        <f>[1]GDP!E10</f>
        <v>2734949</v>
      </c>
      <c r="S7" s="20">
        <f>VLOOKUP(C7,[1]GDP!$J$6:$L$251,3,FALSE)</f>
        <v>42503.303586224254</v>
      </c>
      <c r="T7" s="23">
        <f t="shared" si="5"/>
        <v>2.834315601347768E-3</v>
      </c>
      <c r="U7" s="24">
        <f t="shared" si="6"/>
        <v>10.657337083332147</v>
      </c>
      <c r="V7" s="24">
        <f t="shared" si="9"/>
        <v>22.771179123056314</v>
      </c>
      <c r="W7" s="24">
        <f t="shared" si="10"/>
        <v>28.637133904462271</v>
      </c>
      <c r="X7" s="12">
        <f t="shared" si="7"/>
        <v>64346739.41172009</v>
      </c>
      <c r="Y7" s="16">
        <f t="shared" si="8"/>
        <v>90.731411960025653</v>
      </c>
      <c r="Z7" s="15">
        <f t="shared" si="11"/>
        <v>1.9577576694100294</v>
      </c>
    </row>
    <row r="8" spans="1:26">
      <c r="B8" s="25">
        <f t="shared" si="12"/>
        <v>6</v>
      </c>
      <c r="C8" s="25" t="str">
        <f>VLOOKUP(D8,[1]GDP!$D$6:$I$197,6,FALSE)</f>
        <v>GBR</v>
      </c>
      <c r="D8" s="1" t="s">
        <v>32</v>
      </c>
      <c r="E8" s="25" t="s">
        <v>26</v>
      </c>
      <c r="F8" s="26">
        <f>IF(ISERROR(VLOOKUP(C8,[1]Interest!$B$3:$K$57,9,FALSE)),"na",VLOOKUP(C8,[1]Interest!$B$3:$K$57,9,FALSE))</f>
        <v>2.4510833333333301E-2</v>
      </c>
      <c r="G8" s="26">
        <f>VLOOKUP(C8,[1]Coupon!$C$5:$H$75,6,FALSE)</f>
        <v>2.75E-2</v>
      </c>
      <c r="H8" s="26">
        <f t="shared" si="2"/>
        <v>2.4510833333333301E-2</v>
      </c>
      <c r="I8" s="27" t="str">
        <f>IF(ISERROR(VLOOKUP(C8,[1]Currency!$B$3:$F$117,4,FALSE)/1000000),"na",VLOOKUP(C8,[1]Currency!$B$3:$F$117,4,FALSE)/1000000)</f>
        <v>na</v>
      </c>
      <c r="J8" s="27">
        <f>IF(ISERROR(VLOOKUP(C8,[1]Currency!$B$310:$D$324,3,FALSE)),"na",VLOOKUP(C8,[1]Currency!$B$310:$D$324,3,FALSE)/1000000)</f>
        <v>60198</v>
      </c>
      <c r="K8" s="27" t="str">
        <f>IF(ISERROR(VLOOKUP(C8,[1]Currency!$B$3:$F$117,3,FALSE)),IF(ISERROR(VLOOKUP(C8,[1]Currency!$B$120:$D$164,3,FALSE)),"na",VLOOKUP(C8,[1]Currency!$B$120:$D$164,3,FALSE)/1000000),VLOOKUP(C8,[1]Currency!$B$3:$F$117,3,FALSE)/1000000)</f>
        <v>na</v>
      </c>
      <c r="L8" s="27" t="str">
        <f>IF(ISERROR(VLOOKUP(C8,[1]Currency!$B$327:$D$338,3,FALSE)),"na",VLOOKUP(C8,[1]Currency!$B$327:$D$338,3,FALSE)/1000000)</f>
        <v>na</v>
      </c>
      <c r="M8" s="28" t="str">
        <f>IF(ISERROR(VLOOKUP(C8,[1]Currency!$B$167:$D$307,3,FALSE)),"na",VLOOKUP(C8,[1]Currency!$B$167:$D$307,3,FALSE)/1000000)</f>
        <v>na</v>
      </c>
      <c r="N8" s="27">
        <f t="shared" si="3"/>
        <v>1475.5031449999981</v>
      </c>
      <c r="O8" s="29">
        <f>VLOOKUP(C8,[1]Exchange!$B$4:$H$247,7,FALSE)</f>
        <v>0.64717934556016499</v>
      </c>
      <c r="P8" s="27">
        <f>IF(ISERROR(N8/O8),"na",N8/O8)</f>
        <v>2279.8983853894147</v>
      </c>
      <c r="Q8" s="27">
        <f t="shared" si="4"/>
        <v>93015.947454095163</v>
      </c>
      <c r="R8" s="27">
        <f>[1]GDP!E11</f>
        <v>2521381</v>
      </c>
      <c r="S8" s="27">
        <f>VLOOKUP(C8,[1]GDP!$J$6:$L$251,3,FALSE)</f>
        <v>41787.467976065884</v>
      </c>
      <c r="T8" s="30">
        <f t="shared" si="5"/>
        <v>9.0422605127484293E-4</v>
      </c>
      <c r="U8" s="24">
        <f t="shared" si="6"/>
        <v>10.640351764376062</v>
      </c>
      <c r="V8" s="24">
        <f t="shared" si="9"/>
        <v>21.547396711107925</v>
      </c>
      <c r="W8" s="24">
        <f t="shared" si="10"/>
        <v>28.555827883219035</v>
      </c>
      <c r="X8" s="12">
        <f t="shared" si="7"/>
        <v>60338209.56666103</v>
      </c>
      <c r="Y8" s="16">
        <f t="shared" si="8"/>
        <v>24.453876831891698</v>
      </c>
      <c r="Z8" s="15">
        <f t="shared" si="11"/>
        <v>1.3883477204423744</v>
      </c>
    </row>
    <row r="9" spans="1:26" s="3" customFormat="1">
      <c r="A9" s="1"/>
      <c r="B9" s="2">
        <f t="shared" si="12"/>
        <v>7</v>
      </c>
      <c r="C9" s="2" t="str">
        <f>VLOOKUP(D9,[1]GDP!$D$6:$I$197,6,FALSE)</f>
        <v>BRA</v>
      </c>
      <c r="D9" s="3" t="s">
        <v>33</v>
      </c>
      <c r="E9" s="2" t="s">
        <v>26</v>
      </c>
      <c r="F9" s="10" t="str">
        <f>IF(ISERROR(VLOOKUP(C9,[1]Interest!$B$3:$K$57,9,FALSE)),"na",VLOOKUP(C9,[1]Interest!$B$3:$K$57,9,FALSE))</f>
        <v>na</v>
      </c>
      <c r="G9" s="10">
        <f>VLOOKUP(C9,[1]Coupon!$C$5:$H$75,6,FALSE)</f>
        <v>0.1</v>
      </c>
      <c r="H9" s="10">
        <f t="shared" si="2"/>
        <v>0.1</v>
      </c>
      <c r="I9" s="11">
        <f>IF(ISERROR(VLOOKUP(C9,[1]Currency!$B$3:$F$117,4,FALSE)/1000000),"na",VLOOKUP(C9,[1]Currency!$B$3:$F$117,4,FALSE)/1000000)</f>
        <v>204052</v>
      </c>
      <c r="J9" s="11" t="str">
        <f>IF(ISERROR(VLOOKUP(C9,[1]Currency!$B$310:$D$324,3,FALSE)),"na",VLOOKUP(C9,[1]Currency!$B$310:$D$324,3,FALSE)/1000000)</f>
        <v>na</v>
      </c>
      <c r="K9" s="11">
        <f>IF(ISERROR(VLOOKUP(C9,[1]Currency!$B$3:$F$117,3,FALSE)),IF(ISERROR(VLOOKUP(C9,[1]Currency!$B$120:$D$164,3,FALSE)),"na",VLOOKUP(C9,[1]Currency!$B$120:$D$164,3,FALSE)/1000000),VLOOKUP(C9,[1]Currency!$B$3:$F$117,3,FALSE)/1000000)</f>
        <v>574550.39008108398</v>
      </c>
      <c r="L9" s="11" t="str">
        <f>IF(ISERROR(VLOOKUP(C9,[1]Currency!$B$327:$D$338,3,FALSE)),"na",VLOOKUP(C9,[1]Currency!$B$327:$D$338,3,FALSE)/1000000)</f>
        <v>na</v>
      </c>
      <c r="M9" s="12">
        <f>IF(ISERROR(VLOOKUP(C9,[1]Currency!$B$167:$D$307,3,FALSE)),"na",VLOOKUP(C9,[1]Currency!$B$167:$D$307,3,FALSE)/1000000)</f>
        <v>344507.91499999998</v>
      </c>
      <c r="N9" s="11">
        <f t="shared" si="3"/>
        <v>20405.2</v>
      </c>
      <c r="O9" s="13">
        <f>VLOOKUP(C9,[1]Exchange!$B$4:$H$247,7,FALSE)</f>
        <v>1.7592267105871799</v>
      </c>
      <c r="P9" s="11">
        <f>IF(ISERROR(N9/O9),"na",N9/O9)</f>
        <v>11598.959859579056</v>
      </c>
      <c r="Q9" s="11">
        <f t="shared" si="4"/>
        <v>115989.59859579055</v>
      </c>
      <c r="R9" s="11">
        <f>[1]GDP!E12</f>
        <v>2245673</v>
      </c>
      <c r="S9" s="11">
        <f>VLOOKUP(C9,[1]GDP!$J$6:$L$251,3,FALSE)</f>
        <v>11208.082735049382</v>
      </c>
      <c r="T9" s="14">
        <f t="shared" si="5"/>
        <v>5.1650261901795393E-3</v>
      </c>
      <c r="U9" s="15">
        <f t="shared" si="6"/>
        <v>9.3243904697748743</v>
      </c>
      <c r="V9" s="15">
        <f t="shared" si="9"/>
        <v>23.174181263760712</v>
      </c>
      <c r="W9" s="15">
        <f t="shared" si="10"/>
        <v>28.440026369481384</v>
      </c>
      <c r="X9" s="12">
        <f t="shared" si="7"/>
        <v>200361922.11335471</v>
      </c>
      <c r="Y9" s="16">
        <f t="shared" si="8"/>
        <v>101.84170617237223</v>
      </c>
      <c r="Z9" s="15">
        <f t="shared" si="11"/>
        <v>2.0079256665199066</v>
      </c>
    </row>
    <row r="10" spans="1:26" s="3" customFormat="1">
      <c r="A10" s="1"/>
      <c r="B10" s="2">
        <f t="shared" si="12"/>
        <v>8</v>
      </c>
      <c r="C10" s="2" t="str">
        <f>VLOOKUP(D10,[1]GDP!$D$6:$I$197,6,FALSE)</f>
        <v>RUS</v>
      </c>
      <c r="D10" s="3" t="s">
        <v>34</v>
      </c>
      <c r="E10" s="2" t="s">
        <v>26</v>
      </c>
      <c r="F10" s="10" t="str">
        <f>IF(ISERROR(VLOOKUP(C10,[1]Interest!$B$3:$K$57,9,FALSE)),"na",VLOOKUP(C10,[1]Interest!$B$3:$K$57,9,FALSE))</f>
        <v>na</v>
      </c>
      <c r="G10" s="10">
        <f>VLOOKUP(C10,[1]Coupon!$C$5:$H$75,6,FALSE)</f>
        <v>7.0000000000000007E-2</v>
      </c>
      <c r="H10" s="10">
        <f t="shared" si="2"/>
        <v>7.0000000000000007E-2</v>
      </c>
      <c r="I10" s="11">
        <f>IF(ISERROR(VLOOKUP(C10,[1]Currency!$B$3:$F$117,4,FALSE)/1000000),"na",VLOOKUP(C10,[1]Currency!$B$3:$F$117,4,FALSE)/1000000)</f>
        <v>8307500</v>
      </c>
      <c r="J10" s="11" t="str">
        <f>IF(ISERROR(VLOOKUP(C10,[1]Currency!$B$310:$D$324,3,FALSE)),"na",VLOOKUP(C10,[1]Currency!$B$310:$D$324,3,FALSE)/1000000)</f>
        <v>na</v>
      </c>
      <c r="K10" s="11">
        <f>IF(ISERROR(VLOOKUP(C10,[1]Currency!$B$3:$F$117,3,FALSE)),IF(ISERROR(VLOOKUP(C10,[1]Currency!$B$120:$D$164,3,FALSE)),"na",VLOOKUP(C10,[1]Currency!$B$120:$D$164,3,FALSE)/1000000),VLOOKUP(C10,[1]Currency!$B$3:$F$117,3,FALSE)/1000000)</f>
        <v>10503900</v>
      </c>
      <c r="L10" s="11">
        <f>IF(ISERROR(VLOOKUP(C10,[1]Currency!$B$327:$D$338,3,FALSE)),"na",VLOOKUP(C10,[1]Currency!$B$327:$D$338,3,FALSE)/1000000)</f>
        <v>6985600</v>
      </c>
      <c r="M10" s="12">
        <f>IF(ISERROR(VLOOKUP(C10,[1]Currency!$B$167:$D$307,3,FALSE)),"na",VLOOKUP(C10,[1]Currency!$B$167:$D$307,3,FALSE)/1000000)</f>
        <v>15536600</v>
      </c>
      <c r="N10" s="11">
        <f t="shared" si="3"/>
        <v>581525</v>
      </c>
      <c r="O10" s="13">
        <f>VLOOKUP(C10,[1]Exchange!$B$4:$H$247,7,FALSE)</f>
        <v>30.367915338305899</v>
      </c>
      <c r="P10" s="11">
        <f>IF(ISERROR(N10/O10),"na",N10/O10)</f>
        <v>19149.322352939649</v>
      </c>
      <c r="Q10" s="11">
        <f t="shared" si="4"/>
        <v>273561.74789913784</v>
      </c>
      <c r="R10" s="11">
        <f>[1]GDP!E13</f>
        <v>2096777</v>
      </c>
      <c r="S10" s="11">
        <f>VLOOKUP(C10,[1]GDP!$J$6:$L$251,3,FALSE)</f>
        <v>14611.70077768404</v>
      </c>
      <c r="T10" s="14">
        <f t="shared" si="5"/>
        <v>9.1327415137325754E-3</v>
      </c>
      <c r="U10" s="15">
        <f t="shared" si="6"/>
        <v>9.5895779098574323</v>
      </c>
      <c r="V10" s="15">
        <f t="shared" si="9"/>
        <v>23.675533165677486</v>
      </c>
      <c r="W10" s="15">
        <f t="shared" si="10"/>
        <v>28.371422519799683</v>
      </c>
      <c r="X10" s="12">
        <f t="shared" si="7"/>
        <v>143499858.90775543</v>
      </c>
      <c r="Y10" s="16">
        <f t="shared" si="8"/>
        <v>4052.4430088381887</v>
      </c>
      <c r="Z10" s="15">
        <f t="shared" si="11"/>
        <v>3.6077169159027527</v>
      </c>
    </row>
    <row r="11" spans="1:26">
      <c r="B11" s="17">
        <f t="shared" si="12"/>
        <v>9</v>
      </c>
      <c r="C11" s="17" t="str">
        <f>VLOOKUP(D11,[1]GDP!$D$6:$I$197,6,FALSE)</f>
        <v>ITA</v>
      </c>
      <c r="D11" s="18" t="s">
        <v>35</v>
      </c>
      <c r="E11" s="17" t="s">
        <v>30</v>
      </c>
      <c r="F11" s="19">
        <f>IF(ISERROR(VLOOKUP(C11,[1]Interest!$B$3:$K$57,9,FALSE)),"na",VLOOKUP(C11,[1]Interest!$B$3:$K$57,9,FALSE))</f>
        <v>4.31666666666667E-2</v>
      </c>
      <c r="G11" s="19">
        <f>VLOOKUP(C11,[1]Coupon!$C$5:$H$75,6,FALSE)</f>
        <v>2.5000000000000001E-2</v>
      </c>
      <c r="H11" s="19">
        <f t="shared" si="2"/>
        <v>4.31666666666667E-2</v>
      </c>
      <c r="I11" s="20" t="str">
        <f>IF(ISERROR(VLOOKUP(C11,[1]Currency!$B$3:$F$117,4,FALSE)/1000000),"na",VLOOKUP(C11,[1]Currency!$B$3:$F$117,4,FALSE)/1000000)</f>
        <v>na</v>
      </c>
      <c r="J11" s="20" t="str">
        <f>IF(ISERROR(VLOOKUP(C11,[1]Currency!$B$310:$D$324,3,FALSE)),"na",VLOOKUP(C11,[1]Currency!$B$310:$D$324,3,FALSE)/1000000)</f>
        <v>na</v>
      </c>
      <c r="K11" s="20" t="str">
        <f>IF(ISERROR(VLOOKUP(C11,[1]Currency!$B$3:$F$117,3,FALSE)),IF(ISERROR(VLOOKUP(C11,[1]Currency!$B$120:$D$164,3,FALSE)),"na",VLOOKUP(C11,[1]Currency!$B$120:$D$164,3,FALSE)/1000000),VLOOKUP(C11,[1]Currency!$B$3:$F$117,3,FALSE)/1000000)</f>
        <v>na</v>
      </c>
      <c r="L11" s="20" t="str">
        <f>IF(ISERROR(VLOOKUP(C11,[1]Currency!$B$327:$D$338,3,FALSE)),"na",VLOOKUP(C11,[1]Currency!$B$327:$D$338,3,FALSE)/1000000)</f>
        <v>na</v>
      </c>
      <c r="M11" s="21" t="str">
        <f>IF(ISERROR(VLOOKUP(C11,[1]Currency!$B$167:$D$307,3,FALSE)),"na",VLOOKUP(C11,[1]Currency!$B$167:$D$307,3,FALSE)/1000000)</f>
        <v>na</v>
      </c>
      <c r="N11" s="20">
        <f>IF(ISERROR(VLOOKUP(C11,[1]EU!$C$3:$K$20,9,FALSE)),"na",VLOOKUP(C11,[1]EU!$C$3:$K$20,9,FALSE)/1000000)</f>
        <v>5068.958808704374</v>
      </c>
      <c r="O11" s="22">
        <f>VLOOKUP(C11,[1]Exchange!$B$4:$H$247,7,FALSE)</f>
        <v>0.75315918184727004</v>
      </c>
      <c r="P11" s="20">
        <f>N11/O11</f>
        <v>6730.2622485086913</v>
      </c>
      <c r="Q11" s="20">
        <f t="shared" si="4"/>
        <v>155913.41116236339</v>
      </c>
      <c r="R11" s="20">
        <f>[1]GDP!E14</f>
        <v>2071307</v>
      </c>
      <c r="S11" s="20">
        <f>VLOOKUP(C11,[1]GDP!$J$6:$L$251,3,FALSE)</f>
        <v>35925.877481659161</v>
      </c>
      <c r="T11" s="23">
        <f t="shared" si="5"/>
        <v>3.2492828192579328E-3</v>
      </c>
      <c r="U11" s="24">
        <f t="shared" si="6"/>
        <v>10.489213136025665</v>
      </c>
      <c r="V11" s="24">
        <f t="shared" si="9"/>
        <v>22.62987994693281</v>
      </c>
      <c r="W11" s="24">
        <f t="shared" si="10"/>
        <v>28.359200924922288</v>
      </c>
      <c r="X11" s="12">
        <f t="shared" si="7"/>
        <v>57655014.858229734</v>
      </c>
      <c r="Y11" s="16">
        <f t="shared" si="8"/>
        <v>87.918784188481155</v>
      </c>
      <c r="Z11" s="15">
        <f t="shared" si="11"/>
        <v>1.9440816736842625</v>
      </c>
    </row>
    <row r="12" spans="1:26" s="3" customFormat="1">
      <c r="A12" s="1"/>
      <c r="B12" s="25">
        <f t="shared" si="12"/>
        <v>10</v>
      </c>
      <c r="C12" s="25" t="str">
        <f>VLOOKUP(D12,[1]GDP!$D$6:$I$197,6,FALSE)</f>
        <v>IND</v>
      </c>
      <c r="D12" s="1" t="s">
        <v>36</v>
      </c>
      <c r="E12" s="25" t="s">
        <v>26</v>
      </c>
      <c r="F12" s="26" t="str">
        <f>IF(ISERROR(VLOOKUP(C12,[1]Interest!$B$3:$K$57,9,FALSE)),"na",VLOOKUP(C12,[1]Interest!$B$3:$K$57,9,FALSE))</f>
        <v>na</v>
      </c>
      <c r="G12" s="26">
        <f>VLOOKUP(C12,[1]Coupon!$C$5:$H$75,6,FALSE)</f>
        <v>8.4000000000000005E-2</v>
      </c>
      <c r="H12" s="26">
        <f t="shared" si="2"/>
        <v>8.4000000000000005E-2</v>
      </c>
      <c r="I12" s="27" t="str">
        <f>IF(ISERROR(VLOOKUP(C12,[1]Currency!$B$3:$F$117,4,FALSE)/1000000),"na",VLOOKUP(C12,[1]Currency!$B$3:$F$117,4,FALSE)/1000000)</f>
        <v>na</v>
      </c>
      <c r="J12" s="27">
        <f>IF(ISERROR(VLOOKUP(C12,[1]Currency!$B$310:$D$324,3,FALSE)),"na",VLOOKUP(C12,[1]Currency!$B$310:$D$324,3,FALSE)/1000000)</f>
        <v>13002000</v>
      </c>
      <c r="K12" s="27" t="str">
        <f>IF(ISERROR(VLOOKUP(C12,[1]Currency!$B$3:$F$117,3,FALSE)),IF(ISERROR(VLOOKUP(C12,[1]Currency!$B$120:$D$164,3,FALSE)),"na",VLOOKUP(C12,[1]Currency!$B$120:$D$164,3,FALSE)/1000000),VLOOKUP(C12,[1]Currency!$B$3:$F$117,3,FALSE)/1000000)</f>
        <v>na</v>
      </c>
      <c r="L12" s="27" t="str">
        <f>IF(ISERROR(VLOOKUP(C12,[1]Currency!$B$327:$D$338,3,FALSE)),"na",VLOOKUP(C12,[1]Currency!$B$327:$D$338,3,FALSE)/1000000)</f>
        <v>na</v>
      </c>
      <c r="M12" s="12">
        <f>IF(ISERROR(VLOOKUP(C12,[1]Currency!$B$167:$D$307,3,FALSE)),"na",VLOOKUP(C12,[1]Currency!$B$167:$D$307,3,FALSE)/1000000)</f>
        <v>19896745.8329634</v>
      </c>
      <c r="N12" s="27">
        <f t="shared" si="3"/>
        <v>1092168</v>
      </c>
      <c r="O12" s="29">
        <f>VLOOKUP(C12,[1]Exchange!$B$4:$H$247,7,FALSE)</f>
        <v>45.725812121212101</v>
      </c>
      <c r="P12" s="27">
        <f>IF(ISERROR(N12/O12),"na",N12/O12)</f>
        <v>23885.152594005995</v>
      </c>
      <c r="Q12" s="27">
        <f t="shared" si="4"/>
        <v>284347.05469054752</v>
      </c>
      <c r="R12" s="27">
        <f>[1]GDP!E15</f>
        <v>1876797</v>
      </c>
      <c r="S12" s="27">
        <f>VLOOKUP(C12,[1]GDP!$J$6:$L$251,3,FALSE)</f>
        <v>1498.8721745786852</v>
      </c>
      <c r="T12" s="14">
        <f t="shared" si="5"/>
        <v>1.2726550923731227E-2</v>
      </c>
      <c r="U12" s="15">
        <f t="shared" si="6"/>
        <v>7.3124682206698397</v>
      </c>
      <c r="V12" s="15">
        <f t="shared" si="9"/>
        <v>23.896522872464015</v>
      </c>
      <c r="W12" s="15">
        <f t="shared" si="10"/>
        <v>28.260587716378872</v>
      </c>
      <c r="X12" s="12">
        <f t="shared" si="7"/>
        <v>1252139463.1450443</v>
      </c>
      <c r="Y12" s="16">
        <f t="shared" si="8"/>
        <v>872.24149717058026</v>
      </c>
      <c r="Z12" s="15">
        <f t="shared" si="11"/>
        <v>2.9406367445289803</v>
      </c>
    </row>
    <row r="13" spans="1:26" s="3" customFormat="1">
      <c r="A13" s="1"/>
      <c r="B13" s="2">
        <f t="shared" si="12"/>
        <v>11</v>
      </c>
      <c r="C13" s="2" t="str">
        <f>VLOOKUP(D13,[1]GDP!$D$6:$I$197,6,FALSE)</f>
        <v>CAN</v>
      </c>
      <c r="D13" s="3" t="s">
        <v>37</v>
      </c>
      <c r="E13" s="2" t="s">
        <v>26</v>
      </c>
      <c r="F13" s="10">
        <f>IF(ISERROR(VLOOKUP(C13,[1]Interest!$B$3:$K$57,9,FALSE)),"na",VLOOKUP(C13,[1]Interest!$B$3:$K$57,9,FALSE))</f>
        <v>2.7183333333333302E-2</v>
      </c>
      <c r="G13" s="10">
        <f>VLOOKUP(C13,[1]Coupon!$C$5:$H$75,6,FALSE)</f>
        <v>2.5000000000000001E-2</v>
      </c>
      <c r="H13" s="10">
        <f t="shared" si="2"/>
        <v>2.7183333333333302E-2</v>
      </c>
      <c r="I13" s="11">
        <f>IF(ISERROR(VLOOKUP(C13,[1]Currency!$B$3:$F$117,4,FALSE)/1000000),"na",VLOOKUP(C13,[1]Currency!$B$3:$F$117,4,FALSE)/1000000)</f>
        <v>66615.937999999995</v>
      </c>
      <c r="J13" s="11" t="str">
        <f>IF(ISERROR(VLOOKUP(C13,[1]Currency!$B$310:$D$324,3,FALSE)),"na",VLOOKUP(C13,[1]Currency!$B$310:$D$324,3,FALSE)/1000000)</f>
        <v>na</v>
      </c>
      <c r="K13" s="11">
        <f>IF(ISERROR(VLOOKUP(C13,[1]Currency!$B$3:$F$117,3,FALSE)),IF(ISERROR(VLOOKUP(C13,[1]Currency!$B$120:$D$164,3,FALSE)),"na",VLOOKUP(C13,[1]Currency!$B$120:$D$164,3,FALSE)/1000000),VLOOKUP(C13,[1]Currency!$B$3:$F$117,3,FALSE)/1000000)</f>
        <v>66802.668999999994</v>
      </c>
      <c r="L13" s="11" t="str">
        <f>IF(ISERROR(VLOOKUP(C13,[1]Currency!$B$327:$D$338,3,FALSE)),"na",VLOOKUP(C13,[1]Currency!$B$327:$D$338,3,FALSE)/1000000)</f>
        <v>na</v>
      </c>
      <c r="M13" s="12" t="str">
        <f>IF(ISERROR(VLOOKUP(C13,[1]Currency!$B$167:$D$307,3,FALSE)),"na",VLOOKUP(C13,[1]Currency!$B$167:$D$307,3,FALSE)/1000000)</f>
        <v>na</v>
      </c>
      <c r="N13" s="11">
        <f t="shared" si="3"/>
        <v>1810.8432479666644</v>
      </c>
      <c r="O13" s="13">
        <f>VLOOKUP(C13,[1]Exchange!$B$4:$H$247,7,FALSE)</f>
        <v>1.0301627829537601</v>
      </c>
      <c r="P13" s="11">
        <f>IF(ISERROR(N13/O13),"na",N13/O13)</f>
        <v>1757.8224314942524</v>
      </c>
      <c r="Q13" s="11">
        <f t="shared" si="4"/>
        <v>64665.448123639035</v>
      </c>
      <c r="R13" s="11">
        <f>[1]GDP!E16</f>
        <v>1826769</v>
      </c>
      <c r="S13" s="11">
        <f>VLOOKUP(C13,[1]GDP!$J$6:$L$251,3,FALSE)</f>
        <v>51958.3812356821</v>
      </c>
      <c r="T13" s="14">
        <f t="shared" si="5"/>
        <v>9.6225764258877418E-4</v>
      </c>
      <c r="U13" s="15">
        <f t="shared" si="6"/>
        <v>10.858198316251549</v>
      </c>
      <c r="V13" s="15">
        <f t="shared" si="9"/>
        <v>21.287341625131983</v>
      </c>
      <c r="W13" s="15">
        <f t="shared" si="10"/>
        <v>28.233569948549004</v>
      </c>
      <c r="X13" s="12">
        <f t="shared" si="7"/>
        <v>35158312.413810872</v>
      </c>
      <c r="Y13" s="16">
        <f t="shared" si="8"/>
        <v>51.505408640015659</v>
      </c>
      <c r="Z13" s="15">
        <f t="shared" si="11"/>
        <v>1.7118528371805415</v>
      </c>
    </row>
    <row r="14" spans="1:26" s="3" customFormat="1">
      <c r="A14" s="1"/>
      <c r="B14" s="2">
        <f t="shared" si="12"/>
        <v>12</v>
      </c>
      <c r="C14" s="2" t="str">
        <f>VLOOKUP(D14,[1]GDP!$D$6:$I$197,6,FALSE)</f>
        <v>AUS</v>
      </c>
      <c r="D14" s="3" t="s">
        <v>38</v>
      </c>
      <c r="E14" s="2" t="s">
        <v>26</v>
      </c>
      <c r="F14" s="10">
        <f>IF(ISERROR(VLOOKUP(C14,[1]Interest!$B$3:$K$57,9,FALSE)),"na",VLOOKUP(C14,[1]Interest!$B$3:$K$57,9,FALSE))</f>
        <v>3.6966666666666696E-2</v>
      </c>
      <c r="G14" s="10">
        <f>VLOOKUP(C14,[1]Coupon!$C$5:$H$75,6,FALSE)</f>
        <v>2.75E-2</v>
      </c>
      <c r="H14" s="10">
        <f t="shared" si="2"/>
        <v>3.6966666666666696E-2</v>
      </c>
      <c r="I14" s="11">
        <f>IF(ISERROR(VLOOKUP(C14,[1]Currency!$B$3:$F$117,4,FALSE)/1000000),"na",VLOOKUP(C14,[1]Currency!$B$3:$F$117,4,FALSE)/1000000)</f>
        <v>63018</v>
      </c>
      <c r="J14" s="11" t="str">
        <f>IF(ISERROR(VLOOKUP(C14,[1]Currency!$B$310:$D$324,3,FALSE)),"na",VLOOKUP(C14,[1]Currency!$B$310:$D$324,3,FALSE)/1000000)</f>
        <v>na</v>
      </c>
      <c r="K14" s="11">
        <f>IF(ISERROR(VLOOKUP(C14,[1]Currency!$B$3:$F$117,3,FALSE)),IF(ISERROR(VLOOKUP(C14,[1]Currency!$B$120:$D$164,3,FALSE)),"na",VLOOKUP(C14,[1]Currency!$B$120:$D$164,3,FALSE)/1000000),VLOOKUP(C14,[1]Currency!$B$3:$F$117,3,FALSE)/1000000)</f>
        <v>63200</v>
      </c>
      <c r="L14" s="11" t="str">
        <f>IF(ISERROR(VLOOKUP(C14,[1]Currency!$B$327:$D$338,3,FALSE)),"na",VLOOKUP(C14,[1]Currency!$B$327:$D$338,3,FALSE)/1000000)</f>
        <v>na</v>
      </c>
      <c r="M14" s="12">
        <f>IF(ISERROR(VLOOKUP(C14,[1]Currency!$B$167:$D$307,3,FALSE)),"na",VLOOKUP(C14,[1]Currency!$B$167:$D$307,3,FALSE)/1000000)</f>
        <v>297967.18787855102</v>
      </c>
      <c r="N14" s="11">
        <f t="shared" si="3"/>
        <v>2329.5654000000018</v>
      </c>
      <c r="O14" s="13">
        <f>VLOOKUP(C14,[1]Exchange!$B$4:$H$247,7,FALSE)</f>
        <v>1.0901594863867701</v>
      </c>
      <c r="P14" s="11">
        <f>IF(ISERROR(N14/O14),"na",N14/O14)</f>
        <v>2136.9032963434779</v>
      </c>
      <c r="Q14" s="11">
        <f t="shared" si="4"/>
        <v>57806.220820833441</v>
      </c>
      <c r="R14" s="11">
        <f>[1]GDP!E17</f>
        <v>1560597</v>
      </c>
      <c r="S14" s="11">
        <f>VLOOKUP(C14,[1]GDP!$J$6:$L$251,3,FALSE)</f>
        <v>67458.355408791424</v>
      </c>
      <c r="T14" s="14">
        <f t="shared" si="5"/>
        <v>1.3692857902094376E-3</v>
      </c>
      <c r="U14" s="15">
        <f t="shared" si="6"/>
        <v>11.119265729557601</v>
      </c>
      <c r="V14" s="15">
        <f t="shared" si="9"/>
        <v>21.482623560197503</v>
      </c>
      <c r="W14" s="15">
        <f t="shared" si="10"/>
        <v>28.076089556289663</v>
      </c>
      <c r="X14" s="12">
        <f t="shared" si="7"/>
        <v>23134228.37753642</v>
      </c>
      <c r="Y14" s="16">
        <f t="shared" si="8"/>
        <v>100.69777828691423</v>
      </c>
      <c r="Z14" s="15">
        <f t="shared" si="11"/>
        <v>2.0030198887425197</v>
      </c>
    </row>
    <row r="15" spans="1:26">
      <c r="B15" s="17">
        <f t="shared" si="12"/>
        <v>13</v>
      </c>
      <c r="C15" s="17" t="str">
        <f>VLOOKUP(D15,[1]GDP!$D$6:$I$197,6,FALSE)</f>
        <v>ESP</v>
      </c>
      <c r="D15" s="18" t="s">
        <v>39</v>
      </c>
      <c r="E15" s="17" t="s">
        <v>30</v>
      </c>
      <c r="F15" s="19">
        <f>IF(ISERROR(VLOOKUP(C15,[1]Interest!$B$3:$K$57,9,FALSE)),"na",VLOOKUP(C15,[1]Interest!$B$3:$K$57,9,FALSE))</f>
        <v>4.5616666666666604E-2</v>
      </c>
      <c r="G15" s="19">
        <f>VLOOKUP(C15,[1]Coupon!$C$5:$H$75,6,FALSE)</f>
        <v>2.75E-2</v>
      </c>
      <c r="H15" s="19">
        <f t="shared" si="2"/>
        <v>4.5616666666666604E-2</v>
      </c>
      <c r="I15" s="20" t="str">
        <f>IF(ISERROR(VLOOKUP(C15,[1]Currency!$B$3:$F$117,4,FALSE)/1000000),"na",VLOOKUP(C15,[1]Currency!$B$3:$F$117,4,FALSE)/1000000)</f>
        <v>na</v>
      </c>
      <c r="J15" s="20" t="str">
        <f>IF(ISERROR(VLOOKUP(C15,[1]Currency!$B$310:$D$324,3,FALSE)),"na",VLOOKUP(C15,[1]Currency!$B$310:$D$324,3,FALSE)/1000000)</f>
        <v>na</v>
      </c>
      <c r="K15" s="20" t="str">
        <f>IF(ISERROR(VLOOKUP(C15,[1]Currency!$B$3:$F$117,3,FALSE)),IF(ISERROR(VLOOKUP(C15,[1]Currency!$B$120:$D$164,3,FALSE)),"na",VLOOKUP(C15,[1]Currency!$B$120:$D$164,3,FALSE)/1000000),VLOOKUP(C15,[1]Currency!$B$3:$F$117,3,FALSE)/1000000)</f>
        <v>na</v>
      </c>
      <c r="L15" s="20" t="str">
        <f>IF(ISERROR(VLOOKUP(C15,[1]Currency!$B$327:$D$338,3,FALSE)),"na",VLOOKUP(C15,[1]Currency!$B$327:$D$338,3,FALSE)/1000000)</f>
        <v>na</v>
      </c>
      <c r="M15" s="21" t="str">
        <f>IF(ISERROR(VLOOKUP(C15,[1]Currency!$B$167:$D$307,3,FALSE)),"na",VLOOKUP(C15,[1]Currency!$B$167:$D$307,3,FALSE)/1000000)</f>
        <v>na</v>
      </c>
      <c r="N15" s="20">
        <f>IF(ISERROR(VLOOKUP(C15,[1]EU!$C$3:$K$20,9,FALSE)),"na",VLOOKUP(C15,[1]EU!$C$3:$K$20,9,FALSE)/1000000)</f>
        <v>3640.2311735934709</v>
      </c>
      <c r="O15" s="22">
        <f>VLOOKUP(C15,[1]Exchange!$B$4:$H$247,7,FALSE)</f>
        <v>0.75315918184727004</v>
      </c>
      <c r="P15" s="20">
        <f>N15/O15</f>
        <v>4833.282606560133</v>
      </c>
      <c r="Q15" s="20">
        <f t="shared" si="4"/>
        <v>105954.31362572465</v>
      </c>
      <c r="R15" s="20">
        <f>[1]GDP!E18</f>
        <v>1358263</v>
      </c>
      <c r="S15" s="20">
        <f>VLOOKUP(C15,[1]GDP!$J$6:$L$251,3,FALSE)</f>
        <v>29863.176723396577</v>
      </c>
      <c r="T15" s="23">
        <f t="shared" si="5"/>
        <v>3.5584291161285648E-3</v>
      </c>
      <c r="U15" s="24">
        <f t="shared" si="6"/>
        <v>10.304381452688196</v>
      </c>
      <c r="V15" s="24">
        <f t="shared" si="9"/>
        <v>22.298791702455301</v>
      </c>
      <c r="W15" s="24">
        <f t="shared" si="10"/>
        <v>27.937227793471575</v>
      </c>
      <c r="X15" s="12">
        <f t="shared" si="7"/>
        <v>45482870.512427986</v>
      </c>
      <c r="Y15" s="16">
        <f t="shared" si="8"/>
        <v>80.035211774920725</v>
      </c>
      <c r="Z15" s="15">
        <f t="shared" si="11"/>
        <v>1.9032810984307731</v>
      </c>
    </row>
    <row r="16" spans="1:26" s="3" customFormat="1">
      <c r="A16" s="1"/>
      <c r="B16" s="2">
        <f t="shared" si="12"/>
        <v>14</v>
      </c>
      <c r="C16" s="2" t="str">
        <f>VLOOKUP(D16,[1]GDP!$D$6:$I$197,6,FALSE)</f>
        <v>KOR</v>
      </c>
      <c r="D16" s="3" t="s">
        <v>40</v>
      </c>
      <c r="E16" s="2" t="s">
        <v>26</v>
      </c>
      <c r="F16" s="10">
        <f>IF(ISERROR(VLOOKUP(C16,[1]Interest!$B$3:$K$57,9,FALSE)),"na",VLOOKUP(C16,[1]Interest!$B$3:$K$57,9,FALSE))</f>
        <v>3.1648333333333299E-2</v>
      </c>
      <c r="G16" s="10">
        <f>VLOOKUP(C16,[1]Coupon!$C$5:$H$75,6,FALSE)</f>
        <v>0.03</v>
      </c>
      <c r="H16" s="10">
        <f t="shared" si="2"/>
        <v>3.1648333333333299E-2</v>
      </c>
      <c r="I16" s="11">
        <f>IF(ISERROR(VLOOKUP(C16,[1]Currency!$B$3:$F$117,4,FALSE)/1000000),"na",VLOOKUP(C16,[1]Currency!$B$3:$F$117,4,FALSE)/1000000)</f>
        <v>63242309.399999999</v>
      </c>
      <c r="J16" s="11" t="str">
        <f>IF(ISERROR(VLOOKUP(C16,[1]Currency!$B$310:$D$324,3,FALSE)),"na",VLOOKUP(C16,[1]Currency!$B$310:$D$324,3,FALSE)/1000000)</f>
        <v>na</v>
      </c>
      <c r="K16" s="11">
        <f>IF(ISERROR(VLOOKUP(C16,[1]Currency!$B$3:$F$117,3,FALSE)),IF(ISERROR(VLOOKUP(C16,[1]Currency!$B$120:$D$164,3,FALSE)),"na",VLOOKUP(C16,[1]Currency!$B$120:$D$164,3,FALSE)/1000000),VLOOKUP(C16,[1]Currency!$B$3:$F$117,3,FALSE)/1000000)</f>
        <v>104262012.40000001</v>
      </c>
      <c r="L16" s="11" t="str">
        <f>IF(ISERROR(VLOOKUP(C16,[1]Currency!$B$327:$D$338,3,FALSE)),"na",VLOOKUP(C16,[1]Currency!$B$327:$D$338,3,FALSE)/1000000)</f>
        <v>na</v>
      </c>
      <c r="M16" s="12">
        <f>IF(ISERROR(VLOOKUP(C16,[1]Currency!$B$167:$D$307,3,FALSE)),"na",VLOOKUP(C16,[1]Currency!$B$167:$D$307,3,FALSE)/1000000)</f>
        <v>515643400</v>
      </c>
      <c r="N16" s="11">
        <f t="shared" si="3"/>
        <v>2001513.6886609979</v>
      </c>
      <c r="O16" s="13">
        <f>VLOOKUP(C16,[1]Exchange!$B$4:$H$247,7,FALSE)</f>
        <v>1156.06098787879</v>
      </c>
      <c r="P16" s="11">
        <f>IF(ISERROR(N16/O16),"na",N16/O16)</f>
        <v>1731.3218849582454</v>
      </c>
      <c r="Q16" s="11">
        <f t="shared" si="4"/>
        <v>54704.993995205034</v>
      </c>
      <c r="R16" s="11">
        <f>[1]GDP!E19</f>
        <v>1304554</v>
      </c>
      <c r="S16" s="11">
        <f>VLOOKUP(C16,[1]GDP!$J$6:$L$251,3,FALSE)</f>
        <v>25976.95282503144</v>
      </c>
      <c r="T16" s="14">
        <f t="shared" si="5"/>
        <v>1.3271370023458173E-3</v>
      </c>
      <c r="U16" s="15">
        <f t="shared" si="6"/>
        <v>10.164964994085908</v>
      </c>
      <c r="V16" s="15">
        <f t="shared" si="9"/>
        <v>21.27215104903545</v>
      </c>
      <c r="W16" s="15">
        <f t="shared" si="10"/>
        <v>27.896882335837002</v>
      </c>
      <c r="X16" s="12">
        <f t="shared" si="7"/>
        <v>50219670.058565505</v>
      </c>
      <c r="Y16" s="16">
        <f t="shared" si="8"/>
        <v>39855.174005063345</v>
      </c>
      <c r="Z16" s="15">
        <f t="shared" si="11"/>
        <v>4.6004847095711865</v>
      </c>
    </row>
    <row r="17" spans="1:26" s="3" customFormat="1">
      <c r="A17" s="1"/>
      <c r="B17" s="2">
        <f t="shared" si="12"/>
        <v>15</v>
      </c>
      <c r="C17" s="2" t="str">
        <f>VLOOKUP(D17,[1]GDP!$D$6:$I$197,6,FALSE)</f>
        <v>MEX</v>
      </c>
      <c r="D17" s="3" t="s">
        <v>41</v>
      </c>
      <c r="E17" s="2" t="s">
        <v>26</v>
      </c>
      <c r="F17" s="10">
        <f>IF(ISERROR(VLOOKUP(C17,[1]Interest!$B$3:$K$57,9,FALSE)),"na",VLOOKUP(C17,[1]Interest!$B$3:$K$57,9,FALSE))</f>
        <v>5.6774999999999999E-2</v>
      </c>
      <c r="G17" s="10">
        <f>VLOOKUP(C17,[1]Coupon!$C$5:$H$75,6,FALSE)</f>
        <v>0.1</v>
      </c>
      <c r="H17" s="10">
        <f t="shared" si="2"/>
        <v>5.6774999999999999E-2</v>
      </c>
      <c r="I17" s="11">
        <f>IF(ISERROR(VLOOKUP(C17,[1]Currency!$B$3:$F$117,4,FALSE)/1000000),"na",VLOOKUP(C17,[1]Currency!$B$3:$F$117,4,FALSE)/1000000)</f>
        <v>917875.17486677004</v>
      </c>
      <c r="J17" s="11" t="str">
        <f>IF(ISERROR(VLOOKUP(C17,[1]Currency!$B$310:$D$324,3,FALSE)),"na",VLOOKUP(C17,[1]Currency!$B$310:$D$324,3,FALSE)/1000000)</f>
        <v>na</v>
      </c>
      <c r="K17" s="11">
        <f>IF(ISERROR(VLOOKUP(C17,[1]Currency!$B$3:$F$117,3,FALSE)),IF(ISERROR(VLOOKUP(C17,[1]Currency!$B$120:$D$164,3,FALSE)),"na",VLOOKUP(C17,[1]Currency!$B$120:$D$164,3,FALSE)/1000000),VLOOKUP(C17,[1]Currency!$B$3:$F$117,3,FALSE)/1000000)</f>
        <v>917875.79423457</v>
      </c>
      <c r="L17" s="11" t="str">
        <f>IF(ISERROR(VLOOKUP(C17,[1]Currency!$B$327:$D$338,3,FALSE)),"na",VLOOKUP(C17,[1]Currency!$B$327:$D$338,3,FALSE)/1000000)</f>
        <v>na</v>
      </c>
      <c r="M17" s="12">
        <f>IF(ISERROR(VLOOKUP(C17,[1]Currency!$B$167:$D$307,3,FALSE)),"na",VLOOKUP(C17,[1]Currency!$B$167:$D$307,3,FALSE)/1000000)</f>
        <v>2513757.9</v>
      </c>
      <c r="N17" s="11">
        <f t="shared" si="3"/>
        <v>52112.363053060872</v>
      </c>
      <c r="O17" s="13">
        <f>VLOOKUP(C17,[1]Exchange!$B$4:$H$247,7,FALSE)</f>
        <v>12.636008333333301</v>
      </c>
      <c r="P17" s="11">
        <f>IF(ISERROR(N17/O17),"na",N17/O17)</f>
        <v>4124.1159136932883</v>
      </c>
      <c r="Q17" s="11">
        <f t="shared" si="4"/>
        <v>72639.646212123087</v>
      </c>
      <c r="R17" s="11">
        <f>[1]GDP!E20</f>
        <v>1260915</v>
      </c>
      <c r="S17" s="11">
        <f>VLOOKUP(C17,[1]GDP!$J$6:$L$251,3,FALSE)</f>
        <v>10307.283036091996</v>
      </c>
      <c r="T17" s="14">
        <f t="shared" si="5"/>
        <v>3.270732693078668E-3</v>
      </c>
      <c r="U17" s="15">
        <f t="shared" si="6"/>
        <v>9.2406060152294671</v>
      </c>
      <c r="V17" s="15">
        <f t="shared" si="9"/>
        <v>22.140117509809251</v>
      </c>
      <c r="W17" s="15">
        <f t="shared" si="10"/>
        <v>27.862858763819403</v>
      </c>
      <c r="X17" s="12">
        <f t="shared" si="7"/>
        <v>122332431.89158368</v>
      </c>
      <c r="Y17" s="16">
        <f t="shared" si="8"/>
        <v>425.98975796741388</v>
      </c>
      <c r="Z17" s="15">
        <f t="shared" si="11"/>
        <v>2.629399157525941</v>
      </c>
    </row>
    <row r="18" spans="1:26" s="3" customFormat="1">
      <c r="A18" s="1"/>
      <c r="B18" s="2">
        <f t="shared" si="12"/>
        <v>16</v>
      </c>
      <c r="C18" s="2" t="str">
        <f>VLOOKUP(D18,[1]GDP!$D$6:$I$197,6,FALSE)</f>
        <v>IDN</v>
      </c>
      <c r="D18" s="3" t="s">
        <v>42</v>
      </c>
      <c r="E18" s="2" t="s">
        <v>26</v>
      </c>
      <c r="F18" s="10" t="str">
        <f>IF(ISERROR(VLOOKUP(C18,[1]Interest!$B$3:$K$57,9,FALSE)),"na",VLOOKUP(C18,[1]Interest!$B$3:$K$57,9,FALSE))</f>
        <v>na</v>
      </c>
      <c r="G18" s="10">
        <f>VLOOKUP(C18,[1]Coupon!$C$5:$H$75,6,FALSE)</f>
        <v>8.3750000000000005E-2</v>
      </c>
      <c r="H18" s="10">
        <f t="shared" si="2"/>
        <v>8.3750000000000005E-2</v>
      </c>
      <c r="I18" s="11">
        <f>IF(ISERROR(VLOOKUP(C18,[1]Currency!$B$3:$F$117,4,FALSE)/1000000),"na",VLOOKUP(C18,[1]Currency!$B$3:$F$117,4,FALSE)/1000000)</f>
        <v>500020357.09602797</v>
      </c>
      <c r="J18" s="11" t="str">
        <f>IF(ISERROR(VLOOKUP(C18,[1]Currency!$B$310:$D$324,3,FALSE)),"na",VLOOKUP(C18,[1]Currency!$B$310:$D$324,3,FALSE)/1000000)</f>
        <v>na</v>
      </c>
      <c r="K18" s="11">
        <f>IF(ISERROR(VLOOKUP(C18,[1]Currency!$B$3:$F$117,3,FALSE)),IF(ISERROR(VLOOKUP(C18,[1]Currency!$B$120:$D$164,3,FALSE)),"na",VLOOKUP(C18,[1]Currency!$B$120:$D$164,3,FALSE)/1000000),VLOOKUP(C18,[1]Currency!$B$3:$F$117,3,FALSE)/1000000)</f>
        <v>891612465.18815196</v>
      </c>
      <c r="L18" s="11" t="str">
        <f>IF(ISERROR(VLOOKUP(C18,[1]Currency!$B$327:$D$338,3,FALSE)),"na",VLOOKUP(C18,[1]Currency!$B$327:$D$338,3,FALSE)/1000000)</f>
        <v>na</v>
      </c>
      <c r="M18" s="12">
        <f>IF(ISERROR(VLOOKUP(C18,[1]Currency!$B$167:$D$307,3,FALSE)),"na",VLOOKUP(C18,[1]Currency!$B$167:$D$307,3,FALSE)/1000000)</f>
        <v>887081007.89988804</v>
      </c>
      <c r="N18" s="11">
        <f t="shared" si="3"/>
        <v>41876704.906792343</v>
      </c>
      <c r="O18" s="13">
        <f>VLOOKUP(C18,[1]Exchange!$B$4:$H$247,7,FALSE)</f>
        <v>9090.4333333333307</v>
      </c>
      <c r="P18" s="11">
        <f>IF(ISERROR(N18/O18),"na",N18/O18)</f>
        <v>4606.6786225950746</v>
      </c>
      <c r="Q18" s="11">
        <f t="shared" si="4"/>
        <v>55005.117881732229</v>
      </c>
      <c r="R18" s="11">
        <f>[1]GDP!E21</f>
        <v>868346</v>
      </c>
      <c r="S18" s="11">
        <f>VLOOKUP(C18,[1]GDP!$J$6:$L$251,3,FALSE)</f>
        <v>3475.2504736231522</v>
      </c>
      <c r="T18" s="14">
        <f t="shared" si="5"/>
        <v>5.3051187229457781E-3</v>
      </c>
      <c r="U18" s="15">
        <f t="shared" si="6"/>
        <v>8.1534218341418203</v>
      </c>
      <c r="V18" s="15">
        <f t="shared" si="9"/>
        <v>22.250772961967947</v>
      </c>
      <c r="W18" s="15">
        <f t="shared" si="10"/>
        <v>27.489856089691429</v>
      </c>
      <c r="X18" s="12">
        <f t="shared" si="7"/>
        <v>249865731.0000158</v>
      </c>
      <c r="Y18" s="16">
        <f t="shared" si="8"/>
        <v>167596.83186322855</v>
      </c>
      <c r="Z18" s="15">
        <f t="shared" si="11"/>
        <v>5.2242658047636947</v>
      </c>
    </row>
    <row r="19" spans="1:26" s="3" customFormat="1">
      <c r="A19" s="1"/>
      <c r="B19" s="2">
        <f t="shared" si="12"/>
        <v>17</v>
      </c>
      <c r="C19" s="2" t="str">
        <f>VLOOKUP(D19,[1]GDP!$D$6:$I$197,6,FALSE)</f>
        <v>TUR</v>
      </c>
      <c r="D19" s="3" t="s">
        <v>43</v>
      </c>
      <c r="E19" s="2" t="s">
        <v>26</v>
      </c>
      <c r="F19" s="10" t="str">
        <f>IF(ISERROR(VLOOKUP(C19,[1]Interest!$B$3:$K$57,9,FALSE)),"na",VLOOKUP(C19,[1]Interest!$B$3:$K$57,9,FALSE))</f>
        <v>na</v>
      </c>
      <c r="G19" s="10">
        <f>VLOOKUP(C19,[1]Coupon!$C$5:$H$75,6,FALSE)</f>
        <v>0.09</v>
      </c>
      <c r="H19" s="10">
        <f t="shared" si="2"/>
        <v>0.09</v>
      </c>
      <c r="I19" s="11">
        <f>IF(ISERROR(VLOOKUP(C19,[1]Currency!$B$3:$F$117,4,FALSE)/1000000),"na",VLOOKUP(C19,[1]Currency!$B$3:$F$117,4,FALSE)/1000000)</f>
        <v>74814.59</v>
      </c>
      <c r="J19" s="11" t="str">
        <f>IF(ISERROR(VLOOKUP(C19,[1]Currency!$B$310:$D$324,3,FALSE)),"na",VLOOKUP(C19,[1]Currency!$B$310:$D$324,3,FALSE)/1000000)</f>
        <v>na</v>
      </c>
      <c r="K19" s="11">
        <f>IF(ISERROR(VLOOKUP(C19,[1]Currency!$B$3:$F$117,3,FALSE)),IF(ISERROR(VLOOKUP(C19,[1]Currency!$B$120:$D$164,3,FALSE)),"na",VLOOKUP(C19,[1]Currency!$B$120:$D$164,3,FALSE)/1000000),VLOOKUP(C19,[1]Currency!$B$3:$F$117,3,FALSE)/1000000)</f>
        <v>263510.27039999998</v>
      </c>
      <c r="L19" s="11" t="str">
        <f>IF(ISERROR(VLOOKUP(C19,[1]Currency!$B$327:$D$338,3,FALSE)),"na",VLOOKUP(C19,[1]Currency!$B$327:$D$338,3,FALSE)/1000000)</f>
        <v>na</v>
      </c>
      <c r="M19" s="12">
        <f>IF(ISERROR(VLOOKUP(C19,[1]Currency!$B$167:$D$307,3,FALSE)),"na",VLOOKUP(C19,[1]Currency!$B$167:$D$307,3,FALSE)/1000000)</f>
        <v>229376.29680000001</v>
      </c>
      <c r="N19" s="11">
        <f t="shared" si="3"/>
        <v>6733.3130999999994</v>
      </c>
      <c r="O19" s="13">
        <f>VLOOKUP(C19,[1]Exchange!$B$4:$H$247,7,FALSE)</f>
        <v>1.5028486296723</v>
      </c>
      <c r="P19" s="11">
        <f>IF(ISERROR(N19/O19),"na",N19/O19)</f>
        <v>4480.3667961344954</v>
      </c>
      <c r="Q19" s="11">
        <f t="shared" si="4"/>
        <v>49781.853290383282</v>
      </c>
      <c r="R19" s="11">
        <f>[1]GDP!E22</f>
        <v>820207</v>
      </c>
      <c r="S19" s="11">
        <f>VLOOKUP(C19,[1]GDP!$J$6:$L$251,3,FALSE)</f>
        <v>10971.656306094908</v>
      </c>
      <c r="T19" s="14">
        <f t="shared" si="5"/>
        <v>5.4624830026255514E-3</v>
      </c>
      <c r="U19" s="15">
        <f t="shared" si="6"/>
        <v>9.3030705269309681</v>
      </c>
      <c r="V19" s="15">
        <f t="shared" si="9"/>
        <v>22.222970754158965</v>
      </c>
      <c r="W19" s="15">
        <f t="shared" si="10"/>
        <v>27.432822584371731</v>
      </c>
      <c r="X19" s="12">
        <f t="shared" si="7"/>
        <v>74756898.78695558</v>
      </c>
      <c r="Y19" s="16">
        <f t="shared" si="8"/>
        <v>90.06945458222917</v>
      </c>
      <c r="Z19" s="15">
        <f t="shared" si="11"/>
        <v>1.9545775328709318</v>
      </c>
    </row>
    <row r="20" spans="1:26">
      <c r="B20" s="17">
        <f t="shared" si="12"/>
        <v>18</v>
      </c>
      <c r="C20" s="17" t="str">
        <f>VLOOKUP(D20,[1]GDP!$D$6:$I$197,6,FALSE)</f>
        <v>NLD</v>
      </c>
      <c r="D20" s="18" t="s">
        <v>44</v>
      </c>
      <c r="E20" s="17" t="s">
        <v>30</v>
      </c>
      <c r="F20" s="19">
        <f>IF(ISERROR(VLOOKUP(C20,[1]Interest!$B$3:$K$57,9,FALSE)),"na",VLOOKUP(C20,[1]Interest!$B$3:$K$57,9,FALSE))</f>
        <v>1.9615E-2</v>
      </c>
      <c r="G20" s="19">
        <f>VLOOKUP(C20,[1]Coupon!$C$5:$H$75,6,FALSE)</f>
        <v>0.02</v>
      </c>
      <c r="H20" s="19">
        <f t="shared" si="2"/>
        <v>1.9615E-2</v>
      </c>
      <c r="I20" s="20" t="str">
        <f>IF(ISERROR(VLOOKUP(C20,[1]Currency!$B$3:$F$117,4,FALSE)/1000000),"na",VLOOKUP(C20,[1]Currency!$B$3:$F$117,4,FALSE)/1000000)</f>
        <v>na</v>
      </c>
      <c r="J20" s="20" t="str">
        <f>IF(ISERROR(VLOOKUP(C20,[1]Currency!$B$310:$D$324,3,FALSE)),"na",VLOOKUP(C20,[1]Currency!$B$310:$D$324,3,FALSE)/1000000)</f>
        <v>na</v>
      </c>
      <c r="K20" s="20" t="str">
        <f>IF(ISERROR(VLOOKUP(C20,[1]Currency!$B$3:$F$117,3,FALSE)),IF(ISERROR(VLOOKUP(C20,[1]Currency!$B$120:$D$164,3,FALSE)),"na",VLOOKUP(C20,[1]Currency!$B$120:$D$164,3,FALSE)/1000000),VLOOKUP(C20,[1]Currency!$B$3:$F$117,3,FALSE)/1000000)</f>
        <v>na</v>
      </c>
      <c r="L20" s="20" t="str">
        <f>IF(ISERROR(VLOOKUP(C20,[1]Currency!$B$327:$D$338,3,FALSE)),"na",VLOOKUP(C20,[1]Currency!$B$327:$D$338,3,FALSE)/1000000)</f>
        <v>na</v>
      </c>
      <c r="M20" s="21" t="str">
        <f>IF(ISERROR(VLOOKUP(C20,[1]Currency!$B$167:$D$307,3,FALSE)),"na",VLOOKUP(C20,[1]Currency!$B$167:$D$307,3,FALSE)/1000000)</f>
        <v>na</v>
      </c>
      <c r="N20" s="20">
        <f>IF(ISERROR(VLOOKUP(C20,[1]EU!$C$3:$K$20,9,FALSE)),"na",VLOOKUP(C20,[1]EU!$C$3:$K$20,9,FALSE)/1000000)</f>
        <v>1648.4368676810575</v>
      </c>
      <c r="O20" s="22">
        <f>VLOOKUP(C20,[1]Exchange!$B$4:$H$247,7,FALSE)</f>
        <v>0.75315918184727004</v>
      </c>
      <c r="P20" s="20">
        <f>N20/O20</f>
        <v>2188.6965032251801</v>
      </c>
      <c r="Q20" s="20">
        <f t="shared" si="4"/>
        <v>111582.79394469436</v>
      </c>
      <c r="R20" s="20">
        <f>[1]GDP!E23</f>
        <v>800173</v>
      </c>
      <c r="S20" s="20">
        <f>VLOOKUP(C20,[1]GDP!$J$6:$L$251,3,FALSE)</f>
        <v>50793.142960035388</v>
      </c>
      <c r="T20" s="23">
        <f t="shared" si="5"/>
        <v>2.7352791249207111E-3</v>
      </c>
      <c r="U20" s="24">
        <f t="shared" si="6"/>
        <v>10.835516643354138</v>
      </c>
      <c r="V20" s="24">
        <f t="shared" si="9"/>
        <v>21.506571999563832</v>
      </c>
      <c r="W20" s="24">
        <f t="shared" si="10"/>
        <v>27.408093791235679</v>
      </c>
      <c r="X20" s="12">
        <f t="shared" si="7"/>
        <v>15753563.44122247</v>
      </c>
      <c r="Y20" s="16">
        <f t="shared" si="8"/>
        <v>104.63898367067733</v>
      </c>
      <c r="Z20" s="15">
        <f t="shared" si="11"/>
        <v>2.0196935128192579</v>
      </c>
    </row>
    <row r="21" spans="1:26" s="3" customFormat="1">
      <c r="A21" s="1"/>
      <c r="B21" s="2">
        <f t="shared" si="12"/>
        <v>19</v>
      </c>
      <c r="C21" s="2" t="str">
        <f>VLOOKUP(D21,[1]GDP!$D$6:$I$197,6,FALSE)</f>
        <v>SAU</v>
      </c>
      <c r="D21" s="3" t="s">
        <v>45</v>
      </c>
      <c r="E21" s="2" t="s">
        <v>26</v>
      </c>
      <c r="F21" s="10" t="str">
        <f>IF(ISERROR(VLOOKUP(C21,[1]Interest!$B$3:$K$57,9,FALSE)),"na",VLOOKUP(C21,[1]Interest!$B$3:$K$57,9,FALSE))</f>
        <v>na</v>
      </c>
      <c r="G21" s="10">
        <f>VLOOKUP(C21,[1]Coupon!$C$5:$H$75,6,FALSE)</f>
        <v>5.5E-2</v>
      </c>
      <c r="H21" s="10">
        <f t="shared" si="2"/>
        <v>5.5E-2</v>
      </c>
      <c r="I21" s="11" t="str">
        <f>IF(ISERROR(VLOOKUP(C21,[1]Currency!$B$3:$F$117,4,FALSE)/1000000),"na",VLOOKUP(C21,[1]Currency!$B$3:$F$117,4,FALSE)/1000000)</f>
        <v>na</v>
      </c>
      <c r="J21" s="11" t="str">
        <f>IF(ISERROR(VLOOKUP(C21,[1]Currency!$B$310:$D$324,3,FALSE)),"na",VLOOKUP(C21,[1]Currency!$B$310:$D$324,3,FALSE)/1000000)</f>
        <v>na</v>
      </c>
      <c r="K21" s="11">
        <f>IF(ISERROR(VLOOKUP(C21,[1]Currency!$B$3:$F$117,3,FALSE)),IF(ISERROR(VLOOKUP(C21,[1]Currency!$B$120:$D$164,3,FALSE)),"na",VLOOKUP(C21,[1]Currency!$B$120:$D$164,3,FALSE)/1000000),VLOOKUP(C21,[1]Currency!$B$3:$F$117,3,FALSE)/1000000)</f>
        <v>343534.97</v>
      </c>
      <c r="L21" s="11" t="str">
        <f>IF(ISERROR(VLOOKUP(C21,[1]Currency!$B$327:$D$338,3,FALSE)),"na",VLOOKUP(C21,[1]Currency!$B$327:$D$338,3,FALSE)/1000000)</f>
        <v>na</v>
      </c>
      <c r="M21" s="12">
        <f>IF(ISERROR(VLOOKUP(C21,[1]Currency!$B$167:$D$307,3,FALSE)),"na",VLOOKUP(C21,[1]Currency!$B$167:$D$307,3,FALSE)/1000000)</f>
        <v>1000449.3</v>
      </c>
      <c r="N21" s="11">
        <f t="shared" si="3"/>
        <v>18894.423349999997</v>
      </c>
      <c r="O21" s="13">
        <f>VLOOKUP(C21,[1]Exchange!$B$4:$H$247,7,FALSE)</f>
        <v>3.75</v>
      </c>
      <c r="P21" s="11">
        <f t="shared" ref="P21:P27" si="13">IF(ISERROR(N21/O21),"na",N21/O21)</f>
        <v>5038.5128933333326</v>
      </c>
      <c r="Q21" s="11">
        <f t="shared" si="4"/>
        <v>91609.325333333327</v>
      </c>
      <c r="R21" s="11">
        <f>[1]GDP!E24</f>
        <v>745273</v>
      </c>
      <c r="S21" s="11">
        <f>VLOOKUP(C21,[1]GDP!$J$6:$L$251,3,FALSE)</f>
        <v>25961.808423292347</v>
      </c>
      <c r="T21" s="14">
        <f t="shared" si="5"/>
        <v>6.7606271706251702E-3</v>
      </c>
      <c r="U21" s="15">
        <f t="shared" si="6"/>
        <v>10.164381830305937</v>
      </c>
      <c r="V21" s="15">
        <f t="shared" si="9"/>
        <v>22.34037681464411</v>
      </c>
      <c r="W21" s="15">
        <f t="shared" si="10"/>
        <v>27.33701643115517</v>
      </c>
      <c r="X21" s="12">
        <f t="shared" si="7"/>
        <v>28706513.346403018</v>
      </c>
      <c r="Y21" s="16">
        <f t="shared" si="8"/>
        <v>658.1929028440336</v>
      </c>
      <c r="Z21" s="15">
        <f t="shared" si="11"/>
        <v>2.8183531950773291</v>
      </c>
    </row>
    <row r="22" spans="1:26" s="3" customFormat="1">
      <c r="A22" s="1"/>
      <c r="B22" s="2">
        <f t="shared" si="12"/>
        <v>20</v>
      </c>
      <c r="C22" s="2" t="str">
        <f>VLOOKUP(D22,[1]GDP!$D$6:$I$197,6,FALSE)</f>
        <v>CHE</v>
      </c>
      <c r="D22" s="3" t="s">
        <v>46</v>
      </c>
      <c r="E22" s="2" t="s">
        <v>26</v>
      </c>
      <c r="F22" s="10">
        <f>IF(ISERROR(VLOOKUP(C22,[1]Interest!$B$3:$K$57,9,FALSE)),"na",VLOOKUP(C22,[1]Interest!$B$3:$K$57,9,FALSE))</f>
        <v>1.2500000000000001E-2</v>
      </c>
      <c r="G22" s="10">
        <f>VLOOKUP(C22,[1]Coupon!$C$5:$H$75,6,FALSE)</f>
        <v>1.2500000000000001E-2</v>
      </c>
      <c r="H22" s="10">
        <f t="shared" si="2"/>
        <v>1.2500000000000001E-2</v>
      </c>
      <c r="I22" s="11" t="str">
        <f>IF(ISERROR(VLOOKUP(C22,[1]Currency!$B$3:$F$117,4,FALSE)/1000000),"na",VLOOKUP(C22,[1]Currency!$B$3:$F$117,4,FALSE)/1000000)</f>
        <v>na</v>
      </c>
      <c r="J22" s="11" t="str">
        <f>IF(ISERROR(VLOOKUP(C22,[1]Currency!$B$310:$D$324,3,FALSE)),"na",VLOOKUP(C22,[1]Currency!$B$310:$D$324,3,FALSE)/1000000)</f>
        <v>na</v>
      </c>
      <c r="K22" s="11">
        <f>IF(ISERROR(VLOOKUP(C22,[1]Currency!$B$3:$F$117,3,FALSE)),IF(ISERROR(VLOOKUP(C22,[1]Currency!$B$120:$D$164,3,FALSE)),"na",VLOOKUP(C22,[1]Currency!$B$120:$D$164,3,FALSE)/1000000),VLOOKUP(C22,[1]Currency!$B$3:$F$117,3,FALSE)/1000000)</f>
        <v>380523</v>
      </c>
      <c r="L22" s="11" t="str">
        <f>IF(ISERROR(VLOOKUP(C22,[1]Currency!$B$327:$D$338,3,FALSE)),"na",VLOOKUP(C22,[1]Currency!$B$327:$D$338,3,FALSE)/1000000)</f>
        <v>na</v>
      </c>
      <c r="M22" s="12">
        <f>IF(ISERROR(VLOOKUP(C22,[1]Currency!$B$167:$D$307,3,FALSE)),"na",VLOOKUP(C22,[1]Currency!$B$167:$D$307,3,FALSE)/1000000)</f>
        <v>554429</v>
      </c>
      <c r="N22" s="11">
        <f t="shared" si="3"/>
        <v>4756.5375000000004</v>
      </c>
      <c r="O22" s="13">
        <f>VLOOKUP(C22,[1]Exchange!$B$4:$H$247,7,FALSE)</f>
        <v>1.04290564573352</v>
      </c>
      <c r="P22" s="11">
        <f t="shared" si="13"/>
        <v>4560.8512327637509</v>
      </c>
      <c r="Q22" s="11">
        <f t="shared" si="4"/>
        <v>364868.09862110007</v>
      </c>
      <c r="R22" s="11">
        <f>[1]GDP!E25</f>
        <v>650377</v>
      </c>
      <c r="S22" s="11">
        <f>VLOOKUP(C22,[1]GDP!$J$6:$L$251,3,FALSE)</f>
        <v>84815.407010014795</v>
      </c>
      <c r="T22" s="14">
        <f t="shared" si="5"/>
        <v>7.0126268806611413E-3</v>
      </c>
      <c r="U22" s="15">
        <f t="shared" si="6"/>
        <v>11.348232491715866</v>
      </c>
      <c r="V22" s="15">
        <f t="shared" si="9"/>
        <v>22.240775116903009</v>
      </c>
      <c r="W22" s="15">
        <f t="shared" si="10"/>
        <v>27.200818031701104</v>
      </c>
      <c r="X22" s="12">
        <f t="shared" si="7"/>
        <v>7668146.8960374743</v>
      </c>
      <c r="Y22" s="16">
        <f t="shared" si="8"/>
        <v>620.29817170794513</v>
      </c>
      <c r="Z22" s="15">
        <f t="shared" si="11"/>
        <v>2.7926005011096366</v>
      </c>
    </row>
    <row r="23" spans="1:26" s="3" customFormat="1">
      <c r="A23" s="1"/>
      <c r="B23" s="2">
        <f t="shared" si="12"/>
        <v>21</v>
      </c>
      <c r="C23" s="2" t="str">
        <f>VLOOKUP(D23,[1]GDP!$D$6:$I$197,6,FALSE)</f>
        <v>ARG</v>
      </c>
      <c r="D23" s="3" t="s">
        <v>47</v>
      </c>
      <c r="E23" s="2" t="s">
        <v>26</v>
      </c>
      <c r="F23" s="10" t="str">
        <f>IF(ISERROR(VLOOKUP(C23,[1]Interest!$B$3:$K$57,9,FALSE)),"na",VLOOKUP(C23,[1]Interest!$B$3:$K$57,9,FALSE))</f>
        <v>na</v>
      </c>
      <c r="G23" s="10">
        <f>VLOOKUP(C23,[1]Coupon!$C$5:$H$75,6,FALSE)</f>
        <v>0.11749999999999999</v>
      </c>
      <c r="H23" s="10">
        <f t="shared" si="2"/>
        <v>0.11749999999999999</v>
      </c>
      <c r="I23" s="11" t="str">
        <f>IF(ISERROR(VLOOKUP(C23,[1]Currency!$B$3:$F$117,4,FALSE)/1000000),"na",VLOOKUP(C23,[1]Currency!$B$3:$F$117,4,FALSE)/1000000)</f>
        <v>na</v>
      </c>
      <c r="J23" s="11" t="str">
        <f>IF(ISERROR(VLOOKUP(C23,[1]Currency!$B$310:$D$324,3,FALSE)),"na",VLOOKUP(C23,[1]Currency!$B$310:$D$324,3,FALSE)/1000000)</f>
        <v>na</v>
      </c>
      <c r="K23" s="11">
        <f>IF(ISERROR(VLOOKUP(C23,[1]Currency!$B$3:$F$117,3,FALSE)),IF(ISERROR(VLOOKUP(C23,[1]Currency!$B$120:$D$164,3,FALSE)),"na",VLOOKUP(C23,[1]Currency!$B$120:$D$164,3,FALSE)/1000000),VLOOKUP(C23,[1]Currency!$B$3:$F$117,3,FALSE)/1000000)</f>
        <v>377196.52399999998</v>
      </c>
      <c r="L23" s="11" t="str">
        <f>IF(ISERROR(VLOOKUP(C23,[1]Currency!$B$327:$D$338,3,FALSE)),"na",VLOOKUP(C23,[1]Currency!$B$327:$D$338,3,FALSE)/1000000)</f>
        <v>na</v>
      </c>
      <c r="M23" s="12">
        <f>IF(ISERROR(VLOOKUP(C23,[1]Currency!$B$167:$D$307,3,FALSE)),"na",VLOOKUP(C23,[1]Currency!$B$167:$D$307,3,FALSE)/1000000)</f>
        <v>496727.72600000002</v>
      </c>
      <c r="N23" s="11">
        <f t="shared" si="3"/>
        <v>44320.591569999997</v>
      </c>
      <c r="O23" s="13">
        <f>VLOOKUP(C23,[1]Exchange!$B$4:$H$247,7,FALSE)</f>
        <v>3.8962951544704998</v>
      </c>
      <c r="P23" s="11">
        <f t="shared" si="13"/>
        <v>11375.060105276621</v>
      </c>
      <c r="Q23" s="11">
        <f t="shared" si="4"/>
        <v>96809.022172566998</v>
      </c>
      <c r="R23" s="11">
        <f>[1]GDP!E26</f>
        <v>611755</v>
      </c>
      <c r="S23" s="11">
        <f>VLOOKUP(C23,[1]GDP!$J$6:$L$251,3,FALSE)</f>
        <v>14715.180019830883</v>
      </c>
      <c r="T23" s="14">
        <f t="shared" si="5"/>
        <v>1.8594143252244153E-2</v>
      </c>
      <c r="U23" s="15">
        <f t="shared" si="6"/>
        <v>9.596634894356308</v>
      </c>
      <c r="V23" s="15">
        <f t="shared" si="9"/>
        <v>23.154689085749826</v>
      </c>
      <c r="W23" s="15">
        <f t="shared" si="10"/>
        <v>27.139597712509186</v>
      </c>
      <c r="X23" s="12">
        <f t="shared" si="7"/>
        <v>41573055.795142815</v>
      </c>
      <c r="Y23" s="16">
        <f t="shared" si="8"/>
        <v>1066.0893389313517</v>
      </c>
      <c r="Z23" s="15">
        <f t="shared" si="11"/>
        <v>3.0277936003557997</v>
      </c>
    </row>
    <row r="24" spans="1:26" s="3" customFormat="1">
      <c r="A24" s="1"/>
      <c r="B24" s="2">
        <f t="shared" si="12"/>
        <v>22</v>
      </c>
      <c r="C24" s="2" t="str">
        <f>VLOOKUP(D24,[1]GDP!$D$6:$I$197,6,FALSE)</f>
        <v>SWE</v>
      </c>
      <c r="D24" s="3" t="s">
        <v>48</v>
      </c>
      <c r="E24" s="2" t="s">
        <v>26</v>
      </c>
      <c r="F24" s="10">
        <f>IF(ISERROR(VLOOKUP(C24,[1]Interest!$B$3:$K$57,9,FALSE)),"na",VLOOKUP(C24,[1]Interest!$B$3:$K$57,9,FALSE))</f>
        <v>2.1208333333333301E-2</v>
      </c>
      <c r="G24" s="10">
        <f>VLOOKUP(C24,[1]Coupon!$C$5:$H$75,6,FALSE)</f>
        <v>2.5000000000000001E-2</v>
      </c>
      <c r="H24" s="10">
        <f t="shared" si="2"/>
        <v>2.1208333333333301E-2</v>
      </c>
      <c r="I24" s="11" t="str">
        <f>IF(ISERROR(VLOOKUP(C24,[1]Currency!$B$3:$F$117,4,FALSE)/1000000),"na",VLOOKUP(C24,[1]Currency!$B$3:$F$117,4,FALSE)/1000000)</f>
        <v>na</v>
      </c>
      <c r="J24" s="11">
        <f>IF(ISERROR(VLOOKUP(C24,[1]Currency!$B$310:$D$324,3,FALSE)),"na",VLOOKUP(C24,[1]Currency!$B$310:$D$324,3,FALSE)/1000000)</f>
        <v>86000</v>
      </c>
      <c r="K24" s="11" t="str">
        <f>IF(ISERROR(VLOOKUP(C24,[1]Currency!$B$3:$F$117,3,FALSE)),IF(ISERROR(VLOOKUP(C24,[1]Currency!$B$120:$D$164,3,FALSE)),"na",VLOOKUP(C24,[1]Currency!$B$120:$D$164,3,FALSE)/1000000),VLOOKUP(C24,[1]Currency!$B$3:$F$117,3,FALSE)/1000000)</f>
        <v>na</v>
      </c>
      <c r="L24" s="11">
        <f>IF(ISERROR(VLOOKUP(C24,[1]Currency!$B$327:$D$338,3,FALSE)),"na",VLOOKUP(C24,[1]Currency!$B$327:$D$338,3,FALSE)/1000000)</f>
        <v>82359</v>
      </c>
      <c r="M24" s="12">
        <f>IF(ISERROR(VLOOKUP(C24,[1]Currency!$B$167:$D$307,3,FALSE)),"na",VLOOKUP(C24,[1]Currency!$B$167:$D$307,3,FALSE)/1000000)</f>
        <v>1844991</v>
      </c>
      <c r="N24" s="11">
        <f t="shared" si="3"/>
        <v>1823.916666666664</v>
      </c>
      <c r="O24" s="13">
        <f>VLOOKUP(C24,[1]Exchange!$B$4:$H$247,7,FALSE)</f>
        <v>7.2075241666666701</v>
      </c>
      <c r="P24" s="11">
        <f t="shared" si="13"/>
        <v>253.05730851405352</v>
      </c>
      <c r="Q24" s="11">
        <f t="shared" si="4"/>
        <v>11931.975254100773</v>
      </c>
      <c r="R24" s="11">
        <f>[1]GDP!E27</f>
        <v>558949</v>
      </c>
      <c r="S24" s="11">
        <f>VLOOKUP(C24,[1]GDP!$J$6:$L$251,3,FALSE)</f>
        <v>60430.21557802186</v>
      </c>
      <c r="T24" s="14">
        <f t="shared" si="5"/>
        <v>4.5273774264566804E-4</v>
      </c>
      <c r="U24" s="15">
        <f t="shared" si="6"/>
        <v>11.0092445167499</v>
      </c>
      <c r="V24" s="15">
        <f t="shared" si="9"/>
        <v>19.349126536906773</v>
      </c>
      <c r="W24" s="15">
        <f t="shared" si="10"/>
        <v>27.049324071592356</v>
      </c>
      <c r="X24" s="12">
        <f t="shared" si="7"/>
        <v>9249495.3832878061</v>
      </c>
      <c r="Y24" s="16">
        <f t="shared" si="8"/>
        <v>197.19093756856805</v>
      </c>
      <c r="Z24" s="15">
        <f t="shared" si="11"/>
        <v>2.2948869519114732</v>
      </c>
    </row>
    <row r="25" spans="1:26" s="3" customFormat="1">
      <c r="A25" s="1"/>
      <c r="B25" s="2">
        <f t="shared" si="12"/>
        <v>23</v>
      </c>
      <c r="C25" s="2" t="str">
        <f>VLOOKUP(D25,[1]GDP!$D$6:$I$197,6,FALSE)</f>
        <v>NGA</v>
      </c>
      <c r="D25" s="3" t="s">
        <v>49</v>
      </c>
      <c r="E25" s="2" t="s">
        <v>26</v>
      </c>
      <c r="F25" s="10" t="str">
        <f>IF(ISERROR(VLOOKUP(C25,[1]Interest!$B$3:$K$57,9,FALSE)),"na",VLOOKUP(C25,[1]Interest!$B$3:$K$57,9,FALSE))</f>
        <v>na</v>
      </c>
      <c r="G25" s="10">
        <f>VLOOKUP(C25,[1]Coupon!$C$5:$H$75,6,FALSE)</f>
        <v>0.14199999999999999</v>
      </c>
      <c r="H25" s="10">
        <f t="shared" si="2"/>
        <v>0.14199999999999999</v>
      </c>
      <c r="I25" s="11">
        <f>IF(ISERROR(VLOOKUP(C25,[1]Currency!$B$3:$F$117,4,FALSE)/1000000),"na",VLOOKUP(C25,[1]Currency!$B$3:$F$117,4,FALSE)/1000000)</f>
        <v>1776813.16008752</v>
      </c>
      <c r="J25" s="11" t="str">
        <f>IF(ISERROR(VLOOKUP(C25,[1]Currency!$B$310:$D$324,3,FALSE)),"na",VLOOKUP(C25,[1]Currency!$B$310:$D$324,3,FALSE)/1000000)</f>
        <v>na</v>
      </c>
      <c r="K25" s="11">
        <f>IF(ISERROR(VLOOKUP(C25,[1]Currency!$B$3:$F$117,3,FALSE)),IF(ISERROR(VLOOKUP(C25,[1]Currency!$B$120:$D$164,3,FALSE)),"na",VLOOKUP(C25,[1]Currency!$B$120:$D$164,3,FALSE)/1000000),VLOOKUP(C25,[1]Currency!$B$3:$F$117,3,FALSE)/1000000)</f>
        <v>5443028.4946892699</v>
      </c>
      <c r="L25" s="11" t="str">
        <f>IF(ISERROR(VLOOKUP(C25,[1]Currency!$B$327:$D$338,3,FALSE)),"na",VLOOKUP(C25,[1]Currency!$B$327:$D$338,3,FALSE)/1000000)</f>
        <v>na</v>
      </c>
      <c r="M25" s="12">
        <f>IF(ISERROR(VLOOKUP(C25,[1]Currency!$B$167:$D$307,3,FALSE)),"na",VLOOKUP(C25,[1]Currency!$B$167:$D$307,3,FALSE)/1000000)</f>
        <v>7818008.2553201998</v>
      </c>
      <c r="N25" s="11">
        <f t="shared" si="3"/>
        <v>252307.46873242783</v>
      </c>
      <c r="O25" s="13">
        <f>VLOOKUP(C25,[1]Exchange!$B$4:$H$247,7,FALSE)</f>
        <v>150.298025</v>
      </c>
      <c r="P25" s="11">
        <f t="shared" si="13"/>
        <v>1678.7144656919334</v>
      </c>
      <c r="Q25" s="11">
        <f t="shared" si="4"/>
        <v>11821.932856985448</v>
      </c>
      <c r="R25" s="11">
        <f>[1]GDP!E28</f>
        <v>521803</v>
      </c>
      <c r="S25" s="11">
        <f>VLOOKUP(C25,[1]GDP!$J$6:$L$251,3,FALSE)</f>
        <v>3005.5137963397433</v>
      </c>
      <c r="T25" s="14">
        <f t="shared" si="5"/>
        <v>3.2171422274151996E-3</v>
      </c>
      <c r="U25" s="15">
        <f t="shared" si="6"/>
        <v>8.008203812832928</v>
      </c>
      <c r="V25" s="15">
        <f t="shared" si="9"/>
        <v>21.241294138454499</v>
      </c>
      <c r="W25" s="15">
        <f t="shared" si="10"/>
        <v>26.980555958961755</v>
      </c>
      <c r="X25" s="12">
        <f t="shared" si="7"/>
        <v>173615240.30782235</v>
      </c>
      <c r="Y25" s="16">
        <f t="shared" si="8"/>
        <v>1453.2564553957534</v>
      </c>
      <c r="Z25" s="15">
        <f t="shared" si="11"/>
        <v>3.1623422607779368</v>
      </c>
    </row>
    <row r="26" spans="1:26" s="3" customFormat="1">
      <c r="A26" s="1"/>
      <c r="B26" s="2">
        <f t="shared" si="12"/>
        <v>24</v>
      </c>
      <c r="C26" s="2" t="str">
        <f>VLOOKUP(D26,[1]GDP!$D$6:$I$197,6,FALSE)</f>
        <v>POL</v>
      </c>
      <c r="D26" s="3" t="s">
        <v>50</v>
      </c>
      <c r="E26" s="2" t="s">
        <v>26</v>
      </c>
      <c r="F26" s="10">
        <f>IF(ISERROR(VLOOKUP(C26,[1]Interest!$B$3:$K$57,9,FALSE)),"na",VLOOKUP(C26,[1]Interest!$B$3:$K$57,9,FALSE))</f>
        <v>4.03361111111111E-2</v>
      </c>
      <c r="G26" s="10">
        <f>VLOOKUP(C26,[1]Coupon!$C$5:$H$75,6,FALSE)</f>
        <v>3.2500000000000001E-2</v>
      </c>
      <c r="H26" s="10">
        <f t="shared" si="2"/>
        <v>4.03361111111111E-2</v>
      </c>
      <c r="I26" s="11" t="str">
        <f>IF(ISERROR(VLOOKUP(C26,[1]Currency!$B$3:$F$117,4,FALSE)/1000000),"na",VLOOKUP(C26,[1]Currency!$B$3:$F$117,4,FALSE)/1000000)</f>
        <v>na</v>
      </c>
      <c r="J26" s="11">
        <f>IF(ISERROR(VLOOKUP(C26,[1]Currency!$B$310:$D$324,3,FALSE)),"na",VLOOKUP(C26,[1]Currency!$B$310:$D$324,3,FALSE)/1000000)</f>
        <v>126142.8</v>
      </c>
      <c r="K26" s="11" t="str">
        <f>IF(ISERROR(VLOOKUP(C26,[1]Currency!$B$3:$F$117,3,FALSE)),IF(ISERROR(VLOOKUP(C26,[1]Currency!$B$120:$D$164,3,FALSE)),"na",VLOOKUP(C26,[1]Currency!$B$120:$D$164,3,FALSE)/1000000),VLOOKUP(C26,[1]Currency!$B$3:$F$117,3,FALSE)/1000000)</f>
        <v>na</v>
      </c>
      <c r="L26" s="11">
        <f>IF(ISERROR(VLOOKUP(C26,[1]Currency!$B$327:$D$338,3,FALSE)),"na",VLOOKUP(C26,[1]Currency!$B$327:$D$338,3,FALSE)/1000000)</f>
        <v>164009.5</v>
      </c>
      <c r="M26" s="12">
        <f>IF(ISERROR(VLOOKUP(C26,[1]Currency!$B$167:$D$307,3,FALSE)),"na",VLOOKUP(C26,[1]Currency!$B$167:$D$307,3,FALSE)/1000000)</f>
        <v>555851.30000000005</v>
      </c>
      <c r="N26" s="11">
        <f t="shared" si="3"/>
        <v>5088.1099966666652</v>
      </c>
      <c r="O26" s="13">
        <f>VLOOKUP(C26,[1]Exchange!$B$4:$H$247,7,FALSE)</f>
        <v>3.0152999999999999</v>
      </c>
      <c r="P26" s="11">
        <f t="shared" si="13"/>
        <v>1687.4307686355139</v>
      </c>
      <c r="Q26" s="11">
        <f t="shared" si="4"/>
        <v>41834.245348721517</v>
      </c>
      <c r="R26" s="11">
        <f>[1]GDP!E29</f>
        <v>517543</v>
      </c>
      <c r="S26" s="11">
        <f>VLOOKUP(C26,[1]GDP!$J$6:$L$251,3,FALSE)</f>
        <v>13647.964703880049</v>
      </c>
      <c r="T26" s="14">
        <f t="shared" si="5"/>
        <v>3.2604648669492466E-3</v>
      </c>
      <c r="U26" s="15">
        <f t="shared" si="6"/>
        <v>9.5213456835528554</v>
      </c>
      <c r="V26" s="15">
        <f t="shared" si="9"/>
        <v>21.2464729538756</v>
      </c>
      <c r="W26" s="15">
        <f t="shared" si="10"/>
        <v>26.972358450421442</v>
      </c>
      <c r="X26" s="12">
        <f t="shared" si="7"/>
        <v>37920892.325642161</v>
      </c>
      <c r="Y26" s="16">
        <f t="shared" si="8"/>
        <v>134.17695852125499</v>
      </c>
      <c r="Z26" s="15">
        <f t="shared" si="11"/>
        <v>2.1276779432083068</v>
      </c>
    </row>
    <row r="27" spans="1:26" s="3" customFormat="1">
      <c r="A27" s="1"/>
      <c r="B27" s="25">
        <f t="shared" si="12"/>
        <v>25</v>
      </c>
      <c r="C27" s="25" t="str">
        <f>VLOOKUP(D27,[1]GDP!$D$6:$I$197,6,FALSE)</f>
        <v>NOR</v>
      </c>
      <c r="D27" s="1" t="s">
        <v>51</v>
      </c>
      <c r="E27" s="25" t="s">
        <v>26</v>
      </c>
      <c r="F27" s="26">
        <f>IF(ISERROR(VLOOKUP(C27,[1]Interest!$B$3:$K$57,9,FALSE)),"na",VLOOKUP(C27,[1]Interest!$B$3:$K$57,9,FALSE))</f>
        <v>1.9191666666666701E-2</v>
      </c>
      <c r="G27" s="26">
        <f>VLOOKUP(C27,[1]Coupon!$C$5:$H$75,6,FALSE)</f>
        <v>0.03</v>
      </c>
      <c r="H27" s="26">
        <f t="shared" si="2"/>
        <v>1.9191666666666701E-2</v>
      </c>
      <c r="I27" s="27" t="str">
        <f>IF(ISERROR(VLOOKUP(C27,[1]Currency!$B$3:$F$117,4,FALSE)/1000000),"na",VLOOKUP(C27,[1]Currency!$B$3:$F$117,4,FALSE)/1000000)</f>
        <v>na</v>
      </c>
      <c r="J27" s="27">
        <f>IF(ISERROR(VLOOKUP(C27,[1]Currency!$B$310:$D$324,3,FALSE)),"na",VLOOKUP(C27,[1]Currency!$B$310:$D$324,3,FALSE)/1000000)</f>
        <v>54060</v>
      </c>
      <c r="K27" s="27" t="str">
        <f>IF(ISERROR(VLOOKUP(C27,[1]Currency!$B$3:$F$117,3,FALSE)),IF(ISERROR(VLOOKUP(C27,[1]Currency!$B$120:$D$164,3,FALSE)),"na",VLOOKUP(C27,[1]Currency!$B$120:$D$164,3,FALSE)/1000000),VLOOKUP(C27,[1]Currency!$B$3:$F$117,3,FALSE)/1000000)</f>
        <v>na</v>
      </c>
      <c r="L27" s="27" t="str">
        <f>IF(ISERROR(VLOOKUP(C27,[1]Currency!$B$327:$D$338,3,FALSE)),"na",VLOOKUP(C27,[1]Currency!$B$327:$D$338,3,FALSE)/1000000)</f>
        <v>na</v>
      </c>
      <c r="M27" s="12" t="str">
        <f>IF(ISERROR(VLOOKUP(C27,[1]Currency!$B$167:$D$307,3,FALSE)),"na",VLOOKUP(C27,[1]Currency!$B$167:$D$307,3,FALSE)/1000000)</f>
        <v>na</v>
      </c>
      <c r="N27" s="27">
        <f t="shared" si="3"/>
        <v>1037.5015000000019</v>
      </c>
      <c r="O27" s="29">
        <f>VLOOKUP(C27,[1]Exchange!$B$4:$H$247,7,FALSE)</f>
        <v>6.04416666666667</v>
      </c>
      <c r="P27" s="27">
        <f t="shared" si="13"/>
        <v>171.65335723149065</v>
      </c>
      <c r="Q27" s="27">
        <f t="shared" si="4"/>
        <v>8944.1610368123493</v>
      </c>
      <c r="R27" s="27">
        <f>[1]GDP!E30</f>
        <v>512580</v>
      </c>
      <c r="S27" s="27">
        <f>VLOOKUP(C27,[1]GDP!$J$6:$L$251,3,FALSE)</f>
        <v>100818.50315033759</v>
      </c>
      <c r="T27" s="14">
        <f t="shared" si="5"/>
        <v>3.3488110584004575E-4</v>
      </c>
      <c r="U27" s="15">
        <f t="shared" si="6"/>
        <v>11.52107718077316</v>
      </c>
      <c r="V27" s="15">
        <f t="shared" si="9"/>
        <v>18.960987636263894</v>
      </c>
      <c r="W27" s="15">
        <f t="shared" si="10"/>
        <v>26.962722633337993</v>
      </c>
      <c r="X27" s="12">
        <f t="shared" si="7"/>
        <v>5084185.7792280028</v>
      </c>
      <c r="Y27" s="16">
        <f t="shared" si="8"/>
        <v>204.06443530030469</v>
      </c>
      <c r="Z27" s="15">
        <f t="shared" si="11"/>
        <v>2.3097673217239647</v>
      </c>
    </row>
    <row r="28" spans="1:26">
      <c r="B28" s="17">
        <f>B27+1</f>
        <v>26</v>
      </c>
      <c r="C28" s="17" t="str">
        <f>VLOOKUP(D28,[1]GDP!$D$6:$I$197,6,FALSE)</f>
        <v>BEL</v>
      </c>
      <c r="D28" s="18" t="s">
        <v>52</v>
      </c>
      <c r="E28" s="17" t="s">
        <v>30</v>
      </c>
      <c r="F28" s="19">
        <f>IF(ISERROR(VLOOKUP(C28,[1]Interest!$B$3:$K$57,9,FALSE)),"na",VLOOKUP(C28,[1]Interest!$B$3:$K$57,9,FALSE))</f>
        <v>2.41E-2</v>
      </c>
      <c r="G28" s="19">
        <f>VLOOKUP(C28,[1]Coupon!$C$5:$H$75,6,FALSE)</f>
        <v>2.5999999999999999E-2</v>
      </c>
      <c r="H28" s="19">
        <f t="shared" si="2"/>
        <v>2.41E-2</v>
      </c>
      <c r="I28" s="20" t="str">
        <f>IF(ISERROR(VLOOKUP(C28,[1]Currency!$B$3:$F$117,4,FALSE)/1000000),"na",VLOOKUP(C28,[1]Currency!$B$3:$F$117,4,FALSE)/1000000)</f>
        <v>na</v>
      </c>
      <c r="J28" s="20" t="str">
        <f>IF(ISERROR(VLOOKUP(C28,[1]Currency!$B$310:$D$324,3,FALSE)),"na",VLOOKUP(C28,[1]Currency!$B$310:$D$324,3,FALSE)/1000000)</f>
        <v>na</v>
      </c>
      <c r="K28" s="20" t="str">
        <f>IF(ISERROR(VLOOKUP(C28,[1]Currency!$B$3:$F$117,3,FALSE)),IF(ISERROR(VLOOKUP(C28,[1]Currency!$B$120:$D$164,3,FALSE)),"na",VLOOKUP(C28,[1]Currency!$B$120:$D$164,3,FALSE)/1000000),VLOOKUP(C28,[1]Currency!$B$3:$F$117,3,FALSE)/1000000)</f>
        <v>na</v>
      </c>
      <c r="L28" s="20" t="str">
        <f>IF(ISERROR(VLOOKUP(C28,[1]Currency!$B$327:$D$338,3,FALSE)),"na",VLOOKUP(C28,[1]Currency!$B$327:$D$338,3,FALSE)/1000000)</f>
        <v>na</v>
      </c>
      <c r="M28" s="21" t="str">
        <f>IF(ISERROR(VLOOKUP(C28,[1]Currency!$B$167:$D$307,3,FALSE)),"na",VLOOKUP(C28,[1]Currency!$B$167:$D$307,3,FALSE)/1000000)</f>
        <v>na</v>
      </c>
      <c r="N28" s="20">
        <f>IF(ISERROR(VLOOKUP(C28,[1]EU!$C$3:$K$20,9,FALSE)),"na",VLOOKUP(C28,[1]EU!$C$3:$K$20,9,FALSE)/1000000)</f>
        <v>1020.2315151093104</v>
      </c>
      <c r="O28" s="22">
        <f>VLOOKUP(C28,[1]Exchange!$B$4:$H$247,7,FALSE)</f>
        <v>0.75315918184727004</v>
      </c>
      <c r="P28" s="20">
        <f>N28/O28</f>
        <v>1354.6027714977772</v>
      </c>
      <c r="Q28" s="20">
        <f t="shared" si="4"/>
        <v>56207.583879575817</v>
      </c>
      <c r="R28" s="20">
        <f>[1]GDP!E31</f>
        <v>508116</v>
      </c>
      <c r="S28" s="20">
        <f>VLOOKUP(C28,[1]GDP!$J$6:$L$251,3,FALSE)</f>
        <v>46877.986248601032</v>
      </c>
      <c r="T28" s="23">
        <f t="shared" si="5"/>
        <v>2.6659321326188848E-3</v>
      </c>
      <c r="U28" s="24">
        <f t="shared" si="6"/>
        <v>10.755303467880353</v>
      </c>
      <c r="V28" s="24">
        <f t="shared" si="9"/>
        <v>21.026774090732779</v>
      </c>
      <c r="W28" s="24">
        <f t="shared" si="10"/>
        <v>26.953975604914501</v>
      </c>
      <c r="X28" s="12">
        <f t="shared" si="7"/>
        <v>10839117.476279467</v>
      </c>
      <c r="Y28" s="16">
        <f t="shared" si="8"/>
        <v>94.124961496358409</v>
      </c>
      <c r="Z28" s="15">
        <f t="shared" si="11"/>
        <v>1.9737048115522096</v>
      </c>
    </row>
    <row r="29" spans="1:26" s="3" customFormat="1">
      <c r="A29" s="1"/>
      <c r="B29" s="2">
        <f t="shared" si="12"/>
        <v>27</v>
      </c>
      <c r="C29" s="2" t="str">
        <f>VLOOKUP(D29,[1]GDP!$D$6:$I$197,6,FALSE)</f>
        <v>VEN</v>
      </c>
      <c r="D29" s="3" t="s">
        <v>53</v>
      </c>
      <c r="E29" s="2" t="s">
        <v>26</v>
      </c>
      <c r="F29" s="10">
        <f>IF(ISERROR(VLOOKUP(C29,[1]Interest!$B$3:$K$57,9,FALSE)),"na",VLOOKUP(C29,[1]Interest!$B$3:$K$57,9,FALSE))</f>
        <v>0.15265000000000001</v>
      </c>
      <c r="G29" s="10">
        <f>VLOOKUP(C29,[1]Coupon!$C$5:$H$75,6,FALSE)</f>
        <v>7.7499999999999999E-2</v>
      </c>
      <c r="H29" s="10">
        <f t="shared" si="2"/>
        <v>0.15265000000000001</v>
      </c>
      <c r="I29" s="11">
        <f>IF(ISERROR(VLOOKUP(C29,[1]Currency!$B$3:$F$117,4,FALSE)/1000000),"na",VLOOKUP(C29,[1]Currency!$B$3:$F$117,4,FALSE)/1000000)</f>
        <v>147253.45222442999</v>
      </c>
      <c r="J29" s="11" t="str">
        <f>IF(ISERROR(VLOOKUP(C29,[1]Currency!$B$310:$D$324,3,FALSE)),"na",VLOOKUP(C29,[1]Currency!$B$310:$D$324,3,FALSE)/1000000)</f>
        <v>na</v>
      </c>
      <c r="K29" s="11">
        <f>IF(ISERROR(VLOOKUP(C29,[1]Currency!$B$3:$F$117,3,FALSE)),IF(ISERROR(VLOOKUP(C29,[1]Currency!$B$120:$D$164,3,FALSE)),"na",VLOOKUP(C29,[1]Currency!$B$120:$D$164,3,FALSE)/1000000),VLOOKUP(C29,[1]Currency!$B$3:$F$117,3,FALSE)/1000000)</f>
        <v>461147.78568346001</v>
      </c>
      <c r="L29" s="11" t="str">
        <f>IF(ISERROR(VLOOKUP(C29,[1]Currency!$B$327:$D$338,3,FALSE)),"na",VLOOKUP(C29,[1]Currency!$B$327:$D$338,3,FALSE)/1000000)</f>
        <v>na</v>
      </c>
      <c r="M29" s="12">
        <f>IF(ISERROR(VLOOKUP(C29,[1]Currency!$B$167:$D$307,3,FALSE)),"na",VLOOKUP(C29,[1]Currency!$B$167:$D$307,3,FALSE)/1000000)</f>
        <v>1199721.6694288799</v>
      </c>
      <c r="N29" s="11">
        <f t="shared" si="3"/>
        <v>22478.239482059238</v>
      </c>
      <c r="O29" s="13">
        <f>VLOOKUP(C29,[1]Exchange!$B$4:$H$247,7,FALSE)</f>
        <v>2.5820603174603201</v>
      </c>
      <c r="P29" s="11">
        <f>IF(ISERROR(N29/O29),"na",N29/O29)</f>
        <v>8705.5439139270511</v>
      </c>
      <c r="Q29" s="11">
        <f t="shared" si="4"/>
        <v>57029.439331326896</v>
      </c>
      <c r="R29" s="11">
        <f>[1]GDP!E32</f>
        <v>438284</v>
      </c>
      <c r="S29" s="11">
        <f>VLOOKUP(C29,[1]GDP!$J$6:$L$251,3,FALSE)</f>
        <v>14414.753526092252</v>
      </c>
      <c r="T29" s="14">
        <f t="shared" si="5"/>
        <v>1.9862791965773452E-2</v>
      </c>
      <c r="U29" s="15">
        <f t="shared" si="6"/>
        <v>9.5760075114935965</v>
      </c>
      <c r="V29" s="15">
        <f t="shared" si="9"/>
        <v>22.887225891147043</v>
      </c>
      <c r="W29" s="15">
        <f t="shared" si="10"/>
        <v>26.806132939027702</v>
      </c>
      <c r="X29" s="12">
        <f t="shared" si="7"/>
        <v>30405237.190261967</v>
      </c>
      <c r="Y29" s="16">
        <f t="shared" si="8"/>
        <v>739.28841078925882</v>
      </c>
      <c r="Z29" s="15">
        <f t="shared" si="11"/>
        <v>2.8688138981767888</v>
      </c>
    </row>
    <row r="30" spans="1:26">
      <c r="B30" s="17">
        <f t="shared" si="12"/>
        <v>28</v>
      </c>
      <c r="C30" s="17" t="str">
        <f>VLOOKUP(D30,[1]GDP!$D$6:$I$197,6,FALSE)</f>
        <v>AUT</v>
      </c>
      <c r="D30" s="18" t="s">
        <v>54</v>
      </c>
      <c r="E30" s="17" t="s">
        <v>30</v>
      </c>
      <c r="F30" s="19">
        <f>IF(ISERROR(VLOOKUP(C30,[1]Interest!$B$3:$K$57,9,FALSE)),"na",VLOOKUP(C30,[1]Interest!$B$3:$K$57,9,FALSE))</f>
        <v>2.0099999999999996E-2</v>
      </c>
      <c r="G30" s="19">
        <f>VLOOKUP(C30,[1]Coupon!$C$5:$H$75,6,FALSE)</f>
        <v>1.6500000000000001E-2</v>
      </c>
      <c r="H30" s="19">
        <f t="shared" si="2"/>
        <v>2.0099999999999996E-2</v>
      </c>
      <c r="I30" s="20" t="str">
        <f>IF(ISERROR(VLOOKUP(C30,[1]Currency!$B$3:$F$117,4,FALSE)/1000000),"na",VLOOKUP(C30,[1]Currency!$B$3:$F$117,4,FALSE)/1000000)</f>
        <v>na</v>
      </c>
      <c r="J30" s="20" t="str">
        <f>IF(ISERROR(VLOOKUP(C30,[1]Currency!$B$310:$D$324,3,FALSE)),"na",VLOOKUP(C30,[1]Currency!$B$310:$D$324,3,FALSE)/1000000)</f>
        <v>na</v>
      </c>
      <c r="K30" s="20" t="str">
        <f>IF(ISERROR(VLOOKUP(C30,[1]Currency!$B$3:$F$117,3,FALSE)),IF(ISERROR(VLOOKUP(C30,[1]Currency!$B$120:$D$164,3,FALSE)),"na",VLOOKUP(C30,[1]Currency!$B$120:$D$164,3,FALSE)/1000000),VLOOKUP(C30,[1]Currency!$B$3:$F$117,3,FALSE)/1000000)</f>
        <v>na</v>
      </c>
      <c r="L30" s="20" t="str">
        <f>IF(ISERROR(VLOOKUP(C30,[1]Currency!$B$327:$D$338,3,FALSE)),"na",VLOOKUP(C30,[1]Currency!$B$327:$D$338,3,FALSE)/1000000)</f>
        <v>na</v>
      </c>
      <c r="M30" s="21" t="str">
        <f>IF(ISERROR(VLOOKUP(C30,[1]Currency!$B$167:$D$307,3,FALSE)),"na",VLOOKUP(C30,[1]Currency!$B$167:$D$307,3,FALSE)/1000000)</f>
        <v>na</v>
      </c>
      <c r="N30" s="20">
        <f>IF(ISERROR(VLOOKUP(C30,[1]EU!$C$3:$K$20,9,FALSE)),"na",VLOOKUP(C30,[1]EU!$C$3:$K$20,9,FALSE)/1000000)</f>
        <v>808.30433744091022</v>
      </c>
      <c r="O30" s="22">
        <f>VLOOKUP(C30,[1]Exchange!$B$4:$H$247,7,FALSE)</f>
        <v>0.75315918184727004</v>
      </c>
      <c r="P30" s="20">
        <f>N30/O30</f>
        <v>1073.2184602176474</v>
      </c>
      <c r="Q30" s="20">
        <f t="shared" si="4"/>
        <v>53393.953244659082</v>
      </c>
      <c r="R30" s="20">
        <f>[1]GDP!E33</f>
        <v>415672</v>
      </c>
      <c r="S30" s="20">
        <f>VLOOKUP(C30,[1]GDP!$J$6:$L$251,3,FALSE)</f>
        <v>50546.697503124968</v>
      </c>
      <c r="T30" s="23">
        <f t="shared" si="5"/>
        <v>2.5818877870475935E-3</v>
      </c>
      <c r="U30" s="24">
        <f t="shared" si="6"/>
        <v>10.830652891021161</v>
      </c>
      <c r="V30" s="24">
        <f t="shared" si="9"/>
        <v>20.79392787746513</v>
      </c>
      <c r="W30" s="24">
        <f t="shared" si="10"/>
        <v>26.75316232466993</v>
      </c>
      <c r="X30" s="12">
        <f t="shared" si="7"/>
        <v>8223524.3949281108</v>
      </c>
      <c r="Y30" s="16">
        <f t="shared" si="8"/>
        <v>98.29171759245159</v>
      </c>
      <c r="Z30" s="15">
        <f t="shared" si="11"/>
        <v>1.992516924185757</v>
      </c>
    </row>
    <row r="31" spans="1:26" s="3" customFormat="1">
      <c r="A31" s="1"/>
      <c r="B31" s="2">
        <f t="shared" si="12"/>
        <v>29</v>
      </c>
      <c r="C31" s="2" t="str">
        <f>VLOOKUP(D31,[1]GDP!$D$6:$I$197,6,FALSE)</f>
        <v>THA</v>
      </c>
      <c r="D31" s="3" t="s">
        <v>55</v>
      </c>
      <c r="E31" s="2" t="s">
        <v>26</v>
      </c>
      <c r="F31" s="10">
        <f>IF(ISERROR(VLOOKUP(C31,[1]Interest!$B$3:$K$57,9,FALSE)),"na",VLOOKUP(C31,[1]Interest!$B$3:$K$57,9,FALSE))</f>
        <v>3.7996491287878797E-2</v>
      </c>
      <c r="G31" s="10">
        <f>VLOOKUP(C31,[1]Coupon!$C$5:$H$75,6,FALSE)</f>
        <v>3.85E-2</v>
      </c>
      <c r="H31" s="10">
        <f t="shared" si="2"/>
        <v>3.7996491287878797E-2</v>
      </c>
      <c r="I31" s="11">
        <f>IF(ISERROR(VLOOKUP(C31,[1]Currency!$B$3:$F$117,4,FALSE)/1000000),"na",VLOOKUP(C31,[1]Currency!$B$3:$F$117,4,FALSE)/1000000)</f>
        <v>1425282.4972268702</v>
      </c>
      <c r="J31" s="11" t="str">
        <f>IF(ISERROR(VLOOKUP(C31,[1]Currency!$B$310:$D$324,3,FALSE)),"na",VLOOKUP(C31,[1]Currency!$B$310:$D$324,3,FALSE)/1000000)</f>
        <v>na</v>
      </c>
      <c r="K31" s="11">
        <f>IF(ISERROR(VLOOKUP(C31,[1]Currency!$B$3:$F$117,3,FALSE)),IF(ISERROR(VLOOKUP(C31,[1]Currency!$B$120:$D$164,3,FALSE)),"na",VLOOKUP(C31,[1]Currency!$B$120:$D$164,3,FALSE)/1000000),VLOOKUP(C31,[1]Currency!$B$3:$F$117,3,FALSE)/1000000)</f>
        <v>1528078.4862033401</v>
      </c>
      <c r="L31" s="11" t="str">
        <f>IF(ISERROR(VLOOKUP(C31,[1]Currency!$B$327:$D$338,3,FALSE)),"na",VLOOKUP(C31,[1]Currency!$B$327:$D$338,3,FALSE)/1000000)</f>
        <v>na</v>
      </c>
      <c r="M31" s="12" t="str">
        <f>IF(ISERROR(VLOOKUP(C31,[1]Currency!$B$167:$D$307,3,FALSE)),"na",VLOOKUP(C31,[1]Currency!$B$167:$D$307,3,FALSE)/1000000)</f>
        <v>na</v>
      </c>
      <c r="N31" s="11">
        <f t="shared" si="3"/>
        <v>54155.733988646905</v>
      </c>
      <c r="O31" s="13">
        <f>VLOOKUP(C31,[1]Exchange!$B$4:$H$247,7,FALSE)</f>
        <v>31.685704999999999</v>
      </c>
      <c r="P31" s="11">
        <f t="shared" ref="P31:P43" si="14">IF(ISERROR(N31/O31),"na",N31/O31)</f>
        <v>1709.1535122430416</v>
      </c>
      <c r="Q31" s="11">
        <f t="shared" si="4"/>
        <v>44981.877386880617</v>
      </c>
      <c r="R31" s="11">
        <f>[1]GDP!E34</f>
        <v>387252</v>
      </c>
      <c r="S31" s="11">
        <f>VLOOKUP(C31,[1]GDP!$J$6:$L$251,3,FALSE)</f>
        <v>5778.9772160015846</v>
      </c>
      <c r="T31" s="14">
        <f t="shared" si="5"/>
        <v>4.4135434090541601E-3</v>
      </c>
      <c r="U31" s="15">
        <f t="shared" si="6"/>
        <v>8.6619819937596656</v>
      </c>
      <c r="V31" s="15">
        <f t="shared" si="9"/>
        <v>21.259264062817007</v>
      </c>
      <c r="W31" s="15">
        <f t="shared" si="10"/>
        <v>26.68234148085239</v>
      </c>
      <c r="X31" s="12">
        <f t="shared" si="7"/>
        <v>67010473.570950627</v>
      </c>
      <c r="Y31" s="16">
        <f t="shared" si="8"/>
        <v>808.16820271098163</v>
      </c>
      <c r="Z31" s="15">
        <f t="shared" si="11"/>
        <v>2.9075017591741608</v>
      </c>
    </row>
    <row r="32" spans="1:26" s="3" customFormat="1" hidden="1">
      <c r="A32" s="1"/>
      <c r="B32" s="31">
        <f t="shared" si="12"/>
        <v>30</v>
      </c>
      <c r="C32" s="31" t="str">
        <f>VLOOKUP(D32,[1]GDP!$D$6:$I$197,6,FALSE)</f>
        <v>ARE</v>
      </c>
      <c r="D32" s="32" t="s">
        <v>56</v>
      </c>
      <c r="E32" s="31" t="s">
        <v>26</v>
      </c>
      <c r="F32" s="33" t="str">
        <f>IF(ISERROR(VLOOKUP(C32,[1]Interest!$B$3:$K$57,9,FALSE)),"na",VLOOKUP(C32,[1]Interest!$B$3:$K$57,9,FALSE))</f>
        <v>na</v>
      </c>
      <c r="G32" s="33" t="str">
        <f>VLOOKUP(C32,[1]Coupon!$C$5:$H$75,6,FALSE)</f>
        <v>na</v>
      </c>
      <c r="H32" s="33" t="str">
        <f t="shared" si="2"/>
        <v>na</v>
      </c>
      <c r="I32" s="34" t="str">
        <f>IF(ISERROR(VLOOKUP(C32,[1]Currency!$B$3:$F$117,4,FALSE)/1000000),"na",VLOOKUP(C32,[1]Currency!$B$3:$F$117,4,FALSE)/1000000)</f>
        <v>na</v>
      </c>
      <c r="J32" s="34" t="str">
        <f>IF(ISERROR(VLOOKUP(C32,[1]Currency!$B$310:$D$324,3,FALSE)),"na",VLOOKUP(C32,[1]Currency!$B$310:$D$324,3,FALSE)/1000000)</f>
        <v>na</v>
      </c>
      <c r="K32" s="34" t="str">
        <f>IF(ISERROR(VLOOKUP(C32,[1]Currency!$B$3:$F$117,3,FALSE)),IF(ISERROR(VLOOKUP(C32,[1]Currency!$B$120:$D$164,3,FALSE)),"na",VLOOKUP(C32,[1]Currency!$B$120:$D$164,3,FALSE)/1000000),VLOOKUP(C32,[1]Currency!$B$3:$F$117,3,FALSE)/1000000)</f>
        <v>na</v>
      </c>
      <c r="L32" s="34" t="str">
        <f>IF(ISERROR(VLOOKUP(C32,[1]Currency!$B$327:$D$338,3,FALSE)),"na",VLOOKUP(C32,[1]Currency!$B$327:$D$338,3,FALSE)/1000000)</f>
        <v>na</v>
      </c>
      <c r="M32" s="12" t="str">
        <f>IF(ISERROR(VLOOKUP(C32,[1]Currency!$B$167:$D$307,3,FALSE)),"na",VLOOKUP(C32,[1]Currency!$B$167:$D$307,3,FALSE)/1000000)</f>
        <v>na</v>
      </c>
      <c r="N32" s="34" t="str">
        <f t="shared" si="3"/>
        <v>na</v>
      </c>
      <c r="O32" s="35">
        <f>VLOOKUP(C32,[1]Exchange!$B$4:$H$247,7,FALSE)</f>
        <v>3.6724999999999999</v>
      </c>
      <c r="P32" s="34" t="str">
        <f t="shared" si="14"/>
        <v>na</v>
      </c>
      <c r="Q32" s="34"/>
      <c r="R32" s="34"/>
      <c r="S32" s="34"/>
      <c r="T32" s="14"/>
      <c r="U32" s="15"/>
      <c r="V32" s="15"/>
      <c r="W32" s="15"/>
      <c r="X32" s="12"/>
      <c r="Y32" s="16"/>
      <c r="Z32" s="15"/>
    </row>
    <row r="33" spans="1:26" s="3" customFormat="1">
      <c r="A33" s="1"/>
      <c r="B33" s="2">
        <f t="shared" si="12"/>
        <v>31</v>
      </c>
      <c r="C33" s="2" t="str">
        <f>VLOOKUP(D33,[1]GDP!$D$6:$I$197,6,FALSE)</f>
        <v>COL</v>
      </c>
      <c r="D33" s="3" t="s">
        <v>57</v>
      </c>
      <c r="E33" s="2" t="s">
        <v>26</v>
      </c>
      <c r="F33" s="10" t="str">
        <f>IF(ISERROR(VLOOKUP(C33,[1]Interest!$B$3:$K$57,9,FALSE)),"na",VLOOKUP(C33,[1]Interest!$B$3:$K$57,9,FALSE))</f>
        <v>na</v>
      </c>
      <c r="G33" s="10">
        <f>VLOOKUP(C33,[1]Coupon!$C$5:$H$75,6,FALSE)</f>
        <v>0.1</v>
      </c>
      <c r="H33" s="10">
        <f t="shared" si="2"/>
        <v>0.1</v>
      </c>
      <c r="I33" s="11">
        <f>IF(ISERROR(VLOOKUP(C33,[1]Currency!$B$3:$F$117,4,FALSE)/1000000),"na",VLOOKUP(C33,[1]Currency!$B$3:$F$117,4,FALSE)/1000000)</f>
        <v>49095480.001999997</v>
      </c>
      <c r="J33" s="11" t="str">
        <f>IF(ISERROR(VLOOKUP(C33,[1]Currency!$B$310:$D$324,3,FALSE)),"na",VLOOKUP(C33,[1]Currency!$B$310:$D$324,3,FALSE)/1000000)</f>
        <v>na</v>
      </c>
      <c r="K33" s="11">
        <f>IF(ISERROR(VLOOKUP(C33,[1]Currency!$B$3:$F$117,3,FALSE)),IF(ISERROR(VLOOKUP(C33,[1]Currency!$B$120:$D$164,3,FALSE)),"na",VLOOKUP(C33,[1]Currency!$B$120:$D$164,3,FALSE)/1000000),VLOOKUP(C33,[1]Currency!$B$3:$F$117,3,FALSE)/1000000)</f>
        <v>65098798.163000003</v>
      </c>
      <c r="L33" s="11" t="str">
        <f>IF(ISERROR(VLOOKUP(C33,[1]Currency!$B$327:$D$338,3,FALSE)),"na",VLOOKUP(C33,[1]Currency!$B$327:$D$338,3,FALSE)/1000000)</f>
        <v>na</v>
      </c>
      <c r="M33" s="12">
        <f>IF(ISERROR(VLOOKUP(C33,[1]Currency!$B$167:$D$307,3,FALSE)),"na",VLOOKUP(C33,[1]Currency!$B$167:$D$307,3,FALSE)/1000000)</f>
        <v>85838218.361644506</v>
      </c>
      <c r="N33" s="11">
        <f t="shared" si="3"/>
        <v>4909548.0001999997</v>
      </c>
      <c r="O33" s="13">
        <f>VLOOKUP(C33,[1]Exchange!$B$4:$H$247,7,FALSE)</f>
        <v>1898.56963600842</v>
      </c>
      <c r="P33" s="11">
        <f t="shared" si="14"/>
        <v>2585.9193716601849</v>
      </c>
      <c r="Q33" s="11">
        <f>P33/H33</f>
        <v>25859.193716601847</v>
      </c>
      <c r="R33" s="11">
        <f>[1]GDP!E36</f>
        <v>378148</v>
      </c>
      <c r="S33" s="11">
        <f>VLOOKUP(C33,[1]GDP!$J$6:$L$251,3,FALSE)</f>
        <v>7831.2153131739697</v>
      </c>
      <c r="T33" s="14">
        <f t="shared" si="5"/>
        <v>6.8383790781920964E-3</v>
      </c>
      <c r="U33" s="15">
        <f t="shared" si="6"/>
        <v>8.9658729893511175</v>
      </c>
      <c r="V33" s="15">
        <f t="shared" si="9"/>
        <v>21.673346938024309</v>
      </c>
      <c r="W33" s="15">
        <f t="shared" si="10"/>
        <v>26.658551490327945</v>
      </c>
      <c r="X33" s="12">
        <f t="shared" si="7"/>
        <v>48287268.945838459</v>
      </c>
      <c r="Y33" s="16">
        <f>N33*1000000/X33</f>
        <v>101673.75598953023</v>
      </c>
      <c r="Z33" s="15">
        <f t="shared" si="11"/>
        <v>5.0072088673791812</v>
      </c>
    </row>
    <row r="34" spans="1:26" s="3" customFormat="1" hidden="1">
      <c r="A34" s="1"/>
      <c r="B34" s="31">
        <f t="shared" si="12"/>
        <v>32</v>
      </c>
      <c r="C34" s="31" t="str">
        <f>VLOOKUP(D34,[1]GDP!$D$6:$I$197,6,FALSE)</f>
        <v>IRN</v>
      </c>
      <c r="D34" s="32" t="s">
        <v>58</v>
      </c>
      <c r="E34" s="31" t="s">
        <v>26</v>
      </c>
      <c r="F34" s="33" t="str">
        <f>IF(ISERROR(VLOOKUP(C34,[1]Interest!$B$3:$K$57,9,FALSE)),"na",VLOOKUP(C34,[1]Interest!$B$3:$K$57,9,FALSE))</f>
        <v>na</v>
      </c>
      <c r="G34" s="33" t="str">
        <f>VLOOKUP(C34,[1]Coupon!$C$5:$H$75,6,FALSE)</f>
        <v>na</v>
      </c>
      <c r="H34" s="33" t="str">
        <f t="shared" si="2"/>
        <v>na</v>
      </c>
      <c r="I34" s="34" t="str">
        <f>IF(ISERROR(VLOOKUP(C34,[1]Currency!$B$3:$F$117,4,FALSE)/1000000),"na",VLOOKUP(C34,[1]Currency!$B$3:$F$117,4,FALSE)/1000000)</f>
        <v>na</v>
      </c>
      <c r="J34" s="34" t="str">
        <f>IF(ISERROR(VLOOKUP(C34,[1]Currency!$B$310:$D$324,3,FALSE)),"na",VLOOKUP(C34,[1]Currency!$B$310:$D$324,3,FALSE)/1000000)</f>
        <v>na</v>
      </c>
      <c r="K34" s="34" t="str">
        <f>IF(ISERROR(VLOOKUP(C34,[1]Currency!$B$3:$F$117,3,FALSE)),IF(ISERROR(VLOOKUP(C34,[1]Currency!$B$120:$D$164,3,FALSE)),"na",VLOOKUP(C34,[1]Currency!$B$120:$D$164,3,FALSE)/1000000),VLOOKUP(C34,[1]Currency!$B$3:$F$117,3,FALSE)/1000000)</f>
        <v>na</v>
      </c>
      <c r="L34" s="34" t="str">
        <f>IF(ISERROR(VLOOKUP(C34,[1]Currency!$B$327:$D$338,3,FALSE)),"na",VLOOKUP(C34,[1]Currency!$B$327:$D$338,3,FALSE)/1000000)</f>
        <v>na</v>
      </c>
      <c r="M34" s="12" t="str">
        <f>IF(ISERROR(VLOOKUP(C34,[1]Currency!$B$167:$D$307,3,FALSE)),"na",VLOOKUP(C34,[1]Currency!$B$167:$D$307,3,FALSE)/1000000)</f>
        <v>na</v>
      </c>
      <c r="N34" s="34" t="str">
        <f t="shared" si="3"/>
        <v>na</v>
      </c>
      <c r="O34" s="35">
        <f>VLOOKUP(C34,[1]Exchange!$B$4:$H$247,7,FALSE)</f>
        <v>10254.176470289</v>
      </c>
      <c r="P34" s="34" t="str">
        <f t="shared" si="14"/>
        <v>na</v>
      </c>
      <c r="Q34" s="34"/>
      <c r="R34" s="34"/>
      <c r="S34" s="34"/>
      <c r="T34" s="14"/>
      <c r="U34" s="15"/>
      <c r="V34" s="15"/>
      <c r="W34" s="15"/>
      <c r="X34" s="12"/>
      <c r="Y34" s="16"/>
      <c r="Z34" s="15"/>
    </row>
    <row r="35" spans="1:26" s="3" customFormat="1">
      <c r="A35" s="1"/>
      <c r="B35" s="2">
        <f t="shared" si="12"/>
        <v>33</v>
      </c>
      <c r="C35" s="36" t="str">
        <f>VLOOKUP(D35,[1]GDP!$D$6:$I$197,6,FALSE)</f>
        <v>ZAF</v>
      </c>
      <c r="D35" s="37" t="s">
        <v>59</v>
      </c>
      <c r="E35" s="2" t="s">
        <v>26</v>
      </c>
      <c r="F35" s="10">
        <f>IF(ISERROR(VLOOKUP(C35,[1]Interest!$B$3:$K$57,9,FALSE)),"na",VLOOKUP(C35,[1]Interest!$B$3:$K$57,9,FALSE))</f>
        <v>7.7225000000000002E-2</v>
      </c>
      <c r="G35" s="10">
        <f>VLOOKUP(C35,[1]Coupon!$C$5:$H$75,6,FALSE)</f>
        <v>0.105</v>
      </c>
      <c r="H35" s="10">
        <f t="shared" si="2"/>
        <v>7.7225000000000002E-2</v>
      </c>
      <c r="I35" s="11">
        <f>IF(ISERROR(VLOOKUP(C35,[1]Currency!$B$3:$F$117,4,FALSE)/1000000),"na",VLOOKUP(C35,[1]Currency!$B$3:$F$117,4,FALSE)/1000000)</f>
        <v>119056.7315788</v>
      </c>
      <c r="J35" s="11" t="str">
        <f>IF(ISERROR(VLOOKUP(C35,[1]Currency!$B$310:$D$324,3,FALSE)),"na",VLOOKUP(C35,[1]Currency!$B$310:$D$324,3,FALSE)/1000000)</f>
        <v>na</v>
      </c>
      <c r="K35" s="11">
        <f>IF(ISERROR(VLOOKUP(C35,[1]Currency!$B$3:$F$117,3,FALSE)),IF(ISERROR(VLOOKUP(C35,[1]Currency!$B$120:$D$164,3,FALSE)),"na",VLOOKUP(C35,[1]Currency!$B$120:$D$164,3,FALSE)/1000000),VLOOKUP(C35,[1]Currency!$B$3:$F$117,3,FALSE)/1000000)</f>
        <v>191139.42287789998</v>
      </c>
      <c r="L35" s="11">
        <f>IF(ISERROR(VLOOKUP(C35,[1]Currency!$B$327:$D$338,3,FALSE)),"na",VLOOKUP(C35,[1]Currency!$B$327:$D$338,3,FALSE)/1000000)</f>
        <v>193902.19115890001</v>
      </c>
      <c r="M35" s="12">
        <f>IF(ISERROR(VLOOKUP(C35,[1]Currency!$B$167:$D$307,3,FALSE)),"na",VLOOKUP(C35,[1]Currency!$B$167:$D$307,3,FALSE)/1000000)</f>
        <v>1132038.9447661</v>
      </c>
      <c r="N35" s="11">
        <f t="shared" si="3"/>
        <v>9194.1560961728301</v>
      </c>
      <c r="O35" s="13">
        <f>VLOOKUP(C35,[1]Exchange!$B$4:$H$247,7,FALSE)</f>
        <v>7.3212219611528804</v>
      </c>
      <c r="P35" s="11">
        <f t="shared" si="14"/>
        <v>1255.8226133503288</v>
      </c>
      <c r="Q35" s="11">
        <f t="shared" ref="Q35:Q50" si="15">P35/H35</f>
        <v>16261.866148919764</v>
      </c>
      <c r="R35" s="11">
        <f>[1]GDP!E38</f>
        <v>350630</v>
      </c>
      <c r="S35" s="11">
        <f>VLOOKUP(C35,[1]GDP!$J$6:$L$251,3,FALSE)</f>
        <v>6617.9116088224837</v>
      </c>
      <c r="T35" s="14">
        <f t="shared" ref="T35:T72" si="16">IF(ISERROR(P35/R35),"na",P35/R35)</f>
        <v>3.5816176977164784E-3</v>
      </c>
      <c r="U35" s="15">
        <f t="shared" ref="U35:U97" si="17">LN(S35)</f>
        <v>8.7975351322156463</v>
      </c>
      <c r="V35" s="15">
        <f t="shared" ref="V35:V97" si="18">LN(P35*1000000)</f>
        <v>20.95105666360935</v>
      </c>
      <c r="W35" s="15">
        <f t="shared" ref="W35:W97" si="19">LN(R35*1000000)</f>
        <v>26.582997373371249</v>
      </c>
      <c r="X35" s="12">
        <f t="shared" si="7"/>
        <v>52981970.858082697</v>
      </c>
      <c r="Y35" s="16">
        <f t="shared" ref="Y35:Y50" si="20">N35*1000000/X35</f>
        <v>173.53367470606673</v>
      </c>
      <c r="Z35" s="15">
        <f t="shared" si="11"/>
        <v>2.2393837633917135</v>
      </c>
    </row>
    <row r="36" spans="1:26" s="3" customFormat="1">
      <c r="A36" s="1"/>
      <c r="B36" s="25">
        <f t="shared" si="12"/>
        <v>34</v>
      </c>
      <c r="C36" s="25" t="str">
        <f>VLOOKUP(D36,[1]GDP!$D$6:$I$197,6,FALSE)</f>
        <v>DNK</v>
      </c>
      <c r="D36" s="1" t="s">
        <v>60</v>
      </c>
      <c r="E36" s="25" t="s">
        <v>26</v>
      </c>
      <c r="F36" s="26">
        <f>IF(ISERROR(VLOOKUP(C36,[1]Interest!$B$3:$K$57,9,FALSE)),"na",VLOOKUP(C36,[1]Interest!$B$3:$K$57,9,FALSE))</f>
        <v>1.7458333333333301E-2</v>
      </c>
      <c r="G36" s="26">
        <f>VLOOKUP(C36,[1]Coupon!$C$5:$H$75,6,FALSE)</f>
        <v>1.7500000000000002E-2</v>
      </c>
      <c r="H36" s="26">
        <f t="shared" si="2"/>
        <v>1.7458333333333301E-2</v>
      </c>
      <c r="I36" s="27" t="str">
        <f>IF(ISERROR(VLOOKUP(C36,[1]Currency!$B$3:$F$117,4,FALSE)/1000000),"na",VLOOKUP(C36,[1]Currency!$B$3:$F$117,4,FALSE)/1000000)</f>
        <v>na</v>
      </c>
      <c r="J36" s="27">
        <f>IF(ISERROR(VLOOKUP(C36,[1]Currency!$B$310:$D$324,3,FALSE)),"na",VLOOKUP(C36,[1]Currency!$B$310:$D$324,3,FALSE)/1000000)</f>
        <v>66491.023000000001</v>
      </c>
      <c r="K36" s="27" t="str">
        <f>IF(ISERROR(VLOOKUP(C36,[1]Currency!$B$3:$F$117,3,FALSE)),IF(ISERROR(VLOOKUP(C36,[1]Currency!$B$120:$D$164,3,FALSE)),"na",VLOOKUP(C36,[1]Currency!$B$120:$D$164,3,FALSE)/1000000),VLOOKUP(C36,[1]Currency!$B$3:$F$117,3,FALSE)/1000000)</f>
        <v>na</v>
      </c>
      <c r="L36" s="27" t="str">
        <f>IF(ISERROR(VLOOKUP(C36,[1]Currency!$B$327:$D$338,3,FALSE)),"na",VLOOKUP(C36,[1]Currency!$B$327:$D$338,3,FALSE)/1000000)</f>
        <v>na</v>
      </c>
      <c r="M36" s="12">
        <f>IF(ISERROR(VLOOKUP(C36,[1]Currency!$B$167:$D$307,3,FALSE)),"na",VLOOKUP(C36,[1]Currency!$B$167:$D$307,3,FALSE)/1000000)</f>
        <v>879589.9</v>
      </c>
      <c r="N36" s="27">
        <f t="shared" si="3"/>
        <v>1160.8224432083312</v>
      </c>
      <c r="O36" s="29">
        <f>VLOOKUP(C36,[1]Exchange!$B$4:$H$247,7,FALSE)</f>
        <v>5.6240750000000004</v>
      </c>
      <c r="P36" s="27">
        <f t="shared" si="14"/>
        <v>206.40237607221295</v>
      </c>
      <c r="Q36" s="27">
        <f t="shared" si="15"/>
        <v>11822.570467143483</v>
      </c>
      <c r="R36" s="27">
        <f>[1]GDP!E39</f>
        <v>330614</v>
      </c>
      <c r="S36" s="27">
        <f>VLOOKUP(C36,[1]GDP!$J$6:$L$251,3,FALSE)</f>
        <v>59831.695561511508</v>
      </c>
      <c r="T36" s="14">
        <f t="shared" si="16"/>
        <v>6.243001689953025E-4</v>
      </c>
      <c r="U36" s="15">
        <f t="shared" si="17"/>
        <v>10.999290825636729</v>
      </c>
      <c r="V36" s="15">
        <f t="shared" si="18"/>
        <v>19.145338103483194</v>
      </c>
      <c r="W36" s="15">
        <f t="shared" si="19"/>
        <v>26.524217368684145</v>
      </c>
      <c r="X36" s="12">
        <f t="shared" si="7"/>
        <v>5525733.424353716</v>
      </c>
      <c r="Y36" s="16">
        <f t="shared" si="20"/>
        <v>210.07572281576353</v>
      </c>
      <c r="Z36" s="15">
        <f t="shared" si="11"/>
        <v>2.3223758665118641</v>
      </c>
    </row>
    <row r="37" spans="1:26" s="3" customFormat="1">
      <c r="A37" s="1"/>
      <c r="B37" s="2">
        <f t="shared" si="12"/>
        <v>35</v>
      </c>
      <c r="C37" s="2" t="str">
        <f>VLOOKUP(D37,[1]GDP!$D$6:$I$197,6,FALSE)</f>
        <v>MYS</v>
      </c>
      <c r="D37" s="3" t="s">
        <v>61</v>
      </c>
      <c r="E37" s="2" t="s">
        <v>26</v>
      </c>
      <c r="F37" s="10">
        <f>IF(ISERROR(VLOOKUP(C37,[1]Interest!$B$3:$K$57,9,FALSE)),"na",VLOOKUP(C37,[1]Interest!$B$3:$K$57,9,FALSE))</f>
        <v>3.4244999999999998E-2</v>
      </c>
      <c r="G37" s="10">
        <f>VLOOKUP(C37,[1]Coupon!$C$5:$H$75,6,FALSE)</f>
        <v>4.181E-2</v>
      </c>
      <c r="H37" s="10">
        <f t="shared" si="2"/>
        <v>3.4244999999999998E-2</v>
      </c>
      <c r="I37" s="11">
        <f>IF(ISERROR(VLOOKUP(C37,[1]Currency!$B$3:$F$117,4,FALSE)/1000000),"na",VLOOKUP(C37,[1]Currency!$B$3:$F$117,4,FALSE)/1000000)</f>
        <v>73030.832546509992</v>
      </c>
      <c r="J37" s="11" t="str">
        <f>IF(ISERROR(VLOOKUP(C37,[1]Currency!$B$310:$D$324,3,FALSE)),"na",VLOOKUP(C37,[1]Currency!$B$310:$D$324,3,FALSE)/1000000)</f>
        <v>na</v>
      </c>
      <c r="K37" s="11">
        <f>IF(ISERROR(VLOOKUP(C37,[1]Currency!$B$3:$F$117,3,FALSE)),IF(ISERROR(VLOOKUP(C37,[1]Currency!$B$120:$D$164,3,FALSE)),"na",VLOOKUP(C37,[1]Currency!$B$120:$D$164,3,FALSE)/1000000),VLOOKUP(C37,[1]Currency!$B$3:$F$117,3,FALSE)/1000000)</f>
        <v>115825.38057283001</v>
      </c>
      <c r="L37" s="11" t="str">
        <f>IF(ISERROR(VLOOKUP(C37,[1]Currency!$B$327:$D$338,3,FALSE)),"na",VLOOKUP(C37,[1]Currency!$B$327:$D$338,3,FALSE)/1000000)</f>
        <v>na</v>
      </c>
      <c r="M37" s="12">
        <f>IF(ISERROR(VLOOKUP(C37,[1]Currency!$B$167:$D$307,3,FALSE)),"na",VLOOKUP(C37,[1]Currency!$B$167:$D$307,3,FALSE)/1000000)</f>
        <v>327503.23763269</v>
      </c>
      <c r="N37" s="11">
        <f t="shared" si="3"/>
        <v>2500.9408605552344</v>
      </c>
      <c r="O37" s="13">
        <f>VLOOKUP(C37,[1]Exchange!$B$4:$H$247,7,FALSE)</f>
        <v>3.22108691472175</v>
      </c>
      <c r="P37" s="11">
        <f t="shared" si="14"/>
        <v>776.42762420500389</v>
      </c>
      <c r="Q37" s="11">
        <f t="shared" si="15"/>
        <v>22672.729572346445</v>
      </c>
      <c r="R37" s="11">
        <f>[1]GDP!E40</f>
        <v>312435</v>
      </c>
      <c r="S37" s="11">
        <f>VLOOKUP(C37,[1]GDP!$J$6:$L$251,3,FALSE)</f>
        <v>10538.057887161176</v>
      </c>
      <c r="T37" s="14">
        <f t="shared" si="16"/>
        <v>2.4850852951974135E-3</v>
      </c>
      <c r="U37" s="15">
        <f t="shared" si="17"/>
        <v>9.2627485439370219</v>
      </c>
      <c r="V37" s="15">
        <f t="shared" si="18"/>
        <v>20.470213988488371</v>
      </c>
      <c r="W37" s="15">
        <f t="shared" si="19"/>
        <v>26.467662284487869</v>
      </c>
      <c r="X37" s="12">
        <f t="shared" si="7"/>
        <v>29648252.395789996</v>
      </c>
      <c r="Y37" s="16">
        <f t="shared" si="20"/>
        <v>84.353736171996573</v>
      </c>
      <c r="Z37" s="15">
        <f t="shared" si="11"/>
        <v>1.926104323000392</v>
      </c>
    </row>
    <row r="38" spans="1:26" s="3" customFormat="1">
      <c r="A38" s="1"/>
      <c r="B38" s="2">
        <f t="shared" si="12"/>
        <v>36</v>
      </c>
      <c r="C38" s="2" t="str">
        <f>VLOOKUP(D38,[1]GDP!$D$6:$I$197,6,FALSE)</f>
        <v>SGP</v>
      </c>
      <c r="D38" s="3" t="s">
        <v>62</v>
      </c>
      <c r="E38" s="2" t="s">
        <v>26</v>
      </c>
      <c r="F38" s="10">
        <f>IF(ISERROR(VLOOKUP(C38,[1]Interest!$B$3:$K$57,9,FALSE)),"na",VLOOKUP(C38,[1]Interest!$B$3:$K$57,9,FALSE))</f>
        <v>2.06416666666667E-2</v>
      </c>
      <c r="G38" s="10">
        <f>VLOOKUP(C38,[1]Coupon!$C$5:$H$75,6,FALSE)</f>
        <v>0.03</v>
      </c>
      <c r="H38" s="10">
        <f t="shared" si="2"/>
        <v>2.06416666666667E-2</v>
      </c>
      <c r="I38" s="11" t="str">
        <f>IF(ISERROR(VLOOKUP(C38,[1]Currency!$B$3:$F$117,4,FALSE)/1000000),"na",VLOOKUP(C38,[1]Currency!$B$3:$F$117,4,FALSE)/1000000)</f>
        <v>na</v>
      </c>
      <c r="J38" s="11">
        <f>IF(ISERROR(VLOOKUP(C38,[1]Currency!$B$310:$D$324,3,FALSE)),"na",VLOOKUP(C38,[1]Currency!$B$310:$D$324,3,FALSE)/1000000)</f>
        <v>33859</v>
      </c>
      <c r="K38" s="11" t="str">
        <f>IF(ISERROR(VLOOKUP(C38,[1]Currency!$B$3:$F$117,3,FALSE)),IF(ISERROR(VLOOKUP(C38,[1]Currency!$B$120:$D$164,3,FALSE)),"na",VLOOKUP(C38,[1]Currency!$B$120:$D$164,3,FALSE)/1000000),VLOOKUP(C38,[1]Currency!$B$3:$F$117,3,FALSE)/1000000)</f>
        <v>na</v>
      </c>
      <c r="L38" s="11" t="str">
        <f>IF(ISERROR(VLOOKUP(C38,[1]Currency!$B$327:$D$338,3,FALSE)),"na",VLOOKUP(C38,[1]Currency!$B$327:$D$338,3,FALSE)/1000000)</f>
        <v>na</v>
      </c>
      <c r="M38" s="12">
        <f>IF(ISERROR(VLOOKUP(C38,[1]Currency!$B$167:$D$307,3,FALSE)),"na",VLOOKUP(C38,[1]Currency!$B$167:$D$307,3,FALSE)/1000000)</f>
        <v>154603.20000000001</v>
      </c>
      <c r="N38" s="11">
        <f t="shared" si="3"/>
        <v>698.90619166666784</v>
      </c>
      <c r="O38" s="13">
        <f>VLOOKUP(C38,[1]Exchange!$B$4:$H$247,7,FALSE)</f>
        <v>1.36350833333333</v>
      </c>
      <c r="P38" s="11">
        <f t="shared" si="14"/>
        <v>512.57933272624143</v>
      </c>
      <c r="Q38" s="11">
        <f t="shared" si="15"/>
        <v>24832.264807084728</v>
      </c>
      <c r="R38" s="11">
        <f>[1]GDP!E41</f>
        <v>297941</v>
      </c>
      <c r="S38" s="11">
        <f>VLOOKUP(C38,[1]GDP!$J$6:$L$251,3,FALSE)</f>
        <v>55182.482791611343</v>
      </c>
      <c r="T38" s="14">
        <f t="shared" si="16"/>
        <v>1.7204054921150208E-3</v>
      </c>
      <c r="U38" s="15">
        <f t="shared" si="17"/>
        <v>10.918400841170284</v>
      </c>
      <c r="V38" s="15">
        <f t="shared" si="18"/>
        <v>20.054966052560637</v>
      </c>
      <c r="W38" s="15">
        <f t="shared" si="19"/>
        <v>26.420161317272704</v>
      </c>
      <c r="X38" s="12">
        <f t="shared" si="7"/>
        <v>5399195.2686349954</v>
      </c>
      <c r="Y38" s="16">
        <f t="shared" si="20"/>
        <v>129.44636318800204</v>
      </c>
      <c r="Z38" s="15">
        <f t="shared" si="11"/>
        <v>2.1120898533837171</v>
      </c>
    </row>
    <row r="39" spans="1:26" s="3" customFormat="1">
      <c r="A39" s="1"/>
      <c r="B39" s="2">
        <f t="shared" si="12"/>
        <v>37</v>
      </c>
      <c r="C39" s="2" t="str">
        <f>VLOOKUP(D39,[1]GDP!$D$6:$I$197,6,FALSE)</f>
        <v>ISR</v>
      </c>
      <c r="D39" s="3" t="s">
        <v>63</v>
      </c>
      <c r="E39" s="2" t="s">
        <v>26</v>
      </c>
      <c r="F39" s="10" t="str">
        <f>IF(ISERROR(VLOOKUP(C39,[1]Interest!$B$3:$K$57,9,FALSE)),"na",VLOOKUP(C39,[1]Interest!$B$3:$K$57,9,FALSE))</f>
        <v>na</v>
      </c>
      <c r="G39" s="10">
        <f>VLOOKUP(C39,[1]Coupon!$C$5:$H$75,6,FALSE)</f>
        <v>3.7499999999999999E-2</v>
      </c>
      <c r="H39" s="10">
        <f t="shared" si="2"/>
        <v>3.7499999999999999E-2</v>
      </c>
      <c r="I39" s="11" t="str">
        <f>IF(ISERROR(VLOOKUP(C39,[1]Currency!$B$3:$F$117,4,FALSE)/1000000),"na",VLOOKUP(C39,[1]Currency!$B$3:$F$117,4,FALSE)/1000000)</f>
        <v>na</v>
      </c>
      <c r="J39" s="11">
        <f>IF(ISERROR(VLOOKUP(C39,[1]Currency!$B$310:$D$324,3,FALSE)),"na",VLOOKUP(C39,[1]Currency!$B$310:$D$324,3,FALSE)/1000000)</f>
        <v>73142</v>
      </c>
      <c r="K39" s="11" t="str">
        <f>IF(ISERROR(VLOOKUP(C39,[1]Currency!$B$3:$F$117,3,FALSE)),IF(ISERROR(VLOOKUP(C39,[1]Currency!$B$120:$D$164,3,FALSE)),"na",VLOOKUP(C39,[1]Currency!$B$120:$D$164,3,FALSE)/1000000),VLOOKUP(C39,[1]Currency!$B$3:$F$117,3,FALSE)/1000000)</f>
        <v>na</v>
      </c>
      <c r="L39" s="11" t="str">
        <f>IF(ISERROR(VLOOKUP(C39,[1]Currency!$B$327:$D$338,3,FALSE)),"na",VLOOKUP(C39,[1]Currency!$B$327:$D$338,3,FALSE)/1000000)</f>
        <v>na</v>
      </c>
      <c r="M39" s="12" t="str">
        <f>IF(ISERROR(VLOOKUP(C39,[1]Currency!$B$167:$D$307,3,FALSE)),"na",VLOOKUP(C39,[1]Currency!$B$167:$D$307,3,FALSE)/1000000)</f>
        <v>na</v>
      </c>
      <c r="N39" s="11">
        <f t="shared" si="3"/>
        <v>2742.8249999999998</v>
      </c>
      <c r="O39" s="13">
        <f>VLOOKUP(C39,[1]Exchange!$B$4:$H$247,7,FALSE)</f>
        <v>3.7389749999999999</v>
      </c>
      <c r="P39" s="11">
        <f t="shared" si="14"/>
        <v>733.57671554369847</v>
      </c>
      <c r="Q39" s="11">
        <f t="shared" si="15"/>
        <v>19562.045747831959</v>
      </c>
      <c r="R39" s="11">
        <f>[1]GDP!E42</f>
        <v>291357</v>
      </c>
      <c r="S39" s="11">
        <f>VLOOKUP(C39,[1]GDP!$J$6:$L$251,3,FALSE)</f>
        <v>36051.1452394999</v>
      </c>
      <c r="T39" s="14">
        <f t="shared" si="16"/>
        <v>2.5177933447409827E-3</v>
      </c>
      <c r="U39" s="15">
        <f t="shared" si="17"/>
        <v>10.49269391029449</v>
      </c>
      <c r="V39" s="15">
        <f t="shared" si="18"/>
        <v>20.413442738413298</v>
      </c>
      <c r="W39" s="15">
        <f t="shared" si="19"/>
        <v>26.397815156332335</v>
      </c>
      <c r="X39" s="12">
        <f t="shared" si="7"/>
        <v>8081768.2230180847</v>
      </c>
      <c r="Y39" s="16">
        <f t="shared" si="20"/>
        <v>339.38426892620157</v>
      </c>
      <c r="Z39" s="15">
        <f t="shared" si="11"/>
        <v>2.5306917081146016</v>
      </c>
    </row>
    <row r="40" spans="1:26" s="3" customFormat="1">
      <c r="A40" s="1"/>
      <c r="B40" s="2">
        <f t="shared" si="12"/>
        <v>38</v>
      </c>
      <c r="C40" s="2" t="str">
        <f>VLOOKUP(D40,[1]GDP!$D$6:$I$197,6,FALSE)</f>
        <v>CHL</v>
      </c>
      <c r="D40" s="3" t="s">
        <v>64</v>
      </c>
      <c r="E40" s="2" t="s">
        <v>26</v>
      </c>
      <c r="F40" s="10" t="str">
        <f>IF(ISERROR(VLOOKUP(C40,[1]Interest!$B$3:$K$57,9,FALSE)),"na",VLOOKUP(C40,[1]Interest!$B$3:$K$57,9,FALSE))</f>
        <v>na</v>
      </c>
      <c r="G40" s="10">
        <f>VLOOKUP(C40,[1]Coupon!$C$5:$H$75,6,FALSE)</f>
        <v>2.2499999999999999E-2</v>
      </c>
      <c r="H40" s="10">
        <f t="shared" si="2"/>
        <v>2.2499999999999999E-2</v>
      </c>
      <c r="I40" s="11">
        <f>IF(ISERROR(VLOOKUP(C40,[1]Currency!$B$3:$F$117,4,FALSE)/1000000),"na",VLOOKUP(C40,[1]Currency!$B$3:$F$117,4,FALSE)/1000000)</f>
        <v>6917607.392244</v>
      </c>
      <c r="J40" s="11" t="str">
        <f>IF(ISERROR(VLOOKUP(C40,[1]Currency!$B$310:$D$324,3,FALSE)),"na",VLOOKUP(C40,[1]Currency!$B$310:$D$324,3,FALSE)/1000000)</f>
        <v>na</v>
      </c>
      <c r="K40" s="11">
        <f>IF(ISERROR(VLOOKUP(C40,[1]Currency!$B$3:$F$117,3,FALSE)),IF(ISERROR(VLOOKUP(C40,[1]Currency!$B$120:$D$164,3,FALSE)),"na",VLOOKUP(C40,[1]Currency!$B$120:$D$164,3,FALSE)/1000000),VLOOKUP(C40,[1]Currency!$B$3:$F$117,3,FALSE)/1000000)</f>
        <v>8754473.9103989992</v>
      </c>
      <c r="L40" s="11" t="str">
        <f>IF(ISERROR(VLOOKUP(C40,[1]Currency!$B$327:$D$338,3,FALSE)),"na",VLOOKUP(C40,[1]Currency!$B$327:$D$338,3,FALSE)/1000000)</f>
        <v>na</v>
      </c>
      <c r="M40" s="12">
        <f>IF(ISERROR(VLOOKUP(C40,[1]Currency!$B$167:$D$307,3,FALSE)),"na",VLOOKUP(C40,[1]Currency!$B$167:$D$307,3,FALSE)/1000000)</f>
        <v>22693758</v>
      </c>
      <c r="N40" s="11">
        <f t="shared" si="3"/>
        <v>155646.16632548999</v>
      </c>
      <c r="O40" s="13">
        <f>VLOOKUP(C40,[1]Exchange!$B$4:$H$247,7,FALSE)</f>
        <v>510.24916666666701</v>
      </c>
      <c r="P40" s="11">
        <f t="shared" si="14"/>
        <v>305.03953067143317</v>
      </c>
      <c r="Q40" s="11">
        <f t="shared" si="15"/>
        <v>13557.31247428592</v>
      </c>
      <c r="R40" s="11">
        <f>[1]GDP!E43</f>
        <v>277199</v>
      </c>
      <c r="S40" s="11">
        <f>VLOOKUP(C40,[1]GDP!$J$6:$L$251,3,FALSE)</f>
        <v>15732.313773690614</v>
      </c>
      <c r="T40" s="14">
        <f t="shared" si="16"/>
        <v>1.1004351771522738E-3</v>
      </c>
      <c r="U40" s="15">
        <f t="shared" si="17"/>
        <v>9.6634720782860981</v>
      </c>
      <c r="V40" s="15">
        <f t="shared" si="18"/>
        <v>19.535951934931994</v>
      </c>
      <c r="W40" s="15">
        <f t="shared" si="19"/>
        <v>26.348001496752044</v>
      </c>
      <c r="X40" s="12">
        <f t="shared" si="7"/>
        <v>17619722.310876109</v>
      </c>
      <c r="Y40" s="16">
        <f t="shared" si="20"/>
        <v>8833.6333331095939</v>
      </c>
      <c r="Z40" s="15">
        <f t="shared" si="11"/>
        <v>3.9461393685795993</v>
      </c>
    </row>
    <row r="41" spans="1:26" s="3" customFormat="1">
      <c r="A41" s="1"/>
      <c r="B41" s="2">
        <f t="shared" si="12"/>
        <v>39</v>
      </c>
      <c r="C41" s="2" t="str">
        <f>VLOOKUP(D41,[1]GDP!$D$6:$I$197,6,FALSE)</f>
        <v>HKG</v>
      </c>
      <c r="D41" s="3" t="s">
        <v>65</v>
      </c>
      <c r="E41" s="2" t="s">
        <v>26</v>
      </c>
      <c r="F41" s="10" t="str">
        <f>IF(ISERROR(VLOOKUP(C41,[1]Interest!$B$3:$K$57,9,FALSE)),"na",VLOOKUP(C41,[1]Interest!$B$3:$K$57,9,FALSE))</f>
        <v>na</v>
      </c>
      <c r="G41" s="10">
        <f>VLOOKUP(C41,[1]Coupon!$C$5:$H$75,6,FALSE)</f>
        <v>1.84E-2</v>
      </c>
      <c r="H41" s="10">
        <f t="shared" si="2"/>
        <v>1.84E-2</v>
      </c>
      <c r="I41" s="11" t="str">
        <f>IF(ISERROR(VLOOKUP(C41,[1]Currency!$B$3:$F$117,4,FALSE)/1000000),"na",VLOOKUP(C41,[1]Currency!$B$3:$F$117,4,FALSE)/1000000)</f>
        <v>na</v>
      </c>
      <c r="J41" s="11">
        <f>IF(ISERROR(VLOOKUP(C41,[1]Currency!$B$310:$D$324,3,FALSE)),"na",VLOOKUP(C41,[1]Currency!$B$310:$D$324,3,FALSE)/1000000)</f>
        <v>32930</v>
      </c>
      <c r="K41" s="11">
        <f>IF(ISERROR(VLOOKUP(C41,[1]Currency!$B$3:$F$117,3,FALSE)),IF(ISERROR(VLOOKUP(C41,[1]Currency!$B$120:$D$164,3,FALSE)),"na",VLOOKUP(C41,[1]Currency!$B$120:$D$164,3,FALSE)/1000000),VLOOKUP(C41,[1]Currency!$B$3:$F$117,3,FALSE)/1000000)</f>
        <v>1255766</v>
      </c>
      <c r="L41" s="11" t="str">
        <f>IF(ISERROR(VLOOKUP(C41,[1]Currency!$B$327:$D$338,3,FALSE)),"na",VLOOKUP(C41,[1]Currency!$B$327:$D$338,3,FALSE)/1000000)</f>
        <v>na</v>
      </c>
      <c r="M41" s="12">
        <f>IF(ISERROR(VLOOKUP(C41,[1]Currency!$B$167:$D$307,3,FALSE)),"na",VLOOKUP(C41,[1]Currency!$B$167:$D$307,3,FALSE)/1000000)</f>
        <v>1510895.348</v>
      </c>
      <c r="N41" s="11">
        <f t="shared" si="3"/>
        <v>605.91200000000003</v>
      </c>
      <c r="O41" s="13">
        <f>VLOOKUP(C41,[1]Exchange!$B$4:$H$247,7,FALSE)</f>
        <v>7.7691666666666697</v>
      </c>
      <c r="P41" s="11">
        <f t="shared" si="14"/>
        <v>77.989316743537458</v>
      </c>
      <c r="Q41" s="11">
        <f t="shared" si="15"/>
        <v>4238.5498230183402</v>
      </c>
      <c r="R41" s="11">
        <f>[1]GDP!E44</f>
        <v>274013</v>
      </c>
      <c r="S41" s="11">
        <f>VLOOKUP(C41,[1]GDP!$J$6:$L$251,3,FALSE)</f>
        <v>38123.522118060151</v>
      </c>
      <c r="T41" s="14">
        <f t="shared" si="16"/>
        <v>2.8461903903660577E-4</v>
      </c>
      <c r="U41" s="15">
        <f t="shared" si="17"/>
        <v>10.54858674904191</v>
      </c>
      <c r="V41" s="15">
        <f t="shared" si="18"/>
        <v>18.172082410446883</v>
      </c>
      <c r="W41" s="15">
        <f t="shared" si="19"/>
        <v>26.336441387464465</v>
      </c>
      <c r="X41" s="12">
        <f t="shared" si="7"/>
        <v>7187504.8467830988</v>
      </c>
      <c r="Y41" s="16">
        <f t="shared" si="20"/>
        <v>84.300743153055009</v>
      </c>
      <c r="Z41" s="15">
        <f t="shared" si="11"/>
        <v>1.925831403163869</v>
      </c>
    </row>
    <row r="42" spans="1:26" s="3" customFormat="1">
      <c r="A42" s="1"/>
      <c r="B42" s="2">
        <f t="shared" si="12"/>
        <v>40</v>
      </c>
      <c r="C42" s="2" t="str">
        <f>VLOOKUP(D42,[1]GDP!$D$6:$I$197,6,FALSE)</f>
        <v>PHL</v>
      </c>
      <c r="D42" s="3" t="s">
        <v>66</v>
      </c>
      <c r="E42" s="2" t="s">
        <v>26</v>
      </c>
      <c r="F42" s="10" t="str">
        <f>IF(ISERROR(VLOOKUP(C42,[1]Interest!$B$3:$K$57,9,FALSE)),"na",VLOOKUP(C42,[1]Interest!$B$3:$K$57,9,FALSE))</f>
        <v>na</v>
      </c>
      <c r="G42" s="10">
        <f>VLOOKUP(C42,[1]Coupon!$C$5:$H$75,6,FALSE)</f>
        <v>0.13750000000000001</v>
      </c>
      <c r="H42" s="10">
        <f t="shared" si="2"/>
        <v>0.13750000000000001</v>
      </c>
      <c r="I42" s="11">
        <f>IF(ISERROR(VLOOKUP(C42,[1]Currency!$B$3:$F$117,4,FALSE)/1000000),"na",VLOOKUP(C42,[1]Currency!$B$3:$F$117,4,FALSE)/1000000)</f>
        <v>797451.93745285994</v>
      </c>
      <c r="J42" s="11" t="str">
        <f>IF(ISERROR(VLOOKUP(C42,[1]Currency!$B$310:$D$324,3,FALSE)),"na",VLOOKUP(C42,[1]Currency!$B$310:$D$324,3,FALSE)/1000000)</f>
        <v>na</v>
      </c>
      <c r="K42" s="11">
        <f>IF(ISERROR(VLOOKUP(C42,[1]Currency!$B$3:$F$117,3,FALSE)),IF(ISERROR(VLOOKUP(C42,[1]Currency!$B$120:$D$164,3,FALSE)),"na",VLOOKUP(C42,[1]Currency!$B$120:$D$164,3,FALSE)/1000000),VLOOKUP(C42,[1]Currency!$B$3:$F$117,3,FALSE)/1000000)</f>
        <v>1926202.1077973899</v>
      </c>
      <c r="L42" s="11" t="str">
        <f>IF(ISERROR(VLOOKUP(C42,[1]Currency!$B$327:$D$338,3,FALSE)),"na",VLOOKUP(C42,[1]Currency!$B$327:$D$338,3,FALSE)/1000000)</f>
        <v>na</v>
      </c>
      <c r="M42" s="12" t="str">
        <f>IF(ISERROR(VLOOKUP(C42,[1]Currency!$B$167:$D$307,3,FALSE)),"na",VLOOKUP(C42,[1]Currency!$B$167:$D$307,3,FALSE)/1000000)</f>
        <v>na</v>
      </c>
      <c r="N42" s="11">
        <f t="shared" si="3"/>
        <v>109649.64139976825</v>
      </c>
      <c r="O42" s="13">
        <f>VLOOKUP(C42,[1]Exchange!$B$4:$H$247,7,FALSE)</f>
        <v>45.109664180089602</v>
      </c>
      <c r="P42" s="11">
        <f t="shared" si="14"/>
        <v>2430.7350407668332</v>
      </c>
      <c r="Q42" s="11">
        <f t="shared" si="15"/>
        <v>17678.073023758785</v>
      </c>
      <c r="R42" s="11">
        <f>[1]GDP!E45</f>
        <v>272017</v>
      </c>
      <c r="S42" s="11">
        <f>VLOOKUP(C42,[1]GDP!$J$6:$L$251,3,FALSE)</f>
        <v>2765.0845865803162</v>
      </c>
      <c r="T42" s="14">
        <f t="shared" si="16"/>
        <v>8.9359673872104802E-3</v>
      </c>
      <c r="U42" s="15">
        <f t="shared" si="17"/>
        <v>7.9248265053801283</v>
      </c>
      <c r="V42" s="15">
        <f t="shared" si="18"/>
        <v>21.611459534471507</v>
      </c>
      <c r="W42" s="15">
        <f t="shared" si="19"/>
        <v>26.329130401289365</v>
      </c>
      <c r="X42" s="12">
        <f t="shared" si="7"/>
        <v>98375652.34719044</v>
      </c>
      <c r="Y42" s="16">
        <f t="shared" si="20"/>
        <v>1114.6014159356148</v>
      </c>
      <c r="Z42" s="15">
        <f t="shared" si="11"/>
        <v>3.0471195904271915</v>
      </c>
    </row>
    <row r="43" spans="1:26" s="3" customFormat="1">
      <c r="A43" s="1"/>
      <c r="B43" s="2">
        <f t="shared" si="12"/>
        <v>41</v>
      </c>
      <c r="C43" s="2" t="str">
        <f>VLOOKUP(D43,[1]GDP!$D$6:$I$197,6,FALSE)</f>
        <v>EGY</v>
      </c>
      <c r="D43" s="3" t="s">
        <v>67</v>
      </c>
      <c r="E43" s="2" t="s">
        <v>26</v>
      </c>
      <c r="F43" s="10" t="str">
        <f>IF(ISERROR(VLOOKUP(C43,[1]Interest!$B$3:$K$57,9,FALSE)),"na",VLOOKUP(C43,[1]Interest!$B$3:$K$57,9,FALSE))</f>
        <v>na</v>
      </c>
      <c r="G43" s="10">
        <f>VLOOKUP(C43,[1]Coupon!$C$5:$H$75,6,FALSE)</f>
        <v>0.1525</v>
      </c>
      <c r="H43" s="10">
        <f t="shared" si="2"/>
        <v>0.1525</v>
      </c>
      <c r="I43" s="11">
        <f>IF(ISERROR(VLOOKUP(C43,[1]Currency!$B$3:$F$117,4,FALSE)/1000000),"na",VLOOKUP(C43,[1]Currency!$B$3:$F$117,4,FALSE)/1000000)</f>
        <v>264882.07829999999</v>
      </c>
      <c r="J43" s="11" t="str">
        <f>IF(ISERROR(VLOOKUP(C43,[1]Currency!$B$310:$D$324,3,FALSE)),"na",VLOOKUP(C43,[1]Currency!$B$310:$D$324,3,FALSE)/1000000)</f>
        <v>na</v>
      </c>
      <c r="K43" s="11">
        <f>IF(ISERROR(VLOOKUP(C43,[1]Currency!$B$3:$F$117,3,FALSE)),IF(ISERROR(VLOOKUP(C43,[1]Currency!$B$120:$D$164,3,FALSE)),"na",VLOOKUP(C43,[1]Currency!$B$120:$D$164,3,FALSE)/1000000),VLOOKUP(C43,[1]Currency!$B$3:$F$117,3,FALSE)/1000000)</f>
        <v>406069.00530000002</v>
      </c>
      <c r="L43" s="11" t="str">
        <f>IF(ISERROR(VLOOKUP(C43,[1]Currency!$B$327:$D$338,3,FALSE)),"na",VLOOKUP(C43,[1]Currency!$B$327:$D$338,3,FALSE)/1000000)</f>
        <v>na</v>
      </c>
      <c r="M43" s="12">
        <f>IF(ISERROR(VLOOKUP(C43,[1]Currency!$B$167:$D$307,3,FALSE)),"na",VLOOKUP(C43,[1]Currency!$B$167:$D$307,3,FALSE)/1000000)</f>
        <v>373624.04619999998</v>
      </c>
      <c r="N43" s="11">
        <f>IF(ISERROR(I43*H43),IF(ISERROR(H43*J43),IF(ISERROR(K43*H43),IF(ISERROR(L43*H43),"na",L43*H43),K43*H43),H43*J43),I43*H43)</f>
        <v>40394.51694075</v>
      </c>
      <c r="O43" s="13">
        <f>VLOOKUP(C43,[1]Exchange!$B$4:$H$247,7,FALSE)</f>
        <v>5.62194291761051</v>
      </c>
      <c r="P43" s="11">
        <f t="shared" si="14"/>
        <v>7185.152452227112</v>
      </c>
      <c r="Q43" s="11">
        <f t="shared" si="15"/>
        <v>47115.753785095818</v>
      </c>
      <c r="R43" s="11">
        <f>[1]GDP!E46</f>
        <v>271973</v>
      </c>
      <c r="S43" s="11">
        <f>VLOOKUP(C43,[1]GDP!$J$6:$L$251,3,FALSE)</f>
        <v>3314.4629279564397</v>
      </c>
      <c r="T43" s="14">
        <f t="shared" si="16"/>
        <v>2.6418624099550734E-2</v>
      </c>
      <c r="U43" s="15">
        <f t="shared" si="17"/>
        <v>8.1060508768116666</v>
      </c>
      <c r="V43" s="15">
        <f t="shared" si="18"/>
        <v>22.695282574377156</v>
      </c>
      <c r="W43" s="15">
        <f t="shared" si="19"/>
        <v>26.32896863360946</v>
      </c>
      <c r="X43" s="12">
        <f t="shared" si="7"/>
        <v>82056431.437502086</v>
      </c>
      <c r="Y43" s="16">
        <f t="shared" si="20"/>
        <v>492.27728080663979</v>
      </c>
      <c r="Z43" s="15">
        <f t="shared" si="11"/>
        <v>2.6922097930183595</v>
      </c>
    </row>
    <row r="44" spans="1:26">
      <c r="B44" s="17">
        <f t="shared" si="12"/>
        <v>42</v>
      </c>
      <c r="C44" s="17" t="str">
        <f>VLOOKUP(D44,[1]GDP!$D$6:$I$197,6,FALSE)</f>
        <v>FIN</v>
      </c>
      <c r="D44" s="18" t="s">
        <v>68</v>
      </c>
      <c r="E44" s="17" t="s">
        <v>30</v>
      </c>
      <c r="F44" s="19">
        <f>IF(ISERROR(VLOOKUP(C44,[1]Interest!$B$3:$K$57,9,FALSE)),"na",VLOOKUP(C44,[1]Interest!$B$3:$K$57,9,FALSE))</f>
        <v>1.8617702625993E-2</v>
      </c>
      <c r="G44" s="19">
        <f>VLOOKUP(C44,[1]Coupon!$C$5:$H$75,6,FALSE)</f>
        <v>0.02</v>
      </c>
      <c r="H44" s="19">
        <f t="shared" si="2"/>
        <v>1.8617702625993E-2</v>
      </c>
      <c r="I44" s="20" t="str">
        <f>IF(ISERROR(VLOOKUP(C44,[1]Currency!$B$3:$F$117,4,FALSE)/1000000),"na",VLOOKUP(C44,[1]Currency!$B$3:$F$117,4,FALSE)/1000000)</f>
        <v>na</v>
      </c>
      <c r="J44" s="20" t="str">
        <f>IF(ISERROR(VLOOKUP(C44,[1]Currency!$B$310:$D$324,3,FALSE)),"na",VLOOKUP(C44,[1]Currency!$B$310:$D$324,3,FALSE)/1000000)</f>
        <v>na</v>
      </c>
      <c r="K44" s="20" t="str">
        <f>IF(ISERROR(VLOOKUP(C44,[1]Currency!$B$3:$F$117,3,FALSE)),IF(ISERROR(VLOOKUP(C44,[1]Currency!$B$120:$D$164,3,FALSE)),"na",VLOOKUP(C44,[1]Currency!$B$120:$D$164,3,FALSE)/1000000),VLOOKUP(C44,[1]Currency!$B$3:$F$117,3,FALSE)/1000000)</f>
        <v>na</v>
      </c>
      <c r="L44" s="20" t="str">
        <f>IF(ISERROR(VLOOKUP(C44,[1]Currency!$B$327:$D$338,3,FALSE)),"na",VLOOKUP(C44,[1]Currency!$B$327:$D$338,3,FALSE)/1000000)</f>
        <v>na</v>
      </c>
      <c r="M44" s="21" t="str">
        <f>IF(ISERROR(VLOOKUP(C44,[1]Currency!$B$167:$D$307,3,FALSE)),"na",VLOOKUP(C44,[1]Currency!$B$167:$D$307,3,FALSE)/1000000)</f>
        <v>na</v>
      </c>
      <c r="N44" s="20">
        <f>IF(ISERROR(VLOOKUP(C44,[1]EU!$C$3:$K$20,9,FALSE)),"na",VLOOKUP(C44,[1]EU!$C$3:$K$20,9,FALSE)/1000000)</f>
        <v>517.32136394516806</v>
      </c>
      <c r="O44" s="22">
        <f>VLOOKUP(C44,[1]Exchange!$B$4:$H$247,7,FALSE)</f>
        <v>0.75315918184727004</v>
      </c>
      <c r="P44" s="20">
        <f>N44/O44</f>
        <v>686.86856167156634</v>
      </c>
      <c r="Q44" s="20">
        <f t="shared" si="15"/>
        <v>36893.303941411046</v>
      </c>
      <c r="R44" s="20">
        <f>[1]GDP!E47</f>
        <v>256842</v>
      </c>
      <c r="S44" s="20">
        <f>VLOOKUP(C44,[1]GDP!$J$6:$L$251,3,FALSE)</f>
        <v>49146.646634152967</v>
      </c>
      <c r="T44" s="23">
        <f t="shared" si="16"/>
        <v>2.6742844303952094E-3</v>
      </c>
      <c r="U44" s="24">
        <f t="shared" si="17"/>
        <v>10.802563896068749</v>
      </c>
      <c r="V44" s="24">
        <f t="shared" si="18"/>
        <v>20.347653509715634</v>
      </c>
      <c r="W44" s="24">
        <f t="shared" si="19"/>
        <v>26.271726946791013</v>
      </c>
      <c r="X44" s="12">
        <f t="shared" si="7"/>
        <v>5226033.058001468</v>
      </c>
      <c r="Y44" s="16">
        <f t="shared" si="20"/>
        <v>98.989301866950186</v>
      </c>
      <c r="Z44" s="15">
        <f t="shared" si="11"/>
        <v>1.9955882613530671</v>
      </c>
    </row>
    <row r="45" spans="1:26">
      <c r="B45" s="17">
        <f t="shared" si="12"/>
        <v>43</v>
      </c>
      <c r="C45" s="17" t="str">
        <f>VLOOKUP(D45,[1]GDP!$D$6:$I$197,6,FALSE)</f>
        <v>GRC</v>
      </c>
      <c r="D45" s="18" t="s">
        <v>69</v>
      </c>
      <c r="E45" s="17" t="s">
        <v>30</v>
      </c>
      <c r="F45" s="19">
        <f>IF(ISERROR(VLOOKUP(C45,[1]Interest!$B$3:$K$57,9,FALSE)),"na",VLOOKUP(C45,[1]Interest!$B$3:$K$57,9,FALSE))</f>
        <v>0.10054166666666699</v>
      </c>
      <c r="G45" s="19">
        <f>VLOOKUP(C45,[1]Coupon!$C$5:$H$75,6,FALSE)</f>
        <v>0.02</v>
      </c>
      <c r="H45" s="19">
        <f t="shared" si="2"/>
        <v>0.10054166666666699</v>
      </c>
      <c r="I45" s="20" t="str">
        <f>IF(ISERROR(VLOOKUP(C45,[1]Currency!$B$3:$F$117,4,FALSE)/1000000),"na",VLOOKUP(C45,[1]Currency!$B$3:$F$117,4,FALSE)/1000000)</f>
        <v>na</v>
      </c>
      <c r="J45" s="20" t="str">
        <f>IF(ISERROR(VLOOKUP(C45,[1]Currency!$B$310:$D$324,3,FALSE)),"na",VLOOKUP(C45,[1]Currency!$B$310:$D$324,3,FALSE)/1000000)</f>
        <v>na</v>
      </c>
      <c r="K45" s="20" t="str">
        <f>IF(ISERROR(VLOOKUP(C45,[1]Currency!$B$3:$F$117,3,FALSE)),IF(ISERROR(VLOOKUP(C45,[1]Currency!$B$120:$D$164,3,FALSE)),"na",VLOOKUP(C45,[1]Currency!$B$120:$D$164,3,FALSE)/1000000),VLOOKUP(C45,[1]Currency!$B$3:$F$117,3,FALSE)/1000000)</f>
        <v>na</v>
      </c>
      <c r="L45" s="20" t="str">
        <f>IF(ISERROR(VLOOKUP(C45,[1]Currency!$B$327:$D$338,3,FALSE)),"na",VLOOKUP(C45,[1]Currency!$B$327:$D$338,3,FALSE)/1000000)</f>
        <v>na</v>
      </c>
      <c r="M45" s="21" t="str">
        <f>IF(ISERROR(VLOOKUP(C45,[1]Currency!$B$167:$D$307,3,FALSE)),"na",VLOOKUP(C45,[1]Currency!$B$167:$D$307,3,FALSE)/1000000)</f>
        <v>na</v>
      </c>
      <c r="N45" s="20">
        <f>IF(ISERROR(VLOOKUP(C45,[1]EU!$C$3:$K$20,9,FALSE)),"na",VLOOKUP(C45,[1]EU!$C$3:$K$20,9,FALSE)/1000000)</f>
        <v>837.16793789662199</v>
      </c>
      <c r="O45" s="22">
        <f>VLOOKUP(C45,[1]Exchange!$B$4:$H$247,7,FALSE)</f>
        <v>0.75315918184727004</v>
      </c>
      <c r="P45" s="20">
        <f>N45/O45</f>
        <v>1111.5418334850597</v>
      </c>
      <c r="Q45" s="20">
        <f t="shared" si="15"/>
        <v>11055.534191314275</v>
      </c>
      <c r="R45" s="20">
        <f>[1]GDP!E48</f>
        <v>241721</v>
      </c>
      <c r="S45" s="20">
        <f>VLOOKUP(C45,[1]GDP!$J$6:$L$251,3,FALSE)</f>
        <v>21956.411536072173</v>
      </c>
      <c r="T45" s="23">
        <f t="shared" si="16"/>
        <v>4.5984495905819506E-3</v>
      </c>
      <c r="U45" s="24">
        <f t="shared" si="17"/>
        <v>9.9968144731665625</v>
      </c>
      <c r="V45" s="24">
        <f t="shared" si="18"/>
        <v>20.82901392762389</v>
      </c>
      <c r="W45" s="24">
        <f t="shared" si="19"/>
        <v>26.211050005449248</v>
      </c>
      <c r="X45" s="12">
        <f t="shared" si="7"/>
        <v>11009130.503993183</v>
      </c>
      <c r="Y45" s="16">
        <f t="shared" si="20"/>
        <v>76.043056951043326</v>
      </c>
      <c r="Z45" s="15">
        <f t="shared" si="11"/>
        <v>1.8810595672976127</v>
      </c>
    </row>
    <row r="46" spans="1:26" s="3" customFormat="1">
      <c r="A46" s="1"/>
      <c r="B46" s="2">
        <f t="shared" si="12"/>
        <v>44</v>
      </c>
      <c r="C46" s="2" t="str">
        <f>VLOOKUP(D46,[1]GDP!$D$6:$I$197,6,FALSE)</f>
        <v>PAK</v>
      </c>
      <c r="D46" s="3" t="s">
        <v>70</v>
      </c>
      <c r="E46" s="2" t="s">
        <v>26</v>
      </c>
      <c r="F46" s="10" t="str">
        <f>IF(ISERROR(VLOOKUP(C46,[1]Interest!$B$3:$K$57,9,FALSE)),"na",VLOOKUP(C46,[1]Interest!$B$3:$K$57,9,FALSE))</f>
        <v>na</v>
      </c>
      <c r="G46" s="10">
        <f>VLOOKUP(C46,[1]Coupon!$C$5:$H$75,6,FALSE)</f>
        <v>0.12</v>
      </c>
      <c r="H46" s="10">
        <f t="shared" si="2"/>
        <v>0.12</v>
      </c>
      <c r="I46" s="11">
        <f>IF(ISERROR(VLOOKUP(C46,[1]Currency!$B$3:$F$117,4,FALSE)/1000000),"na",VLOOKUP(C46,[1]Currency!$B$3:$F$117,4,FALSE)/1000000)</f>
        <v>2212091.5260000001</v>
      </c>
      <c r="J46" s="11" t="str">
        <f>IF(ISERROR(VLOOKUP(C46,[1]Currency!$B$310:$D$324,3,FALSE)),"na",VLOOKUP(C46,[1]Currency!$B$310:$D$324,3,FALSE)/1000000)</f>
        <v>na</v>
      </c>
      <c r="K46" s="11">
        <f>IF(ISERROR(VLOOKUP(C46,[1]Currency!$B$3:$F$117,3,FALSE)),IF(ISERROR(VLOOKUP(C46,[1]Currency!$B$120:$D$164,3,FALSE)),"na",VLOOKUP(C46,[1]Currency!$B$120:$D$164,3,FALSE)/1000000),VLOOKUP(C46,[1]Currency!$B$3:$F$117,3,FALSE)/1000000)</f>
        <v>2708665.5350864502</v>
      </c>
      <c r="L46" s="11" t="str">
        <f>IF(ISERROR(VLOOKUP(C46,[1]Currency!$B$327:$D$338,3,FALSE)),"na",VLOOKUP(C46,[1]Currency!$B$327:$D$338,3,FALSE)/1000000)</f>
        <v>na</v>
      </c>
      <c r="M46" s="12">
        <f>IF(ISERROR(VLOOKUP(C46,[1]Currency!$B$167:$D$307,3,FALSE)),"na",VLOOKUP(C46,[1]Currency!$B$167:$D$307,3,FALSE)/1000000)</f>
        <v>7099568.6131509999</v>
      </c>
      <c r="N46" s="11">
        <f t="shared" si="3"/>
        <v>265450.98311999999</v>
      </c>
      <c r="O46" s="13">
        <f>VLOOKUP(C46,[1]Exchange!$B$4:$H$247,7,FALSE)</f>
        <v>85.193816325757595</v>
      </c>
      <c r="P46" s="11">
        <f>IF(ISERROR(N46/O46),"na",N46/O46)</f>
        <v>3115.8480106700331</v>
      </c>
      <c r="Q46" s="11">
        <f t="shared" si="15"/>
        <v>25965.400088916944</v>
      </c>
      <c r="R46" s="11">
        <f>[1]GDP!E49</f>
        <v>236625</v>
      </c>
      <c r="S46" s="11">
        <f>VLOOKUP(C46,[1]GDP!$J$6:$L$251,3,FALSE)</f>
        <v>1275.3018171606816</v>
      </c>
      <c r="T46" s="14">
        <f t="shared" si="16"/>
        <v>1.3167873262208274E-2</v>
      </c>
      <c r="U46" s="15">
        <f t="shared" si="17"/>
        <v>7.150938148920635</v>
      </c>
      <c r="V46" s="15">
        <f t="shared" si="18"/>
        <v>21.859767186701742</v>
      </c>
      <c r="W46" s="15">
        <f t="shared" si="19"/>
        <v>26.189742446475897</v>
      </c>
      <c r="X46" s="12">
        <f t="shared" si="7"/>
        <v>185544313.36639932</v>
      </c>
      <c r="Y46" s="16">
        <f t="shared" si="20"/>
        <v>1430.6608394718455</v>
      </c>
      <c r="Z46" s="15">
        <f t="shared" si="11"/>
        <v>3.1555366896620587</v>
      </c>
    </row>
    <row r="47" spans="1:26" s="3" customFormat="1">
      <c r="A47" s="1"/>
      <c r="B47" s="25">
        <f t="shared" si="12"/>
        <v>45</v>
      </c>
      <c r="C47" s="25" t="str">
        <f>VLOOKUP(D47,[1]GDP!$D$6:$I$197,6,FALSE)</f>
        <v>KAZ</v>
      </c>
      <c r="D47" s="1" t="s">
        <v>71</v>
      </c>
      <c r="E47" s="25" t="s">
        <v>26</v>
      </c>
      <c r="F47" s="26" t="str">
        <f>IF(ISERROR(VLOOKUP(C47,[1]Interest!$B$3:$K$57,9,FALSE)),"na",VLOOKUP(C47,[1]Interest!$B$3:$K$57,9,FALSE))</f>
        <v>na</v>
      </c>
      <c r="G47" s="26">
        <f>VLOOKUP(C47,[1]Coupon!$C$5:$H$75,6,FALSE)</f>
        <v>7.1300000000000002E-2</v>
      </c>
      <c r="H47" s="26">
        <f t="shared" si="2"/>
        <v>7.1300000000000002E-2</v>
      </c>
      <c r="I47" s="27">
        <f>IF(ISERROR(VLOOKUP(C47,[1]Currency!$B$3:$F$117,4,FALSE)/1000000),"na",VLOOKUP(C47,[1]Currency!$B$3:$F$117,4,FALSE)/1000000)</f>
        <v>1762906.8695034899</v>
      </c>
      <c r="J47" s="27" t="str">
        <f>IF(ISERROR(VLOOKUP(C47,[1]Currency!$B$310:$D$324,3,FALSE)),"na",VLOOKUP(C47,[1]Currency!$B$310:$D$324,3,FALSE)/1000000)</f>
        <v>na</v>
      </c>
      <c r="K47" s="27">
        <f>IF(ISERROR(VLOOKUP(C47,[1]Currency!$B$3:$F$117,3,FALSE)),IF(ISERROR(VLOOKUP(C47,[1]Currency!$B$120:$D$164,3,FALSE)),"na",VLOOKUP(C47,[1]Currency!$B$120:$D$164,3,FALSE)/1000000),VLOOKUP(C47,[1]Currency!$B$3:$F$117,3,FALSE)/1000000)</f>
        <v>2825960.6012751199</v>
      </c>
      <c r="L47" s="27" t="str">
        <f>IF(ISERROR(VLOOKUP(C47,[1]Currency!$B$327:$D$338,3,FALSE)),"na",VLOOKUP(C47,[1]Currency!$B$327:$D$338,3,FALSE)/1000000)</f>
        <v>na</v>
      </c>
      <c r="M47" s="28">
        <f>IF(ISERROR(VLOOKUP(C47,[1]Currency!$B$167:$D$307,3,FALSE)),"na",VLOOKUP(C47,[1]Currency!$B$167:$D$307,3,FALSE)/1000000)</f>
        <v>3518418.0625</v>
      </c>
      <c r="N47" s="27">
        <f t="shared" si="3"/>
        <v>125695.25979559883</v>
      </c>
      <c r="O47" s="29">
        <f>VLOOKUP(C47,[1]Exchange!$B$4:$H$247,7,FALSE)</f>
        <v>147.35499999999999</v>
      </c>
      <c r="P47" s="27">
        <f>IF(ISERROR(N47/O47),"na",N47/O47)</f>
        <v>853.00980486307787</v>
      </c>
      <c r="Q47" s="27">
        <f t="shared" si="15"/>
        <v>11963.671877462522</v>
      </c>
      <c r="R47" s="27">
        <f>[1]GDP!E50</f>
        <v>224415</v>
      </c>
      <c r="S47" s="27">
        <f>VLOOKUP(C47,[1]GDP!$J$6:$L$251,3,FALSE)</f>
        <v>13609.753382588018</v>
      </c>
      <c r="T47" s="30">
        <f t="shared" si="16"/>
        <v>3.8010373854826009E-3</v>
      </c>
      <c r="U47" s="24">
        <f t="shared" si="17"/>
        <v>9.5185419751718605</v>
      </c>
      <c r="V47" s="24">
        <f t="shared" si="18"/>
        <v>20.564281599953876</v>
      </c>
      <c r="W47" s="24">
        <f t="shared" si="19"/>
        <v>26.136762853280718</v>
      </c>
      <c r="X47" s="12">
        <f t="shared" si="7"/>
        <v>16489277.482949177</v>
      </c>
      <c r="Y47" s="16">
        <f t="shared" si="20"/>
        <v>7622.8482373211727</v>
      </c>
      <c r="Z47" s="15">
        <f t="shared" si="11"/>
        <v>3.8821172735218266</v>
      </c>
    </row>
    <row r="48" spans="1:26">
      <c r="B48" s="25">
        <f t="shared" si="12"/>
        <v>46</v>
      </c>
      <c r="C48" s="25" t="str">
        <f>VLOOKUP(D48,[1]GDP!$D$6:$I$197,6,FALSE)</f>
        <v>IRQ</v>
      </c>
      <c r="D48" s="1" t="s">
        <v>72</v>
      </c>
      <c r="E48" s="25" t="s">
        <v>26</v>
      </c>
      <c r="F48" s="26" t="str">
        <f>IF(ISERROR(VLOOKUP(C48,[1]Interest!$B$3:$K$57,9,FALSE)),"na",VLOOKUP(C48,[1]Interest!$B$3:$K$57,9,FALSE))</f>
        <v>na</v>
      </c>
      <c r="G48" s="26">
        <f>VLOOKUP(C48,[1]Coupon!$C$5:$H$75,6,FALSE)</f>
        <v>5.8000000000000003E-2</v>
      </c>
      <c r="H48" s="26">
        <f t="shared" si="2"/>
        <v>5.8000000000000003E-2</v>
      </c>
      <c r="I48" s="27">
        <f>IF(ISERROR(VLOOKUP(C48,[1]Currency!$B$3:$F$117,4,FALSE)/1000000),"na",VLOOKUP(C48,[1]Currency!$B$3:$F$117,4,FALSE)/1000000)</f>
        <v>40630036</v>
      </c>
      <c r="J48" s="27" t="str">
        <f>IF(ISERROR(VLOOKUP(C48,[1]Currency!$B$310:$D$324,3,FALSE)),"na",VLOOKUP(C48,[1]Currency!$B$310:$D$324,3,FALSE)/1000000)</f>
        <v>na</v>
      </c>
      <c r="K48" s="27">
        <f>IF(ISERROR(VLOOKUP(C48,[1]Currency!$B$3:$F$117,3,FALSE)),IF(ISERROR(VLOOKUP(C48,[1]Currency!$B$120:$D$164,3,FALSE)),"na",VLOOKUP(C48,[1]Currency!$B$120:$D$164,3,FALSE)/1000000),VLOOKUP(C48,[1]Currency!$B$3:$F$117,3,FALSE)/1000000)</f>
        <v>73259280</v>
      </c>
      <c r="L48" s="27">
        <f>IF(ISERROR(VLOOKUP(C48,[1]Currency!$B$327:$D$338,3,FALSE)),"na",VLOOKUP(C48,[1]Currency!$B$327:$D$338,3,FALSE)/1000000)</f>
        <v>73259000</v>
      </c>
      <c r="M48" s="28">
        <f>IF(ISERROR(VLOOKUP(C48,[1]Currency!$B$167:$D$307,3,FALSE)),"na",VLOOKUP(C48,[1]Currency!$B$167:$D$307,3,FALSE)/1000000)</f>
        <v>73831000</v>
      </c>
      <c r="N48" s="27">
        <f t="shared" si="3"/>
        <v>2356542.088</v>
      </c>
      <c r="O48" s="29">
        <f>VLOOKUP(C48,[1]Exchange!$B$4:$H$247,7,FALSE)</f>
        <v>1170</v>
      </c>
      <c r="P48" s="27">
        <f>IF(ISERROR(N48/O48),"na",N48/O48)</f>
        <v>2014.1385367521368</v>
      </c>
      <c r="Q48" s="27">
        <f t="shared" si="15"/>
        <v>34726.526495726495</v>
      </c>
      <c r="R48" s="27">
        <f>[1]GDP!E51</f>
        <v>222879</v>
      </c>
      <c r="S48" s="27">
        <f>VLOOKUP(C48,[1]GDP!$J$6:$L$251,3,FALSE)</f>
        <v>6862.4956814253055</v>
      </c>
      <c r="T48" s="30">
        <f t="shared" si="16"/>
        <v>9.0369148136528639E-3</v>
      </c>
      <c r="U48" s="24">
        <f t="shared" si="17"/>
        <v>8.8338264565170856</v>
      </c>
      <c r="V48" s="24">
        <f t="shared" si="18"/>
        <v>21.423457415745066</v>
      </c>
      <c r="W48" s="24">
        <f t="shared" si="19"/>
        <v>26.12989486024853</v>
      </c>
      <c r="X48" s="12">
        <f t="shared" si="7"/>
        <v>32477834.645967916</v>
      </c>
      <c r="Y48" s="16">
        <f t="shared" si="20"/>
        <v>72558.472992058349</v>
      </c>
      <c r="Z48" s="15">
        <f t="shared" si="11"/>
        <v>4.8606881343317916</v>
      </c>
    </row>
    <row r="49" spans="1:26">
      <c r="B49" s="17">
        <f t="shared" si="12"/>
        <v>47</v>
      </c>
      <c r="C49" s="17" t="str">
        <f>VLOOKUP(D49,[1]GDP!$D$6:$I$197,6,FALSE)</f>
        <v>PRT</v>
      </c>
      <c r="D49" s="18" t="s">
        <v>73</v>
      </c>
      <c r="E49" s="17" t="s">
        <v>30</v>
      </c>
      <c r="F49" s="19">
        <f>IF(ISERROR(VLOOKUP(C49,[1]Interest!$B$3:$K$57,9,FALSE)),"na",VLOOKUP(C49,[1]Interest!$B$3:$K$57,9,FALSE))</f>
        <v>6.2941666666666701E-2</v>
      </c>
      <c r="G49" s="19">
        <f>VLOOKUP(C49,[1]Coupon!$C$5:$H$75,6,FALSE)</f>
        <v>5.6500000000000002E-2</v>
      </c>
      <c r="H49" s="19">
        <f t="shared" si="2"/>
        <v>6.2941666666666701E-2</v>
      </c>
      <c r="I49" s="20" t="str">
        <f>IF(ISERROR(VLOOKUP(C49,[1]Currency!$B$3:$F$117,4,FALSE)/1000000),"na",VLOOKUP(C49,[1]Currency!$B$3:$F$117,4,FALSE)/1000000)</f>
        <v>na</v>
      </c>
      <c r="J49" s="20" t="str">
        <f>IF(ISERROR(VLOOKUP(C49,[1]Currency!$B$310:$D$324,3,FALSE)),"na",VLOOKUP(C49,[1]Currency!$B$310:$D$324,3,FALSE)/1000000)</f>
        <v>na</v>
      </c>
      <c r="K49" s="20" t="str">
        <f>IF(ISERROR(VLOOKUP(C49,[1]Currency!$B$3:$F$117,3,FALSE)),IF(ISERROR(VLOOKUP(C49,[1]Currency!$B$120:$D$164,3,FALSE)),"na",VLOOKUP(C49,[1]Currency!$B$120:$D$164,3,FALSE)/1000000),VLOOKUP(C49,[1]Currency!$B$3:$F$117,3,FALSE)/1000000)</f>
        <v>na</v>
      </c>
      <c r="L49" s="20" t="str">
        <f>IF(ISERROR(VLOOKUP(C49,[1]Currency!$B$327:$D$338,3,FALSE)),"na",VLOOKUP(C49,[1]Currency!$B$327:$D$338,3,FALSE)/1000000)</f>
        <v>na</v>
      </c>
      <c r="M49" s="21" t="str">
        <f>IF(ISERROR(VLOOKUP(C49,[1]Currency!$B$167:$D$307,3,FALSE)),"na",VLOOKUP(C49,[1]Currency!$B$167:$D$307,3,FALSE)/1000000)</f>
        <v>na</v>
      </c>
      <c r="N49" s="20">
        <f>IF(ISERROR(VLOOKUP(C49,[1]EU!$C$3:$K$20,9,FALSE)),"na",VLOOKUP(C49,[1]EU!$C$3:$K$20,9,FALSE)/1000000)</f>
        <v>717.84309606972795</v>
      </c>
      <c r="O49" s="22">
        <f>VLOOKUP(C49,[1]Exchange!$B$4:$H$247,7,FALSE)</f>
        <v>0.75315918184727004</v>
      </c>
      <c r="P49" s="20">
        <f>N49/O49</f>
        <v>953.10940020551504</v>
      </c>
      <c r="Q49" s="20">
        <f t="shared" si="15"/>
        <v>15142.741695308056</v>
      </c>
      <c r="R49" s="20">
        <f>[1]GDP!E52</f>
        <v>220022</v>
      </c>
      <c r="S49" s="20">
        <f>VLOOKUP(C49,[1]GDP!$J$6:$L$251,3,FALSE)</f>
        <v>21733.073061460538</v>
      </c>
      <c r="T49" s="23">
        <f t="shared" si="16"/>
        <v>4.3318822672528887E-3</v>
      </c>
      <c r="U49" s="24">
        <f t="shared" si="17"/>
        <v>9.9865904834752577</v>
      </c>
      <c r="V49" s="24">
        <f t="shared" si="18"/>
        <v>20.675240250628619</v>
      </c>
      <c r="W49" s="24">
        <f t="shared" si="19"/>
        <v>26.116993378299107</v>
      </c>
      <c r="X49" s="12">
        <f t="shared" si="7"/>
        <v>10123832.896423979</v>
      </c>
      <c r="Y49" s="16">
        <f t="shared" si="20"/>
        <v>70.906256890440204</v>
      </c>
      <c r="Z49" s="15">
        <f t="shared" si="11"/>
        <v>1.8506845597683621</v>
      </c>
    </row>
    <row r="50" spans="1:26">
      <c r="B50" s="17">
        <f t="shared" si="12"/>
        <v>48</v>
      </c>
      <c r="C50" s="17" t="str">
        <f>VLOOKUP(D50,[1]GDP!$D$6:$I$197,6,FALSE)</f>
        <v>IRL</v>
      </c>
      <c r="D50" s="18" t="s">
        <v>74</v>
      </c>
      <c r="E50" s="17" t="s">
        <v>30</v>
      </c>
      <c r="F50" s="19">
        <f>IF(ISERROR(VLOOKUP(C50,[1]Interest!$B$3:$K$57,9,FALSE)),"na",VLOOKUP(C50,[1]Interest!$B$3:$K$57,9,FALSE))</f>
        <v>3.7900000000000003E-2</v>
      </c>
      <c r="G50" s="19">
        <f>VLOOKUP(C50,[1]Coupon!$C$5:$H$75,6,FALSE)</f>
        <v>3.4000000000000002E-2</v>
      </c>
      <c r="H50" s="19">
        <f t="shared" si="2"/>
        <v>3.7900000000000003E-2</v>
      </c>
      <c r="I50" s="20" t="str">
        <f>IF(ISERROR(VLOOKUP(C50,[1]Currency!$B$3:$F$117,4,FALSE)/1000000),"na",VLOOKUP(C50,[1]Currency!$B$3:$F$117,4,FALSE)/1000000)</f>
        <v>na</v>
      </c>
      <c r="J50" s="20" t="str">
        <f>IF(ISERROR(VLOOKUP(C50,[1]Currency!$B$310:$D$324,3,FALSE)),"na",VLOOKUP(C50,[1]Currency!$B$310:$D$324,3,FALSE)/1000000)</f>
        <v>na</v>
      </c>
      <c r="K50" s="20" t="str">
        <f>IF(ISERROR(VLOOKUP(C50,[1]Currency!$B$3:$F$117,3,FALSE)),IF(ISERROR(VLOOKUP(C50,[1]Currency!$B$120:$D$164,3,FALSE)),"na",VLOOKUP(C50,[1]Currency!$B$120:$D$164,3,FALSE)/1000000),VLOOKUP(C50,[1]Currency!$B$3:$F$117,3,FALSE)/1000000)</f>
        <v>na</v>
      </c>
      <c r="L50" s="20" t="str">
        <f>IF(ISERROR(VLOOKUP(C50,[1]Currency!$B$327:$D$338,3,FALSE)),"na",VLOOKUP(C50,[1]Currency!$B$327:$D$338,3,FALSE)/1000000)</f>
        <v>na</v>
      </c>
      <c r="M50" s="21" t="str">
        <f>IF(ISERROR(VLOOKUP(C50,[1]Currency!$B$167:$D$307,3,FALSE)),"na",VLOOKUP(C50,[1]Currency!$B$167:$D$307,3,FALSE)/1000000)</f>
        <v>na</v>
      </c>
      <c r="N50" s="20">
        <f>IF(ISERROR(VLOOKUP(C50,[1]EU!$C$3:$K$20,9,FALSE)),"na",VLOOKUP(C50,[1]EU!$C$3:$K$20,9,FALSE)/1000000)</f>
        <v>477.91699071247751</v>
      </c>
      <c r="O50" s="22">
        <f>VLOOKUP(C50,[1]Exchange!$B$4:$H$247,7,FALSE)</f>
        <v>0.75315918184727004</v>
      </c>
      <c r="P50" s="20">
        <f>N50/O50</f>
        <v>634.54977676869407</v>
      </c>
      <c r="Q50" s="20">
        <f t="shared" si="15"/>
        <v>16742.738173316466</v>
      </c>
      <c r="R50" s="20">
        <f>[1]GDP!E53</f>
        <v>217816</v>
      </c>
      <c r="S50" s="20">
        <f>VLOOKUP(C50,[1]GDP!$J$6:$L$251,3,FALSE)</f>
        <v>50503.422802646397</v>
      </c>
      <c r="T50" s="23">
        <f t="shared" si="16"/>
        <v>2.9132376720199344E-3</v>
      </c>
      <c r="U50" s="24">
        <f t="shared" si="17"/>
        <v>10.829796391236833</v>
      </c>
      <c r="V50" s="24">
        <f t="shared" si="18"/>
        <v>20.268426292425719</v>
      </c>
      <c r="W50" s="24">
        <f t="shared" si="19"/>
        <v>26.106916506638722</v>
      </c>
      <c r="X50" s="12">
        <f t="shared" si="7"/>
        <v>4312895.7981950156</v>
      </c>
      <c r="Y50" s="16">
        <f t="shared" si="20"/>
        <v>110.81116100984632</v>
      </c>
      <c r="Z50" s="15">
        <f t="shared" si="11"/>
        <v>2.04458350516565</v>
      </c>
    </row>
    <row r="51" spans="1:26" s="3" customFormat="1" hidden="1">
      <c r="A51" s="1"/>
      <c r="B51" s="31">
        <f t="shared" si="12"/>
        <v>49</v>
      </c>
      <c r="C51" s="31" t="str">
        <f>VLOOKUP(D51,[1]GDP!$D$6:$I$197,6,FALSE)</f>
        <v>DZA</v>
      </c>
      <c r="D51" s="32" t="s">
        <v>75</v>
      </c>
      <c r="E51" s="31" t="s">
        <v>26</v>
      </c>
      <c r="F51" s="33" t="str">
        <f>IF(ISERROR(VLOOKUP(C51,[1]Interest!$B$3:$K$57,9,FALSE)),"na",VLOOKUP(C51,[1]Interest!$B$3:$K$57,9,FALSE))</f>
        <v>na</v>
      </c>
      <c r="G51" s="33" t="str">
        <f>VLOOKUP(C51,[1]Coupon!$C$5:$H$75,6,FALSE)</f>
        <v>na</v>
      </c>
      <c r="H51" s="33" t="str">
        <f t="shared" si="2"/>
        <v>na</v>
      </c>
      <c r="I51" s="34">
        <f>IF(ISERROR(VLOOKUP(C51,[1]Currency!$B$3:$F$117,4,FALSE)/1000000),"na",VLOOKUP(C51,[1]Currency!$B$3:$F$117,4,FALSE)/1000000)</f>
        <v>3247647.6802633801</v>
      </c>
      <c r="J51" s="34" t="str">
        <f>IF(ISERROR(VLOOKUP(C51,[1]Currency!$B$310:$D$324,3,FALSE)),"na",VLOOKUP(C51,[1]Currency!$B$310:$D$324,3,FALSE)/1000000)</f>
        <v>na</v>
      </c>
      <c r="K51" s="34">
        <f>IF(ISERROR(VLOOKUP(C51,[1]Currency!$B$3:$F$117,3,FALSE)),IF(ISERROR(VLOOKUP(C51,[1]Currency!$B$120:$D$164,3,FALSE)),"na",VLOOKUP(C51,[1]Currency!$B$120:$D$164,3,FALSE)/1000000),VLOOKUP(C51,[1]Currency!$B$3:$F$117,3,FALSE)/1000000)</f>
        <v>4137803.8342951802</v>
      </c>
      <c r="L51" s="34" t="str">
        <f>IF(ISERROR(VLOOKUP(C51,[1]Currency!$B$327:$D$338,3,FALSE)),"na",VLOOKUP(C51,[1]Currency!$B$327:$D$338,3,FALSE)/1000000)</f>
        <v>na</v>
      </c>
      <c r="M51" s="12">
        <f>IF(ISERROR(VLOOKUP(C51,[1]Currency!$B$167:$D$307,3,FALSE)),"na",VLOOKUP(C51,[1]Currency!$B$167:$D$307,3,FALSE)/1000000)</f>
        <v>8249810.5330269504</v>
      </c>
      <c r="N51" s="34" t="str">
        <f t="shared" si="3"/>
        <v>na</v>
      </c>
      <c r="O51" s="35">
        <f>VLOOKUP(C51,[1]Exchange!$B$4:$H$247,7,FALSE)</f>
        <v>74.3859833333333</v>
      </c>
      <c r="P51" s="34" t="str">
        <f t="shared" ref="P51:P64" si="21">IF(ISERROR(N51/O51),"na",N51/O51)</f>
        <v>na</v>
      </c>
      <c r="Q51" s="34"/>
      <c r="R51" s="34"/>
      <c r="S51" s="34"/>
      <c r="T51" s="14"/>
      <c r="U51" s="15"/>
      <c r="V51" s="15"/>
      <c r="W51" s="15"/>
      <c r="X51" s="12"/>
      <c r="Y51" s="16"/>
      <c r="Z51" s="15"/>
    </row>
    <row r="52" spans="1:26" s="3" customFormat="1">
      <c r="A52" s="1"/>
      <c r="B52" s="2">
        <f t="shared" si="12"/>
        <v>50</v>
      </c>
      <c r="C52" s="2" t="str">
        <f>VLOOKUP(D52,[1]GDP!$D$6:$I$197,6,FALSE)</f>
        <v>QAT</v>
      </c>
      <c r="D52" s="3" t="s">
        <v>76</v>
      </c>
      <c r="E52" s="2" t="s">
        <v>26</v>
      </c>
      <c r="F52" s="10" t="str">
        <f>IF(ISERROR(VLOOKUP(C52,[1]Interest!$B$3:$K$57,9,FALSE)),"na",VLOOKUP(C52,[1]Interest!$B$3:$K$57,9,FALSE))</f>
        <v>na</v>
      </c>
      <c r="G52" s="10">
        <f>VLOOKUP(C52,[1]Coupon!$C$5:$H$75,6,FALSE)</f>
        <v>3.5000000000000003E-2</v>
      </c>
      <c r="H52" s="10">
        <f t="shared" si="2"/>
        <v>3.5000000000000003E-2</v>
      </c>
      <c r="I52" s="11">
        <f>IF(ISERROR(VLOOKUP(C52,[1]Currency!$B$3:$F$117,4,FALSE)/1000000),"na",VLOOKUP(C52,[1]Currency!$B$3:$F$117,4,FALSE)/1000000)</f>
        <v>12340.44</v>
      </c>
      <c r="J52" s="11" t="str">
        <f>IF(ISERROR(VLOOKUP(C52,[1]Currency!$B$310:$D$324,3,FALSE)),"na",VLOOKUP(C52,[1]Currency!$B$310:$D$324,3,FALSE)/1000000)</f>
        <v>na</v>
      </c>
      <c r="K52" s="11">
        <f>IF(ISERROR(VLOOKUP(C52,[1]Currency!$B$3:$F$117,3,FALSE)),IF(ISERROR(VLOOKUP(C52,[1]Currency!$B$120:$D$164,3,FALSE)),"na",VLOOKUP(C52,[1]Currency!$B$120:$D$164,3,FALSE)/1000000),VLOOKUP(C52,[1]Currency!$B$3:$F$117,3,FALSE)/1000000)</f>
        <v>44038.847000000002</v>
      </c>
      <c r="L52" s="11" t="str">
        <f>IF(ISERROR(VLOOKUP(C52,[1]Currency!$B$327:$D$338,3,FALSE)),"na",VLOOKUP(C52,[1]Currency!$B$327:$D$338,3,FALSE)/1000000)</f>
        <v>na</v>
      </c>
      <c r="M52" s="12">
        <f>IF(ISERROR(VLOOKUP(C52,[1]Currency!$B$167:$D$307,3,FALSE)),"na",VLOOKUP(C52,[1]Currency!$B$167:$D$307,3,FALSE)/1000000)</f>
        <v>105931.3</v>
      </c>
      <c r="N52" s="11">
        <f t="shared" si="3"/>
        <v>431.91540000000003</v>
      </c>
      <c r="O52" s="13">
        <f>VLOOKUP(C52,[1]Exchange!$B$4:$H$247,7,FALSE)</f>
        <v>3.64</v>
      </c>
      <c r="P52" s="11">
        <f t="shared" si="21"/>
        <v>118.65807692307693</v>
      </c>
      <c r="Q52" s="11">
        <f t="shared" ref="Q52:Q63" si="22">P52/H52</f>
        <v>3390.2307692307691</v>
      </c>
      <c r="R52" s="11">
        <f>[1]GDP!E55</f>
        <v>202450</v>
      </c>
      <c r="S52" s="11">
        <f>VLOOKUP(C52,[1]GDP!$J$6:$L$251,3,FALSE)</f>
        <v>93714.063382521359</v>
      </c>
      <c r="T52" s="14">
        <f t="shared" si="16"/>
        <v>5.8611053061534662E-4</v>
      </c>
      <c r="U52" s="15">
        <f t="shared" si="17"/>
        <v>11.448003546425491</v>
      </c>
      <c r="V52" s="15">
        <f t="shared" si="18"/>
        <v>18.591756612048552</v>
      </c>
      <c r="W52" s="15">
        <f t="shared" si="19"/>
        <v>26.033758779424581</v>
      </c>
      <c r="X52" s="12">
        <f t="shared" si="7"/>
        <v>2160294.7593216733</v>
      </c>
      <c r="Y52" s="16">
        <f t="shared" ref="Y52:Y63" si="23">N52*1000000/X52</f>
        <v>199.93354987150934</v>
      </c>
      <c r="Z52" s="15">
        <f t="shared" si="11"/>
        <v>2.3008856770670536</v>
      </c>
    </row>
    <row r="53" spans="1:26" s="3" customFormat="1">
      <c r="A53" s="1"/>
      <c r="B53" s="2">
        <f t="shared" si="12"/>
        <v>51</v>
      </c>
      <c r="C53" s="2" t="str">
        <f>VLOOKUP(D53,[1]GDP!$D$6:$I$197,6,FALSE)</f>
        <v>PER</v>
      </c>
      <c r="D53" s="3" t="s">
        <v>77</v>
      </c>
      <c r="E53" s="2" t="s">
        <v>26</v>
      </c>
      <c r="F53" s="10" t="str">
        <f>IF(ISERROR(VLOOKUP(C53,[1]Interest!$B$3:$K$57,9,FALSE)),"na",VLOOKUP(C53,[1]Interest!$B$3:$K$57,9,FALSE))</f>
        <v>na</v>
      </c>
      <c r="G53" s="10">
        <f>VLOOKUP(C53,[1]Coupon!$C$5:$H$75,6,FALSE)</f>
        <v>7.3499999999999996E-2</v>
      </c>
      <c r="H53" s="10">
        <f t="shared" si="2"/>
        <v>7.3499999999999996E-2</v>
      </c>
      <c r="I53" s="11" t="str">
        <f>IF(ISERROR(VLOOKUP(C53,[1]Currency!$B$3:$F$117,4,FALSE)/1000000),"na",VLOOKUP(C53,[1]Currency!$B$3:$F$117,4,FALSE)/1000000)</f>
        <v>na</v>
      </c>
      <c r="J53" s="11" t="str">
        <f>IF(ISERROR(VLOOKUP(C53,[1]Currency!$B$310:$D$324,3,FALSE)),"na",VLOOKUP(C53,[1]Currency!$B$310:$D$324,3,FALSE)/1000000)</f>
        <v>na</v>
      </c>
      <c r="K53" s="11">
        <f>IF(ISERROR(VLOOKUP(C53,[1]Currency!$B$3:$F$117,3,FALSE)),IF(ISERROR(VLOOKUP(C53,[1]Currency!$B$120:$D$164,3,FALSE)),"na",VLOOKUP(C53,[1]Currency!$B$120:$D$164,3,FALSE)/1000000),VLOOKUP(C53,[1]Currency!$B$3:$F$117,3,FALSE)/1000000)</f>
        <v>51936.532902970001</v>
      </c>
      <c r="L53" s="11" t="str">
        <f>IF(ISERROR(VLOOKUP(C53,[1]Currency!$B$327:$D$338,3,FALSE)),"na",VLOOKUP(C53,[1]Currency!$B$327:$D$338,3,FALSE)/1000000)</f>
        <v>na</v>
      </c>
      <c r="M53" s="12" t="str">
        <f>IF(ISERROR(VLOOKUP(C53,[1]Currency!$B$167:$D$307,3,FALSE)),"na",VLOOKUP(C53,[1]Currency!$B$167:$D$307,3,FALSE)/1000000)</f>
        <v>na</v>
      </c>
      <c r="N53" s="11">
        <f t="shared" si="3"/>
        <v>3817.3351683682949</v>
      </c>
      <c r="O53" s="13">
        <f>VLOOKUP(C53,[1]Exchange!$B$4:$H$247,7,FALSE)</f>
        <v>2.8251249999999999</v>
      </c>
      <c r="P53" s="11">
        <f t="shared" si="21"/>
        <v>1351.209298126028</v>
      </c>
      <c r="Q53" s="11">
        <f t="shared" si="22"/>
        <v>18383.799974503781</v>
      </c>
      <c r="R53" s="11">
        <f>[1]GDP!E56</f>
        <v>202296</v>
      </c>
      <c r="S53" s="11">
        <f>VLOOKUP(C53,[1]GDP!$J$6:$L$251,3,FALSE)</f>
        <v>6661.5911122610723</v>
      </c>
      <c r="T53" s="14">
        <f t="shared" si="16"/>
        <v>6.6793673534129589E-3</v>
      </c>
      <c r="U53" s="15">
        <f t="shared" si="17"/>
        <v>8.8041136407459071</v>
      </c>
      <c r="V53" s="15">
        <f t="shared" si="18"/>
        <v>21.024265804818164</v>
      </c>
      <c r="W53" s="15">
        <f t="shared" si="19"/>
        <v>26.032997808309702</v>
      </c>
      <c r="X53" s="12">
        <f t="shared" si="7"/>
        <v>30367519.799836054</v>
      </c>
      <c r="Y53" s="16">
        <f t="shared" si="23"/>
        <v>125.70454200836328</v>
      </c>
      <c r="Z53" s="15">
        <f t="shared" si="11"/>
        <v>2.0993509700768223</v>
      </c>
    </row>
    <row r="54" spans="1:26" s="3" customFormat="1">
      <c r="A54" s="1"/>
      <c r="B54" s="2">
        <f t="shared" si="12"/>
        <v>52</v>
      </c>
      <c r="C54" s="2" t="str">
        <f>VLOOKUP(D54,[1]GDP!$D$6:$I$197,6,FALSE)</f>
        <v>CZE</v>
      </c>
      <c r="D54" s="3" t="s">
        <v>78</v>
      </c>
      <c r="E54" s="2" t="s">
        <v>26</v>
      </c>
      <c r="F54" s="10">
        <f>IF(ISERROR(VLOOKUP(C54,[1]Interest!$B$3:$K$57,9,FALSE)),"na",VLOOKUP(C54,[1]Interest!$B$3:$K$57,9,FALSE))</f>
        <v>2.2029185806444002E-2</v>
      </c>
      <c r="G54" s="10">
        <f>VLOOKUP(C54,[1]Coupon!$C$5:$H$75,6,FALSE)</f>
        <v>2.4E-2</v>
      </c>
      <c r="H54" s="10">
        <f t="shared" si="2"/>
        <v>2.2029185806444002E-2</v>
      </c>
      <c r="I54" s="11" t="str">
        <f>IF(ISERROR(VLOOKUP(C54,[1]Currency!$B$3:$F$117,4,FALSE)/1000000),"na",VLOOKUP(C54,[1]Currency!$B$3:$F$117,4,FALSE)/1000000)</f>
        <v>na</v>
      </c>
      <c r="J54" s="11">
        <f>IF(ISERROR(VLOOKUP(C54,[1]Currency!$B$310:$D$324,3,FALSE)),"na",VLOOKUP(C54,[1]Currency!$B$310:$D$324,3,FALSE)/1000000)</f>
        <v>441847</v>
      </c>
      <c r="K54" s="11" t="str">
        <f>IF(ISERROR(VLOOKUP(C54,[1]Currency!$B$3:$F$117,3,FALSE)),IF(ISERROR(VLOOKUP(C54,[1]Currency!$B$120:$D$164,3,FALSE)),"na",VLOOKUP(C54,[1]Currency!$B$120:$D$164,3,FALSE)/1000000),VLOOKUP(C54,[1]Currency!$B$3:$F$117,3,FALSE)/1000000)</f>
        <v>na</v>
      </c>
      <c r="L54" s="11" t="str">
        <f>IF(ISERROR(VLOOKUP(C54,[1]Currency!$B$327:$D$338,3,FALSE)),"na",VLOOKUP(C54,[1]Currency!$B$327:$D$338,3,FALSE)/1000000)</f>
        <v>na</v>
      </c>
      <c r="M54" s="12">
        <f>IF(ISERROR(VLOOKUP(C54,[1]Currency!$B$167:$D$307,3,FALSE)),"na",VLOOKUP(C54,[1]Currency!$B$167:$D$307,3,FALSE)/1000000)</f>
        <v>2511831.5</v>
      </c>
      <c r="N54" s="11">
        <f t="shared" si="3"/>
        <v>9733.529661019862</v>
      </c>
      <c r="O54" s="13">
        <f>VLOOKUP(C54,[1]Exchange!$B$4:$H$247,7,FALSE)</f>
        <v>19.09825</v>
      </c>
      <c r="P54" s="11">
        <f t="shared" si="21"/>
        <v>509.65557896769923</v>
      </c>
      <c r="Q54" s="11">
        <f t="shared" si="22"/>
        <v>23135.470527404341</v>
      </c>
      <c r="R54" s="11">
        <f>[1]GDP!E57</f>
        <v>198450</v>
      </c>
      <c r="S54" s="11">
        <f>VLOOKUP(C54,[1]GDP!$J$6:$L$251,3,FALSE)</f>
        <v>19844.761647883512</v>
      </c>
      <c r="T54" s="14">
        <f t="shared" si="16"/>
        <v>2.5681812999128204E-3</v>
      </c>
      <c r="U54" s="15">
        <f t="shared" si="17"/>
        <v>9.8956953544563753</v>
      </c>
      <c r="V54" s="15">
        <f t="shared" si="18"/>
        <v>20.049245720183549</v>
      </c>
      <c r="W54" s="15">
        <f t="shared" si="19"/>
        <v>26.013803016175487</v>
      </c>
      <c r="X54" s="12">
        <f t="shared" si="7"/>
        <v>10000120.108329199</v>
      </c>
      <c r="Y54" s="16">
        <f t="shared" si="23"/>
        <v>973.34127546255252</v>
      </c>
      <c r="Z54" s="15">
        <f t="shared" si="11"/>
        <v>2.9882651404364498</v>
      </c>
    </row>
    <row r="55" spans="1:26" s="3" customFormat="1">
      <c r="A55" s="1"/>
      <c r="B55" s="2">
        <f t="shared" si="12"/>
        <v>53</v>
      </c>
      <c r="C55" s="2" t="str">
        <f>VLOOKUP(D55,[1]GDP!$D$6:$I$197,6,FALSE)</f>
        <v>ROM</v>
      </c>
      <c r="D55" s="3" t="s">
        <v>79</v>
      </c>
      <c r="E55" s="2" t="s">
        <v>26</v>
      </c>
      <c r="F55" s="10">
        <f>IF(ISERROR(VLOOKUP(C55,[1]Interest!$B$3:$K$57,9,FALSE)),"na",VLOOKUP(C55,[1]Interest!$B$3:$K$57,9,FALSE))</f>
        <v>4.2483333333333304E-2</v>
      </c>
      <c r="G55" s="10">
        <f>VLOOKUP(C55,[1]Coupon!$C$5:$H$75,6,FALSE)</f>
        <v>2.8750000000000001E-2</v>
      </c>
      <c r="H55" s="10">
        <f t="shared" si="2"/>
        <v>4.2483333333333304E-2</v>
      </c>
      <c r="I55" s="11">
        <f>IF(ISERROR(VLOOKUP(C55,[1]Currency!$B$3:$F$117,4,FALSE)/1000000),"na",VLOOKUP(C55,[1]Currency!$B$3:$F$117,4,FALSE)/1000000)</f>
        <v>40316.705622000001</v>
      </c>
      <c r="J55" s="11" t="str">
        <f>IF(ISERROR(VLOOKUP(C55,[1]Currency!$B$310:$D$324,3,FALSE)),"na",VLOOKUP(C55,[1]Currency!$B$310:$D$324,3,FALSE)/1000000)</f>
        <v>na</v>
      </c>
      <c r="K55" s="11">
        <f>IF(ISERROR(VLOOKUP(C55,[1]Currency!$B$3:$F$117,3,FALSE)),IF(ISERROR(VLOOKUP(C55,[1]Currency!$B$120:$D$164,3,FALSE)),"na",VLOOKUP(C55,[1]Currency!$B$120:$D$164,3,FALSE)/1000000),VLOOKUP(C55,[1]Currency!$B$3:$F$117,3,FALSE)/1000000)</f>
        <v>68665.955883999995</v>
      </c>
      <c r="L55" s="11" t="str">
        <f>IF(ISERROR(VLOOKUP(C55,[1]Currency!$B$327:$D$338,3,FALSE)),"na",VLOOKUP(C55,[1]Currency!$B$327:$D$338,3,FALSE)/1000000)</f>
        <v>na</v>
      </c>
      <c r="M55" s="12">
        <f>IF(ISERROR(VLOOKUP(C55,[1]Currency!$B$167:$D$307,3,FALSE)),"na",VLOOKUP(C55,[1]Currency!$B$167:$D$307,3,FALSE)/1000000)</f>
        <v>100314</v>
      </c>
      <c r="N55" s="11">
        <f t="shared" si="3"/>
        <v>1712.7880438412988</v>
      </c>
      <c r="O55" s="13">
        <f>VLOOKUP(C55,[1]Exchange!$B$4:$H$247,7,FALSE)</f>
        <v>3.1779000000000002</v>
      </c>
      <c r="P55" s="11">
        <f t="shared" si="21"/>
        <v>538.96851500717412</v>
      </c>
      <c r="Q55" s="11">
        <f t="shared" si="22"/>
        <v>12686.587250070801</v>
      </c>
      <c r="R55" s="11">
        <f>[1]GDP!E58</f>
        <v>189638</v>
      </c>
      <c r="S55" s="11">
        <f>VLOOKUP(C55,[1]GDP!$J$6:$L$251,3,FALSE)</f>
        <v>9499.2056792451913</v>
      </c>
      <c r="T55" s="14">
        <f t="shared" si="16"/>
        <v>2.8420913266706785E-3</v>
      </c>
      <c r="U55" s="15">
        <f t="shared" si="17"/>
        <v>9.1589634613818625</v>
      </c>
      <c r="V55" s="15">
        <f t="shared" si="18"/>
        <v>20.105167713451305</v>
      </c>
      <c r="W55" s="15">
        <f t="shared" si="19"/>
        <v>25.968382828626467</v>
      </c>
      <c r="X55" s="12">
        <f t="shared" si="7"/>
        <v>19963563.944545381</v>
      </c>
      <c r="Y55" s="16">
        <f t="shared" si="23"/>
        <v>85.795705045405072</v>
      </c>
      <c r="Z55" s="15">
        <f t="shared" si="11"/>
        <v>1.9334655475017601</v>
      </c>
    </row>
    <row r="56" spans="1:26" s="3" customFormat="1">
      <c r="A56" s="1"/>
      <c r="B56" s="2">
        <f t="shared" si="12"/>
        <v>54</v>
      </c>
      <c r="C56" s="2" t="str">
        <f>VLOOKUP(D56,[1]GDP!$D$6:$I$197,6,FALSE)</f>
        <v>NZL</v>
      </c>
      <c r="D56" s="3" t="s">
        <v>80</v>
      </c>
      <c r="E56" s="2" t="s">
        <v>26</v>
      </c>
      <c r="F56" s="10">
        <f>IF(ISERROR(VLOOKUP(C56,[1]Interest!$B$3:$K$57,9,FALSE)),"na",VLOOKUP(C56,[1]Interest!$B$3:$K$57,9,FALSE))</f>
        <v>3.5185914349444097E-2</v>
      </c>
      <c r="G56" s="10">
        <f>VLOOKUP(C56,[1]Coupon!$C$5:$H$75,6,FALSE)</f>
        <v>5.5E-2</v>
      </c>
      <c r="H56" s="10">
        <f t="shared" si="2"/>
        <v>3.5185914349444097E-2</v>
      </c>
      <c r="I56" s="11" t="str">
        <f>IF(ISERROR(VLOOKUP(C56,[1]Currency!$B$3:$F$117,4,FALSE)/1000000),"na",VLOOKUP(C56,[1]Currency!$B$3:$F$117,4,FALSE)/1000000)</f>
        <v>na</v>
      </c>
      <c r="J56" s="11">
        <f>IF(ISERROR(VLOOKUP(C56,[1]Currency!$B$310:$D$324,3,FALSE)),"na",VLOOKUP(C56,[1]Currency!$B$310:$D$324,3,FALSE)/1000000)</f>
        <v>4883</v>
      </c>
      <c r="K56" s="11" t="str">
        <f>IF(ISERROR(VLOOKUP(C56,[1]Currency!$B$3:$F$117,3,FALSE)),IF(ISERROR(VLOOKUP(C56,[1]Currency!$B$120:$D$164,3,FALSE)),"na",VLOOKUP(C56,[1]Currency!$B$120:$D$164,3,FALSE)/1000000),VLOOKUP(C56,[1]Currency!$B$3:$F$117,3,FALSE)/1000000)</f>
        <v>na</v>
      </c>
      <c r="L56" s="11" t="str">
        <f>IF(ISERROR(VLOOKUP(C56,[1]Currency!$B$327:$D$338,3,FALSE)),"na",VLOOKUP(C56,[1]Currency!$B$327:$D$338,3,FALSE)/1000000)</f>
        <v>na</v>
      </c>
      <c r="M56" s="12">
        <f>IF(ISERROR(VLOOKUP(C56,[1]Currency!$B$167:$D$307,3,FALSE)),"na",VLOOKUP(C56,[1]Currency!$B$167:$D$307,3,FALSE)/1000000)</f>
        <v>39881</v>
      </c>
      <c r="N56" s="11">
        <f t="shared" si="3"/>
        <v>171.81281976833552</v>
      </c>
      <c r="O56" s="13">
        <f>VLOOKUP(C56,[1]Exchange!$B$4:$H$247,7,FALSE)</f>
        <v>1.38783382768108</v>
      </c>
      <c r="P56" s="11">
        <f t="shared" si="21"/>
        <v>123.79927361722847</v>
      </c>
      <c r="Q56" s="11">
        <f t="shared" si="22"/>
        <v>3518.4327565778995</v>
      </c>
      <c r="R56" s="11">
        <f>[1]GDP!E59</f>
        <v>185787</v>
      </c>
      <c r="S56" s="11">
        <f>VLOOKUP(C56,[1]GDP!$J$6:$L$251,3,FALSE)</f>
        <v>41555.834410645548</v>
      </c>
      <c r="T56" s="14">
        <f t="shared" si="16"/>
        <v>6.6635057144594863E-4</v>
      </c>
      <c r="U56" s="15">
        <f t="shared" si="17"/>
        <v>10.634793209454539</v>
      </c>
      <c r="V56" s="15">
        <f t="shared" si="18"/>
        <v>18.634172050808449</v>
      </c>
      <c r="W56" s="15">
        <f t="shared" si="19"/>
        <v>25.947866693171083</v>
      </c>
      <c r="X56" s="12">
        <f t="shared" si="7"/>
        <v>4470780.1596303908</v>
      </c>
      <c r="Y56" s="16">
        <f t="shared" si="23"/>
        <v>38.430165124142377</v>
      </c>
      <c r="Z56" s="15">
        <f t="shared" si="11"/>
        <v>1.5846722505156055</v>
      </c>
    </row>
    <row r="57" spans="1:26" s="3" customFormat="1">
      <c r="A57" s="1"/>
      <c r="B57" s="2">
        <f t="shared" si="12"/>
        <v>55</v>
      </c>
      <c r="C57" s="2" t="str">
        <f>VLOOKUP(D57,[1]GDP!$D$6:$I$197,6,FALSE)</f>
        <v>KWT</v>
      </c>
      <c r="D57" s="3" t="s">
        <v>81</v>
      </c>
      <c r="E57" s="2" t="s">
        <v>26</v>
      </c>
      <c r="F57" s="10" t="str">
        <f>IF(ISERROR(VLOOKUP(C57,[1]Interest!$B$3:$K$57,9,FALSE)),"na",VLOOKUP(C57,[1]Interest!$B$3:$K$57,9,FALSE))</f>
        <v>na</v>
      </c>
      <c r="G57" s="10">
        <f>VLOOKUP(C57,[1]Coupon!$C$5:$H$75,6,FALSE)</f>
        <v>3.125E-2</v>
      </c>
      <c r="H57" s="10">
        <f t="shared" si="2"/>
        <v>3.125E-2</v>
      </c>
      <c r="I57" s="11">
        <f>IF(ISERROR(VLOOKUP(C57,[1]Currency!$B$3:$F$117,4,FALSE)/1000000),"na",VLOOKUP(C57,[1]Currency!$B$3:$F$117,4,FALSE)/1000000)</f>
        <v>1481.2545</v>
      </c>
      <c r="J57" s="11" t="str">
        <f>IF(ISERROR(VLOOKUP(C57,[1]Currency!$B$310:$D$324,3,FALSE)),"na",VLOOKUP(C57,[1]Currency!$B$310:$D$324,3,FALSE)/1000000)</f>
        <v>na</v>
      </c>
      <c r="K57" s="11">
        <f>IF(ISERROR(VLOOKUP(C57,[1]Currency!$B$3:$F$117,3,FALSE)),IF(ISERROR(VLOOKUP(C57,[1]Currency!$B$120:$D$164,3,FALSE)),"na",VLOOKUP(C57,[1]Currency!$B$120:$D$164,3,FALSE)/1000000),VLOOKUP(C57,[1]Currency!$B$3:$F$117,3,FALSE)/1000000)</f>
        <v>6831.9065000000001</v>
      </c>
      <c r="L57" s="11" t="str">
        <f>IF(ISERROR(VLOOKUP(C57,[1]Currency!$B$327:$D$338,3,FALSE)),"na",VLOOKUP(C57,[1]Currency!$B$327:$D$338,3,FALSE)/1000000)</f>
        <v>na</v>
      </c>
      <c r="M57" s="12">
        <f>IF(ISERROR(VLOOKUP(C57,[1]Currency!$B$167:$D$307,3,FALSE)),"na",VLOOKUP(C57,[1]Currency!$B$167:$D$307,3,FALSE)/1000000)</f>
        <v>8676.5485000000008</v>
      </c>
      <c r="N57" s="11">
        <f t="shared" si="3"/>
        <v>46.289203125</v>
      </c>
      <c r="O57" s="13">
        <f>VLOOKUP(C57,[1]Exchange!$B$4:$H$247,7,FALSE)</f>
        <v>0.28660659166666702</v>
      </c>
      <c r="P57" s="11">
        <f t="shared" si="21"/>
        <v>161.50781060484428</v>
      </c>
      <c r="Q57" s="11">
        <f t="shared" si="22"/>
        <v>5168.249939355017</v>
      </c>
      <c r="R57" s="11">
        <f>[1]GDP!E60</f>
        <v>183219</v>
      </c>
      <c r="S57" s="11">
        <f>VLOOKUP(C57,[1]GDP!$J$6:$L$251,3,FALSE)</f>
        <v>52197.341335674661</v>
      </c>
      <c r="T57" s="14">
        <f t="shared" si="16"/>
        <v>8.815014305549331E-4</v>
      </c>
      <c r="U57" s="15">
        <f t="shared" si="17"/>
        <v>10.862786840306869</v>
      </c>
      <c r="V57" s="15">
        <f t="shared" si="18"/>
        <v>18.900064062335833</v>
      </c>
      <c r="W57" s="15">
        <f t="shared" si="19"/>
        <v>25.933947995599137</v>
      </c>
      <c r="X57" s="12">
        <f t="shared" si="7"/>
        <v>3510121.3071704404</v>
      </c>
      <c r="Y57" s="16">
        <f t="shared" si="23"/>
        <v>13.187351397355094</v>
      </c>
      <c r="Z57" s="15">
        <f t="shared" si="11"/>
        <v>1.1201575787898399</v>
      </c>
    </row>
    <row r="58" spans="1:26" s="3" customFormat="1">
      <c r="A58" s="1"/>
      <c r="B58" s="2">
        <f t="shared" si="12"/>
        <v>56</v>
      </c>
      <c r="C58" s="2" t="str">
        <f>VLOOKUP(D58,[1]GDP!$D$6:$I$197,6,FALSE)</f>
        <v>UKR</v>
      </c>
      <c r="D58" s="3" t="s">
        <v>82</v>
      </c>
      <c r="E58" s="2" t="s">
        <v>26</v>
      </c>
      <c r="F58" s="10" t="str">
        <f>IF(ISERROR(VLOOKUP(C58,[1]Interest!$B$3:$K$57,9,FALSE)),"na",VLOOKUP(C58,[1]Interest!$B$3:$K$57,9,FALSE))</f>
        <v>na</v>
      </c>
      <c r="G58" s="10">
        <f>VLOOKUP(C58,[1]Coupon!$C$5:$H$75,6,FALSE)</f>
        <v>7.4999999999999997E-2</v>
      </c>
      <c r="H58" s="10">
        <f t="shared" si="2"/>
        <v>7.4999999999999997E-2</v>
      </c>
      <c r="I58" s="11">
        <f>IF(ISERROR(VLOOKUP(C58,[1]Currency!$B$3:$F$117,4,FALSE)/1000000),"na",VLOOKUP(C58,[1]Currency!$B$3:$F$117,4,FALSE)/1000000)</f>
        <v>261870.28475070003</v>
      </c>
      <c r="J58" s="11" t="str">
        <f>IF(ISERROR(VLOOKUP(C58,[1]Currency!$B$310:$D$324,3,FALSE)),"na",VLOOKUP(C58,[1]Currency!$B$310:$D$324,3,FALSE)/1000000)</f>
        <v>na</v>
      </c>
      <c r="K58" s="11">
        <f>IF(ISERROR(VLOOKUP(C58,[1]Currency!$B$3:$F$117,3,FALSE)),IF(ISERROR(VLOOKUP(C58,[1]Currency!$B$120:$D$164,3,FALSE)),"na",VLOOKUP(C58,[1]Currency!$B$120:$D$164,3,FALSE)/1000000),VLOOKUP(C58,[1]Currency!$B$3:$F$117,3,FALSE)/1000000)</f>
        <v>307138.76896851003</v>
      </c>
      <c r="L58" s="11">
        <f>IF(ISERROR(VLOOKUP(C58,[1]Currency!$B$327:$D$338,3,FALSE)),"na",VLOOKUP(C58,[1]Currency!$B$327:$D$338,3,FALSE)/1000000)</f>
        <v>237776.61807714999</v>
      </c>
      <c r="M58" s="12">
        <f>IF(ISERROR(VLOOKUP(C58,[1]Currency!$B$167:$D$307,3,FALSE)),"na",VLOOKUP(C58,[1]Currency!$B$167:$D$307,3,FALSE)/1000000)</f>
        <v>383820.72166729998</v>
      </c>
      <c r="N58" s="11">
        <f t="shared" si="3"/>
        <v>19640.271356302503</v>
      </c>
      <c r="O58" s="13">
        <f>VLOOKUP(C58,[1]Exchange!$B$4:$H$247,7,FALSE)</f>
        <v>7.9356394166666702</v>
      </c>
      <c r="P58" s="11">
        <f t="shared" si="21"/>
        <v>2474.9450327913601</v>
      </c>
      <c r="Q58" s="11">
        <f t="shared" si="22"/>
        <v>32999.267103884806</v>
      </c>
      <c r="R58" s="11">
        <f>[1]GDP!E61</f>
        <v>177431</v>
      </c>
      <c r="S58" s="11">
        <f>VLOOKUP(C58,[1]GDP!$J$6:$L$251,3,FALSE)</f>
        <v>3900.4653757363785</v>
      </c>
      <c r="T58" s="14">
        <f t="shared" si="16"/>
        <v>1.3948774637979609E-2</v>
      </c>
      <c r="U58" s="15">
        <f t="shared" si="17"/>
        <v>8.2688511521107166</v>
      </c>
      <c r="V58" s="15">
        <f t="shared" si="18"/>
        <v>21.629484023747253</v>
      </c>
      <c r="W58" s="15">
        <f t="shared" si="19"/>
        <v>25.901847637891493</v>
      </c>
      <c r="X58" s="12">
        <f t="shared" si="7"/>
        <v>45489700.050600335</v>
      </c>
      <c r="Y58" s="16">
        <f t="shared" si="23"/>
        <v>431.75205232076058</v>
      </c>
      <c r="Z58" s="15">
        <f t="shared" si="11"/>
        <v>2.6352344106505279</v>
      </c>
    </row>
    <row r="59" spans="1:26" s="3" customFormat="1">
      <c r="A59" s="1"/>
      <c r="B59" s="25">
        <f t="shared" si="12"/>
        <v>57</v>
      </c>
      <c r="C59" s="25" t="str">
        <f>VLOOKUP(D59,[1]GDP!$D$6:$I$197,6,FALSE)</f>
        <v>VNM</v>
      </c>
      <c r="D59" s="1" t="s">
        <v>83</v>
      </c>
      <c r="E59" s="25" t="s">
        <v>26</v>
      </c>
      <c r="F59" s="26" t="str">
        <f>IF(ISERROR(VLOOKUP(C59,[1]Interest!$B$3:$K$57,9,FALSE)),"na",VLOOKUP(C59,[1]Interest!$B$3:$K$57,9,FALSE))</f>
        <v>na</v>
      </c>
      <c r="G59" s="26">
        <f>VLOOKUP(C59,[1]Coupon!$C$5:$H$75,6,FALSE)</f>
        <v>6.4000000000000001E-2</v>
      </c>
      <c r="H59" s="26">
        <f t="shared" si="2"/>
        <v>6.4000000000000001E-2</v>
      </c>
      <c r="I59" s="27" t="str">
        <f>IF(ISERROR(VLOOKUP(C59,[1]Currency!$B$3:$F$117,4,FALSE)/1000000),"na",VLOOKUP(C59,[1]Currency!$B$3:$F$117,4,FALSE)/1000000)</f>
        <v>na</v>
      </c>
      <c r="J59" s="27" t="str">
        <f>IF(ISERROR(VLOOKUP(C59,[1]Currency!$B$310:$D$324,3,FALSE)),"na",VLOOKUP(C59,[1]Currency!$B$310:$D$324,3,FALSE)/1000000)</f>
        <v>na</v>
      </c>
      <c r="K59" s="27" t="str">
        <f>IF(ISERROR(VLOOKUP(C59,[1]Currency!$B$3:$F$117,3,FALSE)),IF(ISERROR(VLOOKUP(C59,[1]Currency!$B$120:$D$164,3,FALSE)),"na",VLOOKUP(C59,[1]Currency!$B$120:$D$164,3,FALSE)/1000000),VLOOKUP(C59,[1]Currency!$B$3:$F$117,3,FALSE)/1000000)</f>
        <v>na</v>
      </c>
      <c r="L59" s="27">
        <f>IF(ISERROR(VLOOKUP(C59,[1]Currency!$B$327:$D$338,3,FALSE)),"na",VLOOKUP(C59,[1]Currency!$B$327:$D$338,3,FALSE)/1000000)</f>
        <v>506738830</v>
      </c>
      <c r="M59" s="28" t="str">
        <f>IF(ISERROR(VLOOKUP(C59,[1]Currency!$B$167:$D$307,3,FALSE)),"na",VLOOKUP(C59,[1]Currency!$B$167:$D$307,3,FALSE)/1000000)</f>
        <v>na</v>
      </c>
      <c r="N59" s="27">
        <f t="shared" si="3"/>
        <v>32431285.120000001</v>
      </c>
      <c r="O59" s="29">
        <f>VLOOKUP(C59,[1]Exchange!$B$4:$H$247,7,FALSE)</f>
        <v>18612.916666666701</v>
      </c>
      <c r="P59" s="27">
        <f t="shared" si="21"/>
        <v>1742.4074743793481</v>
      </c>
      <c r="Q59" s="27">
        <f t="shared" si="22"/>
        <v>27225.116787177314</v>
      </c>
      <c r="R59" s="27">
        <f>[1]GDP!E62</f>
        <v>171392</v>
      </c>
      <c r="S59" s="27">
        <f>VLOOKUP(C59,[1]GDP!$J$6:$L$251,3,FALSE)</f>
        <v>1910.5128175621251</v>
      </c>
      <c r="T59" s="30">
        <f t="shared" si="16"/>
        <v>1.0166212392523268E-2</v>
      </c>
      <c r="U59" s="24">
        <f t="shared" si="17"/>
        <v>7.5551269758736748</v>
      </c>
      <c r="V59" s="24">
        <f t="shared" si="18"/>
        <v>21.278533599837253</v>
      </c>
      <c r="W59" s="24">
        <f t="shared" si="19"/>
        <v>25.867219167575065</v>
      </c>
      <c r="X59" s="12">
        <f t="shared" si="7"/>
        <v>89709945.112381727</v>
      </c>
      <c r="Y59" s="16">
        <f t="shared" si="23"/>
        <v>361512.70719620417</v>
      </c>
      <c r="Z59" s="15">
        <f t="shared" si="11"/>
        <v>5.5581235673793739</v>
      </c>
    </row>
    <row r="60" spans="1:26" s="3" customFormat="1">
      <c r="A60" s="1"/>
      <c r="B60" s="2">
        <f t="shared" si="12"/>
        <v>58</v>
      </c>
      <c r="C60" s="2" t="str">
        <f>VLOOKUP(D60,[1]GDP!$D$6:$I$197,6,FALSE)</f>
        <v>HUN</v>
      </c>
      <c r="D60" s="3" t="s">
        <v>84</v>
      </c>
      <c r="E60" s="2" t="s">
        <v>26</v>
      </c>
      <c r="F60" s="10">
        <f>IF(ISERROR(VLOOKUP(C60,[1]Interest!$B$3:$K$57,9,FALSE)),"na",VLOOKUP(C60,[1]Interest!$B$3:$K$57,9,FALSE))</f>
        <v>5.9233333333333305E-2</v>
      </c>
      <c r="G60" s="10">
        <f>VLOOKUP(C60,[1]Coupon!$C$5:$H$75,6,FALSE)</f>
        <v>5.5E-2</v>
      </c>
      <c r="H60" s="10">
        <f t="shared" si="2"/>
        <v>5.9233333333333305E-2</v>
      </c>
      <c r="I60" s="11" t="str">
        <f>IF(ISERROR(VLOOKUP(C60,[1]Currency!$B$3:$F$117,4,FALSE)/1000000),"na",VLOOKUP(C60,[1]Currency!$B$3:$F$117,4,FALSE)/1000000)</f>
        <v>na</v>
      </c>
      <c r="J60" s="11">
        <f>IF(ISERROR(VLOOKUP(C60,[1]Currency!$B$310:$D$324,3,FALSE)),"na",VLOOKUP(C60,[1]Currency!$B$310:$D$324,3,FALSE)/1000000)</f>
        <v>3188994</v>
      </c>
      <c r="K60" s="11">
        <f>IF(ISERROR(VLOOKUP(C60,[1]Currency!$B$3:$F$117,3,FALSE)),IF(ISERROR(VLOOKUP(C60,[1]Currency!$B$120:$D$164,3,FALSE)),"na",VLOOKUP(C60,[1]Currency!$B$120:$D$164,3,FALSE)/1000000),VLOOKUP(C60,[1]Currency!$B$3:$F$117,3,FALSE)/1000000)</f>
        <v>3795900</v>
      </c>
      <c r="L60" s="11" t="str">
        <f>IF(ISERROR(VLOOKUP(C60,[1]Currency!$B$327:$D$338,3,FALSE)),"na",VLOOKUP(C60,[1]Currency!$B$327:$D$338,3,FALSE)/1000000)</f>
        <v>na</v>
      </c>
      <c r="M60" s="12">
        <f>IF(ISERROR(VLOOKUP(C60,[1]Currency!$B$167:$D$307,3,FALSE)),"na",VLOOKUP(C60,[1]Currency!$B$167:$D$307,3,FALSE)/1000000)</f>
        <v>8898600</v>
      </c>
      <c r="N60" s="11">
        <f t="shared" si="3"/>
        <v>188894.74459999992</v>
      </c>
      <c r="O60" s="13">
        <f>VLOOKUP(C60,[1]Exchange!$B$4:$H$247,7,FALSE)</f>
        <v>207.944166666667</v>
      </c>
      <c r="P60" s="11">
        <f t="shared" si="21"/>
        <v>908.39164968160333</v>
      </c>
      <c r="Q60" s="11">
        <f t="shared" si="22"/>
        <v>15335.81850897474</v>
      </c>
      <c r="R60" s="11">
        <f>[1]GDP!E63</f>
        <v>129989</v>
      </c>
      <c r="S60" s="11">
        <f>VLOOKUP(C60,[1]GDP!$J$6:$L$251,3,FALSE)</f>
        <v>13480.910258372789</v>
      </c>
      <c r="T60" s="14">
        <f t="shared" si="16"/>
        <v>6.9882193853449395E-3</v>
      </c>
      <c r="U60" s="15">
        <f t="shared" si="17"/>
        <v>9.5090299087719998</v>
      </c>
      <c r="V60" s="15">
        <f t="shared" si="18"/>
        <v>20.627186175817016</v>
      </c>
      <c r="W60" s="15">
        <f t="shared" si="19"/>
        <v>25.590715668437294</v>
      </c>
      <c r="X60" s="12">
        <f t="shared" si="7"/>
        <v>9642449.7684988156</v>
      </c>
      <c r="Y60" s="16">
        <f t="shared" si="23"/>
        <v>19589.912225117867</v>
      </c>
      <c r="Z60" s="15">
        <f t="shared" si="11"/>
        <v>4.2920324900921143</v>
      </c>
    </row>
    <row r="61" spans="1:26" s="3" customFormat="1">
      <c r="A61" s="1"/>
      <c r="B61" s="25">
        <f t="shared" si="12"/>
        <v>59</v>
      </c>
      <c r="C61" s="25" t="str">
        <f>VLOOKUP(D61,[1]GDP!$D$6:$I$197,6,FALSE)</f>
        <v>BGD</v>
      </c>
      <c r="D61" s="1" t="s">
        <v>85</v>
      </c>
      <c r="E61" s="25" t="s">
        <v>26</v>
      </c>
      <c r="F61" s="26" t="str">
        <f>IF(ISERROR(VLOOKUP(C61,[1]Interest!$B$3:$K$57,9,FALSE)),"na",VLOOKUP(C61,[1]Interest!$B$3:$K$57,9,FALSE))</f>
        <v>na</v>
      </c>
      <c r="G61" s="26">
        <f>VLOOKUP(C61,[1]Coupon!$C$5:$H$75,6,FALSE)</f>
        <v>0.11</v>
      </c>
      <c r="H61" s="26">
        <f t="shared" si="2"/>
        <v>0.11</v>
      </c>
      <c r="I61" s="27">
        <f>IF(ISERROR(VLOOKUP(C61,[1]Currency!$B$3:$F$117,4,FALSE)/1000000),"na",VLOOKUP(C61,[1]Currency!$B$3:$F$117,4,FALSE)/1000000)</f>
        <v>819032</v>
      </c>
      <c r="J61" s="27">
        <f>IF(ISERROR(VLOOKUP(C61,[1]Currency!$B$310:$D$324,3,FALSE)),"na",VLOOKUP(C61,[1]Currency!$B$310:$D$324,3,FALSE)/1000000)</f>
        <v>746382.61699999997</v>
      </c>
      <c r="K61" s="27">
        <f>IF(ISERROR(VLOOKUP(C61,[1]Currency!$B$3:$F$117,3,FALSE)),IF(ISERROR(VLOOKUP(C61,[1]Currency!$B$120:$D$164,3,FALSE)),"na",VLOOKUP(C61,[1]Currency!$B$120:$D$164,3,FALSE)/1000000),VLOOKUP(C61,[1]Currency!$B$3:$F$117,3,FALSE)/1000000)</f>
        <v>1204540</v>
      </c>
      <c r="L61" s="27" t="str">
        <f>IF(ISERROR(VLOOKUP(C61,[1]Currency!$B$327:$D$338,3,FALSE)),"na",VLOOKUP(C61,[1]Currency!$B$327:$D$338,3,FALSE)/1000000)</f>
        <v>na</v>
      </c>
      <c r="M61" s="12">
        <f>IF(ISERROR(VLOOKUP(C61,[1]Currency!$B$167:$D$307,3,FALSE)),"na",VLOOKUP(C61,[1]Currency!$B$167:$D$307,3,FALSE)/1000000)</f>
        <v>1286351</v>
      </c>
      <c r="N61" s="27">
        <f t="shared" si="3"/>
        <v>90093.52</v>
      </c>
      <c r="O61" s="29">
        <f>VLOOKUP(C61,[1]Exchange!$B$4:$H$247,7,FALSE)</f>
        <v>69.649291666666699</v>
      </c>
      <c r="P61" s="27">
        <f t="shared" si="21"/>
        <v>1293.5310301672123</v>
      </c>
      <c r="Q61" s="27">
        <f t="shared" si="22"/>
        <v>11759.373001520111</v>
      </c>
      <c r="R61" s="27">
        <f>[1]GDP!E64</f>
        <v>129857</v>
      </c>
      <c r="S61" s="27">
        <f>VLOOKUP(C61,[1]GDP!$J$6:$L$251,3,FALSE)</f>
        <v>957.82426602890291</v>
      </c>
      <c r="T61" s="14">
        <f t="shared" si="16"/>
        <v>9.9611960092040649E-3</v>
      </c>
      <c r="U61" s="15">
        <f t="shared" si="17"/>
        <v>6.8646643227607917</v>
      </c>
      <c r="V61" s="15">
        <f t="shared" si="18"/>
        <v>20.980641548608542</v>
      </c>
      <c r="W61" s="15">
        <f t="shared" si="19"/>
        <v>25.58969968195796</v>
      </c>
      <c r="X61" s="12">
        <f t="shared" si="7"/>
        <v>135574974.03817236</v>
      </c>
      <c r="Y61" s="16">
        <f t="shared" si="23"/>
        <v>664.52913333867468</v>
      </c>
      <c r="Z61" s="15">
        <f t="shared" si="11"/>
        <v>2.8225140254155097</v>
      </c>
    </row>
    <row r="62" spans="1:26" s="3" customFormat="1">
      <c r="A62" s="1"/>
      <c r="B62" s="2">
        <f t="shared" si="12"/>
        <v>60</v>
      </c>
      <c r="C62" s="2" t="str">
        <f>VLOOKUP(D62,[1]GDP!$D$6:$I$197,6,FALSE)</f>
        <v>AGO</v>
      </c>
      <c r="D62" s="3" t="s">
        <v>86</v>
      </c>
      <c r="E62" s="2" t="s">
        <v>26</v>
      </c>
      <c r="F62" s="10">
        <f>IF(ISERROR(VLOOKUP(C62,[1]Interest!$B$3:$K$57,9,FALSE)),"na",VLOOKUP(C62,[1]Interest!$B$3:$K$57,9,FALSE))</f>
        <v>8.2500000000000004E-2</v>
      </c>
      <c r="G62" s="10">
        <f>VLOOKUP(C62,[1]Coupon!$C$5:$H$75,6,FALSE)</f>
        <v>7.7499999999999999E-2</v>
      </c>
      <c r="H62" s="10">
        <f t="shared" si="2"/>
        <v>8.2500000000000004E-2</v>
      </c>
      <c r="I62" s="11">
        <f>IF(ISERROR(VLOOKUP(C62,[1]Currency!$B$3:$F$117,4,FALSE)/1000000),"na",VLOOKUP(C62,[1]Currency!$B$3:$F$117,4,FALSE)/1000000)</f>
        <v>410181.67052479996</v>
      </c>
      <c r="J62" s="11" t="str">
        <f>IF(ISERROR(VLOOKUP(C62,[1]Currency!$B$310:$D$324,3,FALSE)),"na",VLOOKUP(C62,[1]Currency!$B$310:$D$324,3,FALSE)/1000000)</f>
        <v>na</v>
      </c>
      <c r="K62" s="11">
        <f>IF(ISERROR(VLOOKUP(C62,[1]Currency!$B$3:$F$117,3,FALSE)),IF(ISERROR(VLOOKUP(C62,[1]Currency!$B$120:$D$164,3,FALSE)),"na",VLOOKUP(C62,[1]Currency!$B$120:$D$164,3,FALSE)/1000000),VLOOKUP(C62,[1]Currency!$B$3:$F$117,3,FALSE)/1000000)</f>
        <v>1160258.4437034</v>
      </c>
      <c r="L62" s="11" t="str">
        <f>IF(ISERROR(VLOOKUP(C62,[1]Currency!$B$327:$D$338,3,FALSE)),"na",VLOOKUP(C62,[1]Currency!$B$327:$D$338,3,FALSE)/1000000)</f>
        <v>na</v>
      </c>
      <c r="M62" s="12">
        <f>IF(ISERROR(VLOOKUP(C62,[1]Currency!$B$167:$D$307,3,FALSE)),"na",VLOOKUP(C62,[1]Currency!$B$167:$D$307,3,FALSE)/1000000)</f>
        <v>2587093.1465814398</v>
      </c>
      <c r="N62" s="11">
        <f t="shared" si="3"/>
        <v>33839.987818296002</v>
      </c>
      <c r="O62" s="13">
        <f>VLOOKUP(C62,[1]Exchange!$B$4:$H$247,7,FALSE)</f>
        <v>91.905720340501802</v>
      </c>
      <c r="P62" s="11">
        <f t="shared" si="21"/>
        <v>368.20328150328533</v>
      </c>
      <c r="Q62" s="11">
        <f t="shared" si="22"/>
        <v>4463.0700788277009</v>
      </c>
      <c r="R62" s="11">
        <f>[1]GDP!E65</f>
        <v>121704</v>
      </c>
      <c r="S62" s="11">
        <f>VLOOKUP(C62,[1]GDP!$J$6:$L$251,3,FALSE)</f>
        <v>5783.3667595864054</v>
      </c>
      <c r="T62" s="14">
        <f t="shared" si="16"/>
        <v>3.0253999992053285E-3</v>
      </c>
      <c r="U62" s="15">
        <f t="shared" si="17"/>
        <v>8.6627412764457681</v>
      </c>
      <c r="V62" s="15">
        <f t="shared" si="18"/>
        <v>19.724145739008396</v>
      </c>
      <c r="W62" s="15">
        <f t="shared" si="19"/>
        <v>25.524857704107237</v>
      </c>
      <c r="X62" s="12">
        <f t="shared" si="7"/>
        <v>21043797.680350401</v>
      </c>
      <c r="Y62" s="16">
        <f t="shared" si="23"/>
        <v>1608.0741856729603</v>
      </c>
      <c r="Z62" s="15">
        <f t="shared" si="11"/>
        <v>3.2063060802863257</v>
      </c>
    </row>
    <row r="63" spans="1:26" s="3" customFormat="1">
      <c r="A63" s="1"/>
      <c r="B63" s="2">
        <f t="shared" si="12"/>
        <v>61</v>
      </c>
      <c r="C63" s="2" t="str">
        <f>VLOOKUP(D63,[1]GDP!$D$6:$I$197,6,FALSE)</f>
        <v>MAR</v>
      </c>
      <c r="D63" s="3" t="s">
        <v>87</v>
      </c>
      <c r="E63" s="2" t="s">
        <v>26</v>
      </c>
      <c r="F63" s="10" t="str">
        <f>IF(ISERROR(VLOOKUP(C63,[1]Interest!$B$3:$K$57,9,FALSE)),"na",VLOOKUP(C63,[1]Interest!$B$3:$K$57,9,FALSE))</f>
        <v>na</v>
      </c>
      <c r="G63" s="10">
        <f>VLOOKUP(C63,[1]Coupon!$C$5:$H$75,6,FALSE)</f>
        <v>4.5499999999999999E-2</v>
      </c>
      <c r="H63" s="10">
        <f t="shared" si="2"/>
        <v>4.5499999999999999E-2</v>
      </c>
      <c r="I63" s="11">
        <f>IF(ISERROR(VLOOKUP(C63,[1]Currency!$B$3:$F$117,4,FALSE)/1000000),"na",VLOOKUP(C63,[1]Currency!$B$3:$F$117,4,FALSE)/1000000)</f>
        <v>182079.8419</v>
      </c>
      <c r="J63" s="11" t="str">
        <f>IF(ISERROR(VLOOKUP(C63,[1]Currency!$B$310:$D$324,3,FALSE)),"na",VLOOKUP(C63,[1]Currency!$B$310:$D$324,3,FALSE)/1000000)</f>
        <v>na</v>
      </c>
      <c r="K63" s="11">
        <f>IF(ISERROR(VLOOKUP(C63,[1]Currency!$B$3:$F$117,3,FALSE)),IF(ISERROR(VLOOKUP(C63,[1]Currency!$B$120:$D$164,3,FALSE)),"na",VLOOKUP(C63,[1]Currency!$B$120:$D$164,3,FALSE)/1000000),VLOOKUP(C63,[1]Currency!$B$3:$F$117,3,FALSE)/1000000)</f>
        <v>205097.96460000001</v>
      </c>
      <c r="L63" s="11" t="str">
        <f>IF(ISERROR(VLOOKUP(C63,[1]Currency!$B$327:$D$338,3,FALSE)),"na",VLOOKUP(C63,[1]Currency!$B$327:$D$338,3,FALSE)/1000000)</f>
        <v>na</v>
      </c>
      <c r="M63" s="12">
        <f>IF(ISERROR(VLOOKUP(C63,[1]Currency!$B$167:$D$307,3,FALSE)),"na",VLOOKUP(C63,[1]Currency!$B$167:$D$307,3,FALSE)/1000000)</f>
        <v>628940.99699999997</v>
      </c>
      <c r="N63" s="11">
        <f t="shared" si="3"/>
        <v>8284.6328064499994</v>
      </c>
      <c r="O63" s="13">
        <f>VLOOKUP(C63,[1]Exchange!$B$4:$H$247,7,FALSE)</f>
        <v>8.4171570833333291</v>
      </c>
      <c r="P63" s="11">
        <f t="shared" si="21"/>
        <v>984.25545875272553</v>
      </c>
      <c r="Q63" s="11">
        <f t="shared" si="22"/>
        <v>21631.988104455508</v>
      </c>
      <c r="R63" s="11">
        <f>[1]GDP!E66</f>
        <v>104374</v>
      </c>
      <c r="S63" s="11">
        <f>VLOOKUP(C63,[1]GDP!$J$6:$L$251,3,FALSE)</f>
        <v>3092.6065450957699</v>
      </c>
      <c r="T63" s="14">
        <f t="shared" si="16"/>
        <v>9.4300827672861593E-3</v>
      </c>
      <c r="U63" s="15">
        <f t="shared" si="17"/>
        <v>8.0367695564122936</v>
      </c>
      <c r="V63" s="15">
        <f t="shared" si="18"/>
        <v>20.707396033876602</v>
      </c>
      <c r="W63" s="15">
        <f t="shared" si="19"/>
        <v>25.371246439233211</v>
      </c>
      <c r="X63" s="12">
        <f t="shared" si="7"/>
        <v>33749524.382762313</v>
      </c>
      <c r="Y63" s="16">
        <f t="shared" si="23"/>
        <v>245.47406098206838</v>
      </c>
      <c r="Z63" s="15">
        <f t="shared" si="11"/>
        <v>2.3900056073855738</v>
      </c>
    </row>
    <row r="64" spans="1:26" s="3" customFormat="1" hidden="1">
      <c r="A64" s="1"/>
      <c r="B64" s="31">
        <f t="shared" si="12"/>
        <v>62</v>
      </c>
      <c r="C64" s="31" t="str">
        <f>VLOOKUP(D64,[1]GDP!$D$6:$I$197,6,FALSE)</f>
        <v>PRI</v>
      </c>
      <c r="D64" s="32" t="s">
        <v>88</v>
      </c>
      <c r="E64" s="31" t="s">
        <v>26</v>
      </c>
      <c r="F64" s="33" t="str">
        <f>IF(ISERROR(VLOOKUP(C64,[1]Interest!$B$3:$K$57,9,FALSE)),"na",VLOOKUP(C64,[1]Interest!$B$3:$K$57,9,FALSE))</f>
        <v>na</v>
      </c>
      <c r="G64" s="33" t="str">
        <f>VLOOKUP(C64,[1]Coupon!$C$5:$H$75,6,FALSE)</f>
        <v>na</v>
      </c>
      <c r="H64" s="33" t="str">
        <f t="shared" si="2"/>
        <v>na</v>
      </c>
      <c r="I64" s="34" t="str">
        <f>IF(ISERROR(VLOOKUP(C64,[1]Currency!$B$3:$F$117,4,FALSE)/1000000),"na",VLOOKUP(C64,[1]Currency!$B$3:$F$117,4,FALSE)/1000000)</f>
        <v>na</v>
      </c>
      <c r="J64" s="34" t="str">
        <f>IF(ISERROR(VLOOKUP(C64,[1]Currency!$B$310:$D$324,3,FALSE)),"na",VLOOKUP(C64,[1]Currency!$B$310:$D$324,3,FALSE)/1000000)</f>
        <v>na</v>
      </c>
      <c r="K64" s="34" t="str">
        <f>IF(ISERROR(VLOOKUP(C64,[1]Currency!$B$3:$F$117,3,FALSE)),IF(ISERROR(VLOOKUP(C64,[1]Currency!$B$120:$D$164,3,FALSE)),"na",VLOOKUP(C64,[1]Currency!$B$120:$D$164,3,FALSE)/1000000),VLOOKUP(C64,[1]Currency!$B$3:$F$117,3,FALSE)/1000000)</f>
        <v>na</v>
      </c>
      <c r="L64" s="34" t="str">
        <f>IF(ISERROR(VLOOKUP(C64,[1]Currency!$B$327:$D$338,3,FALSE)),"na",VLOOKUP(C64,[1]Currency!$B$327:$D$338,3,FALSE)/1000000)</f>
        <v>na</v>
      </c>
      <c r="M64" s="12" t="str">
        <f>IF(ISERROR(VLOOKUP(C64,[1]Currency!$B$167:$D$307,3,FALSE)),"na",VLOOKUP(C64,[1]Currency!$B$167:$D$307,3,FALSE)/1000000)</f>
        <v>na</v>
      </c>
      <c r="N64" s="34" t="str">
        <f t="shared" si="3"/>
        <v>na</v>
      </c>
      <c r="O64" s="35">
        <f>VLOOKUP(C64,[1]Exchange!$B$4:$H$247,7,FALSE)</f>
        <v>1</v>
      </c>
      <c r="P64" s="34" t="str">
        <f t="shared" si="21"/>
        <v>na</v>
      </c>
      <c r="Q64" s="34"/>
      <c r="R64" s="34"/>
      <c r="S64" s="34"/>
      <c r="T64" s="14"/>
      <c r="U64" s="15"/>
      <c r="V64" s="15"/>
      <c r="W64" s="15"/>
      <c r="X64" s="12"/>
      <c r="Y64" s="16"/>
      <c r="Z64" s="15"/>
    </row>
    <row r="65" spans="1:27">
      <c r="B65" s="17">
        <f t="shared" si="12"/>
        <v>63</v>
      </c>
      <c r="C65" s="17" t="str">
        <f>VLOOKUP(D65,[1]GDP!$D$6:$I$197,6,FALSE)</f>
        <v>SVK</v>
      </c>
      <c r="D65" s="18" t="s">
        <v>89</v>
      </c>
      <c r="E65" s="17" t="s">
        <v>30</v>
      </c>
      <c r="F65" s="19">
        <f>IF(ISERROR(VLOOKUP(C65,[1]Interest!$B$3:$K$57,9,FALSE)),"na",VLOOKUP(C65,[1]Interest!$B$3:$K$57,9,FALSE))</f>
        <v>3.1875000000000001E-2</v>
      </c>
      <c r="G65" s="19">
        <f>VLOOKUP(C65,[1]Coupon!$C$5:$H$75,6,FALSE)</f>
        <v>3.3750000000000002E-2</v>
      </c>
      <c r="H65" s="19">
        <f t="shared" si="2"/>
        <v>3.1875000000000001E-2</v>
      </c>
      <c r="I65" s="20" t="str">
        <f>IF(ISERROR(VLOOKUP(C65,[1]Currency!$B$3:$F$117,4,FALSE)/1000000),"na",VLOOKUP(C65,[1]Currency!$B$3:$F$117,4,FALSE)/1000000)</f>
        <v>na</v>
      </c>
      <c r="J65" s="20" t="str">
        <f>IF(ISERROR(VLOOKUP(C65,[1]Currency!$B$310:$D$324,3,FALSE)),"na",VLOOKUP(C65,[1]Currency!$B$310:$D$324,3,FALSE)/1000000)</f>
        <v>na</v>
      </c>
      <c r="K65" s="20" t="str">
        <f>IF(ISERROR(VLOOKUP(C65,[1]Currency!$B$3:$F$117,3,FALSE)),IF(ISERROR(VLOOKUP(C65,[1]Currency!$B$120:$D$164,3,FALSE)),"na",VLOOKUP(C65,[1]Currency!$B$120:$D$164,3,FALSE)/1000000),VLOOKUP(C65,[1]Currency!$B$3:$F$117,3,FALSE)/1000000)</f>
        <v>na</v>
      </c>
      <c r="L65" s="20" t="str">
        <f>IF(ISERROR(VLOOKUP(C65,[1]Currency!$B$327:$D$338,3,FALSE)),"na",VLOOKUP(C65,[1]Currency!$B$327:$D$338,3,FALSE)/1000000)</f>
        <v>na</v>
      </c>
      <c r="M65" s="21">
        <f>IF(ISERROR(VLOOKUP(C65,[1]Currency!$B$167:$D$307,3,FALSE)),"na",VLOOKUP(C65,[1]Currency!$B$167:$D$307,3,FALSE)/1000000)</f>
        <v>0</v>
      </c>
      <c r="N65" s="20">
        <f>IF(ISERROR(VLOOKUP(C65,[1]EU!$C$3:$K$20,9,FALSE)),"na",VLOOKUP(C65,[1]EU!$C$3:$K$20,9,FALSE)/1000000)</f>
        <v>318.07605352407069</v>
      </c>
      <c r="O65" s="22">
        <f>VLOOKUP(C65,[1]Exchange!$B$4:$H$247,7,FALSE)</f>
        <v>0.75315918184727004</v>
      </c>
      <c r="P65" s="20">
        <f>N65/O65</f>
        <v>422.32248001534953</v>
      </c>
      <c r="Q65" s="20">
        <f t="shared" ref="Q65:Q67" si="24">P65/H65</f>
        <v>13249.332706363906</v>
      </c>
      <c r="R65" s="20">
        <f>[1]GDP!E68</f>
        <v>95770</v>
      </c>
      <c r="S65" s="20">
        <f>VLOOKUP(C65,[1]GDP!$J$6:$L$251,3,FALSE)</f>
        <v>18046.843178790612</v>
      </c>
      <c r="T65" s="23">
        <f t="shared" si="16"/>
        <v>4.4097575442763864E-3</v>
      </c>
      <c r="U65" s="24">
        <f t="shared" si="17"/>
        <v>9.8007260553236435</v>
      </c>
      <c r="V65" s="24">
        <f t="shared" si="18"/>
        <v>19.861279750823041</v>
      </c>
      <c r="W65" s="24">
        <f t="shared" si="19"/>
        <v>25.285215320479939</v>
      </c>
      <c r="X65" s="12">
        <f t="shared" si="7"/>
        <v>5306745.2878713338</v>
      </c>
      <c r="Y65" s="16">
        <f>N65*1000000/X65</f>
        <v>59.938066794168449</v>
      </c>
      <c r="Z65" s="15">
        <f t="shared" si="11"/>
        <v>1.777702731366307</v>
      </c>
    </row>
    <row r="66" spans="1:27" s="3" customFormat="1">
      <c r="A66" s="1"/>
      <c r="B66" s="2">
        <f t="shared" si="12"/>
        <v>64</v>
      </c>
      <c r="C66" s="2" t="str">
        <f>VLOOKUP(D66,[1]GDP!$D$6:$I$197,6,FALSE)</f>
        <v>ECU</v>
      </c>
      <c r="D66" s="3" t="s">
        <v>90</v>
      </c>
      <c r="E66" s="2" t="s">
        <v>26</v>
      </c>
      <c r="F66" s="10" t="str">
        <f>IF(ISERROR(VLOOKUP(C66,[1]Interest!$B$3:$K$57,9,FALSE)),"na",VLOOKUP(C66,[1]Interest!$B$3:$K$57,9,FALSE))</f>
        <v>na</v>
      </c>
      <c r="G66" s="10">
        <f>VLOOKUP(C66,[1]Coupon!$C$5:$H$75,6,FALSE)</f>
        <v>6.5000000000000002E-2</v>
      </c>
      <c r="H66" s="10">
        <f t="shared" si="2"/>
        <v>6.5000000000000002E-2</v>
      </c>
      <c r="I66" s="11" t="s">
        <v>91</v>
      </c>
      <c r="J66" s="11" t="str">
        <f>IF(ISERROR(VLOOKUP(C66,[1]Currency!$B$310:$D$324,3,FALSE)),"na",VLOOKUP(C66,[1]Currency!$B$310:$D$324,3,FALSE)/1000000)</f>
        <v>na</v>
      </c>
      <c r="K66" s="11">
        <f>IF(ISERROR(VLOOKUP(C66,[1]Currency!$B$3:$F$117,3,FALSE)),IF(ISERROR(VLOOKUP(C66,[1]Currency!$B$120:$D$164,3,FALSE)),"na",VLOOKUP(C66,[1]Currency!$B$120:$D$164,3,FALSE)/1000000),VLOOKUP(C66,[1]Currency!$B$3:$F$117,3,FALSE)/1000000)</f>
        <v>4852.9957219999997</v>
      </c>
      <c r="L66" s="11" t="str">
        <f>IF(ISERROR(VLOOKUP(C66,[1]Currency!$B$327:$D$338,3,FALSE)),"na",VLOOKUP(C66,[1]Currency!$B$327:$D$338,3,FALSE)/1000000)</f>
        <v>na</v>
      </c>
      <c r="M66" s="12">
        <f>IF(ISERROR(VLOOKUP(C66,[1]Currency!$B$167:$D$307,3,FALSE)),"na",VLOOKUP(C66,[1]Currency!$B$167:$D$307,3,FALSE)/1000000)</f>
        <v>16272.4262</v>
      </c>
      <c r="N66" s="11">
        <f>IF(ISERROR(I66*H66),IF(ISERROR(H66*J66),IF(ISERROR(K66*H66),IF(ISERROR(L66*H66),"na",L66*H66),K66*H66),H66*J66),I66*H66)</f>
        <v>315.44472193000001</v>
      </c>
      <c r="O66" s="13">
        <f>VLOOKUP(C66,[1]Exchange!$B$4:$H$247,7,FALSE)</f>
        <v>1</v>
      </c>
      <c r="P66" s="11">
        <f t="shared" ref="P66:P72" si="25">IF(ISERROR(N66/O66),"na",N66/O66)</f>
        <v>315.44472193000001</v>
      </c>
      <c r="Q66" s="11">
        <f t="shared" si="24"/>
        <v>4852.9957219999997</v>
      </c>
      <c r="R66" s="11">
        <f>[1]GDP!E69</f>
        <v>90023</v>
      </c>
      <c r="S66" s="11">
        <f>VLOOKUP(C66,[1]GDP!$J$6:$L$251,3,FALSE)</f>
        <v>6002.8854588909635</v>
      </c>
      <c r="T66" s="14">
        <f t="shared" si="16"/>
        <v>3.5040458763871455E-3</v>
      </c>
      <c r="U66" s="15">
        <f t="shared" si="17"/>
        <v>8.6999955424252882</v>
      </c>
      <c r="V66" s="15">
        <f t="shared" si="18"/>
        <v>19.569494016766015</v>
      </c>
      <c r="W66" s="15">
        <f t="shared" si="19"/>
        <v>25.223331030183473</v>
      </c>
      <c r="X66" s="12">
        <f t="shared" si="7"/>
        <v>14996621.31095065</v>
      </c>
      <c r="Y66" s="16">
        <f>N66*1000000/X66</f>
        <v>21.034386038651242</v>
      </c>
      <c r="Z66" s="15">
        <f t="shared" si="11"/>
        <v>1.3229298401506269</v>
      </c>
    </row>
    <row r="67" spans="1:27" s="3" customFormat="1">
      <c r="A67" s="1"/>
      <c r="B67" s="2">
        <f t="shared" si="12"/>
        <v>65</v>
      </c>
      <c r="C67" s="2" t="str">
        <f>VLOOKUP(D67,[1]GDP!$D$6:$I$197,6,FALSE)</f>
        <v>OMN</v>
      </c>
      <c r="D67" s="3" t="s">
        <v>92</v>
      </c>
      <c r="E67" s="2" t="s">
        <v>26</v>
      </c>
      <c r="F67" s="10" t="str">
        <f>IF(ISERROR(VLOOKUP(C67,[1]Interest!$B$3:$K$57,9,FALSE)),"na",VLOOKUP(C67,[1]Interest!$B$3:$K$57,9,FALSE))</f>
        <v>na</v>
      </c>
      <c r="G67" s="10">
        <f>VLOOKUP(C67,[1]Coupon!$C$5:$H$75,6,FALSE)</f>
        <v>5.5E-2</v>
      </c>
      <c r="H67" s="10">
        <f>IF(F67="na",G67,F67)</f>
        <v>5.5E-2</v>
      </c>
      <c r="I67" s="11">
        <f>IF(ISERROR(VLOOKUP(C67,[1]Currency!$B$3:$F$117,4,FALSE)/1000000),"na",VLOOKUP(C67,[1]Currency!$B$3:$F$117,4,FALSE)/1000000)</f>
        <v>1342.693131</v>
      </c>
      <c r="J67" s="11" t="str">
        <f>IF(ISERROR(VLOOKUP(C67,[1]Currency!$B$310:$D$324,3,FALSE)),"na",VLOOKUP(C67,[1]Currency!$B$310:$D$324,3,FALSE)/1000000)</f>
        <v>na</v>
      </c>
      <c r="K67" s="11">
        <f>IF(ISERROR(VLOOKUP(C67,[1]Currency!$B$3:$F$117,3,FALSE)),IF(ISERROR(VLOOKUP(C67,[1]Currency!$B$120:$D$164,3,FALSE)),"na",VLOOKUP(C67,[1]Currency!$B$120:$D$164,3,FALSE)/1000000),VLOOKUP(C67,[1]Currency!$B$3:$F$117,3,FALSE)/1000000)</f>
        <v>2652.3674270000001</v>
      </c>
      <c r="L67" s="11" t="str">
        <f>IF(ISERROR(VLOOKUP(C67,[1]Currency!$B$327:$D$338,3,FALSE)),"na",VLOOKUP(C67,[1]Currency!$B$327:$D$338,3,FALSE)/1000000)</f>
        <v>na</v>
      </c>
      <c r="M67" s="12">
        <f>IF(ISERROR(VLOOKUP(C67,[1]Currency!$B$167:$D$307,3,FALSE)),"na",VLOOKUP(C67,[1]Currency!$B$167:$D$307,3,FALSE)/1000000)</f>
        <v>3951.2</v>
      </c>
      <c r="N67" s="11">
        <f t="shared" ref="N67:N72" si="26">IF(ISERROR(I67*H67),IF(ISERROR(H67*J67),IF(ISERROR(K67*H67),IF(ISERROR(L67*H67),"na",L67*H67),K67*H67),H67*J67),I67*H67)</f>
        <v>73.848122204999996</v>
      </c>
      <c r="O67" s="13">
        <f>VLOOKUP(C67,[1]Exchange!$B$4:$H$247,7,FALSE)</f>
        <v>0.38450000000000001</v>
      </c>
      <c r="P67" s="11">
        <f t="shared" si="25"/>
        <v>192.06273655396618</v>
      </c>
      <c r="Q67" s="11">
        <f t="shared" si="24"/>
        <v>3492.0497555266579</v>
      </c>
      <c r="R67" s="11">
        <f>[1]GDP!E70</f>
        <v>80570</v>
      </c>
      <c r="S67" s="11">
        <f>VLOOKUP(C67,[1]GDP!$J$6:$L$251,3,FALSE)</f>
        <v>21929.014574522349</v>
      </c>
      <c r="T67" s="14">
        <f t="shared" si="16"/>
        <v>2.383799634528561E-3</v>
      </c>
      <c r="U67" s="15">
        <f t="shared" si="17"/>
        <v>9.9955659053600243</v>
      </c>
      <c r="V67" s="15">
        <f t="shared" si="18"/>
        <v>19.073332629505199</v>
      </c>
      <c r="W67" s="15">
        <f t="shared" si="19"/>
        <v>25.112392208735514</v>
      </c>
      <c r="X67" s="12">
        <f t="shared" ref="X67:X72" si="27">R67*1000000/S67</f>
        <v>3674127.7053829925</v>
      </c>
      <c r="Y67" s="16">
        <f>N67*1000000/X67</f>
        <v>20.09949792893822</v>
      </c>
      <c r="Z67" s="15">
        <f t="shared" si="11"/>
        <v>1.3031852091908889</v>
      </c>
    </row>
    <row r="68" spans="1:27" s="3" customFormat="1" hidden="1">
      <c r="A68" s="1"/>
      <c r="B68" s="31">
        <f t="shared" si="12"/>
        <v>66</v>
      </c>
      <c r="C68" s="31" t="str">
        <f>VLOOKUP(D68,[1]GDP!$D$6:$I$197,6,FALSE)</f>
        <v>LBY</v>
      </c>
      <c r="D68" s="32" t="s">
        <v>93</v>
      </c>
      <c r="E68" s="31" t="s">
        <v>26</v>
      </c>
      <c r="F68" s="33" t="str">
        <f>IF(ISERROR(VLOOKUP(C68,[1]Interest!$B$3:$K$57,9,FALSE)),"na",VLOOKUP(C68,[1]Interest!$B$3:$K$57,9,FALSE))</f>
        <v>na</v>
      </c>
      <c r="G68" s="33" t="str">
        <f>VLOOKUP(C68,[1]Coupon!$C$5:$H$75,6,FALSE)</f>
        <v>na</v>
      </c>
      <c r="H68" s="33" t="str">
        <f>IF(F68="na",G68,F68)</f>
        <v>na</v>
      </c>
      <c r="I68" s="34" t="str">
        <f>IF(ISERROR(VLOOKUP(C68,[1]Currency!$B$3:$F$117,4,FALSE)/1000000),"na",VLOOKUP(C68,[1]Currency!$B$3:$F$117,4,FALSE)/1000000)</f>
        <v>na</v>
      </c>
      <c r="J68" s="34" t="str">
        <f>IF(ISERROR(VLOOKUP(C68,[1]Currency!$B$310:$D$324,3,FALSE)),"na",VLOOKUP(C68,[1]Currency!$B$310:$D$324,3,FALSE)/1000000)</f>
        <v>na</v>
      </c>
      <c r="K68" s="34">
        <f>IF(ISERROR(VLOOKUP(C68,[1]Currency!$B$3:$F$117,3,FALSE)),IF(ISERROR(VLOOKUP(C68,[1]Currency!$B$120:$D$164,3,FALSE)),"na",VLOOKUP(C68,[1]Currency!$B$120:$D$164,3,FALSE)/1000000),VLOOKUP(C68,[1]Currency!$B$3:$F$117,3,FALSE)/1000000)</f>
        <v>36886.5</v>
      </c>
      <c r="L68" s="34" t="str">
        <f>IF(ISERROR(VLOOKUP(C68,[1]Currency!$B$327:$D$338,3,FALSE)),"na",VLOOKUP(C68,[1]Currency!$B$327:$D$338,3,FALSE)/1000000)</f>
        <v>na</v>
      </c>
      <c r="M68" s="12">
        <f>IF(ISERROR(VLOOKUP(C68,[1]Currency!$B$167:$D$307,3,FALSE)),"na",VLOOKUP(C68,[1]Currency!$B$167:$D$307,3,FALSE)/1000000)</f>
        <v>64299.4</v>
      </c>
      <c r="N68" s="34" t="str">
        <f t="shared" si="26"/>
        <v>na</v>
      </c>
      <c r="O68" s="35">
        <f>VLOOKUP(C68,[1]Exchange!$B$4:$H$247,7,FALSE)</f>
        <v>1.26678941001316</v>
      </c>
      <c r="P68" s="34" t="str">
        <f t="shared" si="25"/>
        <v>na</v>
      </c>
      <c r="Q68" s="34"/>
      <c r="R68" s="34">
        <f>[1]GDP!E71</f>
        <v>75456</v>
      </c>
      <c r="S68" s="34">
        <f>VLOOKUP(C68,[1]GDP!$J$6:$L$251,3,FALSE)</f>
        <v>11964.730696296496</v>
      </c>
      <c r="T68" s="14"/>
      <c r="U68" s="15"/>
      <c r="V68" s="15"/>
      <c r="W68" s="15">
        <f t="shared" si="19"/>
        <v>25.046815541861317</v>
      </c>
      <c r="X68" s="12">
        <f t="shared" si="27"/>
        <v>6306535.5932629788</v>
      </c>
      <c r="Y68" s="16"/>
      <c r="Z68" s="15"/>
    </row>
    <row r="69" spans="1:27" s="3" customFormat="1">
      <c r="A69" s="1"/>
      <c r="B69" s="25">
        <f t="shared" ref="B69:B105" si="28">B68+1</f>
        <v>67</v>
      </c>
      <c r="C69" s="25" t="str">
        <f>VLOOKUP(D69,[1]GDP!$D$6:$I$197,6,FALSE)</f>
        <v>AZE</v>
      </c>
      <c r="D69" s="1" t="s">
        <v>94</v>
      </c>
      <c r="E69" s="25" t="s">
        <v>26</v>
      </c>
      <c r="F69" s="26" t="str">
        <f>IF(ISERROR(VLOOKUP(C69,[1]Interest!$B$3:$K$57,9,FALSE)),"na",VLOOKUP(C69,[1]Interest!$B$3:$K$57,9,FALSE))</f>
        <v>na</v>
      </c>
      <c r="G69" s="26">
        <f>VLOOKUP(C69,[1]Coupon!$C$5:$H$75,6,FALSE)</f>
        <v>4.7500000000000001E-2</v>
      </c>
      <c r="H69" s="26">
        <f t="shared" ref="H69:H72" si="29">IF(F69="na",G69,F69)</f>
        <v>4.7500000000000001E-2</v>
      </c>
      <c r="I69" s="27">
        <f>IF(ISERROR(VLOOKUP(C69,[1]Currency!$B$3:$F$117,4,FALSE)/1000000),"na",VLOOKUP(C69,[1]Currency!$B$3:$F$117,4,FALSE)/1000000)</f>
        <v>11033.734471829999</v>
      </c>
      <c r="J69" s="27" t="str">
        <f>IF(ISERROR(VLOOKUP(C69,[1]Currency!$B$310:$D$324,3,FALSE)),"na",VLOOKUP(C69,[1]Currency!$B$310:$D$324,3,FALSE)/1000000)</f>
        <v>na</v>
      </c>
      <c r="K69" s="27">
        <f>IF(ISERROR(VLOOKUP(C69,[1]Currency!$B$3:$F$117,3,FALSE)),IF(ISERROR(VLOOKUP(C69,[1]Currency!$B$120:$D$164,3,FALSE)),"na",VLOOKUP(C69,[1]Currency!$B$120:$D$164,3,FALSE)/1000000),VLOOKUP(C69,[1]Currency!$B$3:$F$117,3,FALSE)/1000000)</f>
        <v>11793.5118521</v>
      </c>
      <c r="L69" s="27" t="str">
        <f>IF(ISERROR(VLOOKUP(C69,[1]Currency!$B$327:$D$338,3,FALSE)),"na",VLOOKUP(C69,[1]Currency!$B$327:$D$338,3,FALSE)/1000000)</f>
        <v>na</v>
      </c>
      <c r="M69" s="28">
        <f>IF(ISERROR(VLOOKUP(C69,[1]Currency!$B$167:$D$307,3,FALSE)),"na",VLOOKUP(C69,[1]Currency!$B$167:$D$307,3,FALSE)/1000000)</f>
        <v>12736.891463010001</v>
      </c>
      <c r="N69" s="27">
        <f t="shared" si="26"/>
        <v>524.10238741192495</v>
      </c>
      <c r="O69" s="29">
        <f>VLOOKUP(C69,[1]Exchange!$B$4:$H$247,7,FALSE)</f>
        <v>0.80264999999999997</v>
      </c>
      <c r="P69" s="27">
        <f t="shared" si="25"/>
        <v>652.96503757792937</v>
      </c>
      <c r="Q69" s="27">
        <f t="shared" ref="Q69:Q70" si="30">P69/H69</f>
        <v>13746.63237006167</v>
      </c>
      <c r="R69" s="27">
        <f>[1]GDP!E72</f>
        <v>73560</v>
      </c>
      <c r="S69" s="27">
        <f>VLOOKUP(C69,[1]GDP!$J$6:$L$251,3,FALSE)</f>
        <v>7811.7898188877316</v>
      </c>
      <c r="T69" s="30">
        <f t="shared" ref="T69:T70" si="31">IF(ISERROR(P69/R69),"na",P69/R69)</f>
        <v>8.8766318322176362E-3</v>
      </c>
      <c r="U69" s="24">
        <f t="shared" si="17"/>
        <v>8.9633893867303414</v>
      </c>
      <c r="V69" s="24">
        <f t="shared" si="18"/>
        <v>20.297034144579037</v>
      </c>
      <c r="W69" s="24">
        <f t="shared" si="19"/>
        <v>25.021367236682533</v>
      </c>
      <c r="X69" s="12">
        <f t="shared" si="27"/>
        <v>9416535.9930886775</v>
      </c>
      <c r="Y69" s="16">
        <f>N69*1000000/X69</f>
        <v>55.657663051104251</v>
      </c>
      <c r="Z69" s="15">
        <f t="shared" ref="Z69:Z72" si="32">LOG(Y69,10)</f>
        <v>1.7455249672636208</v>
      </c>
      <c r="AA69" s="1"/>
    </row>
    <row r="70" spans="1:27">
      <c r="B70" s="25">
        <f t="shared" si="28"/>
        <v>68</v>
      </c>
      <c r="C70" s="25" t="str">
        <f>VLOOKUP(D70,[1]GDP!$D$6:$I$197,6,FALSE)</f>
        <v>BLR</v>
      </c>
      <c r="D70" s="1" t="s">
        <v>95</v>
      </c>
      <c r="E70" s="25" t="s">
        <v>26</v>
      </c>
      <c r="F70" s="26" t="str">
        <f>IF(ISERROR(VLOOKUP(C70,[1]Interest!$B$3:$K$57,9,FALSE)),"na",VLOOKUP(C70,[1]Interest!$B$3:$K$57,9,FALSE))</f>
        <v>na</v>
      </c>
      <c r="G70" s="26">
        <f>VLOOKUP(C70,[1]Coupon!$C$5:$H$75,6,FALSE)</f>
        <v>8.9499999999999996E-2</v>
      </c>
      <c r="H70" s="26">
        <f t="shared" si="29"/>
        <v>8.9499999999999996E-2</v>
      </c>
      <c r="I70" s="27">
        <f>IF(ISERROR(VLOOKUP(C70,[1]Currency!$B$3:$F$117,4,FALSE)/1000000),"na",VLOOKUP(C70,[1]Currency!$B$3:$F$117,4,FALSE)/1000000)</f>
        <v>17892860.699999999</v>
      </c>
      <c r="J70" s="27" t="str">
        <f>IF(ISERROR(VLOOKUP(C70,[1]Currency!$B$310:$D$324,3,FALSE)),"na",VLOOKUP(C70,[1]Currency!$B$310:$D$324,3,FALSE)/1000000)</f>
        <v>na</v>
      </c>
      <c r="K70" s="27">
        <f>IF(ISERROR(VLOOKUP(C70,[1]Currency!$B$3:$F$117,3,FALSE)),IF(ISERROR(VLOOKUP(C70,[1]Currency!$B$120:$D$164,3,FALSE)),"na",VLOOKUP(C70,[1]Currency!$B$120:$D$164,3,FALSE)/1000000),VLOOKUP(C70,[1]Currency!$B$3:$F$117,3,FALSE)/1000000)</f>
        <v>34388380.200000003</v>
      </c>
      <c r="L70" s="27" t="str">
        <f>IF(ISERROR(VLOOKUP(C70,[1]Currency!$B$327:$D$338,3,FALSE)),"na",VLOOKUP(C70,[1]Currency!$B$327:$D$338,3,FALSE)/1000000)</f>
        <v>na</v>
      </c>
      <c r="M70" s="28">
        <f>IF(ISERROR(VLOOKUP(C70,[1]Currency!$B$167:$D$307,3,FALSE)),"na",VLOOKUP(C70,[1]Currency!$B$167:$D$307,3,FALSE)/1000000)</f>
        <v>37099100</v>
      </c>
      <c r="N70" s="27">
        <f t="shared" si="26"/>
        <v>1601411.03265</v>
      </c>
      <c r="O70" s="29">
        <f>VLOOKUP(C70,[1]Exchange!$B$4:$H$247,7,FALSE)</f>
        <v>2978.51</v>
      </c>
      <c r="P70" s="27">
        <f t="shared" si="25"/>
        <v>537.65508010716758</v>
      </c>
      <c r="Q70" s="27">
        <f t="shared" si="30"/>
        <v>6007.3193308063419</v>
      </c>
      <c r="R70" s="27">
        <f>[1]GDP!E73</f>
        <v>71710</v>
      </c>
      <c r="S70" s="27">
        <f>VLOOKUP(C70,[1]GDP!$J$6:$L$251,3,FALSE)</f>
        <v>7575.4821101140215</v>
      </c>
      <c r="T70" s="14">
        <f t="shared" si="31"/>
        <v>7.4976304574978043E-3</v>
      </c>
      <c r="U70" s="15">
        <f t="shared" si="17"/>
        <v>8.9326722732518604</v>
      </c>
      <c r="V70" s="15">
        <f t="shared" si="18"/>
        <v>20.102727797481489</v>
      </c>
      <c r="W70" s="15">
        <f t="shared" si="19"/>
        <v>24.995896044840894</v>
      </c>
      <c r="X70" s="12">
        <f t="shared" si="27"/>
        <v>9466064.1999616139</v>
      </c>
      <c r="Y70" s="16">
        <f>N70*1000000/X70</f>
        <v>169173.90362263695</v>
      </c>
      <c r="Z70" s="15">
        <f t="shared" si="32"/>
        <v>5.2283333706014545</v>
      </c>
    </row>
    <row r="71" spans="1:27" s="3" customFormat="1" hidden="1">
      <c r="A71" s="1"/>
      <c r="B71" s="31">
        <f t="shared" si="28"/>
        <v>69</v>
      </c>
      <c r="C71" s="31" t="str">
        <f>VLOOKUP(D71,[1]GDP!$D$6:$I$197,6,FALSE)</f>
        <v>CUB</v>
      </c>
      <c r="D71" s="32" t="s">
        <v>96</v>
      </c>
      <c r="E71" s="31" t="s">
        <v>26</v>
      </c>
      <c r="F71" s="33" t="str">
        <f>IF(ISERROR(VLOOKUP(C71,[1]Interest!$B$3:$K$57,9,FALSE)),"na",VLOOKUP(C71,[1]Interest!$B$3:$K$57,9,FALSE))</f>
        <v>na</v>
      </c>
      <c r="G71" s="33" t="str">
        <f>VLOOKUP(C71,[1]Coupon!$C$5:$H$75,6,FALSE)</f>
        <v>na</v>
      </c>
      <c r="H71" s="33" t="str">
        <f t="shared" si="29"/>
        <v>na</v>
      </c>
      <c r="I71" s="34" t="str">
        <f>IF(ISERROR(VLOOKUP(C71,[1]Currency!$B$3:$F$117,4,FALSE)/1000000),"na",VLOOKUP(C71,[1]Currency!$B$3:$F$117,4,FALSE)/1000000)</f>
        <v>na</v>
      </c>
      <c r="J71" s="34" t="str">
        <f>IF(ISERROR(VLOOKUP(C71,[1]Currency!$B$310:$D$324,3,FALSE)),"na",VLOOKUP(C71,[1]Currency!$B$310:$D$324,3,FALSE)/1000000)</f>
        <v>na</v>
      </c>
      <c r="K71" s="34" t="str">
        <f>IF(ISERROR(VLOOKUP(C71,[1]Currency!$B$3:$F$117,3,FALSE)),IF(ISERROR(VLOOKUP(C71,[1]Currency!$B$120:$D$164,3,FALSE)),"na",VLOOKUP(C71,[1]Currency!$B$120:$D$164,3,FALSE)/1000000),VLOOKUP(C71,[1]Currency!$B$3:$F$117,3,FALSE)/1000000)</f>
        <v>na</v>
      </c>
      <c r="L71" s="34" t="str">
        <f>IF(ISERROR(VLOOKUP(C71,[1]Currency!$B$327:$D$338,3,FALSE)),"na",VLOOKUP(C71,[1]Currency!$B$327:$D$338,3,FALSE)/1000000)</f>
        <v>na</v>
      </c>
      <c r="M71" s="12" t="str">
        <f>IF(ISERROR(VLOOKUP(C71,[1]Currency!$B$167:$D$307,3,FALSE)),"na",VLOOKUP(C71,[1]Currency!$B$167:$D$307,3,FALSE)/1000000)</f>
        <v>na</v>
      </c>
      <c r="N71" s="34" t="str">
        <f t="shared" si="26"/>
        <v>na</v>
      </c>
      <c r="O71" s="35" t="e">
        <f>VLOOKUP(C71,[1]Exchange!$B$4:$H$247,7,FALSE)</f>
        <v>#N/A</v>
      </c>
      <c r="P71" s="34" t="str">
        <f t="shared" si="25"/>
        <v>na</v>
      </c>
      <c r="Q71" s="34"/>
      <c r="R71" s="34">
        <f>[1]GDP!E74</f>
        <v>68234</v>
      </c>
      <c r="S71" s="34">
        <f>VLOOKUP(C71,[1]GDP!$J$6:$L$251,3,FALSE)</f>
        <v>0</v>
      </c>
      <c r="T71" s="14"/>
      <c r="U71" s="15"/>
      <c r="V71" s="15"/>
      <c r="W71" s="15"/>
      <c r="X71" s="12"/>
      <c r="Y71" s="16"/>
      <c r="Z71" s="15"/>
    </row>
    <row r="72" spans="1:27">
      <c r="B72" s="38">
        <f t="shared" si="28"/>
        <v>70</v>
      </c>
      <c r="C72" s="38" t="str">
        <f>VLOOKUP(D72,[1]GDP!$D$6:$I$197,6,FALSE)</f>
        <v>LKA</v>
      </c>
      <c r="D72" s="39" t="s">
        <v>97</v>
      </c>
      <c r="E72" s="38" t="s">
        <v>26</v>
      </c>
      <c r="F72" s="40" t="str">
        <f>IF(ISERROR(VLOOKUP(C72,[1]Interest!$B$3:$K$57,9,FALSE)),"na",VLOOKUP(C72,[1]Interest!$B$3:$K$57,9,FALSE))</f>
        <v>na</v>
      </c>
      <c r="G72" s="40">
        <f>VLOOKUP(C72,[1]Coupon!$C$5:$H$75,6,FALSE)</f>
        <v>0.1</v>
      </c>
      <c r="H72" s="40">
        <f t="shared" si="29"/>
        <v>0.1</v>
      </c>
      <c r="I72" s="41" t="str">
        <f>IF(ISERROR(VLOOKUP(C72,[1]Currency!$B$3:$F$117,4,FALSE)/1000000),"na",VLOOKUP(C72,[1]Currency!$B$3:$F$117,4,FALSE)/1000000)</f>
        <v>na</v>
      </c>
      <c r="J72" s="41">
        <f>IF(ISERROR(VLOOKUP(C72,[1]Currency!$B$310:$D$324,3,FALSE)),"na",VLOOKUP(C72,[1]Currency!$B$310:$D$324,3,FALSE)/1000000)</f>
        <v>339770.98100000003</v>
      </c>
      <c r="K72" s="41" t="str">
        <f>IF(ISERROR(VLOOKUP(C72,[1]Currency!$B$3:$F$117,3,FALSE)),IF(ISERROR(VLOOKUP(C72,[1]Currency!$B$120:$D$164,3,FALSE)),"na",VLOOKUP(C72,[1]Currency!$B$120:$D$164,3,FALSE)/1000000),VLOOKUP(C72,[1]Currency!$B$3:$F$117,3,FALSE)/1000000)</f>
        <v>na</v>
      </c>
      <c r="L72" s="41" t="str">
        <f>IF(ISERROR(VLOOKUP(C72,[1]Currency!$B$327:$D$338,3,FALSE)),"na",VLOOKUP(C72,[1]Currency!$B$327:$D$338,3,FALSE)/1000000)</f>
        <v>na</v>
      </c>
      <c r="M72" s="42">
        <f>IF(ISERROR(VLOOKUP(C72,[1]Currency!$B$167:$D$307,3,FALSE)),"na",VLOOKUP(C72,[1]Currency!$B$167:$D$307,3,FALSE)/1000000)</f>
        <v>0</v>
      </c>
      <c r="N72" s="41">
        <f t="shared" si="26"/>
        <v>33977.098100000003</v>
      </c>
      <c r="O72" s="43">
        <f>VLOOKUP(C72,[1]Exchange!$B$4:$H$247,7,FALSE)</f>
        <v>113.064480448821</v>
      </c>
      <c r="P72" s="41">
        <f t="shared" si="25"/>
        <v>300.51080556090153</v>
      </c>
      <c r="Q72" s="41">
        <f>P72/H72</f>
        <v>3005.1080556090151</v>
      </c>
      <c r="R72" s="41">
        <f>[1]GDP!E75</f>
        <v>67182</v>
      </c>
      <c r="S72" s="41">
        <f>VLOOKUP(C72,[1]GDP!$J$6:$L$251,3,FALSE)</f>
        <v>3279.8913897261241</v>
      </c>
      <c r="T72" s="44">
        <f t="shared" si="16"/>
        <v>4.4730851353175184E-3</v>
      </c>
      <c r="U72" s="45">
        <f t="shared" si="17"/>
        <v>8.095565587941568</v>
      </c>
      <c r="V72" s="45">
        <f t="shared" si="18"/>
        <v>19.52099426989837</v>
      </c>
      <c r="W72" s="45">
        <f t="shared" si="19"/>
        <v>24.930671191452525</v>
      </c>
      <c r="X72" s="42">
        <f t="shared" si="27"/>
        <v>20482995.324308529</v>
      </c>
      <c r="Y72" s="46">
        <f>N72*1000000/X72</f>
        <v>1658.7953842706359</v>
      </c>
      <c r="Z72" s="47">
        <f t="shared" si="32"/>
        <v>3.2197928182349136</v>
      </c>
    </row>
    <row r="73" spans="1:27" hidden="1">
      <c r="B73" s="2">
        <f t="shared" si="28"/>
        <v>71</v>
      </c>
      <c r="C73" s="2" t="str">
        <f>VLOOKUP(D73,[1]GDP!$D$6:$I$197,6,FALSE)</f>
        <v>SDN</v>
      </c>
      <c r="D73" s="3" t="s">
        <v>98</v>
      </c>
      <c r="E73" s="2" t="s">
        <v>99</v>
      </c>
      <c r="F73" s="10" t="str">
        <f>IF(ISERROR(VLOOKUP(C73,[1]Interest!$B$3:$K$57,9,FALSE)),"na",VLOOKUP(C73,[1]Interest!$B$3:$K$57,9,FALSE))</f>
        <v>na</v>
      </c>
      <c r="G73" s="10"/>
      <c r="H73" s="10"/>
      <c r="I73" s="11"/>
      <c r="J73" s="11"/>
      <c r="K73" s="11"/>
      <c r="L73" s="11"/>
      <c r="N73" s="27"/>
      <c r="O73" s="29"/>
      <c r="P73" s="11"/>
      <c r="Q73" s="11"/>
      <c r="R73" s="27"/>
      <c r="S73" s="27"/>
      <c r="T73" s="14"/>
      <c r="U73" s="24"/>
      <c r="V73" s="48"/>
    </row>
    <row r="74" spans="1:27" hidden="1">
      <c r="B74" s="2">
        <f t="shared" si="28"/>
        <v>72</v>
      </c>
      <c r="C74" s="2" t="str">
        <f>VLOOKUP(D74,[1]GDP!$D$6:$I$197,6,FALSE)</f>
        <v>DOM</v>
      </c>
      <c r="D74" s="3" t="s">
        <v>100</v>
      </c>
      <c r="E74" s="2" t="s">
        <v>26</v>
      </c>
      <c r="F74" s="10" t="str">
        <f>IF(ISERROR(VLOOKUP(C74,[1]Interest!$B$3:$K$57,9,FALSE)),"na",VLOOKUP(C74,[1]Interest!$B$3:$K$57,9,FALSE))</f>
        <v>na</v>
      </c>
      <c r="G74" s="10"/>
      <c r="H74" s="10"/>
      <c r="I74" s="11"/>
      <c r="J74" s="11"/>
      <c r="K74" s="11"/>
      <c r="L74" s="11"/>
      <c r="N74" s="27"/>
      <c r="O74" s="29"/>
      <c r="P74" s="11"/>
      <c r="Q74" s="11"/>
      <c r="R74" s="27"/>
      <c r="S74" s="27"/>
      <c r="T74" s="14"/>
      <c r="U74" s="24"/>
      <c r="V74" s="48"/>
    </row>
    <row r="75" spans="1:27">
      <c r="B75" s="17">
        <f t="shared" si="28"/>
        <v>73</v>
      </c>
      <c r="C75" s="17" t="str">
        <f>VLOOKUP(D75,[1]GDP!$D$6:$I$197,6,FALSE)</f>
        <v>LUX</v>
      </c>
      <c r="D75" s="18" t="s">
        <v>101</v>
      </c>
      <c r="E75" s="17" t="s">
        <v>30</v>
      </c>
      <c r="F75" s="19">
        <f>IF(ISERROR(VLOOKUP(C75,[1]Interest!$B$3:$K$57,9,FALSE)),"na",VLOOKUP(C75,[1]Interest!$B$3:$K$57,9,FALSE))</f>
        <v>1.8516666666666699E-2</v>
      </c>
      <c r="G75" s="19" t="e">
        <f>VLOOKUP(C75,[1]Coupon!$C$5:$H$75,6,FALSE)</f>
        <v>#N/A</v>
      </c>
      <c r="H75" s="19">
        <f t="shared" ref="H75" si="33">IF(F75="na",G75,F75)</f>
        <v>1.8516666666666699E-2</v>
      </c>
      <c r="I75" s="20" t="str">
        <f>IF(ISERROR(VLOOKUP(C75,[1]Currency!$B$3:$F$117,4,FALSE)/1000000),"na",VLOOKUP(C75,[1]Currency!$B$3:$F$117,4,FALSE)/1000000)</f>
        <v>na</v>
      </c>
      <c r="J75" s="20" t="str">
        <f>IF(ISERROR(VLOOKUP(C75,[1]Currency!$B$310:$D$324,3,FALSE)),"na",VLOOKUP(C75,[1]Currency!$B$310:$D$324,3,FALSE)/1000000)</f>
        <v>na</v>
      </c>
      <c r="K75" s="20" t="str">
        <f>IF(ISERROR(VLOOKUP(C75,[1]Currency!$B$3:$F$117,3,FALSE)),IF(ISERROR(VLOOKUP(C75,[1]Currency!$B$120:$D$164,3,FALSE)),"na",VLOOKUP(C75,[1]Currency!$B$120:$D$164,3,FALSE)/1000000),VLOOKUP(C75,[1]Currency!$B$3:$F$117,3,FALSE)/1000000)</f>
        <v>na</v>
      </c>
      <c r="L75" s="20" t="str">
        <f>IF(ISERROR(VLOOKUP(C75,[1]Currency!$B$327:$D$338,3,FALSE)),"na",VLOOKUP(C75,[1]Currency!$B$327:$D$338,3,FALSE)/1000000)</f>
        <v>na</v>
      </c>
      <c r="N75" s="20">
        <f>IF(ISERROR(VLOOKUP(C75,[1]EU!$C$3:$K$20,9,FALSE)),"na",VLOOKUP(C75,[1]EU!$C$3:$K$20,9,FALSE)/1000000)</f>
        <v>83.58503412994996</v>
      </c>
      <c r="O75" s="22">
        <f>VLOOKUP(C75,[1]Exchange!$B$4:$H$247,7,FALSE)</f>
        <v>0.75315918184727004</v>
      </c>
      <c r="P75" s="20">
        <f>N75/O75</f>
        <v>110.97924070306271</v>
      </c>
      <c r="Q75" s="20">
        <f>P75/H75</f>
        <v>5993.4783457999565</v>
      </c>
      <c r="R75" s="20">
        <f>[1]GDP!E78</f>
        <v>60383</v>
      </c>
      <c r="S75" s="20">
        <f>VLOOKUP(C75,[1]GDP!$J$6:$L$251,3,FALSE)</f>
        <v>110697.02914134202</v>
      </c>
      <c r="T75" s="23">
        <f t="shared" ref="T75" si="34">IF(ISERROR(P75/R75),"na",P75/R75)</f>
        <v>1.837921943312898E-3</v>
      </c>
      <c r="U75" s="24">
        <f t="shared" si="17"/>
        <v>11.614552281311695</v>
      </c>
      <c r="V75" s="48">
        <f t="shared" si="18"/>
        <v>18.524853721092928</v>
      </c>
      <c r="W75" s="15">
        <f t="shared" si="19"/>
        <v>24.823973445317097</v>
      </c>
      <c r="X75" s="12">
        <f t="shared" ref="X75" si="35">R75*1000000/S75</f>
        <v>545479.86037548282</v>
      </c>
      <c r="Y75" s="16">
        <f>N75*1000000/X75</f>
        <v>153.23211763017966</v>
      </c>
      <c r="Z75" s="15">
        <f t="shared" ref="Z75" si="36">LOG(Y75,10)</f>
        <v>2.1853498034665901</v>
      </c>
    </row>
    <row r="76" spans="1:27" hidden="1">
      <c r="B76" s="2">
        <f t="shared" si="28"/>
        <v>74</v>
      </c>
      <c r="C76" s="2" t="str">
        <f>VLOOKUP(D76,[1]GDP!$D$6:$I$197,6,FALSE)</f>
        <v>HRV</v>
      </c>
      <c r="D76" s="3" t="s">
        <v>102</v>
      </c>
      <c r="E76" s="2" t="s">
        <v>26</v>
      </c>
      <c r="F76" s="10" t="str">
        <f>IF(ISERROR(VLOOKUP(C76,[1]Interest!$B$3:$K$57,9,FALSE)),"na",VLOOKUP(C76,[1]Interest!$B$3:$K$57,9,FALSE))</f>
        <v>na</v>
      </c>
      <c r="G76" s="10"/>
      <c r="H76" s="10"/>
      <c r="I76" s="11"/>
      <c r="J76" s="11"/>
      <c r="K76" s="11"/>
      <c r="L76" s="11"/>
      <c r="N76" s="27"/>
      <c r="O76" s="29"/>
      <c r="P76" s="11"/>
      <c r="Q76" s="11"/>
      <c r="R76" s="27"/>
      <c r="S76" s="27"/>
      <c r="T76" s="14"/>
      <c r="U76" s="24"/>
      <c r="V76" s="48"/>
    </row>
    <row r="77" spans="1:27" hidden="1">
      <c r="B77" s="2">
        <f t="shared" si="28"/>
        <v>75</v>
      </c>
      <c r="C77" s="2" t="str">
        <f>VLOOKUP(D77,[1]GDP!$D$6:$I$197,6,FALSE)</f>
        <v>UZB</v>
      </c>
      <c r="D77" s="3" t="s">
        <v>103</v>
      </c>
      <c r="E77" s="2" t="s">
        <v>26</v>
      </c>
      <c r="F77" s="10" t="str">
        <f>IF(ISERROR(VLOOKUP(C77,[1]Interest!$B$3:$K$57,9,FALSE)),"na",VLOOKUP(C77,[1]Interest!$B$3:$K$57,9,FALSE))</f>
        <v>na</v>
      </c>
      <c r="G77" s="10"/>
      <c r="H77" s="10"/>
      <c r="I77" s="11"/>
      <c r="J77" s="11"/>
      <c r="K77" s="11"/>
      <c r="L77" s="11"/>
      <c r="N77" s="27"/>
      <c r="O77" s="29"/>
      <c r="P77" s="11"/>
      <c r="Q77" s="11"/>
      <c r="R77" s="27"/>
      <c r="S77" s="27"/>
      <c r="T77" s="14"/>
      <c r="U77" s="24"/>
      <c r="V77" s="48"/>
    </row>
    <row r="78" spans="1:27" hidden="1">
      <c r="B78" s="2">
        <f t="shared" si="28"/>
        <v>76</v>
      </c>
      <c r="C78" s="2" t="str">
        <f>VLOOKUP(D78,[1]GDP!$D$6:$I$197,6,FALSE)</f>
        <v>URY</v>
      </c>
      <c r="D78" s="3" t="s">
        <v>104</v>
      </c>
      <c r="E78" s="2" t="s">
        <v>26</v>
      </c>
      <c r="F78" s="10" t="str">
        <f>IF(ISERROR(VLOOKUP(C78,[1]Interest!$B$3:$K$57,9,FALSE)),"na",VLOOKUP(C78,[1]Interest!$B$3:$K$57,9,FALSE))</f>
        <v>na</v>
      </c>
      <c r="G78" s="10"/>
      <c r="H78" s="10"/>
      <c r="I78" s="11"/>
      <c r="J78" s="11"/>
      <c r="K78" s="11"/>
      <c r="L78" s="11"/>
      <c r="N78" s="27"/>
      <c r="O78" s="29"/>
      <c r="P78" s="11"/>
      <c r="Q78" s="11"/>
      <c r="R78" s="27"/>
      <c r="S78" s="27"/>
      <c r="T78" s="14"/>
      <c r="U78" s="24"/>
      <c r="V78" s="48"/>
    </row>
    <row r="79" spans="1:27" hidden="1">
      <c r="B79" s="2">
        <f t="shared" si="28"/>
        <v>77</v>
      </c>
      <c r="C79" s="2" t="str">
        <f>VLOOKUP(D79,[1]GDP!$D$6:$I$197,6,FALSE)</f>
        <v>GTM</v>
      </c>
      <c r="D79" s="3" t="s">
        <v>105</v>
      </c>
      <c r="E79" s="2" t="s">
        <v>26</v>
      </c>
      <c r="F79" s="10" t="str">
        <f>IF(ISERROR(VLOOKUP(C79,[1]Interest!$B$3:$K$57,9,FALSE)),"na",VLOOKUP(C79,[1]Interest!$B$3:$K$57,9,FALSE))</f>
        <v>na</v>
      </c>
      <c r="G79" s="10"/>
      <c r="H79" s="10"/>
      <c r="I79" s="11"/>
      <c r="J79" s="11"/>
      <c r="K79" s="11"/>
      <c r="L79" s="11"/>
      <c r="N79" s="27"/>
      <c r="O79" s="29"/>
      <c r="P79" s="11"/>
      <c r="Q79" s="11"/>
      <c r="R79" s="27"/>
      <c r="S79" s="27"/>
      <c r="T79" s="14"/>
      <c r="U79" s="24"/>
      <c r="V79" s="48"/>
    </row>
    <row r="80" spans="1:27" hidden="1">
      <c r="B80" s="2">
        <f t="shared" si="28"/>
        <v>78</v>
      </c>
      <c r="C80" s="2" t="str">
        <f>VLOOKUP(D80,[1]GDP!$D$6:$I$197,6,FALSE)</f>
        <v>BGR</v>
      </c>
      <c r="D80" s="3" t="s">
        <v>106</v>
      </c>
      <c r="E80" s="2" t="s">
        <v>26</v>
      </c>
      <c r="F80" s="10">
        <f>IF(ISERROR(VLOOKUP(C80,[1]Interest!$B$3:$K$57,9,FALSE)),"na",VLOOKUP(C80,[1]Interest!$B$3:$K$57,9,FALSE))</f>
        <v>3.4729000000000003E-2</v>
      </c>
      <c r="G80" s="10"/>
      <c r="H80" s="10"/>
      <c r="I80" s="11"/>
      <c r="J80" s="11"/>
      <c r="K80" s="11"/>
      <c r="L80" s="11"/>
      <c r="N80" s="27"/>
      <c r="O80" s="29"/>
      <c r="P80" s="11"/>
      <c r="Q80" s="11"/>
      <c r="R80" s="27"/>
      <c r="S80" s="27"/>
      <c r="T80" s="14"/>
      <c r="U80" s="24"/>
      <c r="V80" s="48"/>
    </row>
    <row r="81" spans="2:26" hidden="1">
      <c r="B81" s="2">
        <f t="shared" si="28"/>
        <v>79</v>
      </c>
      <c r="C81" s="2" t="str">
        <f>VLOOKUP(D81,[1]GDP!$D$6:$I$197,6,FALSE)</f>
        <v>MAC</v>
      </c>
      <c r="D81" s="3" t="s">
        <v>107</v>
      </c>
      <c r="E81" s="2" t="s">
        <v>26</v>
      </c>
      <c r="F81" s="10" t="str">
        <f>IF(ISERROR(VLOOKUP(C81,[1]Interest!$B$3:$K$57,9,FALSE)),"na",VLOOKUP(C81,[1]Interest!$B$3:$K$57,9,FALSE))</f>
        <v>na</v>
      </c>
      <c r="G81" s="10"/>
      <c r="H81" s="10"/>
      <c r="I81" s="11"/>
      <c r="J81" s="11"/>
      <c r="K81" s="11"/>
      <c r="L81" s="11"/>
      <c r="N81" s="27"/>
      <c r="O81" s="29"/>
      <c r="P81" s="11"/>
      <c r="Q81" s="11"/>
      <c r="R81" s="27"/>
      <c r="S81" s="27"/>
      <c r="T81" s="14"/>
      <c r="U81" s="24"/>
      <c r="V81" s="48"/>
    </row>
    <row r="82" spans="2:26" hidden="1">
      <c r="B82" s="2">
        <f t="shared" si="28"/>
        <v>80</v>
      </c>
      <c r="C82" s="2" t="str">
        <f>VLOOKUP(D82,[1]GDP!$D$6:$I$197,6,FALSE)</f>
        <v>CRI</v>
      </c>
      <c r="D82" s="3" t="s">
        <v>108</v>
      </c>
      <c r="E82" s="2" t="s">
        <v>26</v>
      </c>
      <c r="F82" s="10" t="str">
        <f>IF(ISERROR(VLOOKUP(C82,[1]Interest!$B$3:$K$57,9,FALSE)),"na",VLOOKUP(C82,[1]Interest!$B$3:$K$57,9,FALSE))</f>
        <v>na</v>
      </c>
      <c r="G82" s="10"/>
      <c r="H82" s="10"/>
      <c r="I82" s="11"/>
      <c r="J82" s="11"/>
      <c r="K82" s="11"/>
      <c r="L82" s="11"/>
      <c r="N82" s="27"/>
      <c r="O82" s="29"/>
      <c r="P82" s="11"/>
      <c r="Q82" s="11"/>
      <c r="R82" s="27"/>
      <c r="S82" s="27"/>
      <c r="T82" s="14"/>
      <c r="U82" s="24"/>
      <c r="V82" s="48"/>
    </row>
    <row r="83" spans="2:26" hidden="1">
      <c r="B83" s="2">
        <f t="shared" si="28"/>
        <v>81</v>
      </c>
      <c r="C83" s="2" t="str">
        <f>VLOOKUP(D83,[1]GDP!$D$6:$I$197,6,FALSE)</f>
        <v>GHA</v>
      </c>
      <c r="D83" s="3" t="s">
        <v>109</v>
      </c>
      <c r="E83" s="2" t="s">
        <v>26</v>
      </c>
      <c r="F83" s="10">
        <f>IF(ISERROR(VLOOKUP(C83,[1]Interest!$B$3:$K$57,9,FALSE)),"na",VLOOKUP(C83,[1]Interest!$B$3:$K$57,9,FALSE))</f>
        <v>0.18403333333333299</v>
      </c>
      <c r="G83" s="10"/>
      <c r="H83" s="10"/>
      <c r="I83" s="11"/>
      <c r="J83" s="11"/>
      <c r="K83" s="11"/>
      <c r="L83" s="11"/>
      <c r="N83" s="27"/>
      <c r="O83" s="29"/>
      <c r="P83" s="11"/>
      <c r="Q83" s="11"/>
      <c r="R83" s="27"/>
      <c r="S83" s="27"/>
      <c r="T83" s="14"/>
      <c r="U83" s="24"/>
      <c r="V83" s="48"/>
    </row>
    <row r="84" spans="2:26" hidden="1">
      <c r="B84" s="2">
        <f t="shared" si="28"/>
        <v>82</v>
      </c>
      <c r="C84" s="2" t="str">
        <f>VLOOKUP(D84,[1]GDP!$D$6:$I$197,6,FALSE)</f>
        <v>TUN</v>
      </c>
      <c r="D84" s="3" t="s">
        <v>110</v>
      </c>
      <c r="E84" s="2" t="s">
        <v>26</v>
      </c>
      <c r="F84" s="10" t="str">
        <f>IF(ISERROR(VLOOKUP(C84,[1]Interest!$B$3:$K$57,9,FALSE)),"na",VLOOKUP(C84,[1]Interest!$B$3:$K$57,9,FALSE))</f>
        <v>na</v>
      </c>
      <c r="G84" s="10"/>
      <c r="H84" s="10"/>
      <c r="I84" s="11"/>
      <c r="J84" s="11"/>
      <c r="K84" s="11"/>
      <c r="L84" s="11"/>
      <c r="N84" s="27"/>
      <c r="O84" s="29"/>
      <c r="P84" s="11"/>
      <c r="Q84" s="11"/>
      <c r="R84" s="27"/>
      <c r="S84" s="27"/>
      <c r="T84" s="14"/>
      <c r="U84" s="24"/>
      <c r="V84" s="48"/>
    </row>
    <row r="85" spans="2:26" hidden="1">
      <c r="B85" s="2">
        <f t="shared" si="28"/>
        <v>83</v>
      </c>
      <c r="C85" s="2" t="str">
        <f>VLOOKUP(D85,[1]GDP!$D$6:$I$197,6,FALSE)</f>
        <v>ETH</v>
      </c>
      <c r="D85" s="3" t="s">
        <v>111</v>
      </c>
      <c r="E85" s="2" t="s">
        <v>26</v>
      </c>
      <c r="F85" s="10" t="str">
        <f>IF(ISERROR(VLOOKUP(C85,[1]Interest!$B$3:$K$57,9,FALSE)),"na",VLOOKUP(C85,[1]Interest!$B$3:$K$57,9,FALSE))</f>
        <v>na</v>
      </c>
      <c r="G85" s="10"/>
      <c r="H85" s="10"/>
      <c r="I85" s="11"/>
      <c r="J85" s="11"/>
      <c r="K85" s="11"/>
      <c r="L85" s="11"/>
      <c r="N85" s="27"/>
      <c r="O85" s="29"/>
      <c r="P85" s="11"/>
      <c r="Q85" s="11"/>
      <c r="R85" s="27"/>
      <c r="S85" s="27"/>
      <c r="T85" s="14"/>
      <c r="U85" s="24"/>
      <c r="V85" s="48"/>
    </row>
    <row r="86" spans="2:26">
      <c r="B86" s="17">
        <f t="shared" si="28"/>
        <v>84</v>
      </c>
      <c r="C86" s="17" t="str">
        <f>VLOOKUP(D86,[1]GDP!$D$6:$I$197,6,FALSE)</f>
        <v>SVN</v>
      </c>
      <c r="D86" s="18" t="s">
        <v>112</v>
      </c>
      <c r="E86" s="17" t="s">
        <v>30</v>
      </c>
      <c r="F86" s="19">
        <f>IF(ISERROR(VLOOKUP(C86,[1]Interest!$B$3:$K$57,9,FALSE)),"na",VLOOKUP(C86,[1]Interest!$B$3:$K$57,9,FALSE))</f>
        <v>5.8116666666666698E-2</v>
      </c>
      <c r="G86" s="19" t="e">
        <f>VLOOKUP(C86,[1]Coupon!$C$5:$H$75,6,FALSE)</f>
        <v>#N/A</v>
      </c>
      <c r="H86" s="19">
        <f t="shared" ref="H86:H105" si="37">IF(F86="na",G86,F86)</f>
        <v>5.8116666666666698E-2</v>
      </c>
      <c r="I86" s="20" t="str">
        <f>IF(ISERROR(VLOOKUP(C86,[1]Currency!$B$3:$F$117,4,FALSE)/1000000),"na",VLOOKUP(C86,[1]Currency!$B$3:$F$117,4,FALSE)/1000000)</f>
        <v>na</v>
      </c>
      <c r="J86" s="20" t="str">
        <f>IF(ISERROR(VLOOKUP(C86,[1]Currency!$B$310:$D$324,3,FALSE)),"na",VLOOKUP(C86,[1]Currency!$B$310:$D$324,3,FALSE)/1000000)</f>
        <v>na</v>
      </c>
      <c r="K86" s="20" t="str">
        <f>IF(ISERROR(VLOOKUP(C86,[1]Currency!$B$3:$F$117,3,FALSE)),IF(ISERROR(VLOOKUP(C86,[1]Currency!$B$120:$D$164,3,FALSE)),"na",VLOOKUP(C86,[1]Currency!$B$120:$D$164,3,FALSE)/1000000),VLOOKUP(C86,[1]Currency!$B$3:$F$117,3,FALSE)/1000000)</f>
        <v>na</v>
      </c>
      <c r="L86" s="20" t="str">
        <f>IF(ISERROR(VLOOKUP(C86,[1]Currency!$B$327:$D$338,3,FALSE)),"na",VLOOKUP(C86,[1]Currency!$B$327:$D$338,3,FALSE)/1000000)</f>
        <v>na</v>
      </c>
      <c r="N86" s="20">
        <f>IF(ISERROR(VLOOKUP(C86,[1]EU!$C$3:$K$20,9,FALSE)),"na",VLOOKUP(C86,[1]EU!$C$3:$K$20,9,FALSE)/1000000)</f>
        <v>142.25925759555523</v>
      </c>
      <c r="O86" s="22">
        <f>VLOOKUP(C86,[1]Exchange!$B$4:$H$247,7,FALSE)</f>
        <v>0.75315918184727004</v>
      </c>
      <c r="P86" s="20">
        <f>IF(ISERROR(N86/O86),"na",N86/O86)</f>
        <v>188.88338750201066</v>
      </c>
      <c r="Q86" s="20">
        <f>P86/H86</f>
        <v>3250.0726269345091</v>
      </c>
      <c r="R86" s="20">
        <f>[1]GDP!E90</f>
        <v>45932</v>
      </c>
      <c r="S86" s="20">
        <f>VLOOKUP(C86,[1]GDP!$J$6:$L$251,3,FALSE)</f>
        <v>23289.335727825113</v>
      </c>
      <c r="T86" s="23">
        <f t="shared" ref="T86:T97" si="38">IF(ISERROR(P86/R86),"na",P86/R86)</f>
        <v>4.1122395606986561E-3</v>
      </c>
      <c r="U86" s="24">
        <f t="shared" si="17"/>
        <v>10.055750840695124</v>
      </c>
      <c r="V86" s="48">
        <f t="shared" si="18"/>
        <v>19.056640385258866</v>
      </c>
      <c r="W86" s="15">
        <f t="shared" si="19"/>
        <v>24.550427878860354</v>
      </c>
      <c r="X86" s="12">
        <f t="shared" ref="X86" si="39">R86*1000000/S86</f>
        <v>1972233.1515502345</v>
      </c>
      <c r="Y86" s="16">
        <f>N86*1000000/X86</f>
        <v>72.131054831795709</v>
      </c>
      <c r="Z86" s="15">
        <f t="shared" ref="Z86" si="40">LOG(Y86,10)</f>
        <v>1.8581222832822406</v>
      </c>
    </row>
    <row r="87" spans="2:26" s="50" customFormat="1" hidden="1">
      <c r="B87" s="49">
        <f t="shared" si="28"/>
        <v>85</v>
      </c>
      <c r="C87" s="49" t="str">
        <f>VLOOKUP(D87,[1]GDP!$D$6:$I$197,6,FALSE)</f>
        <v>LTU</v>
      </c>
      <c r="D87" s="50" t="s">
        <v>113</v>
      </c>
      <c r="E87" s="49" t="s">
        <v>26</v>
      </c>
      <c r="F87" s="51">
        <f>IF(ISERROR(VLOOKUP(C87,[1]Interest!$B$3:$K$57,9,FALSE)),"na",VLOOKUP(C87,[1]Interest!$B$3:$K$57,9,FALSE))</f>
        <v>3.8317857142857098E-2</v>
      </c>
      <c r="G87" s="51"/>
      <c r="H87" s="51"/>
      <c r="I87" s="52"/>
      <c r="J87" s="11"/>
      <c r="K87" s="52"/>
      <c r="L87" s="52"/>
      <c r="N87" s="52"/>
      <c r="O87" s="53"/>
      <c r="P87" s="52"/>
      <c r="Q87" s="52"/>
      <c r="R87" s="52"/>
      <c r="S87" s="52"/>
      <c r="T87" s="54"/>
      <c r="U87" s="55"/>
      <c r="V87" s="56"/>
      <c r="X87" s="57"/>
      <c r="Y87" s="57"/>
    </row>
    <row r="88" spans="2:26" hidden="1">
      <c r="B88" s="2">
        <f t="shared" si="28"/>
        <v>86</v>
      </c>
      <c r="C88" s="2" t="str">
        <f>VLOOKUP(D88,[1]GDP!$D$6:$I$197,6,FALSE)</f>
        <v>LBN</v>
      </c>
      <c r="D88" s="3" t="s">
        <v>114</v>
      </c>
      <c r="E88" s="2" t="s">
        <v>26</v>
      </c>
      <c r="F88" s="10" t="str">
        <f>IF(ISERROR(VLOOKUP(C88,[1]Interest!$B$3:$K$57,9,FALSE)),"na",VLOOKUP(C88,[1]Interest!$B$3:$K$57,9,FALSE))</f>
        <v>na</v>
      </c>
      <c r="G88" s="10"/>
      <c r="H88" s="10"/>
      <c r="I88" s="11"/>
      <c r="J88" s="11"/>
      <c r="K88" s="11"/>
      <c r="L88" s="11"/>
      <c r="N88" s="27"/>
      <c r="O88" s="29"/>
      <c r="P88" s="11"/>
      <c r="Q88" s="11"/>
      <c r="R88" s="27"/>
      <c r="S88" s="27"/>
      <c r="T88" s="14"/>
      <c r="U88" s="24"/>
      <c r="V88" s="48"/>
    </row>
    <row r="89" spans="2:26" hidden="1">
      <c r="B89" s="2">
        <f t="shared" si="28"/>
        <v>87</v>
      </c>
      <c r="C89" s="2" t="str">
        <f>VLOOKUP(D89,[1]GDP!$D$6:$I$197,6,FALSE)</f>
        <v>KEN</v>
      </c>
      <c r="D89" s="3" t="s">
        <v>115</v>
      </c>
      <c r="E89" s="2" t="s">
        <v>26</v>
      </c>
      <c r="F89" s="10" t="str">
        <f>IF(ISERROR(VLOOKUP(C89,[1]Interest!$B$3:$K$57,9,FALSE)),"na",VLOOKUP(C89,[1]Interest!$B$3:$K$57,9,FALSE))</f>
        <v>na</v>
      </c>
      <c r="G89" s="10"/>
      <c r="H89" s="10"/>
      <c r="I89" s="11"/>
      <c r="J89" s="11"/>
      <c r="K89" s="11"/>
      <c r="L89" s="11"/>
      <c r="N89" s="27"/>
      <c r="O89" s="29"/>
      <c r="P89" s="11"/>
      <c r="Q89" s="11"/>
      <c r="R89" s="27"/>
      <c r="S89" s="27"/>
      <c r="T89" s="14"/>
      <c r="U89" s="24"/>
      <c r="V89" s="48"/>
    </row>
    <row r="90" spans="2:26" hidden="1">
      <c r="B90" s="2">
        <f t="shared" si="28"/>
        <v>88</v>
      </c>
      <c r="C90" s="2" t="str">
        <f>VLOOKUP(D90,[1]GDP!$D$6:$I$197,6,FALSE)</f>
        <v>PAN</v>
      </c>
      <c r="D90" s="3" t="s">
        <v>116</v>
      </c>
      <c r="E90" s="2" t="s">
        <v>26</v>
      </c>
      <c r="F90" s="10" t="str">
        <f>IF(ISERROR(VLOOKUP(C90,[1]Interest!$B$3:$K$57,9,FALSE)),"na",VLOOKUP(C90,[1]Interest!$B$3:$K$57,9,FALSE))</f>
        <v>na</v>
      </c>
      <c r="G90" s="10"/>
      <c r="H90" s="10"/>
      <c r="I90" s="11"/>
      <c r="J90" s="11"/>
      <c r="K90" s="11"/>
      <c r="L90" s="11"/>
      <c r="N90" s="27"/>
      <c r="O90" s="29"/>
      <c r="P90" s="11"/>
      <c r="Q90" s="11"/>
      <c r="R90" s="27"/>
      <c r="S90" s="27"/>
      <c r="T90" s="14"/>
      <c r="U90" s="24"/>
      <c r="V90" s="48"/>
    </row>
    <row r="91" spans="2:26" hidden="1">
      <c r="B91" s="2">
        <f t="shared" si="28"/>
        <v>89</v>
      </c>
      <c r="C91" s="2" t="str">
        <f>VLOOKUP(D91,[1]GDP!$D$6:$I$197,6,FALSE)</f>
        <v>SRB</v>
      </c>
      <c r="D91" s="3" t="s">
        <v>117</v>
      </c>
      <c r="E91" s="2" t="s">
        <v>26</v>
      </c>
      <c r="F91" s="10" t="str">
        <f>IF(ISERROR(VLOOKUP(C91,[1]Interest!$B$3:$K$57,9,FALSE)),"na",VLOOKUP(C91,[1]Interest!$B$3:$K$57,9,FALSE))</f>
        <v>na</v>
      </c>
      <c r="G91" s="10"/>
      <c r="H91" s="10"/>
      <c r="I91" s="11"/>
      <c r="J91" s="11"/>
      <c r="K91" s="11"/>
      <c r="L91" s="11"/>
      <c r="N91" s="27"/>
      <c r="O91" s="29"/>
      <c r="P91" s="11"/>
      <c r="Q91" s="11"/>
      <c r="R91" s="27"/>
      <c r="S91" s="27"/>
      <c r="T91" s="14"/>
      <c r="U91" s="24"/>
      <c r="V91" s="48"/>
    </row>
    <row r="92" spans="2:26" hidden="1">
      <c r="B92" s="2">
        <f t="shared" si="28"/>
        <v>90</v>
      </c>
      <c r="C92" s="2" t="str">
        <f>VLOOKUP(D92,[1]GDP!$D$6:$I$197,6,FALSE)</f>
        <v>TKM</v>
      </c>
      <c r="D92" s="3" t="s">
        <v>118</v>
      </c>
      <c r="E92" s="2" t="s">
        <v>26</v>
      </c>
      <c r="F92" s="10" t="str">
        <f>IF(ISERROR(VLOOKUP(C92,[1]Interest!$B$3:$K$57,9,FALSE)),"na",VLOOKUP(C92,[1]Interest!$B$3:$K$57,9,FALSE))</f>
        <v>na</v>
      </c>
      <c r="G92" s="10"/>
      <c r="H92" s="10"/>
      <c r="I92" s="11"/>
      <c r="J92" s="11"/>
      <c r="K92" s="11"/>
      <c r="L92" s="11"/>
      <c r="N92" s="27"/>
      <c r="O92" s="29"/>
      <c r="P92" s="11"/>
      <c r="Q92" s="11"/>
      <c r="R92" s="27"/>
      <c r="S92" s="27"/>
      <c r="T92" s="14"/>
      <c r="U92" s="24"/>
      <c r="V92" s="48"/>
    </row>
    <row r="93" spans="2:26" hidden="1">
      <c r="B93" s="2">
        <f t="shared" si="28"/>
        <v>91</v>
      </c>
      <c r="C93" s="2" t="str">
        <f>VLOOKUP(D93,[1]GDP!$D$6:$I$197,6,FALSE)</f>
        <v>YEM</v>
      </c>
      <c r="D93" s="3" t="s">
        <v>119</v>
      </c>
      <c r="E93" s="2" t="s">
        <v>26</v>
      </c>
      <c r="F93" s="10" t="str">
        <f>IF(ISERROR(VLOOKUP(C93,[1]Interest!$B$3:$K$57,9,FALSE)),"na",VLOOKUP(C93,[1]Interest!$B$3:$K$57,9,FALSE))</f>
        <v>na</v>
      </c>
      <c r="G93" s="10"/>
      <c r="H93" s="10"/>
      <c r="I93" s="11"/>
      <c r="J93" s="11"/>
      <c r="K93" s="11"/>
      <c r="L93" s="11"/>
      <c r="N93" s="27"/>
      <c r="O93" s="29"/>
      <c r="P93" s="11"/>
      <c r="Q93" s="11"/>
      <c r="R93" s="27"/>
      <c r="S93" s="27"/>
      <c r="T93" s="14"/>
      <c r="U93" s="24"/>
      <c r="V93" s="48"/>
    </row>
    <row r="94" spans="2:26" hidden="1">
      <c r="B94" s="2">
        <f t="shared" si="28"/>
        <v>92</v>
      </c>
      <c r="C94" s="2" t="str">
        <f>VLOOKUP(D94,[1]GDP!$D$6:$I$197,6,FALSE)</f>
        <v>JOR</v>
      </c>
      <c r="D94" s="3" t="s">
        <v>120</v>
      </c>
      <c r="E94" s="2" t="s">
        <v>26</v>
      </c>
      <c r="F94" s="10" t="str">
        <f>IF(ISERROR(VLOOKUP(C94,[1]Interest!$B$3:$K$57,9,FALSE)),"na",VLOOKUP(C94,[1]Interest!$B$3:$K$57,9,FALSE))</f>
        <v>na</v>
      </c>
      <c r="G94" s="10"/>
      <c r="H94" s="10"/>
      <c r="I94" s="11"/>
      <c r="J94" s="11"/>
      <c r="K94" s="11"/>
      <c r="L94" s="11"/>
      <c r="N94" s="27"/>
      <c r="O94" s="29"/>
      <c r="P94" s="11"/>
      <c r="Q94" s="11"/>
      <c r="R94" s="27"/>
      <c r="S94" s="27"/>
      <c r="T94" s="14"/>
      <c r="U94" s="24"/>
      <c r="V94" s="48"/>
    </row>
    <row r="95" spans="2:26" hidden="1">
      <c r="B95" s="2">
        <f t="shared" si="28"/>
        <v>93</v>
      </c>
      <c r="C95" s="2" t="str">
        <f>VLOOKUP(D95,[1]GDP!$D$6:$I$197,6,FALSE)</f>
        <v>TZA</v>
      </c>
      <c r="D95" s="3" t="s">
        <v>121</v>
      </c>
      <c r="E95" s="2" t="s">
        <v>26</v>
      </c>
      <c r="F95" s="10" t="str">
        <f>IF(ISERROR(VLOOKUP(C95,[1]Interest!$B$3:$K$57,9,FALSE)),"na",VLOOKUP(C95,[1]Interest!$B$3:$K$57,9,FALSE))</f>
        <v>na</v>
      </c>
      <c r="G95" s="10"/>
      <c r="H95" s="10"/>
      <c r="I95" s="11"/>
      <c r="J95" s="11"/>
      <c r="K95" s="11"/>
      <c r="L95" s="11"/>
      <c r="N95" s="27"/>
      <c r="O95" s="29"/>
      <c r="P95" s="11"/>
      <c r="Q95" s="11"/>
      <c r="R95" s="27"/>
      <c r="S95" s="27"/>
      <c r="T95" s="14"/>
      <c r="U95" s="24"/>
      <c r="V95" s="48"/>
    </row>
    <row r="96" spans="2:26" hidden="1">
      <c r="B96" s="2">
        <f t="shared" si="28"/>
        <v>94</v>
      </c>
      <c r="C96" s="2" t="str">
        <f>VLOOKUP(D96,[1]GDP!$D$6:$I$197,6,FALSE)</f>
        <v>BHR</v>
      </c>
      <c r="D96" s="3" t="s">
        <v>122</v>
      </c>
      <c r="E96" s="2" t="s">
        <v>26</v>
      </c>
      <c r="F96" s="10" t="str">
        <f>IF(ISERROR(VLOOKUP(C96,[1]Interest!$B$3:$K$57,9,FALSE)),"na",VLOOKUP(C96,[1]Interest!$B$3:$K$57,9,FALSE))</f>
        <v>na</v>
      </c>
      <c r="G96" s="10"/>
      <c r="H96" s="10"/>
      <c r="I96" s="11"/>
      <c r="J96" s="11"/>
      <c r="K96" s="11"/>
      <c r="L96" s="11"/>
      <c r="N96" s="27"/>
      <c r="O96" s="29"/>
      <c r="P96" s="11"/>
      <c r="Q96" s="11"/>
      <c r="R96" s="27"/>
      <c r="S96" s="27"/>
      <c r="T96" s="14"/>
      <c r="U96" s="24"/>
      <c r="V96" s="48"/>
    </row>
    <row r="97" spans="2:26">
      <c r="B97" s="17">
        <f t="shared" si="28"/>
        <v>95</v>
      </c>
      <c r="C97" s="17" t="str">
        <f>VLOOKUP(D97,[1]GDP!$D$6:$I$197,6,FALSE)</f>
        <v>LVA</v>
      </c>
      <c r="D97" s="18" t="s">
        <v>123</v>
      </c>
      <c r="E97" s="17" t="s">
        <v>30</v>
      </c>
      <c r="F97" s="19">
        <f>IF(ISERROR(VLOOKUP(C97,[1]Interest!$B$3:$K$57,9,FALSE)),"na",VLOOKUP(C97,[1]Interest!$B$3:$K$57,9,FALSE))</f>
        <v>3.3399999999999999E-2</v>
      </c>
      <c r="G97" s="19" t="e">
        <f>VLOOKUP(C97,[1]Coupon!$C$5:$H$75,6,FALSE)</f>
        <v>#N/A</v>
      </c>
      <c r="H97" s="19">
        <f t="shared" si="37"/>
        <v>3.3399999999999999E-2</v>
      </c>
      <c r="I97" s="20" t="str">
        <f>IF(ISERROR(VLOOKUP(C97,[1]Currency!$B$3:$F$117,4,FALSE)/1000000),"na",VLOOKUP(C97,[1]Currency!$B$3:$F$117,4,FALSE)/1000000)</f>
        <v>na</v>
      </c>
      <c r="J97" s="20" t="str">
        <f>IF(ISERROR(VLOOKUP(C97,[1]Currency!$B$310:$D$324,3,FALSE)),"na",VLOOKUP(C97,[1]Currency!$B$310:$D$324,3,FALSE)/1000000)</f>
        <v>na</v>
      </c>
      <c r="K97" s="20" t="str">
        <f>IF(ISERROR(VLOOKUP(C97,[1]Currency!$B$3:$F$117,3,FALSE)),IF(ISERROR(VLOOKUP(C97,[1]Currency!$B$120:$D$164,3,FALSE)),"na",VLOOKUP(C97,[1]Currency!$B$120:$D$164,3,FALSE)/1000000),VLOOKUP(C97,[1]Currency!$B$3:$F$117,3,FALSE)/1000000)</f>
        <v>na</v>
      </c>
      <c r="L97" s="20" t="str">
        <f>IF(ISERROR(VLOOKUP(C97,[1]Currency!$B$327:$D$338,3,FALSE)),"na",VLOOKUP(C97,[1]Currency!$B$327:$D$338,3,FALSE)/1000000)</f>
        <v>na</v>
      </c>
      <c r="N97" s="20">
        <f>IF(ISERROR(VLOOKUP(C97,[1]EU!$C$3:$K$20,9,FALSE)),"na",VLOOKUP(C97,[1]EU!$C$3:$K$20,9,FALSE)/1000000)</f>
        <v>116.1543750150684</v>
      </c>
      <c r="O97" s="22">
        <f>VLOOKUP(C97,[1]Exchange!$B$4:$H$247,7,FALSE)</f>
        <v>0.75315918184727004</v>
      </c>
      <c r="P97" s="20">
        <f>IF(ISERROR(N97/O97),"na",N97/O97)</f>
        <v>154.22287587356647</v>
      </c>
      <c r="Q97" s="20">
        <f>P97/H97</f>
        <v>4617.4513734600741</v>
      </c>
      <c r="R97" s="20">
        <f>[1]GDP!E101</f>
        <v>30905</v>
      </c>
      <c r="S97" s="20">
        <f>VLOOKUP(C97,[1]GDP!$J$6:$L$251,3,FALSE)</f>
        <v>15375.445643822573</v>
      </c>
      <c r="T97" s="23">
        <f t="shared" si="38"/>
        <v>4.990224102040656E-3</v>
      </c>
      <c r="U97" s="24">
        <f t="shared" si="17"/>
        <v>9.6405270772187333</v>
      </c>
      <c r="V97" s="48">
        <f t="shared" si="18"/>
        <v>18.853909360059092</v>
      </c>
      <c r="W97" s="15">
        <f t="shared" si="19"/>
        <v>24.154183820057646</v>
      </c>
      <c r="X97" s="12">
        <f t="shared" ref="X97" si="41">R97*1000000/S97</f>
        <v>2010023.0403674035</v>
      </c>
      <c r="Y97" s="16">
        <f>N97*1000000/X97</f>
        <v>57.787583864629248</v>
      </c>
      <c r="Z97" s="15">
        <f t="shared" ref="Z97" si="42">LOG(Y97,10)</f>
        <v>1.7618345367194548</v>
      </c>
    </row>
    <row r="98" spans="2:26" hidden="1">
      <c r="B98" s="2">
        <f t="shared" si="28"/>
        <v>96</v>
      </c>
      <c r="C98" s="2" t="str">
        <f>VLOOKUP(D98,[1]GDP!$D$6:$I$197,6,FALSE)</f>
        <v>CIV</v>
      </c>
      <c r="D98" s="3" t="s">
        <v>124</v>
      </c>
      <c r="E98" s="2" t="s">
        <v>26</v>
      </c>
      <c r="F98" s="10" t="str">
        <f>IF(ISERROR(VLOOKUP(C98,[1]Interest!$B$3:$K$57,9,FALSE)),"na",VLOOKUP(C98,[1]Interest!$B$3:$K$57,9,FALSE))</f>
        <v>na</v>
      </c>
      <c r="G98" s="10"/>
      <c r="H98" s="10"/>
      <c r="I98" s="11"/>
      <c r="J98" s="11"/>
      <c r="K98" s="11"/>
      <c r="L98" s="11"/>
      <c r="N98" s="27"/>
      <c r="O98" s="29"/>
      <c r="P98" s="11"/>
      <c r="Q98" s="11"/>
      <c r="R98" s="27"/>
      <c r="S98" s="27"/>
      <c r="T98" s="14"/>
      <c r="U98" s="24"/>
      <c r="V98" s="48"/>
    </row>
    <row r="99" spans="2:26" hidden="1">
      <c r="B99" s="2">
        <f t="shared" si="28"/>
        <v>97</v>
      </c>
      <c r="C99" s="2" t="str">
        <f>VLOOKUP(D99,[1]GDP!$D$6:$I$197,6,FALSE)</f>
        <v>ZAR</v>
      </c>
      <c r="D99" s="3" t="s">
        <v>125</v>
      </c>
      <c r="E99" s="2" t="s">
        <v>26</v>
      </c>
      <c r="F99" s="10" t="str">
        <f>IF(ISERROR(VLOOKUP(C99,[1]Interest!$B$3:$K$57,9,FALSE)),"na",VLOOKUP(C99,[1]Interest!$B$3:$K$57,9,FALSE))</f>
        <v>na</v>
      </c>
      <c r="G99" s="10"/>
      <c r="H99" s="10"/>
      <c r="I99" s="11"/>
      <c r="J99" s="11"/>
      <c r="K99" s="11"/>
      <c r="L99" s="11"/>
      <c r="N99" s="27"/>
      <c r="O99" s="29"/>
      <c r="P99" s="11"/>
      <c r="Q99" s="11"/>
      <c r="R99" s="27"/>
      <c r="S99" s="27"/>
      <c r="T99" s="14"/>
      <c r="U99" s="24"/>
      <c r="V99" s="48"/>
    </row>
    <row r="100" spans="2:26" hidden="1">
      <c r="B100" s="2">
        <f t="shared" si="28"/>
        <v>98</v>
      </c>
      <c r="C100" s="2" t="str">
        <f>VLOOKUP(D100,[1]GDP!$D$6:$I$197,6,FALSE)</f>
        <v>BOL</v>
      </c>
      <c r="D100" s="3" t="s">
        <v>126</v>
      </c>
      <c r="E100" s="2" t="s">
        <v>26</v>
      </c>
      <c r="F100" s="10" t="str">
        <f>IF(ISERROR(VLOOKUP(C100,[1]Interest!$B$3:$K$57,9,FALSE)),"na",VLOOKUP(C100,[1]Interest!$B$3:$K$57,9,FALSE))</f>
        <v>na</v>
      </c>
      <c r="G100" s="10"/>
      <c r="H100" s="10"/>
      <c r="I100" s="11"/>
      <c r="J100" s="11"/>
      <c r="K100" s="11"/>
      <c r="L100" s="11"/>
      <c r="N100" s="27"/>
      <c r="O100" s="29"/>
      <c r="P100" s="11"/>
      <c r="Q100" s="11"/>
      <c r="R100" s="27"/>
      <c r="S100" s="27"/>
      <c r="T100" s="14"/>
      <c r="U100" s="24"/>
      <c r="V100" s="48"/>
    </row>
    <row r="101" spans="2:26" hidden="1">
      <c r="B101" s="2">
        <f t="shared" si="28"/>
        <v>99</v>
      </c>
      <c r="C101" s="2" t="str">
        <f>VLOOKUP(D101,[1]GDP!$D$6:$I$197,6,FALSE)</f>
        <v>PRY</v>
      </c>
      <c r="D101" s="3" t="s">
        <v>127</v>
      </c>
      <c r="E101" s="2" t="s">
        <v>26</v>
      </c>
      <c r="F101" s="10" t="str">
        <f>IF(ISERROR(VLOOKUP(C101,[1]Interest!$B$3:$K$57,9,FALSE)),"na",VLOOKUP(C101,[1]Interest!$B$3:$K$57,9,FALSE))</f>
        <v>na</v>
      </c>
      <c r="G101" s="10"/>
      <c r="H101" s="10"/>
      <c r="I101" s="11"/>
      <c r="J101" s="11"/>
      <c r="K101" s="11"/>
      <c r="L101" s="11"/>
      <c r="N101" s="27"/>
      <c r="O101" s="29"/>
      <c r="P101" s="11"/>
      <c r="Q101" s="11"/>
      <c r="R101" s="27"/>
      <c r="S101" s="27"/>
      <c r="T101" s="14"/>
      <c r="U101" s="24"/>
      <c r="V101" s="48"/>
    </row>
    <row r="102" spans="2:26" hidden="1">
      <c r="B102" s="2">
        <f t="shared" si="28"/>
        <v>100</v>
      </c>
      <c r="C102" s="2" t="str">
        <f>VLOOKUP(D102,[1]GDP!$D$6:$I$197,6,FALSE)</f>
        <v>CMR</v>
      </c>
      <c r="D102" s="3" t="s">
        <v>128</v>
      </c>
      <c r="E102" s="2" t="s">
        <v>26</v>
      </c>
      <c r="F102" s="10" t="str">
        <f>IF(ISERROR(VLOOKUP(C102,[1]Interest!$B$3:$K$57,9,FALSE)),"na",VLOOKUP(C102,[1]Interest!$B$3:$K$57,9,FALSE))</f>
        <v>na</v>
      </c>
      <c r="G102" s="10"/>
      <c r="H102" s="10"/>
      <c r="I102" s="11"/>
      <c r="J102" s="11"/>
      <c r="K102" s="11"/>
      <c r="L102" s="11"/>
      <c r="N102" s="27"/>
      <c r="O102" s="29"/>
      <c r="P102" s="11"/>
      <c r="Q102" s="11"/>
      <c r="R102" s="27"/>
      <c r="S102" s="27"/>
      <c r="T102" s="14"/>
      <c r="U102" s="24"/>
      <c r="V102" s="48"/>
    </row>
    <row r="103" spans="2:26">
      <c r="B103" s="17">
        <f t="shared" si="28"/>
        <v>101</v>
      </c>
      <c r="C103" s="17" t="str">
        <f>VLOOKUP(D103,[1]GDP!$D$6:$I$197,6,FALSE)</f>
        <v>EST</v>
      </c>
      <c r="D103" s="18" t="s">
        <v>129</v>
      </c>
      <c r="E103" s="17" t="s">
        <v>30</v>
      </c>
      <c r="F103" s="19" t="str">
        <f>IF(ISERROR(VLOOKUP(C103,[1]Interest!$B$3:$K$57,9,FALSE)),"na",VLOOKUP(C103,[1]Interest!$B$3:$K$57,9,FALSE))</f>
        <v>na</v>
      </c>
      <c r="G103" s="19" t="str">
        <f>VLOOKUP(C103,[1]Coupon!$C$5:$H$75,6,FALSE)</f>
        <v>na</v>
      </c>
      <c r="H103" s="19" t="str">
        <f t="shared" si="37"/>
        <v>na</v>
      </c>
      <c r="I103" s="20" t="str">
        <f>IF(ISERROR(VLOOKUP(C103,[1]Currency!$B$3:$F$117,4,FALSE)/1000000),"na",VLOOKUP(C103,[1]Currency!$B$3:$F$117,4,FALSE)/1000000)</f>
        <v>na</v>
      </c>
      <c r="J103" s="20" t="str">
        <f>IF(ISERROR(VLOOKUP(C103,[1]Currency!$B$310:$D$324,3,FALSE)),"na",VLOOKUP(C103,[1]Currency!$B$310:$D$324,3,FALSE)/1000000)</f>
        <v>na</v>
      </c>
      <c r="K103" s="20" t="str">
        <f>IF(ISERROR(VLOOKUP(C103,[1]Currency!$B$3:$F$117,3,FALSE)),IF(ISERROR(VLOOKUP(C103,[1]Currency!$B$120:$D$164,3,FALSE)),"na",VLOOKUP(C103,[1]Currency!$B$120:$D$164,3,FALSE)/1000000),VLOOKUP(C103,[1]Currency!$B$3:$F$117,3,FALSE)/1000000)</f>
        <v>na</v>
      </c>
      <c r="L103" s="20" t="str">
        <f>IF(ISERROR(VLOOKUP(C103,[1]Currency!$B$327:$D$338,3,FALSE)),"na",VLOOKUP(C103,[1]Currency!$B$327:$D$338,3,FALSE)/1000000)</f>
        <v>na</v>
      </c>
      <c r="M103" s="20"/>
      <c r="N103" s="20">
        <f>IF(ISERROR(VLOOKUP(C103,[1]EU!$C$3:$K$20,9,FALSE)),"na",VLOOKUP(C103,[1]EU!$C$3:$K$20,9,FALSE)/1000000)</f>
        <v>79.385194976622429</v>
      </c>
      <c r="O103" s="22">
        <f>VLOOKUP(C103,[1]Exchange!$B$4:$H$247,7,FALSE)</f>
        <v>0.75315918184727004</v>
      </c>
      <c r="P103" s="20">
        <f>IF(ISERROR(N103/O103),"na",N103/O103)</f>
        <v>105.40294387955907</v>
      </c>
      <c r="Q103" s="20" t="e">
        <f t="shared" ref="Q103:Q105" si="43">P103/H103</f>
        <v>#VALUE!</v>
      </c>
      <c r="R103" s="20">
        <f>[1]GDP!E107</f>
        <v>24477</v>
      </c>
      <c r="S103" s="20">
        <f>VLOOKUP(C103,[1]GDP!$J$6:$L$251,3,FALSE)</f>
        <v>18783.058705582258</v>
      </c>
      <c r="T103" s="23">
        <f t="shared" ref="T103:T105" si="44">IF(ISERROR(P103/R103),"na",P103/R103)</f>
        <v>4.3062035330947044E-3</v>
      </c>
      <c r="U103" s="24">
        <f t="shared" ref="U103:U105" si="45">LN(S103)</f>
        <v>9.8407106098721062</v>
      </c>
      <c r="V103" s="48">
        <f t="shared" ref="V103:V105" si="46">LN(P103*1000000)</f>
        <v>18.473301124227586</v>
      </c>
      <c r="W103" s="15">
        <f t="shared" ref="W103:W105" si="47">LN(R103*1000000)</f>
        <v>23.920999738061184</v>
      </c>
      <c r="X103" s="12">
        <f t="shared" ref="X103:X105" si="48">R103*1000000/S103</f>
        <v>1303142.3893024155</v>
      </c>
      <c r="Y103" s="16">
        <f>N103*1000000/X103</f>
        <v>60.918281554111736</v>
      </c>
      <c r="Z103" s="15">
        <f t="shared" ref="Z103:Z105" si="49">LOG(Y103,10)</f>
        <v>1.7847476438089001</v>
      </c>
    </row>
    <row r="104" spans="2:26">
      <c r="B104" s="17">
        <f t="shared" si="28"/>
        <v>102</v>
      </c>
      <c r="C104" s="17" t="str">
        <f>VLOOKUP(D104,[1]GDP!$D$6:$I$197,6,FALSE)</f>
        <v>CYP</v>
      </c>
      <c r="D104" s="18" t="s">
        <v>130</v>
      </c>
      <c r="E104" s="17" t="s">
        <v>30</v>
      </c>
      <c r="F104" s="19">
        <f>IF(ISERROR(VLOOKUP(C104,[1]Interest!$B$3:$K$57,9,FALSE)),"na",VLOOKUP(C104,[1]Interest!$B$3:$K$57,9,FALSE))</f>
        <v>6.5000000000000002E-2</v>
      </c>
      <c r="G104" s="19" t="e">
        <f>VLOOKUP(C104,[1]Coupon!$C$5:$H$75,6,FALSE)</f>
        <v>#N/A</v>
      </c>
      <c r="H104" s="19">
        <f t="shared" si="37"/>
        <v>6.5000000000000002E-2</v>
      </c>
      <c r="I104" s="20" t="str">
        <f>IF(ISERROR(VLOOKUP(C104,[1]Currency!$B$3:$F$117,4,FALSE)/1000000),"na",VLOOKUP(C104,[1]Currency!$B$3:$F$117,4,FALSE)/1000000)</f>
        <v>na</v>
      </c>
      <c r="J104" s="20" t="str">
        <f>IF(ISERROR(VLOOKUP(C104,[1]Currency!$B$310:$D$324,3,FALSE)),"na",VLOOKUP(C104,[1]Currency!$B$310:$D$324,3,FALSE)/1000000)</f>
        <v>na</v>
      </c>
      <c r="K104" s="20" t="str">
        <f>IF(ISERROR(VLOOKUP(C104,[1]Currency!$B$3:$F$117,3,FALSE)),IF(ISERROR(VLOOKUP(C104,[1]Currency!$B$120:$D$164,3,FALSE)),"na",VLOOKUP(C104,[1]Currency!$B$120:$D$164,3,FALSE)/1000000),VLOOKUP(C104,[1]Currency!$B$3:$F$117,3,FALSE)/1000000)</f>
        <v>na</v>
      </c>
      <c r="L104" s="20" t="str">
        <f>IF(ISERROR(VLOOKUP(C104,[1]Currency!$B$327:$D$338,3,FALSE)),"na",VLOOKUP(C104,[1]Currency!$B$327:$D$338,3,FALSE)/1000000)</f>
        <v>na</v>
      </c>
      <c r="M104" s="22"/>
      <c r="N104" s="20">
        <f>IF(ISERROR(VLOOKUP(C104,[1]EU!$C$3:$K$20,9,FALSE)),"na",VLOOKUP(C104,[1]EU!$C$3:$K$20,9,FALSE)/1000000)</f>
        <v>62.297614107691757</v>
      </c>
      <c r="O104" s="22">
        <f>VLOOKUP(C104,[1]Exchange!$B$4:$H$247,7,FALSE)</f>
        <v>0.75315918184727004</v>
      </c>
      <c r="P104" s="20">
        <f>IF(ISERROR(N104/O104),"na",N104/O104)</f>
        <v>82.715069548637359</v>
      </c>
      <c r="Q104" s="20">
        <f t="shared" si="43"/>
        <v>1272.5395315174978</v>
      </c>
      <c r="R104" s="20">
        <f>[1]GDP!E108</f>
        <v>24259</v>
      </c>
      <c r="S104" s="20">
        <f>VLOOKUP(C104,[1]GDP!$J$6:$L$251,3,FALSE)</f>
        <v>25248.9810656095</v>
      </c>
      <c r="T104" s="23">
        <f t="shared" si="44"/>
        <v>3.4096652602595887E-3</v>
      </c>
      <c r="U104" s="24">
        <f t="shared" si="45"/>
        <v>10.136541080052019</v>
      </c>
      <c r="V104" s="48">
        <f t="shared" si="46"/>
        <v>18.230912362845451</v>
      </c>
      <c r="W104" s="15">
        <f t="shared" si="47"/>
        <v>23.912053519497327</v>
      </c>
      <c r="X104" s="12">
        <f t="shared" si="48"/>
        <v>960791.24686112942</v>
      </c>
      <c r="Y104" s="16">
        <f>N104*1000000/X104</f>
        <v>64.839905974597329</v>
      </c>
      <c r="Z104" s="15">
        <f t="shared" si="49"/>
        <v>1.8118423763994389</v>
      </c>
    </row>
    <row r="105" spans="2:26">
      <c r="B105" s="17">
        <f t="shared" si="28"/>
        <v>103</v>
      </c>
      <c r="C105" s="17" t="str">
        <f>VLOOKUP(D105,[1]GDP!$D$6:$I$197,6,FALSE)</f>
        <v>MLT</v>
      </c>
      <c r="D105" s="18" t="s">
        <v>131</v>
      </c>
      <c r="E105" s="17" t="s">
        <v>30</v>
      </c>
      <c r="F105" s="19">
        <f>IF(ISERROR(VLOOKUP(C105,[1]Interest!$B$3:$K$57,9,FALSE)),"na",VLOOKUP(C105,[1]Interest!$B$3:$K$57,9,FALSE))</f>
        <v>3.3624999999999995E-2</v>
      </c>
      <c r="G105" s="19" t="e">
        <f>VLOOKUP(C105,[1]Coupon!$C$5:$H$75,6,FALSE)</f>
        <v>#N/A</v>
      </c>
      <c r="H105" s="19">
        <f t="shared" si="37"/>
        <v>3.3624999999999995E-2</v>
      </c>
      <c r="I105" s="20" t="str">
        <f>IF(ISERROR(VLOOKUP(C105,[1]Currency!$B$3:$F$117,4,FALSE)/1000000),"na",VLOOKUP(C105,[1]Currency!$B$3:$F$117,4,FALSE)/1000000)</f>
        <v>na</v>
      </c>
      <c r="J105" s="20" t="str">
        <f>IF(ISERROR(VLOOKUP(C105,[1]Currency!$B$310:$D$324,3,FALSE)),"na",VLOOKUP(C105,[1]Currency!$B$310:$D$324,3,FALSE)/1000000)</f>
        <v>na</v>
      </c>
      <c r="K105" s="20" t="str">
        <f>IF(ISERROR(VLOOKUP(C105,[1]Currency!$B$3:$F$117,3,FALSE)),IF(ISERROR(VLOOKUP(C105,[1]Currency!$B$120:$D$164,3,FALSE)),"na",VLOOKUP(C105,[1]Currency!$B$120:$D$164,3,FALSE)/1000000),VLOOKUP(C105,[1]Currency!$B$3:$F$117,3,FALSE)/1000000)</f>
        <v>na</v>
      </c>
      <c r="L105" s="20" t="str">
        <f>IF(ISERROR(VLOOKUP(C105,[1]Currency!$B$327:$D$338,3,FALSE)),"na",VLOOKUP(C105,[1]Currency!$B$327:$D$338,3,FALSE)/1000000)</f>
        <v>na</v>
      </c>
      <c r="M105" s="20"/>
      <c r="N105" s="20">
        <f>IF(ISERROR(VLOOKUP(C105,[1]EU!$C$3:$K$20,9,FALSE)),"na",VLOOKUP(C105,[1]EU!$C$3:$K$20,9,FALSE)/1000000)</f>
        <v>26.681331091727863</v>
      </c>
      <c r="O105" s="22">
        <f>VLOOKUP(C105,[1]Exchange!$B$4:$H$247,7,FALSE)</f>
        <v>0.75315918184727004</v>
      </c>
      <c r="P105" s="20">
        <f>IF(ISERROR(N105/O105),"na",N105/O105)</f>
        <v>35.425885702258434</v>
      </c>
      <c r="Q105" s="20">
        <f t="shared" si="43"/>
        <v>1053.5579391006227</v>
      </c>
      <c r="R105" s="20">
        <f>[1]GDP!E109</f>
        <v>22384</v>
      </c>
      <c r="S105" s="20">
        <f>VLOOKUP(C105,[1]GDP!$J$6:$L$251,3,FALSE)</f>
        <v>22779.910497993245</v>
      </c>
      <c r="T105" s="23">
        <f t="shared" si="44"/>
        <v>1.5826432140036827E-3</v>
      </c>
      <c r="U105" s="24">
        <f t="shared" si="45"/>
        <v>10.033634308020375</v>
      </c>
      <c r="V105" s="48">
        <f t="shared" si="46"/>
        <v>17.382953345409369</v>
      </c>
      <c r="W105" s="15">
        <f t="shared" si="47"/>
        <v>23.831612254869537</v>
      </c>
      <c r="X105" s="12">
        <f t="shared" si="48"/>
        <v>982620.19080241234</v>
      </c>
      <c r="Y105" s="16">
        <f>N105*1000000/X105</f>
        <v>27.153249385136043</v>
      </c>
      <c r="Z105" s="15">
        <f t="shared" si="49"/>
        <v>1.4338218083481948</v>
      </c>
    </row>
    <row r="106" spans="2:26">
      <c r="F106" s="10"/>
      <c r="G106" s="10"/>
      <c r="H106" s="10"/>
    </row>
    <row r="107" spans="2:26">
      <c r="F107" s="10"/>
      <c r="G107" s="58" t="s">
        <v>132</v>
      </c>
      <c r="H107" s="59">
        <f t="shared" ref="H107:T107" si="50">MAX(H3:H105)</f>
        <v>0.15265000000000001</v>
      </c>
      <c r="I107" s="60">
        <f t="shared" si="50"/>
        <v>500020357.09602797</v>
      </c>
      <c r="J107" s="60">
        <f t="shared" si="50"/>
        <v>13002000</v>
      </c>
      <c r="K107" s="60">
        <f t="shared" si="50"/>
        <v>891612465.18815196</v>
      </c>
      <c r="L107" s="60">
        <f t="shared" si="50"/>
        <v>506738830</v>
      </c>
      <c r="M107" s="60">
        <f t="shared" si="50"/>
        <v>887081007.89988804</v>
      </c>
      <c r="N107" s="60">
        <f t="shared" si="50"/>
        <v>41876704.906792343</v>
      </c>
      <c r="O107" s="61" t="e">
        <f t="shared" si="50"/>
        <v>#N/A</v>
      </c>
      <c r="P107" s="60">
        <f>MAX(P3:P105)</f>
        <v>35731.586555930189</v>
      </c>
      <c r="Q107" s="60"/>
      <c r="R107" s="60">
        <f t="shared" si="50"/>
        <v>16800000</v>
      </c>
      <c r="S107" s="60">
        <f t="shared" si="50"/>
        <v>110697.02914134202</v>
      </c>
      <c r="T107" s="62">
        <f t="shared" si="50"/>
        <v>2.6418624099550734E-2</v>
      </c>
    </row>
    <row r="108" spans="2:26">
      <c r="F108" s="10"/>
      <c r="G108" s="58" t="s">
        <v>133</v>
      </c>
      <c r="H108" s="63">
        <f t="shared" ref="H108:T108" si="51">MIN(H3:H105)</f>
        <v>7.0041666666666698E-3</v>
      </c>
      <c r="I108" s="64">
        <f t="shared" si="51"/>
        <v>1342.693131</v>
      </c>
      <c r="J108" s="64">
        <f t="shared" si="51"/>
        <v>4883</v>
      </c>
      <c r="K108" s="64">
        <f t="shared" si="51"/>
        <v>2652.3674270000001</v>
      </c>
      <c r="L108" s="64">
        <f t="shared" si="51"/>
        <v>82359</v>
      </c>
      <c r="M108" s="64">
        <f t="shared" si="51"/>
        <v>0</v>
      </c>
      <c r="N108" s="64">
        <f t="shared" si="51"/>
        <v>26.681331091727863</v>
      </c>
      <c r="O108" s="65" t="e">
        <f t="shared" si="51"/>
        <v>#N/A</v>
      </c>
      <c r="P108" s="64">
        <f t="shared" si="51"/>
        <v>35.425885702258434</v>
      </c>
      <c r="Q108" s="64"/>
      <c r="R108" s="64">
        <f t="shared" si="51"/>
        <v>22384</v>
      </c>
      <c r="S108" s="64">
        <f t="shared" si="51"/>
        <v>0</v>
      </c>
      <c r="T108" s="66">
        <f t="shared" si="51"/>
        <v>2.8461903903660577E-4</v>
      </c>
    </row>
    <row r="109" spans="2:26">
      <c r="F109" s="10"/>
      <c r="G109" s="58" t="s">
        <v>134</v>
      </c>
      <c r="H109" s="63">
        <f t="shared" ref="H109:T110" si="52">AVERAGE(H3:H105)</f>
        <v>5.5447124229674453E-2</v>
      </c>
      <c r="I109" s="64">
        <f t="shared" si="52"/>
        <v>24150406.747976452</v>
      </c>
      <c r="J109" s="64">
        <f t="shared" si="52"/>
        <v>1304050.0300714283</v>
      </c>
      <c r="K109" s="64">
        <f t="shared" si="52"/>
        <v>34739698.754331894</v>
      </c>
      <c r="L109" s="64">
        <f t="shared" si="52"/>
        <v>74189865.213915586</v>
      </c>
      <c r="M109" s="64">
        <f t="shared" si="52"/>
        <v>49847818.610880204</v>
      </c>
      <c r="N109" s="64">
        <f t="shared" si="52"/>
        <v>1277261.8542667986</v>
      </c>
      <c r="O109" s="65" t="e">
        <f t="shared" si="52"/>
        <v>#N/A</v>
      </c>
      <c r="P109" s="64">
        <f t="shared" si="52"/>
        <v>3645.7833617346255</v>
      </c>
      <c r="Q109" s="64"/>
      <c r="R109" s="64">
        <f t="shared" si="52"/>
        <v>990208.52777777775</v>
      </c>
      <c r="S109" s="64">
        <f t="shared" si="52"/>
        <v>26535.585424410281</v>
      </c>
      <c r="T109" s="66">
        <f t="shared" si="52"/>
        <v>5.0158132399134841E-3</v>
      </c>
    </row>
    <row r="110" spans="2:26">
      <c r="F110" s="10"/>
      <c r="G110" s="58" t="s">
        <v>135</v>
      </c>
      <c r="H110" s="63">
        <f t="shared" si="52"/>
        <v>5.5916812331091241E-2</v>
      </c>
      <c r="I110" s="64">
        <f t="shared" si="52"/>
        <v>24867756.927600715</v>
      </c>
      <c r="J110" s="64">
        <f t="shared" si="52"/>
        <v>1304050.0300714283</v>
      </c>
      <c r="K110" s="64">
        <f t="shared" si="52"/>
        <v>35515349.598190196</v>
      </c>
      <c r="L110" s="64">
        <f t="shared" si="52"/>
        <v>74189865.213915586</v>
      </c>
      <c r="M110" s="64">
        <f t="shared" si="52"/>
        <v>50872532.058942817</v>
      </c>
      <c r="N110" s="64">
        <f t="shared" si="52"/>
        <v>1295365.6900748922</v>
      </c>
      <c r="O110" s="65" t="e">
        <f t="shared" si="52"/>
        <v>#N/A</v>
      </c>
      <c r="P110" s="64">
        <f t="shared" si="52"/>
        <v>3291.4152436679778</v>
      </c>
      <c r="Q110" s="64"/>
      <c r="R110" s="64">
        <f t="shared" si="52"/>
        <v>767535.40845070418</v>
      </c>
      <c r="S110" s="64">
        <f t="shared" si="52"/>
        <v>26162.255903548983</v>
      </c>
      <c r="T110" s="66">
        <f t="shared" si="52"/>
        <v>5.0642677593425844E-3</v>
      </c>
    </row>
    <row r="111" spans="2:26">
      <c r="F111" s="10"/>
      <c r="G111" s="58" t="s">
        <v>136</v>
      </c>
      <c r="H111" s="63">
        <f t="shared" ref="H111:T111" si="53">STDEV(H3:H105)</f>
        <v>3.6301158180234938E-2</v>
      </c>
      <c r="I111" s="64">
        <f t="shared" si="53"/>
        <v>88083798.043512121</v>
      </c>
      <c r="J111" s="64">
        <f t="shared" si="53"/>
        <v>3467693.4903421123</v>
      </c>
      <c r="K111" s="64">
        <f t="shared" si="53"/>
        <v>142142724.39011514</v>
      </c>
      <c r="L111" s="64">
        <f t="shared" si="53"/>
        <v>176554835.75012755</v>
      </c>
      <c r="M111" s="64">
        <f t="shared" si="53"/>
        <v>168324215.49744642</v>
      </c>
      <c r="N111" s="64">
        <f t="shared" si="53"/>
        <v>6289801.9243849507</v>
      </c>
      <c r="O111" s="65" t="e">
        <f>STDEV(O3:O105)</f>
        <v>#N/A</v>
      </c>
      <c r="P111" s="64">
        <f t="shared" si="53"/>
        <v>6520.2985880059705</v>
      </c>
      <c r="Q111" s="64"/>
      <c r="R111" s="64">
        <f t="shared" si="53"/>
        <v>2323472.5234417166</v>
      </c>
      <c r="S111" s="64">
        <f t="shared" si="53"/>
        <v>25282.395355166802</v>
      </c>
      <c r="T111" s="66">
        <f t="shared" si="53"/>
        <v>4.8089934584587598E-3</v>
      </c>
    </row>
    <row r="112" spans="2:26">
      <c r="F112" s="10"/>
      <c r="G112" s="10"/>
      <c r="H112" s="10"/>
      <c r="P112" s="11">
        <f t="shared" ref="P112" si="54">SUM(P3:P105)</f>
        <v>255204.83532142377</v>
      </c>
      <c r="Q112" s="11"/>
      <c r="R112" s="11">
        <f>SUM(R3:R105)</f>
        <v>71295014</v>
      </c>
    </row>
    <row r="113" spans="6:18">
      <c r="F113" s="10"/>
      <c r="G113" s="10"/>
      <c r="H113" s="10"/>
      <c r="R113" s="10">
        <f>P112/R112</f>
        <v>3.5795607715488178E-3</v>
      </c>
    </row>
    <row r="114" spans="6:18">
      <c r="F114" s="10"/>
      <c r="G114" s="10"/>
      <c r="H114" s="10"/>
    </row>
    <row r="115" spans="6:18">
      <c r="F115" s="10"/>
      <c r="G115" s="10"/>
      <c r="H115" s="10"/>
    </row>
    <row r="116" spans="6:18">
      <c r="F116" s="10"/>
      <c r="G116" s="10"/>
      <c r="H116" s="10"/>
    </row>
    <row r="117" spans="6:18">
      <c r="F117" s="10"/>
      <c r="G117" s="10"/>
      <c r="H117" s="10"/>
    </row>
    <row r="118" spans="6:18">
      <c r="F118" s="10"/>
      <c r="G118" s="10"/>
      <c r="H118" s="10"/>
    </row>
    <row r="119" spans="6:18">
      <c r="F119" s="10"/>
      <c r="G119" s="10"/>
      <c r="H119" s="10"/>
    </row>
    <row r="120" spans="6:18">
      <c r="F120" s="10"/>
      <c r="G120" s="10"/>
      <c r="H120" s="10"/>
    </row>
    <row r="121" spans="6:18">
      <c r="F121" s="10"/>
      <c r="G121" s="10"/>
      <c r="H121" s="10"/>
    </row>
    <row r="122" spans="6:18">
      <c r="F122" s="10"/>
      <c r="G122" s="10"/>
      <c r="H122" s="10"/>
    </row>
    <row r="123" spans="6:18">
      <c r="F123" s="10"/>
      <c r="G123" s="10"/>
      <c r="H123" s="10"/>
    </row>
    <row r="124" spans="6:18">
      <c r="F124" s="10"/>
      <c r="G124" s="10"/>
      <c r="H124" s="10"/>
    </row>
    <row r="125" spans="6:18">
      <c r="F125" s="10"/>
      <c r="G125" s="10"/>
      <c r="H125" s="10"/>
    </row>
    <row r="126" spans="6:18">
      <c r="F126" s="10"/>
      <c r="G126" s="10"/>
      <c r="H126" s="10"/>
    </row>
    <row r="127" spans="6:18">
      <c r="F127" s="10"/>
      <c r="G127" s="10"/>
      <c r="H127" s="10"/>
    </row>
    <row r="128" spans="6:18">
      <c r="F128" s="10"/>
      <c r="G128" s="10"/>
      <c r="H128" s="10"/>
    </row>
    <row r="129" spans="6:8">
      <c r="F129" s="10"/>
      <c r="G129" s="10"/>
      <c r="H129" s="10"/>
    </row>
    <row r="130" spans="6:8">
      <c r="F130" s="10"/>
      <c r="G130" s="10"/>
      <c r="H130" s="10"/>
    </row>
    <row r="131" spans="6:8">
      <c r="F131" s="10"/>
      <c r="G131" s="10"/>
      <c r="H131" s="10"/>
    </row>
    <row r="132" spans="6:8">
      <c r="F132" s="10"/>
      <c r="G132" s="10"/>
      <c r="H132" s="10"/>
    </row>
    <row r="181" spans="3:5">
      <c r="C181" s="36"/>
      <c r="D181" s="37"/>
      <c r="E181" s="36"/>
    </row>
  </sheetData>
  <autoFilter ref="B2:P105">
    <filterColumn colId="14">
      <filters>
        <filter val="1,073"/>
        <filter val="1,112"/>
        <filter val="1,256"/>
        <filter val="1,294"/>
        <filter val="1,351"/>
        <filter val="1,355"/>
        <filter val="1,679"/>
        <filter val="1,687"/>
        <filter val="1,709"/>
        <filter val="1,731"/>
        <filter val="1,742"/>
        <filter val="1,758"/>
        <filter val="105"/>
        <filter val="11,375"/>
        <filter val="11,599"/>
        <filter val="111"/>
        <filter val="119"/>
        <filter val="124"/>
        <filter val="154"/>
        <filter val="162"/>
        <filter val="172"/>
        <filter val="189"/>
        <filter val="19,149"/>
        <filter val="192"/>
        <filter val="2,014"/>
        <filter val="2,137"/>
        <filter val="2,189"/>
        <filter val="2,280"/>
        <filter val="2,431"/>
        <filter val="2,475"/>
        <filter val="2,586"/>
        <filter val="206"/>
        <filter val="23,885"/>
        <filter val="253"/>
        <filter val="28,097"/>
        <filter val="3,116"/>
        <filter val="301"/>
        <filter val="305"/>
        <filter val="315"/>
        <filter val="35"/>
        <filter val="35,732"/>
        <filter val="368"/>
        <filter val="4,124"/>
        <filter val="4,480"/>
        <filter val="4,561"/>
        <filter val="4,607"/>
        <filter val="4,833"/>
        <filter val="422"/>
        <filter val="5,039"/>
        <filter val="510"/>
        <filter val="513"/>
        <filter val="538"/>
        <filter val="539"/>
        <filter val="6,730"/>
        <filter val="635"/>
        <filter val="653"/>
        <filter val="687"/>
        <filter val="7,185"/>
        <filter val="7,562"/>
        <filter val="7,752"/>
        <filter val="734"/>
        <filter val="776"/>
        <filter val="78"/>
        <filter val="8,706"/>
        <filter val="83"/>
        <filter val="853"/>
        <filter val="9,839"/>
        <filter val="908"/>
        <filter val="953"/>
        <filter val="98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>Tufts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Mazzotta, Benjamin D</dc:creator>
  <cp:lastModifiedBy>Mazzotta, Benjamin D</cp:lastModifiedBy>
  <dcterms:created xsi:type="dcterms:W3CDTF">2015-03-24T14:02:17Z</dcterms:created>
  <dcterms:modified xsi:type="dcterms:W3CDTF">2015-03-24T14:02:51Z</dcterms:modified>
</cp:coreProperties>
</file>