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maccapital-my.sharepoint.com/personal/bmcdonald_hanmaccapital_com/Documents/Documents/Asset Allocation/2022/"/>
    </mc:Choice>
  </mc:AlternateContent>
  <xr:revisionPtr revIDLastSave="71" documentId="8_{ED4CD753-DC72-41D8-B05A-0F4259FF36F1}" xr6:coauthVersionLast="47" xr6:coauthVersionMax="47" xr10:uidLastSave="{CCF7DEA4-1125-4A24-B1C6-E4CBB30DB039}"/>
  <bookViews>
    <workbookView xWindow="1755" yWindow="4335" windowWidth="24690" windowHeight="11265" xr2:uid="{946E2936-A83E-4594-85B5-5ACA456D13A5}"/>
  </bookViews>
  <sheets>
    <sheet name="Return and Risk" sheetId="8" r:id="rId1"/>
    <sheet name="Correlation" sheetId="9" r:id="rId2"/>
    <sheet name="10 Yr Return Estimates" sheetId="4" r:id="rId3"/>
    <sheet name="10 Yr Risk Estimates" sheetId="6" r:id="rId4"/>
    <sheet name="Drawdown" sheetId="7" r:id="rId5"/>
    <sheet name="return_risk" sheetId="1" r:id="rId6"/>
    <sheet name="corr" sheetId="3" r:id="rId7"/>
    <sheet name="cov" sheetId="2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C2" i="3"/>
  <c r="D2" i="3"/>
  <c r="E2" i="3"/>
  <c r="F2" i="3"/>
  <c r="G2" i="3"/>
  <c r="H2" i="3"/>
  <c r="I2" i="3"/>
  <c r="B2" i="3"/>
  <c r="I8" i="9"/>
  <c r="I7" i="9"/>
  <c r="H7" i="9"/>
  <c r="I6" i="9"/>
  <c r="H6" i="9"/>
  <c r="G6" i="9"/>
  <c r="I5" i="9"/>
  <c r="H5" i="9"/>
  <c r="G5" i="9"/>
  <c r="F5" i="9"/>
  <c r="I4" i="9"/>
  <c r="H4" i="9"/>
  <c r="G4" i="9"/>
  <c r="F4" i="9"/>
  <c r="E4" i="9"/>
  <c r="I3" i="9"/>
  <c r="H3" i="9"/>
  <c r="G3" i="9"/>
  <c r="F3" i="9"/>
  <c r="E3" i="9"/>
  <c r="D3" i="9"/>
  <c r="I2" i="9"/>
  <c r="H2" i="9"/>
  <c r="G2" i="9"/>
  <c r="F2" i="9"/>
  <c r="E2" i="9"/>
  <c r="D2" i="9"/>
  <c r="C2" i="9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C2" i="1"/>
  <c r="B2" i="1"/>
  <c r="E6" i="7"/>
  <c r="D6" i="7"/>
  <c r="E5" i="7"/>
  <c r="D5" i="7"/>
  <c r="E4" i="7"/>
  <c r="D4" i="7"/>
  <c r="E3" i="7"/>
  <c r="D3" i="7"/>
  <c r="I13" i="6" l="1"/>
  <c r="H13" i="6"/>
  <c r="G13" i="6"/>
  <c r="F13" i="6"/>
  <c r="E13" i="6"/>
  <c r="D13" i="6"/>
  <c r="C13" i="6"/>
  <c r="B13" i="6"/>
  <c r="C13" i="4"/>
  <c r="C16" i="4" s="1"/>
  <c r="D13" i="4"/>
  <c r="D16" i="4" s="1"/>
  <c r="E13" i="4"/>
  <c r="E16" i="4" s="1"/>
  <c r="F13" i="4"/>
  <c r="F16" i="4" s="1"/>
  <c r="G13" i="4"/>
  <c r="G16" i="4" s="1"/>
  <c r="H13" i="4"/>
  <c r="H16" i="4" s="1"/>
  <c r="I13" i="4"/>
  <c r="I16" i="4" s="1"/>
  <c r="B13" i="4"/>
  <c r="B16" i="4" s="1"/>
  <c r="I9" i="2"/>
  <c r="H8" i="2"/>
  <c r="H9" i="2"/>
  <c r="G7" i="2"/>
  <c r="G8" i="2"/>
  <c r="G9" i="2"/>
  <c r="F6" i="2"/>
  <c r="F7" i="2"/>
  <c r="F8" i="2"/>
  <c r="F9" i="2"/>
  <c r="E5" i="2"/>
  <c r="E6" i="2"/>
  <c r="E7" i="2"/>
  <c r="E8" i="2"/>
  <c r="E9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B2" i="2"/>
  <c r="I8" i="2"/>
  <c r="I7" i="2"/>
  <c r="H7" i="2"/>
  <c r="I6" i="2"/>
  <c r="H6" i="2"/>
  <c r="G6" i="2"/>
  <c r="I5" i="2"/>
  <c r="H5" i="2"/>
  <c r="G5" i="2"/>
  <c r="F5" i="2"/>
  <c r="I4" i="2"/>
  <c r="H4" i="2"/>
  <c r="G4" i="2"/>
  <c r="F4" i="2"/>
  <c r="E4" i="2"/>
  <c r="I3" i="2"/>
  <c r="H3" i="2"/>
  <c r="G3" i="2"/>
  <c r="F3" i="2"/>
  <c r="E3" i="2"/>
  <c r="D3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<sst xmlns="http://schemas.openxmlformats.org/spreadsheetml/2006/main" count="112" uniqueCount="41">
  <si>
    <t>Treasuries</t>
  </si>
  <si>
    <t>Credit</t>
  </si>
  <si>
    <t>Canadian Equity</t>
  </si>
  <si>
    <t>Global Equity</t>
  </si>
  <si>
    <t>EM Equity</t>
  </si>
  <si>
    <t>Return</t>
  </si>
  <si>
    <t>Risk</t>
  </si>
  <si>
    <t>Real Assets</t>
  </si>
  <si>
    <t>Alternative Strategies</t>
  </si>
  <si>
    <t>Private Equity</t>
  </si>
  <si>
    <t>Alternative Strategies (Hedge Funds)</t>
  </si>
  <si>
    <t>Real Estate / Infrastructure Assets</t>
  </si>
  <si>
    <t>Emerging Market Equity</t>
  </si>
  <si>
    <t>Credit
(50% IG, 50% HY)</t>
  </si>
  <si>
    <t>BMO</t>
  </si>
  <si>
    <t>Invesco</t>
  </si>
  <si>
    <t>JPM</t>
  </si>
  <si>
    <t>Blackrock</t>
  </si>
  <si>
    <t>Average</t>
  </si>
  <si>
    <t>Vanguard</t>
  </si>
  <si>
    <t>Verus</t>
  </si>
  <si>
    <t>BNY Melon</t>
  </si>
  <si>
    <t>State Street</t>
  </si>
  <si>
    <t>Franklin Templeton</t>
  </si>
  <si>
    <t>Aon</t>
  </si>
  <si>
    <t>Alpha</t>
  </si>
  <si>
    <t>Total</t>
  </si>
  <si>
    <t>SD</t>
  </si>
  <si>
    <t>ER</t>
  </si>
  <si>
    <t>5% VaR</t>
  </si>
  <si>
    <t>1% VaR</t>
  </si>
  <si>
    <t>treasuries</t>
  </si>
  <si>
    <t>credit</t>
  </si>
  <si>
    <t>cdn_equity</t>
  </si>
  <si>
    <t>gbl_equity</t>
  </si>
  <si>
    <t>em_equity</t>
  </si>
  <si>
    <t>alt_strats</t>
  </si>
  <si>
    <t>alt_assets</t>
  </si>
  <si>
    <t>pvt_equity</t>
  </si>
  <si>
    <t>return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</si>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</sst>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3B3E-1EFF-4777-B31D-BF758A86895D}">
  <dimension ref="A1:C9"/>
  <sheetViews>
    <sheetView showGridLines="0" tabSelected="1" workbookViewId="0">
      <selection activeCell="D18" sqref="D18"/>
    </sheetView>
  </sheetViews>
  <sheetFormatPr defaultRowHeight="15" x14ac:dyDescent="0.25"/>
  <cols>
    <col min="1" max="1" width="21" customWidth="1"/>
    <col min="13" max="13" width="9.140625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0</v>
      </c>
      <c r="B2" s="1">
        <v>1.4999999999999999E-2</v>
      </c>
      <c r="C2" s="1">
        <v>5.5E-2</v>
      </c>
    </row>
    <row r="3" spans="1:3" x14ac:dyDescent="0.25">
      <c r="A3" t="s">
        <v>1</v>
      </c>
      <c r="B3" s="1">
        <v>0.04</v>
      </c>
      <c r="C3" s="1">
        <v>7.4999999999999997E-2</v>
      </c>
    </row>
    <row r="4" spans="1:3" x14ac:dyDescent="0.25">
      <c r="A4" t="s">
        <v>2</v>
      </c>
      <c r="B4" s="1">
        <v>7.4999999999999997E-2</v>
      </c>
      <c r="C4" s="1">
        <v>0.17</v>
      </c>
    </row>
    <row r="5" spans="1:3" x14ac:dyDescent="0.25">
      <c r="A5" t="s">
        <v>3</v>
      </c>
      <c r="B5" s="1">
        <v>7.0000000000000007E-2</v>
      </c>
      <c r="C5" s="1">
        <v>0.14000000000000001</v>
      </c>
    </row>
    <row r="6" spans="1:3" x14ac:dyDescent="0.25">
      <c r="A6" t="s">
        <v>4</v>
      </c>
      <c r="B6" s="1">
        <v>0.09</v>
      </c>
      <c r="C6" s="1">
        <v>0.22</v>
      </c>
    </row>
    <row r="7" spans="1:3" x14ac:dyDescent="0.25">
      <c r="A7" t="s">
        <v>7</v>
      </c>
      <c r="B7" s="1">
        <v>7.0000000000000007E-2</v>
      </c>
      <c r="C7" s="1">
        <v>0.14000000000000001</v>
      </c>
    </row>
    <row r="8" spans="1:3" x14ac:dyDescent="0.25">
      <c r="A8" t="s">
        <v>8</v>
      </c>
      <c r="B8" s="1">
        <v>5.5E-2</v>
      </c>
      <c r="C8" s="1">
        <v>0.08</v>
      </c>
    </row>
    <row r="9" spans="1:3" x14ac:dyDescent="0.25">
      <c r="A9" t="s">
        <v>9</v>
      </c>
      <c r="B9" s="1">
        <v>0.115</v>
      </c>
      <c r="C9" s="1">
        <v>0.22</v>
      </c>
    </row>
  </sheetData>
  <conditionalFormatting sqref="B2:B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4E3B-1D7F-44B3-AB39-9D8152A51203}">
  <dimension ref="A1:I9"/>
  <sheetViews>
    <sheetView showGridLines="0" workbookViewId="0">
      <selection activeCell="L17" sqref="L17"/>
    </sheetView>
  </sheetViews>
  <sheetFormatPr defaultRowHeight="15" x14ac:dyDescent="0.25"/>
  <cols>
    <col min="1" max="1" width="23.28515625" customWidth="1"/>
    <col min="2" max="9" width="11.42578125" customWidth="1"/>
  </cols>
  <sheetData>
    <row r="1" spans="1:9" ht="31.5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7</v>
      </c>
      <c r="H1" s="6" t="s">
        <v>8</v>
      </c>
      <c r="I1" s="6" t="s">
        <v>9</v>
      </c>
    </row>
    <row r="2" spans="1:9" x14ac:dyDescent="0.25">
      <c r="A2" t="s">
        <v>0</v>
      </c>
      <c r="B2" s="3">
        <v>1</v>
      </c>
      <c r="C2" s="3">
        <f>B3</f>
        <v>0.2</v>
      </c>
      <c r="D2" s="3">
        <f>B4</f>
        <v>-0.2</v>
      </c>
      <c r="E2" s="3">
        <f>B5</f>
        <v>-0.1</v>
      </c>
      <c r="F2" s="3">
        <f>B6</f>
        <v>-0.3</v>
      </c>
      <c r="G2" s="3">
        <f>B7</f>
        <v>-0.2</v>
      </c>
      <c r="H2" s="3">
        <f>B8</f>
        <v>-0.1</v>
      </c>
      <c r="I2" s="3">
        <f>B9</f>
        <v>-0.2</v>
      </c>
    </row>
    <row r="3" spans="1:9" x14ac:dyDescent="0.25">
      <c r="A3" t="s">
        <v>1</v>
      </c>
      <c r="B3" s="4">
        <v>0.2</v>
      </c>
      <c r="C3" s="3">
        <v>1</v>
      </c>
      <c r="D3" s="3">
        <f>C4</f>
        <v>0.5</v>
      </c>
      <c r="E3" s="3">
        <f>C5</f>
        <v>0.5</v>
      </c>
      <c r="F3" s="3">
        <f>C6</f>
        <v>0.5</v>
      </c>
      <c r="G3" s="3">
        <f>C7</f>
        <v>0.5</v>
      </c>
      <c r="H3" s="3">
        <f>C8</f>
        <v>0.5</v>
      </c>
      <c r="I3" s="3">
        <f>C9</f>
        <v>0.5</v>
      </c>
    </row>
    <row r="4" spans="1:9" x14ac:dyDescent="0.25">
      <c r="A4" t="s">
        <v>2</v>
      </c>
      <c r="B4" s="4">
        <v>-0.2</v>
      </c>
      <c r="C4" s="4">
        <v>0.5</v>
      </c>
      <c r="D4" s="3">
        <v>1</v>
      </c>
      <c r="E4" s="3">
        <f>D5</f>
        <v>0.7</v>
      </c>
      <c r="F4" s="3">
        <f>D6</f>
        <v>0.8</v>
      </c>
      <c r="G4" s="3">
        <f>D7</f>
        <v>0.7</v>
      </c>
      <c r="H4" s="3">
        <f>D8</f>
        <v>0.6</v>
      </c>
      <c r="I4" s="3">
        <f>D9</f>
        <v>0.8</v>
      </c>
    </row>
    <row r="5" spans="1:9" x14ac:dyDescent="0.25">
      <c r="A5" t="s">
        <v>3</v>
      </c>
      <c r="B5" s="4">
        <v>-0.1</v>
      </c>
      <c r="C5" s="4">
        <v>0.5</v>
      </c>
      <c r="D5" s="4">
        <v>0.7</v>
      </c>
      <c r="E5" s="3">
        <v>1</v>
      </c>
      <c r="F5" s="3">
        <f>E6</f>
        <v>0.7</v>
      </c>
      <c r="G5" s="3">
        <f>E7</f>
        <v>0.7</v>
      </c>
      <c r="H5" s="3">
        <f>E8</f>
        <v>0.6</v>
      </c>
      <c r="I5" s="3">
        <f>E9</f>
        <v>0.7</v>
      </c>
    </row>
    <row r="6" spans="1:9" x14ac:dyDescent="0.25">
      <c r="A6" t="s">
        <v>4</v>
      </c>
      <c r="B6" s="4">
        <v>-0.3</v>
      </c>
      <c r="C6" s="4">
        <v>0.5</v>
      </c>
      <c r="D6" s="4">
        <v>0.8</v>
      </c>
      <c r="E6" s="4">
        <v>0.7</v>
      </c>
      <c r="F6" s="3">
        <v>1</v>
      </c>
      <c r="G6" s="3">
        <f>F7</f>
        <v>0.7</v>
      </c>
      <c r="H6" s="3">
        <f>F8</f>
        <v>0.6</v>
      </c>
      <c r="I6" s="3">
        <f>F9</f>
        <v>0.8</v>
      </c>
    </row>
    <row r="7" spans="1:9" x14ac:dyDescent="0.25">
      <c r="A7" t="s">
        <v>7</v>
      </c>
      <c r="B7" s="4">
        <v>-0.2</v>
      </c>
      <c r="C7" s="4">
        <v>0.5</v>
      </c>
      <c r="D7" s="5">
        <v>0.7</v>
      </c>
      <c r="E7" s="5">
        <v>0.7</v>
      </c>
      <c r="F7" s="5">
        <v>0.7</v>
      </c>
      <c r="G7" s="3">
        <v>1</v>
      </c>
      <c r="H7" s="3">
        <f>G8</f>
        <v>0.6</v>
      </c>
      <c r="I7" s="3">
        <f>G9</f>
        <v>0.7</v>
      </c>
    </row>
    <row r="8" spans="1:9" x14ac:dyDescent="0.25">
      <c r="A8" t="s">
        <v>8</v>
      </c>
      <c r="B8" s="4">
        <v>-0.1</v>
      </c>
      <c r="C8" s="4">
        <v>0.5</v>
      </c>
      <c r="D8" s="5">
        <v>0.6</v>
      </c>
      <c r="E8" s="5">
        <v>0.6</v>
      </c>
      <c r="F8" s="5">
        <v>0.6</v>
      </c>
      <c r="G8" s="5">
        <v>0.6</v>
      </c>
      <c r="H8" s="3">
        <v>1</v>
      </c>
      <c r="I8" s="3">
        <f>H9</f>
        <v>0.6</v>
      </c>
    </row>
    <row r="9" spans="1:9" x14ac:dyDescent="0.25">
      <c r="A9" t="s">
        <v>9</v>
      </c>
      <c r="B9" s="4">
        <v>-0.2</v>
      </c>
      <c r="C9" s="4">
        <v>0.5</v>
      </c>
      <c r="D9" s="5">
        <v>0.8</v>
      </c>
      <c r="E9" s="5">
        <v>0.7</v>
      </c>
      <c r="F9" s="5">
        <v>0.8</v>
      </c>
      <c r="G9" s="5">
        <v>0.7</v>
      </c>
      <c r="H9" s="5">
        <v>0.6</v>
      </c>
      <c r="I9" s="3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0109-297E-4BC5-ADBC-22A73D3743F9}">
  <dimension ref="A1:I17"/>
  <sheetViews>
    <sheetView workbookViewId="0">
      <selection activeCell="B24" sqref="B24"/>
    </sheetView>
  </sheetViews>
  <sheetFormatPr defaultRowHeight="15" x14ac:dyDescent="0.25"/>
  <cols>
    <col min="1" max="1" width="20" customWidth="1"/>
    <col min="2" max="9" width="15.7109375" customWidth="1"/>
  </cols>
  <sheetData>
    <row r="1" spans="1:9" ht="8.25" customHeight="1" x14ac:dyDescent="0.25"/>
    <row r="2" spans="1:9" ht="45" customHeight="1" x14ac:dyDescent="0.25">
      <c r="B2" s="8" t="s">
        <v>0</v>
      </c>
      <c r="C2" s="8" t="s">
        <v>13</v>
      </c>
      <c r="D2" s="8" t="s">
        <v>2</v>
      </c>
      <c r="E2" s="8" t="s">
        <v>3</v>
      </c>
      <c r="F2" s="8" t="s">
        <v>12</v>
      </c>
      <c r="G2" s="8" t="s">
        <v>11</v>
      </c>
      <c r="H2" s="8" t="s">
        <v>10</v>
      </c>
      <c r="I2" s="8" t="s">
        <v>9</v>
      </c>
    </row>
    <row r="3" spans="1:9" x14ac:dyDescent="0.25">
      <c r="A3" t="s">
        <v>14</v>
      </c>
      <c r="B3" s="10">
        <v>1.2999999999999999E-2</v>
      </c>
      <c r="C3" s="10">
        <v>3.6999999999999998E-2</v>
      </c>
      <c r="D3" s="10">
        <v>8.1000000000000003E-2</v>
      </c>
      <c r="E3" s="10">
        <v>8.5000000000000006E-2</v>
      </c>
      <c r="F3" s="10">
        <v>0.10100000000000001</v>
      </c>
      <c r="G3" s="10">
        <v>7.0999999999999994E-2</v>
      </c>
      <c r="H3" s="10">
        <v>5.5E-2</v>
      </c>
      <c r="I3" s="10">
        <v>0.113</v>
      </c>
    </row>
    <row r="4" spans="1:9" x14ac:dyDescent="0.25">
      <c r="A4" t="s">
        <v>15</v>
      </c>
      <c r="B4" s="10">
        <v>1.7000000000000001E-2</v>
      </c>
      <c r="C4" s="10">
        <v>2.7E-2</v>
      </c>
      <c r="D4" s="10">
        <v>8.3000000000000004E-2</v>
      </c>
      <c r="E4" s="10">
        <v>8.2000000000000003E-2</v>
      </c>
      <c r="F4" s="10">
        <v>0.115</v>
      </c>
      <c r="G4" s="10"/>
      <c r="H4" s="10">
        <v>7.4999999999999997E-2</v>
      </c>
      <c r="I4" s="10"/>
    </row>
    <row r="5" spans="1:9" x14ac:dyDescent="0.25">
      <c r="A5" t="s">
        <v>16</v>
      </c>
      <c r="B5" s="10">
        <v>2.1000000000000001E-2</v>
      </c>
      <c r="C5" s="10">
        <v>3.5999999999999997E-2</v>
      </c>
      <c r="D5" s="10"/>
      <c r="E5" s="10">
        <v>6.2E-2</v>
      </c>
      <c r="F5" s="10">
        <v>8.8999999999999996E-2</v>
      </c>
      <c r="G5" s="10">
        <v>7.1999999999999995E-2</v>
      </c>
      <c r="H5" s="10">
        <v>3.7999999999999999E-2</v>
      </c>
      <c r="I5" s="10">
        <v>9.7000000000000003E-2</v>
      </c>
    </row>
    <row r="6" spans="1:9" x14ac:dyDescent="0.25">
      <c r="A6" t="s">
        <v>17</v>
      </c>
      <c r="B6" s="10">
        <v>1.4E-2</v>
      </c>
      <c r="C6" s="10">
        <v>2.5000000000000001E-2</v>
      </c>
      <c r="D6" s="10">
        <v>6.6000000000000003E-2</v>
      </c>
      <c r="E6" s="10">
        <v>7.2999999999999995E-2</v>
      </c>
      <c r="F6" s="10">
        <v>8.5999999999999993E-2</v>
      </c>
      <c r="G6" s="10">
        <v>6.7000000000000004E-2</v>
      </c>
      <c r="H6" s="10">
        <v>5.2999999999999999E-2</v>
      </c>
      <c r="I6" s="10">
        <v>0.154</v>
      </c>
    </row>
    <row r="7" spans="1:9" x14ac:dyDescent="0.25">
      <c r="A7" t="s">
        <v>19</v>
      </c>
      <c r="B7" s="10">
        <v>1.7000000000000001E-2</v>
      </c>
      <c r="C7" s="10">
        <v>2.4E-2</v>
      </c>
      <c r="D7" s="11"/>
      <c r="E7" s="10">
        <v>4.8000000000000001E-2</v>
      </c>
      <c r="F7" s="11"/>
      <c r="G7" s="11"/>
      <c r="H7" s="11"/>
      <c r="I7" s="11"/>
    </row>
    <row r="8" spans="1:9" x14ac:dyDescent="0.25">
      <c r="A8" t="s">
        <v>20</v>
      </c>
      <c r="B8" s="10">
        <v>1.7000000000000001E-2</v>
      </c>
      <c r="C8" s="10">
        <v>2.8000000000000001E-2</v>
      </c>
      <c r="D8" s="10"/>
      <c r="E8" s="10">
        <v>7.0999999999999994E-2</v>
      </c>
      <c r="F8" s="10">
        <v>8.900000000000001E-2</v>
      </c>
      <c r="G8" s="10">
        <v>8.3000000000000004E-2</v>
      </c>
      <c r="H8" s="10">
        <v>4.1000000000000002E-2</v>
      </c>
      <c r="I8" s="10">
        <v>0.13400000000000001</v>
      </c>
    </row>
    <row r="9" spans="1:9" x14ac:dyDescent="0.25">
      <c r="A9" t="s">
        <v>21</v>
      </c>
      <c r="B9" s="10">
        <v>8.9999999999999993E-3</v>
      </c>
      <c r="C9" s="10">
        <v>1.7000000000000001E-2</v>
      </c>
      <c r="D9" s="10"/>
      <c r="E9" s="10">
        <v>6.0999999999999999E-2</v>
      </c>
      <c r="F9" s="10">
        <v>7.5999999999999998E-2</v>
      </c>
      <c r="G9" s="10">
        <v>5.5E-2</v>
      </c>
      <c r="H9" s="10">
        <v>3.9E-2</v>
      </c>
      <c r="I9" s="10">
        <v>7.9000000000000001E-2</v>
      </c>
    </row>
    <row r="10" spans="1:9" x14ac:dyDescent="0.25">
      <c r="A10" t="s">
        <v>22</v>
      </c>
      <c r="B10" s="10">
        <v>8.9999999999999993E-3</v>
      </c>
      <c r="C10" s="10">
        <v>2.1000000000000001E-2</v>
      </c>
      <c r="D10" s="10"/>
      <c r="E10" s="10">
        <v>5.3999999999999999E-2</v>
      </c>
      <c r="F10" s="10">
        <v>7.6999999999999999E-2</v>
      </c>
      <c r="G10" s="11"/>
      <c r="H10" s="10">
        <v>4.9000000000000002E-2</v>
      </c>
      <c r="I10" s="10"/>
    </row>
    <row r="11" spans="1:9" x14ac:dyDescent="0.25">
      <c r="A11" t="s">
        <v>23</v>
      </c>
      <c r="B11" s="10">
        <v>1.1000000000000001E-2</v>
      </c>
      <c r="C11" s="10">
        <v>3.5000000000000003E-2</v>
      </c>
      <c r="D11" s="13">
        <v>6.4000000000000001E-2</v>
      </c>
      <c r="E11" s="10">
        <v>5.0999999999999997E-2</v>
      </c>
      <c r="F11" s="10">
        <v>6.9000000000000006E-2</v>
      </c>
      <c r="G11" s="10">
        <v>0.04</v>
      </c>
      <c r="H11" s="10">
        <v>3.9E-2</v>
      </c>
      <c r="I11" s="10">
        <v>7.0999999999999994E-2</v>
      </c>
    </row>
    <row r="12" spans="1:9" x14ac:dyDescent="0.25">
      <c r="A12" t="s">
        <v>24</v>
      </c>
      <c r="B12" s="10">
        <v>2.1000000000000001E-2</v>
      </c>
      <c r="C12" s="10">
        <v>0.03</v>
      </c>
      <c r="D12" s="13">
        <v>5.8000000000000003E-2</v>
      </c>
      <c r="E12" s="10">
        <v>5.7000000000000002E-2</v>
      </c>
      <c r="F12" s="10">
        <v>6.8000000000000005E-2</v>
      </c>
      <c r="G12" s="10">
        <v>4.9000000000000002E-2</v>
      </c>
      <c r="H12" s="10">
        <v>3.5000000000000003E-2</v>
      </c>
      <c r="I12" s="10">
        <v>8.3000000000000004E-2</v>
      </c>
    </row>
    <row r="13" spans="1:9" x14ac:dyDescent="0.25">
      <c r="A13" s="15" t="s">
        <v>18</v>
      </c>
      <c r="B13" s="16">
        <f t="shared" ref="B13:I13" si="0">AVERAGE(B3:B12)</f>
        <v>1.49E-2</v>
      </c>
      <c r="C13" s="16">
        <f t="shared" si="0"/>
        <v>2.8000000000000004E-2</v>
      </c>
      <c r="D13" s="16">
        <f t="shared" si="0"/>
        <v>7.0400000000000004E-2</v>
      </c>
      <c r="E13" s="16">
        <f t="shared" si="0"/>
        <v>6.4400000000000013E-2</v>
      </c>
      <c r="F13" s="16">
        <f t="shared" si="0"/>
        <v>8.5555555555555551E-2</v>
      </c>
      <c r="G13" s="16">
        <f t="shared" si="0"/>
        <v>6.2428571428571424E-2</v>
      </c>
      <c r="H13" s="16">
        <f t="shared" si="0"/>
        <v>4.7111111111111104E-2</v>
      </c>
      <c r="I13" s="16">
        <f t="shared" si="0"/>
        <v>0.10442857142857141</v>
      </c>
    </row>
    <row r="15" spans="1:9" x14ac:dyDescent="0.25">
      <c r="A15" s="12" t="s">
        <v>25</v>
      </c>
      <c r="B15" s="14">
        <v>0</v>
      </c>
      <c r="C15" s="14">
        <v>0.01</v>
      </c>
      <c r="D15" s="14">
        <v>5.0000000000000001E-3</v>
      </c>
      <c r="E15" s="14">
        <v>5.0000000000000001E-3</v>
      </c>
      <c r="F15" s="14">
        <v>5.0000000000000001E-3</v>
      </c>
      <c r="G15" s="14">
        <v>0.01</v>
      </c>
      <c r="H15" s="14">
        <v>0.01</v>
      </c>
      <c r="I15" s="14">
        <v>0.01</v>
      </c>
    </row>
    <row r="16" spans="1:9" x14ac:dyDescent="0.25">
      <c r="A16" s="7" t="s">
        <v>26</v>
      </c>
      <c r="B16" s="9">
        <f>SUM(B13:B15)</f>
        <v>1.49E-2</v>
      </c>
      <c r="C16" s="9">
        <f t="shared" ref="C16:I16" si="1">SUM(C13:C15)</f>
        <v>3.8000000000000006E-2</v>
      </c>
      <c r="D16" s="9">
        <f t="shared" si="1"/>
        <v>7.5400000000000009E-2</v>
      </c>
      <c r="E16" s="9">
        <f t="shared" si="1"/>
        <v>6.9400000000000017E-2</v>
      </c>
      <c r="F16" s="9">
        <f t="shared" si="1"/>
        <v>9.0555555555555556E-2</v>
      </c>
      <c r="G16" s="9">
        <f t="shared" si="1"/>
        <v>7.2428571428571425E-2</v>
      </c>
      <c r="H16" s="9">
        <f t="shared" si="1"/>
        <v>5.7111111111111106E-2</v>
      </c>
      <c r="I16" s="9">
        <f t="shared" si="1"/>
        <v>0.11442857142857141</v>
      </c>
    </row>
    <row r="17" spans="1:1" x14ac:dyDescent="0.25">
      <c r="A1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F6A2-F1A1-471F-99BB-9C45CED5566D}">
  <dimension ref="A1:I13"/>
  <sheetViews>
    <sheetView workbookViewId="0">
      <selection activeCell="F24" sqref="F24"/>
    </sheetView>
  </sheetViews>
  <sheetFormatPr defaultRowHeight="15" x14ac:dyDescent="0.25"/>
  <cols>
    <col min="1" max="1" width="20" customWidth="1"/>
    <col min="2" max="9" width="15.7109375" customWidth="1"/>
  </cols>
  <sheetData>
    <row r="1" spans="1:9" ht="8.25" customHeight="1" x14ac:dyDescent="0.25"/>
    <row r="2" spans="1:9" ht="45" customHeight="1" x14ac:dyDescent="0.25">
      <c r="B2" s="8" t="s">
        <v>0</v>
      </c>
      <c r="C2" s="8" t="s">
        <v>13</v>
      </c>
      <c r="D2" s="8" t="s">
        <v>2</v>
      </c>
      <c r="E2" s="8" t="s">
        <v>3</v>
      </c>
      <c r="F2" s="8" t="s">
        <v>12</v>
      </c>
      <c r="G2" s="8" t="s">
        <v>11</v>
      </c>
      <c r="H2" s="8" t="s">
        <v>10</v>
      </c>
      <c r="I2" s="8" t="s">
        <v>9</v>
      </c>
    </row>
    <row r="3" spans="1:9" x14ac:dyDescent="0.25">
      <c r="A3" t="s">
        <v>14</v>
      </c>
      <c r="B3" s="10">
        <v>0.03</v>
      </c>
      <c r="C3" s="10">
        <v>7.8E-2</v>
      </c>
      <c r="D3" s="10">
        <v>0.16</v>
      </c>
      <c r="E3" s="10">
        <v>0.17699999999999999</v>
      </c>
      <c r="F3" s="10">
        <v>0.23499999999999999</v>
      </c>
      <c r="G3" s="10">
        <v>0.17</v>
      </c>
      <c r="H3" s="10">
        <v>6.8000000000000005E-2</v>
      </c>
      <c r="I3" s="10">
        <v>0.16500000000000001</v>
      </c>
    </row>
    <row r="4" spans="1:9" x14ac:dyDescent="0.25">
      <c r="A4" t="s">
        <v>15</v>
      </c>
      <c r="B4" s="10">
        <v>8.2000000000000003E-2</v>
      </c>
      <c r="C4" s="10">
        <v>8.7999999999999995E-2</v>
      </c>
      <c r="D4" s="10">
        <v>0.16800000000000001</v>
      </c>
      <c r="E4" s="10">
        <v>0.15</v>
      </c>
      <c r="F4" s="10">
        <v>0.23300000000000001</v>
      </c>
      <c r="G4" s="10"/>
      <c r="H4" s="10">
        <v>8.7999999999999995E-2</v>
      </c>
      <c r="I4" s="10"/>
    </row>
    <row r="5" spans="1:9" x14ac:dyDescent="0.25">
      <c r="A5" t="s">
        <v>16</v>
      </c>
      <c r="B5" s="10">
        <v>2.8000000000000001E-2</v>
      </c>
      <c r="C5" s="10">
        <v>7.2999999999999995E-2</v>
      </c>
      <c r="D5" s="10"/>
      <c r="E5" s="10">
        <v>0.159</v>
      </c>
      <c r="F5" s="10">
        <v>0.20899999999999999</v>
      </c>
      <c r="G5" s="10">
        <v>0.122</v>
      </c>
      <c r="H5" s="10">
        <v>8.5000000000000006E-2</v>
      </c>
      <c r="I5" s="10">
        <v>0.16400000000000001</v>
      </c>
    </row>
    <row r="6" spans="1:9" x14ac:dyDescent="0.25">
      <c r="A6" t="s">
        <v>17</v>
      </c>
      <c r="B6" s="10">
        <v>5.3999999999999999E-2</v>
      </c>
      <c r="C6" s="10">
        <v>7.5999999999999998E-2</v>
      </c>
      <c r="D6" s="10">
        <v>0.14000000000000001</v>
      </c>
      <c r="E6" s="10">
        <v>0.128</v>
      </c>
      <c r="F6" s="10">
        <v>0.17899999999999999</v>
      </c>
      <c r="G6" s="10">
        <v>0.128</v>
      </c>
      <c r="H6" s="10">
        <v>7.2999999999999995E-2</v>
      </c>
      <c r="I6" s="10">
        <v>0.26900000000000002</v>
      </c>
    </row>
    <row r="7" spans="1:9" x14ac:dyDescent="0.25">
      <c r="A7" t="s">
        <v>19</v>
      </c>
      <c r="B7" s="10">
        <v>4.7E-2</v>
      </c>
      <c r="C7" s="10">
        <v>7.5999999999999998E-2</v>
      </c>
      <c r="D7" s="11"/>
      <c r="E7" s="10">
        <v>0.17499999999999999</v>
      </c>
      <c r="F7" s="11"/>
      <c r="G7" s="11"/>
      <c r="H7" s="11"/>
      <c r="I7" s="11"/>
    </row>
    <row r="8" spans="1:9" x14ac:dyDescent="0.25">
      <c r="A8" t="s">
        <v>20</v>
      </c>
      <c r="B8" s="10">
        <v>6.8000000000000005E-2</v>
      </c>
      <c r="C8" s="10">
        <v>8.1000000000000003E-2</v>
      </c>
      <c r="D8" s="10"/>
      <c r="E8" s="10">
        <v>0.17300000000000001</v>
      </c>
      <c r="F8" s="10">
        <v>0.253</v>
      </c>
      <c r="G8" s="10">
        <v>0.15</v>
      </c>
      <c r="H8" s="10">
        <v>7.6999999999999999E-2</v>
      </c>
      <c r="I8" s="10">
        <v>0.26</v>
      </c>
    </row>
    <row r="9" spans="1:9" x14ac:dyDescent="0.25">
      <c r="A9" t="s">
        <v>21</v>
      </c>
      <c r="B9" s="10">
        <v>4.2000000000000003E-2</v>
      </c>
      <c r="C9" s="10">
        <v>7.2999999999999995E-2</v>
      </c>
      <c r="D9" s="10"/>
      <c r="E9" s="10">
        <v>0.16800000000000001</v>
      </c>
      <c r="F9" s="10">
        <v>0.21199999999999999</v>
      </c>
      <c r="G9" s="10">
        <v>0.14000000000000001</v>
      </c>
      <c r="H9" s="10">
        <v>7.0000000000000007E-2</v>
      </c>
      <c r="I9" s="10">
        <v>0.20499999999999999</v>
      </c>
    </row>
    <row r="10" spans="1:9" x14ac:dyDescent="0.25">
      <c r="A10" t="s">
        <v>22</v>
      </c>
      <c r="B10" s="10">
        <v>0.05</v>
      </c>
      <c r="C10" s="10">
        <v>6.5000000000000002E-2</v>
      </c>
      <c r="D10" s="10"/>
      <c r="E10" s="10">
        <v>0.14800000000000002</v>
      </c>
      <c r="F10" s="10">
        <v>0.20699999999999999</v>
      </c>
      <c r="G10" s="11"/>
      <c r="H10" s="10">
        <v>5.9000000000000004E-2</v>
      </c>
      <c r="I10" s="11"/>
    </row>
    <row r="11" spans="1:9" x14ac:dyDescent="0.25">
      <c r="A11" t="s">
        <v>23</v>
      </c>
      <c r="B11" s="10">
        <v>6.2E-2</v>
      </c>
      <c r="C11" s="10">
        <v>7.2000000000000008E-2</v>
      </c>
      <c r="D11" s="10">
        <v>0.19500000000000001</v>
      </c>
      <c r="E11" s="10">
        <v>0.153</v>
      </c>
      <c r="F11" s="10">
        <v>0.20100000000000001</v>
      </c>
      <c r="G11" s="10">
        <v>0.15</v>
      </c>
      <c r="H11" s="10">
        <v>0.06</v>
      </c>
      <c r="I11" s="10">
        <v>0.20100000000000001</v>
      </c>
    </row>
    <row r="12" spans="1:9" x14ac:dyDescent="0.25">
      <c r="A12" t="s">
        <v>24</v>
      </c>
      <c r="B12" s="10">
        <v>0.08</v>
      </c>
      <c r="C12" s="10">
        <v>0.09</v>
      </c>
      <c r="D12" s="13">
        <v>0.19</v>
      </c>
      <c r="E12" s="10">
        <v>0.18</v>
      </c>
      <c r="F12" s="10">
        <v>0.27</v>
      </c>
      <c r="G12" s="10">
        <v>0.125</v>
      </c>
      <c r="H12" s="10">
        <v>0.09</v>
      </c>
      <c r="I12" s="10">
        <v>0.25</v>
      </c>
    </row>
    <row r="13" spans="1:9" x14ac:dyDescent="0.25">
      <c r="A13" s="15" t="s">
        <v>18</v>
      </c>
      <c r="B13" s="16">
        <f t="shared" ref="B13:I13" si="0">AVERAGE(B3:B12)</f>
        <v>5.4299999999999994E-2</v>
      </c>
      <c r="C13" s="16">
        <f t="shared" si="0"/>
        <v>7.7200000000000019E-2</v>
      </c>
      <c r="D13" s="16">
        <f t="shared" si="0"/>
        <v>0.1706</v>
      </c>
      <c r="E13" s="16">
        <f t="shared" si="0"/>
        <v>0.16109999999999999</v>
      </c>
      <c r="F13" s="16">
        <f t="shared" si="0"/>
        <v>0.22211111111111112</v>
      </c>
      <c r="G13" s="16">
        <f t="shared" si="0"/>
        <v>0.14071428571428574</v>
      </c>
      <c r="H13" s="16">
        <f t="shared" si="0"/>
        <v>7.4444444444444452E-2</v>
      </c>
      <c r="I13" s="16">
        <f t="shared" si="0"/>
        <v>0.21628571428571433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313-FF69-41DD-A228-87E96B35D658}">
  <dimension ref="B1:E6"/>
  <sheetViews>
    <sheetView topLeftCell="A2" workbookViewId="0">
      <selection activeCell="I36" sqref="I36"/>
    </sheetView>
  </sheetViews>
  <sheetFormatPr defaultRowHeight="15" x14ac:dyDescent="0.25"/>
  <cols>
    <col min="1" max="1" width="3.42578125" customWidth="1"/>
    <col min="5" max="5" width="9.85546875" bestFit="1" customWidth="1"/>
  </cols>
  <sheetData>
    <row r="1" spans="2:5" hidden="1" x14ac:dyDescent="0.25">
      <c r="D1">
        <v>1.65</v>
      </c>
      <c r="E1">
        <v>2.33</v>
      </c>
    </row>
    <row r="2" spans="2:5" x14ac:dyDescent="0.25">
      <c r="B2" t="s">
        <v>28</v>
      </c>
      <c r="C2" t="s">
        <v>27</v>
      </c>
      <c r="D2" t="s">
        <v>29</v>
      </c>
      <c r="E2" t="s">
        <v>30</v>
      </c>
    </row>
    <row r="3" spans="2:5" x14ac:dyDescent="0.25">
      <c r="B3" s="13">
        <v>6.5299999999999997E-2</v>
      </c>
      <c r="C3" s="13">
        <v>0.09</v>
      </c>
      <c r="D3" s="13">
        <f>B3-C3*D$1</f>
        <v>-8.3199999999999996E-2</v>
      </c>
      <c r="E3" s="13">
        <f>B3-C3*E$1</f>
        <v>-0.1444</v>
      </c>
    </row>
    <row r="4" spans="2:5" x14ac:dyDescent="0.25">
      <c r="B4" s="13">
        <v>7.0000000000000007E-2</v>
      </c>
      <c r="C4" s="13">
        <v>0.1</v>
      </c>
      <c r="D4" s="13">
        <f>B4-C4*D$1</f>
        <v>-9.5000000000000001E-2</v>
      </c>
      <c r="E4" s="13">
        <f>B4-C4*E$1</f>
        <v>-0.16300000000000001</v>
      </c>
    </row>
    <row r="5" spans="2:5" x14ac:dyDescent="0.25">
      <c r="B5" s="13">
        <v>7.46E-2</v>
      </c>
      <c r="C5" s="13">
        <v>0.11</v>
      </c>
      <c r="D5" s="13">
        <f>B5-C5*D$1</f>
        <v>-0.1069</v>
      </c>
      <c r="E5" s="13">
        <f>B5-C5*E$1</f>
        <v>-0.18170000000000003</v>
      </c>
    </row>
    <row r="6" spans="2:5" x14ac:dyDescent="0.25">
      <c r="B6" s="13">
        <v>7.8799999999999995E-2</v>
      </c>
      <c r="C6" s="13">
        <v>0.12</v>
      </c>
      <c r="D6" s="13">
        <f>B6-C6*D$1</f>
        <v>-0.11919999999999999</v>
      </c>
      <c r="E6" s="13">
        <f>B6-C6*E$1</f>
        <v>-0.20080000000000003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DCE2-EEC6-495F-9102-6D1C3295B13E}">
  <dimension ref="A1:C9"/>
  <sheetViews>
    <sheetView workbookViewId="0">
      <selection activeCell="C14" sqref="C14"/>
    </sheetView>
  </sheetViews>
  <sheetFormatPr defaultRowHeight="15" x14ac:dyDescent="0.25"/>
  <cols>
    <col min="1" max="1" width="12.5703125" customWidth="1"/>
    <col min="13" max="13" width="9.140625" customWidth="1"/>
  </cols>
  <sheetData>
    <row r="1" spans="1:3" x14ac:dyDescent="0.25">
      <c r="B1" s="17" t="s">
        <v>39</v>
      </c>
      <c r="C1" s="17" t="s">
        <v>40</v>
      </c>
    </row>
    <row r="2" spans="1:3" x14ac:dyDescent="0.25">
      <c r="A2" t="s">
        <v>31</v>
      </c>
      <c r="B2" s="18">
        <f>'Return and Risk'!B2</f>
        <v>1.4999999999999999E-2</v>
      </c>
      <c r="C2" s="18">
        <f>'Return and Risk'!C2</f>
        <v>5.5E-2</v>
      </c>
    </row>
    <row r="3" spans="1:3" x14ac:dyDescent="0.25">
      <c r="A3" t="s">
        <v>32</v>
      </c>
      <c r="B3" s="18">
        <f>'Return and Risk'!B3</f>
        <v>0.04</v>
      </c>
      <c r="C3" s="18">
        <f>'Return and Risk'!C3</f>
        <v>7.4999999999999997E-2</v>
      </c>
    </row>
    <row r="4" spans="1:3" x14ac:dyDescent="0.25">
      <c r="A4" t="s">
        <v>33</v>
      </c>
      <c r="B4" s="18">
        <f>'Return and Risk'!B4</f>
        <v>7.4999999999999997E-2</v>
      </c>
      <c r="C4" s="18">
        <f>'Return and Risk'!C4</f>
        <v>0.17</v>
      </c>
    </row>
    <row r="5" spans="1:3" x14ac:dyDescent="0.25">
      <c r="A5" t="s">
        <v>34</v>
      </c>
      <c r="B5" s="18">
        <f>'Return and Risk'!B5</f>
        <v>7.0000000000000007E-2</v>
      </c>
      <c r="C5" s="18">
        <f>'Return and Risk'!C5</f>
        <v>0.14000000000000001</v>
      </c>
    </row>
    <row r="6" spans="1:3" x14ac:dyDescent="0.25">
      <c r="A6" t="s">
        <v>35</v>
      </c>
      <c r="B6" s="18">
        <f>'Return and Risk'!B6</f>
        <v>0.09</v>
      </c>
      <c r="C6" s="18">
        <f>'Return and Risk'!C6</f>
        <v>0.22</v>
      </c>
    </row>
    <row r="7" spans="1:3" x14ac:dyDescent="0.25">
      <c r="A7" t="s">
        <v>37</v>
      </c>
      <c r="B7" s="18">
        <f>'Return and Risk'!B7</f>
        <v>7.0000000000000007E-2</v>
      </c>
      <c r="C7" s="18">
        <f>'Return and Risk'!C7</f>
        <v>0.14000000000000001</v>
      </c>
    </row>
    <row r="8" spans="1:3" x14ac:dyDescent="0.25">
      <c r="A8" t="s">
        <v>36</v>
      </c>
      <c r="B8" s="18">
        <f>'Return and Risk'!B8</f>
        <v>5.5E-2</v>
      </c>
      <c r="C8" s="18">
        <f>'Return and Risk'!C8</f>
        <v>0.08</v>
      </c>
    </row>
    <row r="9" spans="1:3" x14ac:dyDescent="0.25">
      <c r="A9" t="s">
        <v>38</v>
      </c>
      <c r="B9" s="18">
        <f>'Return and Risk'!B9</f>
        <v>0.115</v>
      </c>
      <c r="C9" s="18">
        <f>'Return and Risk'!C9</f>
        <v>0.22</v>
      </c>
    </row>
  </sheetData>
  <sheetProtection algorithmName="SHA-512" hashValue="DfdKEj4yo2GbJ0l00mQE2lgPQbdh3NME8Wad3XvnFaqWlGZjAbWilvUdVgU+79Z91JJ42guntO8904InCui6jQ==" saltValue="EDTrKzpbD2aoD19JzS504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0112-D19C-466B-9E89-1F94FA49985F}">
  <dimension ref="A1:J9"/>
  <sheetViews>
    <sheetView workbookViewId="0">
      <selection activeCell="H16" sqref="H16"/>
    </sheetView>
  </sheetViews>
  <sheetFormatPr defaultRowHeight="15" x14ac:dyDescent="0.25"/>
  <cols>
    <col min="1" max="1" width="12.5703125" customWidth="1"/>
    <col min="2" max="9" width="9.140625" customWidth="1"/>
  </cols>
  <sheetData>
    <row r="1" spans="1:10" ht="15" customHeight="1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37</v>
      </c>
      <c r="H1" t="s">
        <v>36</v>
      </c>
      <c r="I1" t="s">
        <v>38</v>
      </c>
    </row>
    <row r="2" spans="1:10" x14ac:dyDescent="0.25">
      <c r="A2" t="s">
        <v>31</v>
      </c>
      <c r="B2" s="5">
        <f>Correlation!B2</f>
        <v>1</v>
      </c>
      <c r="C2" s="5">
        <f>Correlation!C2</f>
        <v>0.2</v>
      </c>
      <c r="D2" s="5">
        <f>Correlation!D2</f>
        <v>-0.2</v>
      </c>
      <c r="E2" s="5">
        <f>Correlation!E2</f>
        <v>-0.1</v>
      </c>
      <c r="F2" s="5">
        <f>Correlation!F2</f>
        <v>-0.3</v>
      </c>
      <c r="G2" s="5">
        <f>Correlation!G2</f>
        <v>-0.2</v>
      </c>
      <c r="H2" s="5">
        <f>Correlation!H2</f>
        <v>-0.1</v>
      </c>
      <c r="I2" s="5">
        <f>Correlation!I2</f>
        <v>-0.2</v>
      </c>
      <c r="J2" s="19"/>
    </row>
    <row r="3" spans="1:10" x14ac:dyDescent="0.25">
      <c r="A3" t="s">
        <v>32</v>
      </c>
      <c r="B3" s="5">
        <f>Correlation!B3</f>
        <v>0.2</v>
      </c>
      <c r="C3" s="5">
        <f>Correlation!C3</f>
        <v>1</v>
      </c>
      <c r="D3" s="5">
        <f>Correlation!D3</f>
        <v>0.5</v>
      </c>
      <c r="E3" s="5">
        <f>Correlation!E3</f>
        <v>0.5</v>
      </c>
      <c r="F3" s="5">
        <f>Correlation!F3</f>
        <v>0.5</v>
      </c>
      <c r="G3" s="5">
        <f>Correlation!G3</f>
        <v>0.5</v>
      </c>
      <c r="H3" s="5">
        <f>Correlation!H3</f>
        <v>0.5</v>
      </c>
      <c r="I3" s="5">
        <f>Correlation!I3</f>
        <v>0.5</v>
      </c>
      <c r="J3" s="19"/>
    </row>
    <row r="4" spans="1:10" x14ac:dyDescent="0.25">
      <c r="A4" t="s">
        <v>33</v>
      </c>
      <c r="B4" s="5">
        <f>Correlation!B4</f>
        <v>-0.2</v>
      </c>
      <c r="C4" s="5">
        <f>Correlation!C4</f>
        <v>0.5</v>
      </c>
      <c r="D4" s="5">
        <f>Correlation!D4</f>
        <v>1</v>
      </c>
      <c r="E4" s="5">
        <f>Correlation!E4</f>
        <v>0.7</v>
      </c>
      <c r="F4" s="5">
        <f>Correlation!F4</f>
        <v>0.8</v>
      </c>
      <c r="G4" s="5">
        <f>Correlation!G4</f>
        <v>0.7</v>
      </c>
      <c r="H4" s="5">
        <f>Correlation!H4</f>
        <v>0.6</v>
      </c>
      <c r="I4" s="5">
        <f>Correlation!I4</f>
        <v>0.8</v>
      </c>
      <c r="J4" s="19"/>
    </row>
    <row r="5" spans="1:10" x14ac:dyDescent="0.25">
      <c r="A5" t="s">
        <v>34</v>
      </c>
      <c r="B5" s="5">
        <f>Correlation!B5</f>
        <v>-0.1</v>
      </c>
      <c r="C5" s="5">
        <f>Correlation!C5</f>
        <v>0.5</v>
      </c>
      <c r="D5" s="5">
        <f>Correlation!D5</f>
        <v>0.7</v>
      </c>
      <c r="E5" s="5">
        <f>Correlation!E5</f>
        <v>1</v>
      </c>
      <c r="F5" s="5">
        <f>Correlation!F5</f>
        <v>0.7</v>
      </c>
      <c r="G5" s="5">
        <f>Correlation!G5</f>
        <v>0.7</v>
      </c>
      <c r="H5" s="5">
        <f>Correlation!H5</f>
        <v>0.6</v>
      </c>
      <c r="I5" s="5">
        <f>Correlation!I5</f>
        <v>0.7</v>
      </c>
      <c r="J5" s="19"/>
    </row>
    <row r="6" spans="1:10" x14ac:dyDescent="0.25">
      <c r="A6" t="s">
        <v>35</v>
      </c>
      <c r="B6" s="5">
        <f>Correlation!B6</f>
        <v>-0.3</v>
      </c>
      <c r="C6" s="5">
        <f>Correlation!C6</f>
        <v>0.5</v>
      </c>
      <c r="D6" s="5">
        <f>Correlation!D6</f>
        <v>0.8</v>
      </c>
      <c r="E6" s="5">
        <f>Correlation!E6</f>
        <v>0.7</v>
      </c>
      <c r="F6" s="5">
        <f>Correlation!F6</f>
        <v>1</v>
      </c>
      <c r="G6" s="5">
        <f>Correlation!G6</f>
        <v>0.7</v>
      </c>
      <c r="H6" s="5">
        <f>Correlation!H6</f>
        <v>0.6</v>
      </c>
      <c r="I6" s="5">
        <f>Correlation!I6</f>
        <v>0.8</v>
      </c>
      <c r="J6" s="19"/>
    </row>
    <row r="7" spans="1:10" x14ac:dyDescent="0.25">
      <c r="A7" t="s">
        <v>37</v>
      </c>
      <c r="B7" s="5">
        <f>Correlation!B7</f>
        <v>-0.2</v>
      </c>
      <c r="C7" s="5">
        <f>Correlation!C7</f>
        <v>0.5</v>
      </c>
      <c r="D7" s="5">
        <f>Correlation!D7</f>
        <v>0.7</v>
      </c>
      <c r="E7" s="5">
        <f>Correlation!E7</f>
        <v>0.7</v>
      </c>
      <c r="F7" s="5">
        <f>Correlation!F7</f>
        <v>0.7</v>
      </c>
      <c r="G7" s="5">
        <f>Correlation!G7</f>
        <v>1</v>
      </c>
      <c r="H7" s="5">
        <f>Correlation!H7</f>
        <v>0.6</v>
      </c>
      <c r="I7" s="5">
        <f>Correlation!I7</f>
        <v>0.7</v>
      </c>
      <c r="J7" s="19"/>
    </row>
    <row r="8" spans="1:10" x14ac:dyDescent="0.25">
      <c r="A8" t="s">
        <v>36</v>
      </c>
      <c r="B8" s="5">
        <f>Correlation!B8</f>
        <v>-0.1</v>
      </c>
      <c r="C8" s="5">
        <f>Correlation!C8</f>
        <v>0.5</v>
      </c>
      <c r="D8" s="5">
        <f>Correlation!D8</f>
        <v>0.6</v>
      </c>
      <c r="E8" s="5">
        <f>Correlation!E8</f>
        <v>0.6</v>
      </c>
      <c r="F8" s="5">
        <f>Correlation!F8</f>
        <v>0.6</v>
      </c>
      <c r="G8" s="5">
        <f>Correlation!G8</f>
        <v>0.6</v>
      </c>
      <c r="H8" s="5">
        <f>Correlation!H8</f>
        <v>1</v>
      </c>
      <c r="I8" s="5">
        <f>Correlation!I8</f>
        <v>0.6</v>
      </c>
      <c r="J8" s="19"/>
    </row>
    <row r="9" spans="1:10" x14ac:dyDescent="0.25">
      <c r="A9" t="s">
        <v>38</v>
      </c>
      <c r="B9" s="5">
        <f>Correlation!B9</f>
        <v>-0.2</v>
      </c>
      <c r="C9" s="5">
        <f>Correlation!C9</f>
        <v>0.5</v>
      </c>
      <c r="D9" s="5">
        <f>Correlation!D9</f>
        <v>0.8</v>
      </c>
      <c r="E9" s="5">
        <f>Correlation!E9</f>
        <v>0.7</v>
      </c>
      <c r="F9" s="5">
        <f>Correlation!F9</f>
        <v>0.8</v>
      </c>
      <c r="G9" s="5">
        <f>Correlation!G9</f>
        <v>0.7</v>
      </c>
      <c r="H9" s="5">
        <f>Correlation!H9</f>
        <v>0.6</v>
      </c>
      <c r="I9" s="5">
        <f>Correlation!I9</f>
        <v>1</v>
      </c>
      <c r="J9" s="19"/>
    </row>
  </sheetData>
  <sheetProtection algorithmName="SHA-512" hashValue="DtFlEuzfrZzaEPkMaQHakloMf1cIKpfNouoe/7L6ez2y/jTHjhH3QcpujNLjbb0oZ5VP4jjPlsqhQXeBZ8vrLA==" saltValue="KlvSIBcAf0IeaG1vYbgS7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2127-CADA-4DC7-B0ED-C5A222DE7781}">
  <dimension ref="A1:I9"/>
  <sheetViews>
    <sheetView workbookViewId="0">
      <selection activeCell="F13" sqref="F13"/>
    </sheetView>
  </sheetViews>
  <sheetFormatPr defaultRowHeight="15" x14ac:dyDescent="0.25"/>
  <cols>
    <col min="1" max="1" width="12.5703125" customWidth="1"/>
  </cols>
  <sheetData>
    <row r="1" spans="1:9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37</v>
      </c>
      <c r="H1" t="s">
        <v>36</v>
      </c>
      <c r="I1" t="s">
        <v>38</v>
      </c>
    </row>
    <row r="2" spans="1:9" x14ac:dyDescent="0.25">
      <c r="A2" t="s">
        <v>31</v>
      </c>
      <c r="B2" s="2">
        <f>return_risk!$C$2*return_risk!$C2*corr!B2</f>
        <v>3.0249999999999999E-3</v>
      </c>
      <c r="C2" s="2">
        <f>return_risk!$C$3*return_risk!$C2*corr!C2</f>
        <v>8.250000000000001E-4</v>
      </c>
      <c r="D2" s="2">
        <f>return_risk!$C$4*return_risk!$C2*corr!D2</f>
        <v>-1.8700000000000001E-3</v>
      </c>
      <c r="E2" s="2">
        <f>return_risk!$C$5*return_risk!$C2*corr!E2</f>
        <v>-7.7000000000000018E-4</v>
      </c>
      <c r="F2" s="2">
        <f>return_risk!$C$6*return_risk!$C2*corr!F2</f>
        <v>-3.6299999999999995E-3</v>
      </c>
      <c r="G2" s="2">
        <f>return_risk!$C$7*return_risk!$C2*corr!G2</f>
        <v>-1.5400000000000004E-3</v>
      </c>
      <c r="H2" s="2">
        <f>return_risk!$C$8*return_risk!$C2*corr!H2</f>
        <v>-4.4000000000000007E-4</v>
      </c>
      <c r="I2" s="2">
        <f>return_risk!$C$9*return_risk!$C2*corr!I2</f>
        <v>-2.4200000000000003E-3</v>
      </c>
    </row>
    <row r="3" spans="1:9" x14ac:dyDescent="0.25">
      <c r="A3" t="s">
        <v>32</v>
      </c>
      <c r="B3" s="2">
        <f>return_risk!$C$2*return_risk!$C3*corr!B3</f>
        <v>8.250000000000001E-4</v>
      </c>
      <c r="C3" s="2">
        <f>return_risk!$C$3*return_risk!$C3*corr!C3</f>
        <v>5.6249999999999998E-3</v>
      </c>
      <c r="D3" s="2">
        <f>return_risk!$C$4*return_risk!$C3*corr!D3</f>
        <v>6.3750000000000005E-3</v>
      </c>
      <c r="E3" s="2">
        <f>return_risk!$C$5*return_risk!$C3*corr!E3</f>
        <v>5.2500000000000003E-3</v>
      </c>
      <c r="F3" s="2">
        <f>return_risk!$C$6*return_risk!$C3*corr!F3</f>
        <v>8.2500000000000004E-3</v>
      </c>
      <c r="G3" s="2">
        <f>return_risk!$C$7*return_risk!$C3*corr!G3</f>
        <v>5.2500000000000003E-3</v>
      </c>
      <c r="H3" s="2">
        <f>return_risk!$C$8*return_risk!$C3*corr!H3</f>
        <v>3.0000000000000001E-3</v>
      </c>
      <c r="I3" s="2">
        <f>return_risk!$C$9*return_risk!$C3*corr!I3</f>
        <v>8.2500000000000004E-3</v>
      </c>
    </row>
    <row r="4" spans="1:9" x14ac:dyDescent="0.25">
      <c r="A4" t="s">
        <v>33</v>
      </c>
      <c r="B4" s="2">
        <f>return_risk!$C$2*return_risk!$C4*corr!B4</f>
        <v>-1.8700000000000001E-3</v>
      </c>
      <c r="C4" s="2">
        <f>return_risk!$C$3*return_risk!$C4*corr!C4</f>
        <v>6.3750000000000005E-3</v>
      </c>
      <c r="D4" s="2">
        <f>return_risk!$C$4*return_risk!$C4*corr!D4</f>
        <v>2.8900000000000006E-2</v>
      </c>
      <c r="E4" s="2">
        <f>return_risk!$C$5*return_risk!$C4*corr!E4</f>
        <v>1.6660000000000001E-2</v>
      </c>
      <c r="F4" s="2">
        <f>return_risk!$C$6*return_risk!$C4*corr!F4</f>
        <v>2.9920000000000002E-2</v>
      </c>
      <c r="G4" s="2">
        <f>return_risk!$C$7*return_risk!$C4*corr!G4</f>
        <v>1.6660000000000001E-2</v>
      </c>
      <c r="H4" s="2">
        <f>return_risk!$C$8*return_risk!$C4*corr!H4</f>
        <v>8.1600000000000006E-3</v>
      </c>
      <c r="I4" s="2">
        <f>return_risk!$C$9*return_risk!$C4*corr!I4</f>
        <v>2.9920000000000002E-2</v>
      </c>
    </row>
    <row r="5" spans="1:9" x14ac:dyDescent="0.25">
      <c r="A5" t="s">
        <v>34</v>
      </c>
      <c r="B5" s="2">
        <f>return_risk!$C$2*return_risk!$C5*corr!B5</f>
        <v>-7.7000000000000018E-4</v>
      </c>
      <c r="C5" s="2">
        <f>return_risk!$C$3*return_risk!$C5*corr!C5</f>
        <v>5.2500000000000003E-3</v>
      </c>
      <c r="D5" s="2">
        <f>return_risk!$C$4*return_risk!$C5*corr!D5</f>
        <v>1.6660000000000001E-2</v>
      </c>
      <c r="E5" s="2">
        <f>return_risk!$C$5*return_risk!$C5*corr!E5</f>
        <v>1.9600000000000003E-2</v>
      </c>
      <c r="F5" s="2">
        <f>return_risk!$C$6*return_risk!$C5*corr!F5</f>
        <v>2.1560000000000003E-2</v>
      </c>
      <c r="G5" s="2">
        <f>return_risk!$C$7*return_risk!$C5*corr!G5</f>
        <v>1.3720000000000001E-2</v>
      </c>
      <c r="H5" s="2">
        <f>return_risk!$C$8*return_risk!$C5*corr!H5</f>
        <v>6.7200000000000011E-3</v>
      </c>
      <c r="I5" s="2">
        <f>return_risk!$C$9*return_risk!$C5*corr!I5</f>
        <v>2.1560000000000003E-2</v>
      </c>
    </row>
    <row r="6" spans="1:9" x14ac:dyDescent="0.25">
      <c r="A6" t="s">
        <v>35</v>
      </c>
      <c r="B6" s="2">
        <f>return_risk!$C$2*return_risk!$C6*corr!B6</f>
        <v>-3.6299999999999995E-3</v>
      </c>
      <c r="C6" s="2">
        <f>return_risk!$C$3*return_risk!$C6*corr!C6</f>
        <v>8.2500000000000004E-3</v>
      </c>
      <c r="D6" s="2">
        <f>return_risk!$C$4*return_risk!$C6*corr!D6</f>
        <v>2.9920000000000002E-2</v>
      </c>
      <c r="E6" s="2">
        <f>return_risk!$C$5*return_risk!$C6*corr!E6</f>
        <v>2.1560000000000003E-2</v>
      </c>
      <c r="F6" s="2">
        <f>return_risk!$C$6*return_risk!$C6*corr!F6</f>
        <v>4.8399999999999999E-2</v>
      </c>
      <c r="G6" s="2">
        <f>return_risk!$C$7*return_risk!$C6*corr!G6</f>
        <v>2.1560000000000003E-2</v>
      </c>
      <c r="H6" s="2">
        <f>return_risk!$C$8*return_risk!$C6*corr!H6</f>
        <v>1.056E-2</v>
      </c>
      <c r="I6" s="2">
        <f>return_risk!$C$9*return_risk!$C6*corr!I6</f>
        <v>3.8720000000000004E-2</v>
      </c>
    </row>
    <row r="7" spans="1:9" x14ac:dyDescent="0.25">
      <c r="A7" t="s">
        <v>37</v>
      </c>
      <c r="B7" s="2">
        <f>return_risk!$C$2*return_risk!$C7*corr!B7</f>
        <v>-1.5400000000000004E-3</v>
      </c>
      <c r="C7" s="2">
        <f>return_risk!$C$3*return_risk!$C7*corr!C7</f>
        <v>5.2500000000000003E-3</v>
      </c>
      <c r="D7" s="2">
        <f>return_risk!$C$4*return_risk!$C7*corr!D7</f>
        <v>1.6660000000000001E-2</v>
      </c>
      <c r="E7" s="2">
        <f>return_risk!$C$5*return_risk!$C7*corr!E7</f>
        <v>1.3720000000000001E-2</v>
      </c>
      <c r="F7" s="2">
        <f>return_risk!$C$6*return_risk!$C7*corr!F7</f>
        <v>2.1560000000000003E-2</v>
      </c>
      <c r="G7" s="2">
        <f>return_risk!$C$7*return_risk!$C7*corr!G7</f>
        <v>1.9600000000000003E-2</v>
      </c>
      <c r="H7" s="2">
        <f>return_risk!$C$8*return_risk!$C7*corr!H7</f>
        <v>6.7200000000000011E-3</v>
      </c>
      <c r="I7" s="2">
        <f>return_risk!$C$9*return_risk!$C7*corr!I7</f>
        <v>2.1560000000000003E-2</v>
      </c>
    </row>
    <row r="8" spans="1:9" x14ac:dyDescent="0.25">
      <c r="A8" t="s">
        <v>36</v>
      </c>
      <c r="B8" s="2">
        <f>return_risk!$C$2*return_risk!$C8*corr!B8</f>
        <v>-4.4000000000000007E-4</v>
      </c>
      <c r="C8" s="2">
        <f>return_risk!$C$3*return_risk!$C8*corr!C8</f>
        <v>3.0000000000000001E-3</v>
      </c>
      <c r="D8" s="2">
        <f>return_risk!$C$4*return_risk!$C8*corr!D8</f>
        <v>8.1600000000000006E-3</v>
      </c>
      <c r="E8" s="2">
        <f>return_risk!$C$5*return_risk!$C8*corr!E8</f>
        <v>6.7200000000000011E-3</v>
      </c>
      <c r="F8" s="2">
        <f>return_risk!$C$6*return_risk!$C8*corr!F8</f>
        <v>1.056E-2</v>
      </c>
      <c r="G8" s="2">
        <f>return_risk!$C$7*return_risk!$C8*corr!G8</f>
        <v>6.7200000000000011E-3</v>
      </c>
      <c r="H8" s="2">
        <f>return_risk!$C$8*return_risk!$C8*corr!H8</f>
        <v>6.4000000000000003E-3</v>
      </c>
      <c r="I8" s="2">
        <f>return_risk!$C$9*return_risk!$C8*corr!I8</f>
        <v>1.056E-2</v>
      </c>
    </row>
    <row r="9" spans="1:9" x14ac:dyDescent="0.25">
      <c r="A9" t="s">
        <v>38</v>
      </c>
      <c r="B9" s="2">
        <f>return_risk!$C$2*return_risk!$C9*corr!B9</f>
        <v>-2.4200000000000003E-3</v>
      </c>
      <c r="C9" s="2">
        <f>return_risk!$C$3*return_risk!$C9*corr!C9</f>
        <v>8.2500000000000004E-3</v>
      </c>
      <c r="D9" s="2">
        <f>return_risk!$C$4*return_risk!$C9*corr!D9</f>
        <v>2.9920000000000002E-2</v>
      </c>
      <c r="E9" s="2">
        <f>return_risk!$C$5*return_risk!$C9*corr!E9</f>
        <v>2.1560000000000003E-2</v>
      </c>
      <c r="F9" s="2">
        <f>return_risk!$C$6*return_risk!$C9*corr!F9</f>
        <v>3.8720000000000004E-2</v>
      </c>
      <c r="G9" s="2">
        <f>return_risk!$C$7*return_risk!$C9*corr!G9</f>
        <v>2.1560000000000003E-2</v>
      </c>
      <c r="H9" s="2">
        <f>return_risk!$C$8*return_risk!$C9*corr!H9</f>
        <v>1.056E-2</v>
      </c>
      <c r="I9" s="2">
        <f>return_risk!$C$9*return_risk!$C9*corr!I9</f>
        <v>4.8399999999999999E-2</v>
      </c>
    </row>
  </sheetData>
  <sheetProtection algorithmName="SHA-512" hashValue="obCMSpHNXHTmTRO/bgXaYeoqr3m7wMe4tOpvm/G6GXjSSdH53kBLdGzpvV276tJJ3i+jjKd9j0nxhPbDbNAEkg==" saltValue="jm6CbG13esskFstk9Oup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 and Risk</vt:lpstr>
      <vt:lpstr>Correlation</vt:lpstr>
      <vt:lpstr>10 Yr Return Estimates</vt:lpstr>
      <vt:lpstr>10 Yr Risk Estimates</vt:lpstr>
      <vt:lpstr>Drawdown</vt:lpstr>
      <vt:lpstr>return_risk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McDonald</dc:creator>
  <cp:lastModifiedBy>Ben McDonald</cp:lastModifiedBy>
  <dcterms:created xsi:type="dcterms:W3CDTF">2021-10-01T15:17:34Z</dcterms:created>
  <dcterms:modified xsi:type="dcterms:W3CDTF">2022-06-17T16:10:14Z</dcterms:modified>
</cp:coreProperties>
</file>