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McDonald\AppData\Local\Programs\Python\Python310\asset-allocation\docs\"/>
    </mc:Choice>
  </mc:AlternateContent>
  <xr:revisionPtr revIDLastSave="0" documentId="13_ncr:1_{64D8CC56-589A-4BEF-B19F-3A08F04321AA}" xr6:coauthVersionLast="47" xr6:coauthVersionMax="47" xr10:uidLastSave="{00000000-0000-0000-0000-000000000000}"/>
  <bookViews>
    <workbookView xWindow="4995" yWindow="1695" windowWidth="21600" windowHeight="11100" xr2:uid="{946E2936-A83E-4594-85B5-5ACA456D13A5}"/>
  </bookViews>
  <sheets>
    <sheet name="Return and Risk" sheetId="8" r:id="rId1"/>
    <sheet name="Correlation" sheetId="9" r:id="rId2"/>
    <sheet name="10 Yr Return Estimates" sheetId="4" r:id="rId3"/>
    <sheet name="10 Yr Risk Estimates" sheetId="6" r:id="rId4"/>
    <sheet name="Drawdown" sheetId="7" r:id="rId5"/>
    <sheet name="return_risk" sheetId="1" r:id="rId6"/>
    <sheet name="corr" sheetId="3" r:id="rId7"/>
    <sheet name="cov" sheetId="2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D4" i="3"/>
  <c r="B5" i="3"/>
  <c r="C5" i="3"/>
  <c r="D5" i="3"/>
  <c r="E5" i="3"/>
  <c r="B6" i="3"/>
  <c r="C6" i="3"/>
  <c r="D6" i="3"/>
  <c r="E6" i="3"/>
  <c r="F6" i="3"/>
  <c r="B7" i="3"/>
  <c r="C7" i="3"/>
  <c r="D7" i="3"/>
  <c r="E7" i="3"/>
  <c r="F7" i="3"/>
  <c r="G7" i="3"/>
  <c r="B2" i="3"/>
  <c r="G6" i="9"/>
  <c r="G6" i="3" s="1"/>
  <c r="G5" i="9"/>
  <c r="G5" i="3" s="1"/>
  <c r="F5" i="9"/>
  <c r="F5" i="3" s="1"/>
  <c r="G4" i="9"/>
  <c r="G4" i="3" s="1"/>
  <c r="F4" i="9"/>
  <c r="F4" i="3" s="1"/>
  <c r="E4" i="9"/>
  <c r="E4" i="3" s="1"/>
  <c r="G3" i="9"/>
  <c r="G3" i="3" s="1"/>
  <c r="F3" i="9"/>
  <c r="F3" i="3" s="1"/>
  <c r="E3" i="9"/>
  <c r="E3" i="3" s="1"/>
  <c r="D3" i="9"/>
  <c r="D3" i="3" s="1"/>
  <c r="G2" i="9"/>
  <c r="G2" i="3" s="1"/>
  <c r="F2" i="9"/>
  <c r="F2" i="3" s="1"/>
  <c r="E2" i="9"/>
  <c r="E2" i="3" s="1"/>
  <c r="D2" i="9"/>
  <c r="D2" i="3" s="1"/>
  <c r="C2" i="9"/>
  <c r="C2" i="3" s="1"/>
  <c r="B3" i="1"/>
  <c r="C3" i="1"/>
  <c r="B4" i="1"/>
  <c r="C4" i="1"/>
  <c r="B5" i="1"/>
  <c r="C5" i="1"/>
  <c r="B6" i="1"/>
  <c r="C6" i="1"/>
  <c r="B7" i="1"/>
  <c r="C7" i="1"/>
  <c r="C2" i="1"/>
  <c r="B2" i="1"/>
  <c r="E6" i="7"/>
  <c r="D6" i="7"/>
  <c r="E5" i="7"/>
  <c r="D5" i="7"/>
  <c r="E4" i="7"/>
  <c r="D4" i="7"/>
  <c r="E3" i="7"/>
  <c r="D3" i="7"/>
  <c r="G12" i="6" l="1"/>
  <c r="F12" i="6"/>
  <c r="E12" i="6"/>
  <c r="D12" i="6"/>
  <c r="C12" i="6"/>
  <c r="B12" i="6"/>
  <c r="C12" i="4"/>
  <c r="C15" i="4" s="1"/>
  <c r="D12" i="4"/>
  <c r="D15" i="4" s="1"/>
  <c r="E12" i="4"/>
  <c r="E15" i="4" s="1"/>
  <c r="F12" i="4"/>
  <c r="F15" i="4" s="1"/>
  <c r="G12" i="4"/>
  <c r="G15" i="4" s="1"/>
  <c r="B12" i="4"/>
  <c r="B15" i="4" s="1"/>
  <c r="G7" i="2"/>
  <c r="F6" i="2"/>
  <c r="F7" i="2"/>
  <c r="E5" i="2"/>
  <c r="E6" i="2"/>
  <c r="E7" i="2"/>
  <c r="D4" i="2"/>
  <c r="D5" i="2"/>
  <c r="D6" i="2"/>
  <c r="D7" i="2"/>
  <c r="C3" i="2"/>
  <c r="C4" i="2"/>
  <c r="C5" i="2"/>
  <c r="C6" i="2"/>
  <c r="C7" i="2"/>
  <c r="B3" i="2"/>
  <c r="B4" i="2"/>
  <c r="B5" i="2"/>
  <c r="B6" i="2"/>
  <c r="B7" i="2"/>
  <c r="B2" i="2"/>
  <c r="G6" i="2"/>
  <c r="G5" i="2"/>
  <c r="F5" i="2"/>
  <c r="G4" i="2"/>
  <c r="F4" i="2"/>
  <c r="E4" i="2"/>
  <c r="G3" i="2"/>
  <c r="F3" i="2"/>
  <c r="E3" i="2"/>
  <c r="D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<sst xmlns="http://schemas.openxmlformats.org/spreadsheetml/2006/main" count="86" uniqueCount="34">
  <si>
    <t>Treasuries</t>
  </si>
  <si>
    <t>Credit</t>
  </si>
  <si>
    <t>Global Equity</t>
  </si>
  <si>
    <t>Return</t>
  </si>
  <si>
    <t>Risk</t>
  </si>
  <si>
    <t>Real Assets</t>
  </si>
  <si>
    <t>Alternative Strategies</t>
  </si>
  <si>
    <t>Private Equity</t>
  </si>
  <si>
    <t>Alternative Strategies (Hedge Funds)</t>
  </si>
  <si>
    <t>Real Estate / Infrastructure Assets</t>
  </si>
  <si>
    <t>Credit
(50% IG, 50% HY)</t>
  </si>
  <si>
    <t>Invesco</t>
  </si>
  <si>
    <t>JPM</t>
  </si>
  <si>
    <t>Blackrock</t>
  </si>
  <si>
    <t>Average</t>
  </si>
  <si>
    <t>Vanguard</t>
  </si>
  <si>
    <t>Verus</t>
  </si>
  <si>
    <t>BNY Melon</t>
  </si>
  <si>
    <t>Alpha</t>
  </si>
  <si>
    <t>Total</t>
  </si>
  <si>
    <t>SD</t>
  </si>
  <si>
    <t>ER</t>
  </si>
  <si>
    <t>5% VaR</t>
  </si>
  <si>
    <t>1% VaR</t>
  </si>
  <si>
    <t>treasuries</t>
  </si>
  <si>
    <t>credit</t>
  </si>
  <si>
    <t>alt_strats</t>
  </si>
  <si>
    <t>alt_assets</t>
  </si>
  <si>
    <t>pvt_equity</t>
  </si>
  <si>
    <t>Northern Trust</t>
  </si>
  <si>
    <t>exp_return</t>
  </si>
  <si>
    <t>exp_risk</t>
  </si>
  <si>
    <t>equity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</si>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</sst>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0" xfId="0" applyAlignment="1">
      <alignment horizontal="right"/>
    </xf>
    <xf numFmtId="0" fontId="0" fillId="0" borderId="0" xfId="1" applyNumberFormat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3B3E-1EFF-4777-B31D-BF758A86895D}">
  <dimension ref="A1:C7"/>
  <sheetViews>
    <sheetView showGridLines="0" tabSelected="1" workbookViewId="0">
      <selection activeCell="B13" sqref="B13"/>
    </sheetView>
  </sheetViews>
  <sheetFormatPr defaultRowHeight="15" x14ac:dyDescent="0.25"/>
  <cols>
    <col min="1" max="1" width="21" customWidth="1"/>
    <col min="2" max="3" width="12.7109375" customWidth="1"/>
    <col min="13" max="13" width="9.140625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 s="16">
        <v>3.7999999999999999E-2</v>
      </c>
      <c r="C2" s="16">
        <v>5.8999999999999997E-2</v>
      </c>
    </row>
    <row r="3" spans="1:3" x14ac:dyDescent="0.25">
      <c r="A3" t="s">
        <v>1</v>
      </c>
      <c r="B3" s="16">
        <v>6.5000000000000002E-2</v>
      </c>
      <c r="C3" s="16">
        <v>7.9000000000000001E-2</v>
      </c>
    </row>
    <row r="4" spans="1:3" x14ac:dyDescent="0.25">
      <c r="A4" t="s">
        <v>33</v>
      </c>
      <c r="B4" s="16">
        <v>9.2999999999999999E-2</v>
      </c>
      <c r="C4" s="16">
        <v>0.16500000000000001</v>
      </c>
    </row>
    <row r="5" spans="1:3" x14ac:dyDescent="0.25">
      <c r="A5" t="s">
        <v>5</v>
      </c>
      <c r="B5" s="16">
        <v>8.3000000000000004E-2</v>
      </c>
      <c r="C5" s="16">
        <v>0.14599999999999999</v>
      </c>
    </row>
    <row r="6" spans="1:3" x14ac:dyDescent="0.25">
      <c r="A6" t="s">
        <v>6</v>
      </c>
      <c r="B6" s="16">
        <v>5.5E-2</v>
      </c>
      <c r="C6" s="16">
        <v>7.0000000000000007E-2</v>
      </c>
    </row>
    <row r="7" spans="1:3" x14ac:dyDescent="0.25">
      <c r="A7" t="s">
        <v>7</v>
      </c>
      <c r="B7" s="16">
        <v>0.14299999999999999</v>
      </c>
      <c r="C7" s="16">
        <v>0.219</v>
      </c>
    </row>
  </sheetData>
  <conditionalFormatting sqref="B2:B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4E3B-1D7F-44B3-AB39-9D8152A51203}">
  <dimension ref="A1:G7"/>
  <sheetViews>
    <sheetView showGridLines="0" workbookViewId="0">
      <selection activeCell="D7" sqref="D7"/>
    </sheetView>
  </sheetViews>
  <sheetFormatPr defaultRowHeight="15" x14ac:dyDescent="0.25"/>
  <cols>
    <col min="1" max="1" width="23.28515625" customWidth="1"/>
    <col min="2" max="7" width="11.42578125" customWidth="1"/>
  </cols>
  <sheetData>
    <row r="1" spans="1:7" ht="31.5" customHeight="1" x14ac:dyDescent="0.25">
      <c r="B1" s="3" t="s">
        <v>0</v>
      </c>
      <c r="C1" s="3" t="s">
        <v>1</v>
      </c>
      <c r="D1" s="3" t="s">
        <v>33</v>
      </c>
      <c r="E1" s="3" t="s">
        <v>5</v>
      </c>
      <c r="F1" s="3" t="s">
        <v>6</v>
      </c>
      <c r="G1" s="3" t="s">
        <v>7</v>
      </c>
    </row>
    <row r="2" spans="1:7" x14ac:dyDescent="0.25">
      <c r="A2" t="s">
        <v>0</v>
      </c>
      <c r="B2" s="14">
        <v>1</v>
      </c>
      <c r="C2" s="14">
        <f>B3</f>
        <v>0.2</v>
      </c>
      <c r="D2" s="14">
        <f>B4</f>
        <v>-0.1</v>
      </c>
      <c r="E2" s="14">
        <f>B5</f>
        <v>-0.1</v>
      </c>
      <c r="F2" s="14">
        <f>B6</f>
        <v>-0.3</v>
      </c>
      <c r="G2" s="14">
        <f>B7</f>
        <v>-0.2</v>
      </c>
    </row>
    <row r="3" spans="1:7" x14ac:dyDescent="0.25">
      <c r="A3" t="s">
        <v>1</v>
      </c>
      <c r="B3" s="15">
        <v>0.2</v>
      </c>
      <c r="C3" s="14">
        <v>1</v>
      </c>
      <c r="D3" s="14">
        <f>C4</f>
        <v>0.6</v>
      </c>
      <c r="E3" s="14">
        <f>C5</f>
        <v>0.6</v>
      </c>
      <c r="F3" s="14">
        <f>C6</f>
        <v>0.6</v>
      </c>
      <c r="G3" s="14">
        <f>C7</f>
        <v>0.6</v>
      </c>
    </row>
    <row r="4" spans="1:7" x14ac:dyDescent="0.25">
      <c r="A4" t="s">
        <v>33</v>
      </c>
      <c r="B4" s="15">
        <v>-0.1</v>
      </c>
      <c r="C4" s="15">
        <v>0.6</v>
      </c>
      <c r="D4" s="14">
        <v>1</v>
      </c>
      <c r="E4" s="14">
        <f>D5</f>
        <v>0.6</v>
      </c>
      <c r="F4" s="14">
        <f>D6</f>
        <v>0.6</v>
      </c>
      <c r="G4" s="14">
        <f>D7</f>
        <v>0.7</v>
      </c>
    </row>
    <row r="5" spans="1:7" x14ac:dyDescent="0.25">
      <c r="A5" t="s">
        <v>5</v>
      </c>
      <c r="B5" s="15">
        <v>-0.1</v>
      </c>
      <c r="C5" s="15">
        <v>0.6</v>
      </c>
      <c r="D5" s="15">
        <v>0.6</v>
      </c>
      <c r="E5" s="14">
        <v>1</v>
      </c>
      <c r="F5" s="14">
        <f>E6</f>
        <v>0.6</v>
      </c>
      <c r="G5" s="14">
        <f>E7</f>
        <v>0.6</v>
      </c>
    </row>
    <row r="6" spans="1:7" x14ac:dyDescent="0.25">
      <c r="A6" t="s">
        <v>6</v>
      </c>
      <c r="B6" s="15">
        <v>-0.3</v>
      </c>
      <c r="C6" s="15">
        <v>0.6</v>
      </c>
      <c r="D6" s="15">
        <v>0.6</v>
      </c>
      <c r="E6" s="15">
        <v>0.6</v>
      </c>
      <c r="F6" s="14">
        <v>1</v>
      </c>
      <c r="G6" s="14">
        <f>F7</f>
        <v>0.6</v>
      </c>
    </row>
    <row r="7" spans="1:7" x14ac:dyDescent="0.25">
      <c r="A7" t="s">
        <v>7</v>
      </c>
      <c r="B7" s="15">
        <v>-0.2</v>
      </c>
      <c r="C7" s="15">
        <v>0.6</v>
      </c>
      <c r="D7" s="15">
        <v>0.7</v>
      </c>
      <c r="E7" s="15">
        <v>0.6</v>
      </c>
      <c r="F7" s="15">
        <v>0.6</v>
      </c>
      <c r="G7" s="14">
        <v>1</v>
      </c>
    </row>
  </sheetData>
  <conditionalFormatting sqref="B2:G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0109-297E-4BC5-ADBC-22A73D3743F9}">
  <dimension ref="A1:G16"/>
  <sheetViews>
    <sheetView workbookViewId="0">
      <selection activeCell="E20" sqref="E20"/>
    </sheetView>
  </sheetViews>
  <sheetFormatPr defaultRowHeight="15" x14ac:dyDescent="0.25"/>
  <cols>
    <col min="1" max="1" width="20" customWidth="1"/>
    <col min="2" max="7" width="15.7109375" customWidth="1"/>
  </cols>
  <sheetData>
    <row r="1" spans="1:7" ht="8.25" customHeight="1" x14ac:dyDescent="0.25"/>
    <row r="2" spans="1:7" ht="45" customHeight="1" x14ac:dyDescent="0.25">
      <c r="B2" s="5" t="s">
        <v>0</v>
      </c>
      <c r="C2" s="5" t="s">
        <v>10</v>
      </c>
      <c r="D2" s="5" t="s">
        <v>2</v>
      </c>
      <c r="E2" s="5" t="s">
        <v>9</v>
      </c>
      <c r="F2" s="5" t="s">
        <v>8</v>
      </c>
      <c r="G2" s="5" t="s">
        <v>7</v>
      </c>
    </row>
    <row r="3" spans="1:7" x14ac:dyDescent="0.25">
      <c r="A3" t="s">
        <v>11</v>
      </c>
      <c r="B3" s="7">
        <v>3.9E-2</v>
      </c>
      <c r="C3" s="7">
        <v>6.7000000000000004E-2</v>
      </c>
      <c r="D3" s="7">
        <v>9.0999999999999998E-2</v>
      </c>
      <c r="E3" s="7">
        <v>8.5000000000000006E-2</v>
      </c>
      <c r="F3" s="7">
        <v>6.8000000000000005E-2</v>
      </c>
      <c r="G3" s="7"/>
    </row>
    <row r="4" spans="1:7" x14ac:dyDescent="0.25">
      <c r="A4" t="s">
        <v>12</v>
      </c>
      <c r="B4" s="7">
        <v>4.2999999999999997E-2</v>
      </c>
      <c r="C4" s="7">
        <v>6.4000000000000001E-2</v>
      </c>
      <c r="D4" s="7">
        <v>9.7000000000000003E-2</v>
      </c>
      <c r="E4" s="7">
        <v>7.8E-2</v>
      </c>
      <c r="F4" s="7">
        <v>5.1999999999999998E-2</v>
      </c>
      <c r="G4" s="7">
        <v>0.11600000000000001</v>
      </c>
    </row>
    <row r="5" spans="1:7" x14ac:dyDescent="0.25">
      <c r="A5" t="s">
        <v>13</v>
      </c>
      <c r="B5" s="7">
        <v>3.6999999999999998E-2</v>
      </c>
      <c r="C5" s="7">
        <v>6.4000000000000001E-2</v>
      </c>
      <c r="D5" s="7">
        <v>9.6000000000000002E-2</v>
      </c>
      <c r="E5" s="7">
        <v>4.2999999999999997E-2</v>
      </c>
      <c r="F5" s="7"/>
      <c r="G5" s="7">
        <v>0.151</v>
      </c>
    </row>
    <row r="6" spans="1:7" x14ac:dyDescent="0.25">
      <c r="A6" t="s">
        <v>15</v>
      </c>
      <c r="B6" s="7">
        <v>3.5999999999999997E-2</v>
      </c>
      <c r="C6" s="7">
        <v>5.8000000000000003E-2</v>
      </c>
      <c r="D6" s="7">
        <v>7.6999999999999999E-2</v>
      </c>
    </row>
    <row r="7" spans="1:7" x14ac:dyDescent="0.25">
      <c r="A7" t="s">
        <v>16</v>
      </c>
      <c r="B7" s="7">
        <v>0.04</v>
      </c>
      <c r="C7" s="7">
        <v>5.8999999999999997E-2</v>
      </c>
      <c r="D7" s="7">
        <v>8.6999999999999994E-2</v>
      </c>
      <c r="E7" s="7">
        <v>8.7999999999999995E-2</v>
      </c>
      <c r="F7" s="7">
        <v>4.9000000000000002E-2</v>
      </c>
      <c r="G7" s="7">
        <v>0.13</v>
      </c>
    </row>
    <row r="8" spans="1:7" x14ac:dyDescent="0.25">
      <c r="A8" t="s">
        <v>17</v>
      </c>
      <c r="B8" s="7">
        <v>3.6999999999999998E-2</v>
      </c>
      <c r="C8" s="7">
        <v>5.3999999999999999E-2</v>
      </c>
      <c r="D8" s="7">
        <v>9.7000000000000003E-2</v>
      </c>
      <c r="E8" s="7">
        <v>6.4000000000000001E-2</v>
      </c>
      <c r="F8" s="7">
        <v>5.0999999999999997E-2</v>
      </c>
      <c r="G8" s="7">
        <v>0.104</v>
      </c>
    </row>
    <row r="9" spans="1:7" x14ac:dyDescent="0.25">
      <c r="A9" t="s">
        <v>29</v>
      </c>
      <c r="B9" s="7">
        <v>3.6999999999999998E-2</v>
      </c>
      <c r="C9" s="7">
        <v>5.5E-2</v>
      </c>
      <c r="D9" s="7">
        <v>7.2999999999999995E-2</v>
      </c>
      <c r="E9" s="7">
        <v>7.9000000000000001E-2</v>
      </c>
      <c r="F9" s="7">
        <v>5.6000000000000001E-2</v>
      </c>
      <c r="G9" s="7">
        <v>0.11600000000000001</v>
      </c>
    </row>
    <row r="10" spans="1:7" x14ac:dyDescent="0.25">
      <c r="B10" s="7"/>
      <c r="C10" s="7"/>
      <c r="D10" s="7"/>
      <c r="E10" s="7"/>
      <c r="F10" s="7"/>
      <c r="G10" s="7"/>
    </row>
    <row r="11" spans="1:7" x14ac:dyDescent="0.25">
      <c r="B11" s="7"/>
      <c r="C11" s="7"/>
      <c r="D11" s="7"/>
      <c r="E11" s="7"/>
      <c r="F11" s="7"/>
      <c r="G11" s="7"/>
    </row>
    <row r="12" spans="1:7" x14ac:dyDescent="0.25">
      <c r="A12" s="10" t="s">
        <v>14</v>
      </c>
      <c r="B12" s="11">
        <f t="shared" ref="B12:G12" si="0">AVERAGE(B3:B11)</f>
        <v>3.842857142857143E-2</v>
      </c>
      <c r="C12" s="11">
        <f t="shared" si="0"/>
        <v>6.0142857142857144E-2</v>
      </c>
      <c r="D12" s="11">
        <f t="shared" si="0"/>
        <v>8.8285714285714287E-2</v>
      </c>
      <c r="E12" s="11">
        <f t="shared" si="0"/>
        <v>7.2833333333333347E-2</v>
      </c>
      <c r="F12" s="11">
        <f t="shared" si="0"/>
        <v>5.5199999999999992E-2</v>
      </c>
      <c r="G12" s="11">
        <f t="shared" si="0"/>
        <v>0.1234</v>
      </c>
    </row>
    <row r="14" spans="1:7" x14ac:dyDescent="0.25">
      <c r="A14" s="8" t="s">
        <v>18</v>
      </c>
      <c r="B14" s="9">
        <v>0</v>
      </c>
      <c r="C14" s="9">
        <v>5.0000000000000001E-3</v>
      </c>
      <c r="D14" s="9">
        <v>5.0000000000000001E-3</v>
      </c>
      <c r="E14" s="9">
        <v>0.01</v>
      </c>
      <c r="F14" s="9">
        <v>0</v>
      </c>
      <c r="G14" s="9">
        <v>0.02</v>
      </c>
    </row>
    <row r="15" spans="1:7" x14ac:dyDescent="0.25">
      <c r="A15" s="4" t="s">
        <v>19</v>
      </c>
      <c r="B15" s="6">
        <f>SUM(B12:B14)</f>
        <v>3.842857142857143E-2</v>
      </c>
      <c r="C15" s="6">
        <f t="shared" ref="C15:G15" si="1">SUM(C12:C14)</f>
        <v>6.5142857142857141E-2</v>
      </c>
      <c r="D15" s="6">
        <f t="shared" si="1"/>
        <v>9.3285714285714291E-2</v>
      </c>
      <c r="E15" s="6">
        <f t="shared" si="1"/>
        <v>8.2833333333333342E-2</v>
      </c>
      <c r="F15" s="6">
        <f t="shared" si="1"/>
        <v>5.5199999999999992E-2</v>
      </c>
      <c r="G15" s="6">
        <f t="shared" si="1"/>
        <v>0.1434</v>
      </c>
    </row>
    <row r="16" spans="1:7" x14ac:dyDescent="0.25">
      <c r="A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F6A2-F1A1-471F-99BB-9C45CED5566D}">
  <dimension ref="A1:G12"/>
  <sheetViews>
    <sheetView workbookViewId="0">
      <selection activeCell="D3" sqref="D3"/>
    </sheetView>
  </sheetViews>
  <sheetFormatPr defaultRowHeight="15" x14ac:dyDescent="0.25"/>
  <cols>
    <col min="1" max="1" width="20" customWidth="1"/>
    <col min="2" max="7" width="15.7109375" customWidth="1"/>
  </cols>
  <sheetData>
    <row r="1" spans="1:7" ht="8.25" customHeight="1" x14ac:dyDescent="0.25"/>
    <row r="2" spans="1:7" ht="45" customHeight="1" x14ac:dyDescent="0.25">
      <c r="B2" s="5" t="s">
        <v>0</v>
      </c>
      <c r="C2" s="5" t="s">
        <v>10</v>
      </c>
      <c r="D2" s="5" t="s">
        <v>33</v>
      </c>
      <c r="E2" s="5" t="s">
        <v>9</v>
      </c>
      <c r="F2" s="5" t="s">
        <v>8</v>
      </c>
      <c r="G2" s="5" t="s">
        <v>7</v>
      </c>
    </row>
    <row r="3" spans="1:7" x14ac:dyDescent="0.25">
      <c r="A3" t="s">
        <v>11</v>
      </c>
      <c r="B3" s="7">
        <v>7.8E-2</v>
      </c>
      <c r="C3" s="7">
        <v>0.09</v>
      </c>
      <c r="D3" s="7">
        <v>0.17199999999999999</v>
      </c>
      <c r="E3" s="7">
        <v>0.19</v>
      </c>
      <c r="F3" s="7">
        <v>8.6999999999999994E-2</v>
      </c>
      <c r="G3" s="7"/>
    </row>
    <row r="4" spans="1:7" x14ac:dyDescent="0.25">
      <c r="A4" t="s">
        <v>12</v>
      </c>
      <c r="B4" s="7">
        <v>7.8E-2</v>
      </c>
      <c r="C4" s="7">
        <v>7.8E-2</v>
      </c>
      <c r="D4" s="7">
        <v>0.16600000000000001</v>
      </c>
      <c r="E4" s="7">
        <v>0.14000000000000001</v>
      </c>
      <c r="F4" s="7">
        <v>6.7000000000000004E-2</v>
      </c>
      <c r="G4" s="7">
        <v>0.2</v>
      </c>
    </row>
    <row r="5" spans="1:7" x14ac:dyDescent="0.25">
      <c r="A5" t="s">
        <v>13</v>
      </c>
      <c r="B5" s="7">
        <v>0.05</v>
      </c>
      <c r="C5" s="7">
        <v>7.1999999999999995E-2</v>
      </c>
      <c r="D5" s="7">
        <v>0.13400000000000001</v>
      </c>
      <c r="E5" s="7">
        <v>0.125</v>
      </c>
      <c r="F5" s="7">
        <v>0.06</v>
      </c>
      <c r="G5" s="7">
        <v>0.22600000000000001</v>
      </c>
    </row>
    <row r="6" spans="1:7" x14ac:dyDescent="0.25">
      <c r="A6" t="s">
        <v>15</v>
      </c>
      <c r="B6" s="7">
        <v>5.6000000000000001E-2</v>
      </c>
      <c r="C6" s="7">
        <v>8.5000000000000006E-2</v>
      </c>
      <c r="D6" s="7">
        <v>0.19</v>
      </c>
    </row>
    <row r="7" spans="1:7" x14ac:dyDescent="0.25">
      <c r="A7" t="s">
        <v>16</v>
      </c>
      <c r="B7" s="7">
        <v>7.0999999999999994E-2</v>
      </c>
      <c r="C7" s="7">
        <v>8.5000000000000006E-2</v>
      </c>
      <c r="D7" s="7">
        <v>0.17100000000000001</v>
      </c>
      <c r="E7" s="7">
        <v>0.161</v>
      </c>
      <c r="F7" s="7">
        <v>7.6999999999999999E-2</v>
      </c>
      <c r="G7" s="7">
        <v>0.25800000000000001</v>
      </c>
    </row>
    <row r="8" spans="1:7" x14ac:dyDescent="0.25">
      <c r="A8" t="s">
        <v>17</v>
      </c>
      <c r="B8" s="7">
        <v>4.5999999999999999E-2</v>
      </c>
      <c r="C8" s="7">
        <v>7.8E-2</v>
      </c>
      <c r="D8" s="7">
        <v>0.17100000000000001</v>
      </c>
      <c r="E8" s="7">
        <v>8.5000000000000006E-2</v>
      </c>
      <c r="F8" s="7">
        <v>6.9000000000000006E-2</v>
      </c>
      <c r="G8" s="7">
        <v>0.21299999999999999</v>
      </c>
    </row>
    <row r="9" spans="1:7" x14ac:dyDescent="0.25">
      <c r="A9" t="s">
        <v>29</v>
      </c>
      <c r="B9" s="7">
        <v>3.5000000000000003E-2</v>
      </c>
      <c r="C9" s="7">
        <v>6.2E-2</v>
      </c>
      <c r="D9" s="7">
        <v>0.154</v>
      </c>
      <c r="E9" s="7">
        <v>0.17699999999999999</v>
      </c>
      <c r="F9" s="7">
        <v>6.2E-2</v>
      </c>
      <c r="G9" s="7">
        <v>0.19800000000000001</v>
      </c>
    </row>
    <row r="10" spans="1:7" x14ac:dyDescent="0.25">
      <c r="B10" s="7"/>
      <c r="C10" s="7"/>
      <c r="D10" s="7"/>
      <c r="E10" s="7"/>
      <c r="F10" s="7"/>
      <c r="G10" s="7"/>
    </row>
    <row r="11" spans="1:7" x14ac:dyDescent="0.25">
      <c r="B11" s="7"/>
      <c r="C11" s="7"/>
      <c r="D11" s="7"/>
      <c r="E11" s="7"/>
      <c r="F11" s="7"/>
      <c r="G11" s="7"/>
    </row>
    <row r="12" spans="1:7" x14ac:dyDescent="0.25">
      <c r="A12" s="10" t="s">
        <v>14</v>
      </c>
      <c r="B12" s="11">
        <f t="shared" ref="B12:G12" si="0">AVERAGE(B3:B11)</f>
        <v>5.914285714285715E-2</v>
      </c>
      <c r="C12" s="11">
        <f t="shared" si="0"/>
        <v>7.8571428571428584E-2</v>
      </c>
      <c r="D12" s="11">
        <f t="shared" si="0"/>
        <v>0.16542857142857142</v>
      </c>
      <c r="E12" s="11">
        <f t="shared" si="0"/>
        <v>0.14633333333333332</v>
      </c>
      <c r="F12" s="11">
        <f t="shared" si="0"/>
        <v>7.0333333333333331E-2</v>
      </c>
      <c r="G12" s="11">
        <f t="shared" si="0"/>
        <v>0.219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313-FF69-41DD-A228-87E96B35D658}">
  <dimension ref="B1:E6"/>
  <sheetViews>
    <sheetView topLeftCell="A2" workbookViewId="0">
      <selection activeCell="I36" sqref="I36"/>
    </sheetView>
  </sheetViews>
  <sheetFormatPr defaultRowHeight="15" x14ac:dyDescent="0.25"/>
  <cols>
    <col min="1" max="1" width="3.42578125" customWidth="1"/>
    <col min="5" max="5" width="9.85546875" bestFit="1" customWidth="1"/>
  </cols>
  <sheetData>
    <row r="1" spans="2:5" hidden="1" x14ac:dyDescent="0.25">
      <c r="D1">
        <v>1.65</v>
      </c>
      <c r="E1">
        <v>2.33</v>
      </c>
    </row>
    <row r="2" spans="2:5" x14ac:dyDescent="0.25">
      <c r="B2" t="s">
        <v>21</v>
      </c>
      <c r="C2" t="s">
        <v>20</v>
      </c>
      <c r="D2" t="s">
        <v>22</v>
      </c>
      <c r="E2" t="s">
        <v>23</v>
      </c>
    </row>
    <row r="3" spans="2:5" x14ac:dyDescent="0.25">
      <c r="B3" s="7">
        <v>6.5299999999999997E-2</v>
      </c>
      <c r="C3" s="7">
        <v>0.09</v>
      </c>
      <c r="D3" s="7">
        <f>B3-C3*D$1</f>
        <v>-8.3199999999999996E-2</v>
      </c>
      <c r="E3" s="7">
        <f>B3-C3*E$1</f>
        <v>-0.1444</v>
      </c>
    </row>
    <row r="4" spans="2:5" x14ac:dyDescent="0.25">
      <c r="B4" s="7">
        <v>7.0000000000000007E-2</v>
      </c>
      <c r="C4" s="7">
        <v>0.1</v>
      </c>
      <c r="D4" s="7">
        <f>B4-C4*D$1</f>
        <v>-9.5000000000000001E-2</v>
      </c>
      <c r="E4" s="7">
        <f>B4-C4*E$1</f>
        <v>-0.16300000000000001</v>
      </c>
    </row>
    <row r="5" spans="2:5" x14ac:dyDescent="0.25">
      <c r="B5" s="7">
        <v>7.46E-2</v>
      </c>
      <c r="C5" s="7">
        <v>0.11</v>
      </c>
      <c r="D5" s="7">
        <f>B5-C5*D$1</f>
        <v>-0.1069</v>
      </c>
      <c r="E5" s="7">
        <f>B5-C5*E$1</f>
        <v>-0.18170000000000003</v>
      </c>
    </row>
    <row r="6" spans="2:5" x14ac:dyDescent="0.25">
      <c r="B6" s="7">
        <v>7.8799999999999995E-2</v>
      </c>
      <c r="C6" s="7">
        <v>0.12</v>
      </c>
      <c r="D6" s="7">
        <f>B6-C6*D$1</f>
        <v>-0.11919999999999999</v>
      </c>
      <c r="E6" s="7">
        <f>B6-C6*E$1</f>
        <v>-0.20080000000000003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DCE2-EEC6-495F-9102-6D1C3295B13E}">
  <dimension ref="A1:C7"/>
  <sheetViews>
    <sheetView workbookViewId="0">
      <selection activeCell="J17" sqref="J17"/>
    </sheetView>
  </sheetViews>
  <sheetFormatPr defaultRowHeight="15" x14ac:dyDescent="0.25"/>
  <cols>
    <col min="1" max="1" width="12.5703125" customWidth="1"/>
    <col min="13" max="13" width="9.140625" customWidth="1"/>
  </cols>
  <sheetData>
    <row r="1" spans="1:3" x14ac:dyDescent="0.25">
      <c r="B1" s="12" t="s">
        <v>30</v>
      </c>
      <c r="C1" s="12" t="s">
        <v>31</v>
      </c>
    </row>
    <row r="2" spans="1:3" x14ac:dyDescent="0.25">
      <c r="A2" t="s">
        <v>24</v>
      </c>
      <c r="B2" s="13">
        <f>'Return and Risk'!B2</f>
        <v>3.7999999999999999E-2</v>
      </c>
      <c r="C2" s="13">
        <f>'Return and Risk'!C2</f>
        <v>5.8999999999999997E-2</v>
      </c>
    </row>
    <row r="3" spans="1:3" x14ac:dyDescent="0.25">
      <c r="A3" t="s">
        <v>25</v>
      </c>
      <c r="B3" s="13">
        <f>'Return and Risk'!B3</f>
        <v>6.5000000000000002E-2</v>
      </c>
      <c r="C3" s="13">
        <f>'Return and Risk'!C3</f>
        <v>7.9000000000000001E-2</v>
      </c>
    </row>
    <row r="4" spans="1:3" x14ac:dyDescent="0.25">
      <c r="A4" t="s">
        <v>32</v>
      </c>
      <c r="B4" s="13">
        <f>'Return and Risk'!B4</f>
        <v>9.2999999999999999E-2</v>
      </c>
      <c r="C4" s="13">
        <f>'Return and Risk'!C4</f>
        <v>0.16500000000000001</v>
      </c>
    </row>
    <row r="5" spans="1:3" x14ac:dyDescent="0.25">
      <c r="A5" t="s">
        <v>27</v>
      </c>
      <c r="B5" s="13">
        <f>'Return and Risk'!B5</f>
        <v>8.3000000000000004E-2</v>
      </c>
      <c r="C5" s="13">
        <f>'Return and Risk'!C5</f>
        <v>0.14599999999999999</v>
      </c>
    </row>
    <row r="6" spans="1:3" x14ac:dyDescent="0.25">
      <c r="A6" t="s">
        <v>26</v>
      </c>
      <c r="B6" s="13">
        <f>'Return and Risk'!B6</f>
        <v>5.5E-2</v>
      </c>
      <c r="C6" s="13">
        <f>'Return and Risk'!C6</f>
        <v>7.0000000000000007E-2</v>
      </c>
    </row>
    <row r="7" spans="1:3" x14ac:dyDescent="0.25">
      <c r="A7" t="s">
        <v>28</v>
      </c>
      <c r="B7" s="13">
        <f>'Return and Risk'!B7</f>
        <v>0.14299999999999999</v>
      </c>
      <c r="C7" s="13">
        <f>'Return and Risk'!C7</f>
        <v>0.219</v>
      </c>
    </row>
  </sheetData>
  <sheetProtection algorithmName="SHA-512" hashValue="EkY5iAqPzS3Ka1BD2vEEL8NoD6JWdqZtNMs0uh+bbtrU88IGcyp2UXUGeFCQcHYWwkDdKlvf36JVRoMXwfcXTg==" saltValue="ksLLGzB3PIdkpE4O71eKy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0112-D19C-466B-9E89-1F94FA49985F}">
  <dimension ref="A1:G7"/>
  <sheetViews>
    <sheetView workbookViewId="0">
      <selection activeCell="J17" sqref="J17"/>
    </sheetView>
  </sheetViews>
  <sheetFormatPr defaultRowHeight="15" x14ac:dyDescent="0.25"/>
  <cols>
    <col min="1" max="1" width="12.5703125" customWidth="1"/>
    <col min="2" max="7" width="9.140625" customWidth="1"/>
  </cols>
  <sheetData>
    <row r="1" spans="1:7" ht="15" customHeight="1" x14ac:dyDescent="0.25">
      <c r="B1" t="s">
        <v>24</v>
      </c>
      <c r="C1" t="s">
        <v>25</v>
      </c>
      <c r="D1" t="s">
        <v>32</v>
      </c>
      <c r="E1" t="s">
        <v>27</v>
      </c>
      <c r="F1" t="s">
        <v>26</v>
      </c>
      <c r="G1" t="s">
        <v>28</v>
      </c>
    </row>
    <row r="2" spans="1:7" x14ac:dyDescent="0.25">
      <c r="A2" t="s">
        <v>24</v>
      </c>
      <c r="B2" s="2">
        <f>Correlation!B2</f>
        <v>1</v>
      </c>
      <c r="C2" s="2">
        <f>Correlation!C2</f>
        <v>0.2</v>
      </c>
      <c r="D2" s="2">
        <f>Correlation!D2</f>
        <v>-0.1</v>
      </c>
      <c r="E2" s="2">
        <f>Correlation!E2</f>
        <v>-0.1</v>
      </c>
      <c r="F2" s="2">
        <f>Correlation!F2</f>
        <v>-0.3</v>
      </c>
      <c r="G2" s="2">
        <f>Correlation!G2</f>
        <v>-0.2</v>
      </c>
    </row>
    <row r="3" spans="1:7" x14ac:dyDescent="0.25">
      <c r="A3" t="s">
        <v>25</v>
      </c>
      <c r="B3" s="2">
        <f>Correlation!B3</f>
        <v>0.2</v>
      </c>
      <c r="C3" s="2">
        <f>Correlation!C3</f>
        <v>1</v>
      </c>
      <c r="D3" s="2">
        <f>Correlation!D3</f>
        <v>0.6</v>
      </c>
      <c r="E3" s="2">
        <f>Correlation!E3</f>
        <v>0.6</v>
      </c>
      <c r="F3" s="2">
        <f>Correlation!F3</f>
        <v>0.6</v>
      </c>
      <c r="G3" s="2">
        <f>Correlation!G3</f>
        <v>0.6</v>
      </c>
    </row>
    <row r="4" spans="1:7" x14ac:dyDescent="0.25">
      <c r="A4" t="s">
        <v>32</v>
      </c>
      <c r="B4" s="2">
        <f>Correlation!B4</f>
        <v>-0.1</v>
      </c>
      <c r="C4" s="2">
        <f>Correlation!C4</f>
        <v>0.6</v>
      </c>
      <c r="D4" s="2">
        <f>Correlation!D4</f>
        <v>1</v>
      </c>
      <c r="E4" s="2">
        <f>Correlation!E4</f>
        <v>0.6</v>
      </c>
      <c r="F4" s="2">
        <f>Correlation!F4</f>
        <v>0.6</v>
      </c>
      <c r="G4" s="2">
        <f>Correlation!G4</f>
        <v>0.7</v>
      </c>
    </row>
    <row r="5" spans="1:7" x14ac:dyDescent="0.25">
      <c r="A5" t="s">
        <v>27</v>
      </c>
      <c r="B5" s="2">
        <f>Correlation!B5</f>
        <v>-0.1</v>
      </c>
      <c r="C5" s="2">
        <f>Correlation!C5</f>
        <v>0.6</v>
      </c>
      <c r="D5" s="2">
        <f>Correlation!D5</f>
        <v>0.6</v>
      </c>
      <c r="E5" s="2">
        <f>Correlation!E5</f>
        <v>1</v>
      </c>
      <c r="F5" s="2">
        <f>Correlation!F5</f>
        <v>0.6</v>
      </c>
      <c r="G5" s="2">
        <f>Correlation!G5</f>
        <v>0.6</v>
      </c>
    </row>
    <row r="6" spans="1:7" x14ac:dyDescent="0.25">
      <c r="A6" t="s">
        <v>26</v>
      </c>
      <c r="B6" s="2">
        <f>Correlation!B6</f>
        <v>-0.3</v>
      </c>
      <c r="C6" s="2">
        <f>Correlation!C6</f>
        <v>0.6</v>
      </c>
      <c r="D6" s="2">
        <f>Correlation!D6</f>
        <v>0.6</v>
      </c>
      <c r="E6" s="2">
        <f>Correlation!E6</f>
        <v>0.6</v>
      </c>
      <c r="F6" s="2">
        <f>Correlation!F6</f>
        <v>1</v>
      </c>
      <c r="G6" s="2">
        <f>Correlation!G6</f>
        <v>0.6</v>
      </c>
    </row>
    <row r="7" spans="1:7" x14ac:dyDescent="0.25">
      <c r="A7" t="s">
        <v>28</v>
      </c>
      <c r="B7" s="2">
        <f>Correlation!B7</f>
        <v>-0.2</v>
      </c>
      <c r="C7" s="2">
        <f>Correlation!C7</f>
        <v>0.6</v>
      </c>
      <c r="D7" s="2">
        <f>Correlation!D7</f>
        <v>0.7</v>
      </c>
      <c r="E7" s="2">
        <f>Correlation!E7</f>
        <v>0.6</v>
      </c>
      <c r="F7" s="2">
        <f>Correlation!F7</f>
        <v>0.6</v>
      </c>
      <c r="G7" s="2">
        <f>Correlation!G7</f>
        <v>1</v>
      </c>
    </row>
  </sheetData>
  <sheetProtection algorithmName="SHA-512" hashValue="TB1o3lurYEPcSD6BnRzFDP9ozkwLZR0toolE4AldH8XpM1xgu4vTwCzGrIQ34jGT3NrCDni29WqDZpXTwvhPhQ==" saltValue="2KmAVSKdlQ0axj/q/rHQS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2127-CADA-4DC7-B0ED-C5A222DE7781}">
  <dimension ref="A1:G7"/>
  <sheetViews>
    <sheetView workbookViewId="0">
      <selection activeCell="D19" sqref="D19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24</v>
      </c>
      <c r="C1" t="s">
        <v>25</v>
      </c>
      <c r="D1" t="s">
        <v>32</v>
      </c>
      <c r="E1" t="s">
        <v>27</v>
      </c>
      <c r="F1" t="s">
        <v>26</v>
      </c>
      <c r="G1" t="s">
        <v>28</v>
      </c>
    </row>
    <row r="2" spans="1:7" x14ac:dyDescent="0.25">
      <c r="A2" t="s">
        <v>24</v>
      </c>
      <c r="B2" s="1">
        <f>return_risk!$C$2*return_risk!$C2*corr!B2</f>
        <v>3.4809999999999997E-3</v>
      </c>
      <c r="C2" s="1">
        <f>return_risk!$C$3*return_risk!$C2*corr!C2</f>
        <v>9.3220000000000011E-4</v>
      </c>
      <c r="D2" s="1">
        <f>return_risk!$C$4*return_risk!$C2*corr!D2</f>
        <v>-9.7350000000000008E-4</v>
      </c>
      <c r="E2" s="1">
        <f>return_risk!$C$5*return_risk!$C2*corr!E2</f>
        <v>-8.613999999999999E-4</v>
      </c>
      <c r="F2" s="1">
        <f>return_risk!$C$6*return_risk!$C2*corr!F2</f>
        <v>-1.2389999999999999E-3</v>
      </c>
      <c r="G2" s="1">
        <f>return_risk!$C$7*return_risk!$C2*corr!G2</f>
        <v>-2.5842E-3</v>
      </c>
    </row>
    <row r="3" spans="1:7" x14ac:dyDescent="0.25">
      <c r="A3" t="s">
        <v>25</v>
      </c>
      <c r="B3" s="1">
        <f>return_risk!$C$2*return_risk!$C3*corr!B3</f>
        <v>9.3220000000000011E-4</v>
      </c>
      <c r="C3" s="1">
        <f>return_risk!$C$3*return_risk!$C3*corr!C3</f>
        <v>6.241E-3</v>
      </c>
      <c r="D3" s="1">
        <f>return_risk!$C$4*return_risk!$C3*corr!D3</f>
        <v>7.8209999999999998E-3</v>
      </c>
      <c r="E3" s="1">
        <f>return_risk!$C$5*return_risk!$C3*corr!E3</f>
        <v>6.9203999999999993E-3</v>
      </c>
      <c r="F3" s="1">
        <f>return_risk!$C$6*return_risk!$C3*corr!F3</f>
        <v>3.3180000000000002E-3</v>
      </c>
      <c r="G3" s="1">
        <f>return_risk!$C$7*return_risk!$C3*corr!G3</f>
        <v>1.03806E-2</v>
      </c>
    </row>
    <row r="4" spans="1:7" x14ac:dyDescent="0.25">
      <c r="A4" t="s">
        <v>32</v>
      </c>
      <c r="B4" s="1">
        <f>return_risk!$C$2*return_risk!$C4*corr!B4</f>
        <v>-9.7350000000000008E-4</v>
      </c>
      <c r="C4" s="1">
        <f>return_risk!$C$3*return_risk!$C4*corr!C4</f>
        <v>7.8209999999999998E-3</v>
      </c>
      <c r="D4" s="1">
        <f>return_risk!$C$4*return_risk!$C4*corr!D4</f>
        <v>2.7225000000000003E-2</v>
      </c>
      <c r="E4" s="1">
        <f>return_risk!$C$5*return_risk!$C4*corr!E4</f>
        <v>1.4454E-2</v>
      </c>
      <c r="F4" s="1">
        <f>return_risk!$C$6*return_risk!$C4*corr!F4</f>
        <v>6.9300000000000004E-3</v>
      </c>
      <c r="G4" s="1">
        <f>return_risk!$C$7*return_risk!$C4*corr!G4</f>
        <v>2.5294499999999998E-2</v>
      </c>
    </row>
    <row r="5" spans="1:7" x14ac:dyDescent="0.25">
      <c r="A5" t="s">
        <v>27</v>
      </c>
      <c r="B5" s="1">
        <f>return_risk!$C$2*return_risk!$C5*corr!B5</f>
        <v>-8.613999999999999E-4</v>
      </c>
      <c r="C5" s="1">
        <f>return_risk!$C$3*return_risk!$C5*corr!C5</f>
        <v>6.9203999999999993E-3</v>
      </c>
      <c r="D5" s="1">
        <f>return_risk!$C$4*return_risk!$C5*corr!D5</f>
        <v>1.4454E-2</v>
      </c>
      <c r="E5" s="1">
        <f>return_risk!$C$5*return_risk!$C5*corr!E5</f>
        <v>2.1315999999999998E-2</v>
      </c>
      <c r="F5" s="1">
        <f>return_risk!$C$6*return_risk!$C5*corr!F5</f>
        <v>6.1319999999999994E-3</v>
      </c>
      <c r="G5" s="1">
        <f>return_risk!$C$7*return_risk!$C5*corr!G5</f>
        <v>1.9184399999999997E-2</v>
      </c>
    </row>
    <row r="6" spans="1:7" x14ac:dyDescent="0.25">
      <c r="A6" t="s">
        <v>26</v>
      </c>
      <c r="B6" s="1">
        <f>return_risk!$C$2*return_risk!$C6*corr!B6</f>
        <v>-1.2389999999999999E-3</v>
      </c>
      <c r="C6" s="1">
        <f>return_risk!$C$3*return_risk!$C6*corr!C6</f>
        <v>3.3180000000000002E-3</v>
      </c>
      <c r="D6" s="1">
        <f>return_risk!$C$4*return_risk!$C6*corr!D6</f>
        <v>6.9300000000000004E-3</v>
      </c>
      <c r="E6" s="1">
        <f>return_risk!$C$5*return_risk!$C6*corr!E6</f>
        <v>6.1319999999999994E-3</v>
      </c>
      <c r="F6" s="1">
        <f>return_risk!$C$6*return_risk!$C6*corr!F6</f>
        <v>4.9000000000000007E-3</v>
      </c>
      <c r="G6" s="1">
        <f>return_risk!$C$7*return_risk!$C6*corr!G6</f>
        <v>9.1980000000000013E-3</v>
      </c>
    </row>
    <row r="7" spans="1:7" x14ac:dyDescent="0.25">
      <c r="A7" t="s">
        <v>28</v>
      </c>
      <c r="B7" s="1">
        <f>return_risk!$C$2*return_risk!$C7*corr!B7</f>
        <v>-2.5842E-3</v>
      </c>
      <c r="C7" s="1">
        <f>return_risk!$C$3*return_risk!$C7*corr!C7</f>
        <v>1.03806E-2</v>
      </c>
      <c r="D7" s="1">
        <f>return_risk!$C$4*return_risk!$C7*corr!D7</f>
        <v>2.5294499999999998E-2</v>
      </c>
      <c r="E7" s="1">
        <f>return_risk!$C$5*return_risk!$C7*corr!E7</f>
        <v>1.9184399999999997E-2</v>
      </c>
      <c r="F7" s="1">
        <f>return_risk!$C$6*return_risk!$C7*corr!F7</f>
        <v>9.1980000000000013E-3</v>
      </c>
      <c r="G7" s="1">
        <f>return_risk!$C$7*return_risk!$C7*corr!G7</f>
        <v>4.7960999999999997E-2</v>
      </c>
    </row>
  </sheetData>
  <sheetProtection algorithmName="SHA-512" hashValue="/KqhhNqFoW22pU4FWsyD8eKV8AXB9IxLGGxeAESwYUDg9lJGq57VcAcscYVAdNxayHJQrD8wqZ+QL+uRp+9rLQ==" saltValue="IxB/fUa9ercMLYJN3xDp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 and Risk</vt:lpstr>
      <vt:lpstr>Correlation</vt:lpstr>
      <vt:lpstr>10 Yr Return Estimates</vt:lpstr>
      <vt:lpstr>10 Yr Risk Estimates</vt:lpstr>
      <vt:lpstr>Drawdown</vt:lpstr>
      <vt:lpstr>return_risk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McDonald</dc:creator>
  <cp:lastModifiedBy>Ben McDonald</cp:lastModifiedBy>
  <dcterms:created xsi:type="dcterms:W3CDTF">2021-10-01T15:17:34Z</dcterms:created>
  <dcterms:modified xsi:type="dcterms:W3CDTF">2023-01-05T18:29:11Z</dcterms:modified>
</cp:coreProperties>
</file>