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EAD65710-18CC-3D4F-9F84-407C59848E2B}" xr6:coauthVersionLast="47" xr6:coauthVersionMax="47" xr10:uidLastSave="{00000000-0000-0000-0000-000000000000}"/>
  <bookViews>
    <workbookView xWindow="0" yWindow="760" windowWidth="29400" windowHeight="1666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100" i="16"/>
  <c r="I67" i="16"/>
  <c r="I38" i="16"/>
  <c r="I19" i="16"/>
  <c r="I20" i="16" s="1"/>
  <c r="I14" i="16"/>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8"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13"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14" authorId="0" shapeId="0" xr:uid="{28932D39-8FFD-DD45-AA3D-6740EE1F647A}">
      <text>
        <r>
          <rPr>
            <b/>
            <sz val="9"/>
            <color indexed="81"/>
            <rFont val="Tahoma"/>
            <family val="2"/>
          </rPr>
          <t>Ugne Keliauskaite:</t>
        </r>
        <r>
          <rPr>
            <sz val="9"/>
            <color indexed="81"/>
            <rFont val="Tahoma"/>
            <family val="2"/>
          </rPr>
          <t xml:space="preserve">
2013-2022</t>
        </r>
      </text>
    </comment>
    <comment ref="D15" authorId="0" shapeId="0" xr:uid="{1CB05A61-ED73-9F40-8D60-A96C94868F7E}">
      <text>
        <r>
          <rPr>
            <b/>
            <sz val="9"/>
            <color indexed="81"/>
            <rFont val="Tahoma"/>
            <family val="2"/>
          </rPr>
          <t>Ugne Keliauskaite:</t>
        </r>
        <r>
          <rPr>
            <sz val="9"/>
            <color indexed="81"/>
            <rFont val="Tahoma"/>
            <family val="2"/>
          </rPr>
          <t xml:space="preserve">
that produced electric model (previous electic model discontinued)</t>
        </r>
      </text>
    </comment>
    <comment ref="H23"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38"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67"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86" authorId="0" shapeId="0" xr:uid="{39646029-FBAA-B440-B731-9434C73CE445}">
      <text>
        <r>
          <rPr>
            <b/>
            <sz val="9"/>
            <color indexed="81"/>
            <rFont val="Tahoma"/>
            <family val="2"/>
          </rPr>
          <t>Ugne Keliauskaite:</t>
        </r>
        <r>
          <rPr>
            <sz val="9"/>
            <color indexed="81"/>
            <rFont val="Tahoma"/>
            <family val="2"/>
          </rPr>
          <t xml:space="preserve">
Turin</t>
        </r>
      </text>
    </comment>
    <comment ref="E99" authorId="0" shapeId="0" xr:uid="{D8F4CA31-F91E-AF45-ADD2-443248F0B75A}">
      <text>
        <r>
          <rPr>
            <b/>
            <sz val="9"/>
            <color indexed="81"/>
            <rFont val="Tahoma"/>
            <family val="2"/>
          </rPr>
          <t>Ugne Keliauskaite:</t>
        </r>
        <r>
          <rPr>
            <sz val="9"/>
            <color indexed="81"/>
            <rFont val="Tahoma"/>
            <family val="2"/>
          </rPr>
          <t xml:space="preserve">
was A before</t>
        </r>
      </text>
    </comment>
    <comment ref="I99"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<sst xmlns="http://schemas.openxmlformats.org/spreadsheetml/2006/main" count="3540" uniqueCount="1309">
  <si>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</si>
  <si>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</si>
  <si>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</si>
  <si>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</si>
  <si>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</si>
  <si>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</si>
  <si>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</si>
  <si>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</si>
  <si>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</si>
  <si>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</si>
  <si>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</si>
  <si>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</si>
  <si>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</si>
  <si>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</si>
  <si>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</si>
  <si>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</si>
  <si>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</si>
  <si>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</si>
  <si>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</si>
  <si>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</si>
  <si>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</si>
  <si>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</si>
  <si>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</si>
  <si>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</si>
  <si>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</si>
  <si>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</si>
  <si>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</si>
  <si>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</si>
  <si>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</si>
  <si>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</si>
  <si>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</si>
  <si>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</si>
  <si>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</si>
  <si>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</si>
  <si>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</si>
  <si>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</si>
  <si>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</si>
  <si>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</si>
  <si>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</si>
  <si>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</si>
  <si>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</si>
  <si>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</si>
  <si>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</si>
  <si>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</si>
  <si>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</si>
  <si>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</si>
  <si>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</si>
  <si>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</si>
  <si>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</si>
  <si>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</si>
  <si>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</si>
  <si>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</si>
  <si>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</si>
  <si>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</si>
  <si>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</si>
  <si>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</si>
  <si>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</si>
  <si>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</si>
  <si>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</si>
  <si>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</si>
  <si>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</si>
  <si>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</si>
  <si>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</si>
  <si>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</si>
  <si>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</si>
  <si>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</si>
  <si>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</si>
  <si>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</si>
  <si>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</si>
  <si>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</si>
  <si>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</si>
  <si>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</si>
  <si>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</si>
  <si>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</si>
  <si>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</si>
  <si>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</si>
  <si>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</si>
  <si>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</si>
  <si>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</si>
  <si>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</si>
  <si>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</si>
  <si>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</si>
  <si>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</si>
  <si>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</si>
  <si>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</si>
  <si>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</si>
  <si>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</si>
  <si>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</si>
  <si>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</si>
  <si>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</si>
  <si>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</si>
  <si>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</si>
  <si>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</si>
  <si>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</si>
  <si>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</si>
  <si>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</si>
  <si>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</si>
  <si>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</si>
  <si>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</si>
  <si>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</si>
  <si>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</si>
  <si>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</si>
  <si>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</si>
  <si>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</si>
  <si>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</si>
  <si>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</si>
  <si>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</si>
  <si>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</si>
  <si>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</si>
  <si>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</si>
  <si>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</si>
  <si>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</si>
  <si>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</si>
  <si>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</si>
  <si>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</si>
  <si>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</si>
  <si>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</si>
  <si>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</si>
  <si>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</si>
  <si>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</si>
  <si>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</si>
  <si>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</si>
  <si>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</si>
  <si>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</si>
  <si>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</si>
  <si>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</si>
  <si>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</si>
  <si>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</si>
  <si>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</si>
  <si>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</si>
  <si>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</si>
  <si>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</si>
  <si>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</si>
  <si>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</si>
  <si>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</si>
  <si>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</si>
  <si>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</si>
  <si>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</si>
  <si>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</si>
  <si>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</si>
  <si>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</si>
  <si>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</si>
  <si>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</si>
  <si>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</si>
  <si>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</si>
  <si>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</si>
  <si>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</si>
  <si>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</si>
  <si>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</si>
  <si>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</si>
  <si>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</si>
  <si>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</si>
  <si>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</si>
  <si>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</si>
  <si>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</si>
  <si>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</si>
  <si>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</si>
  <si>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</si>
  <si>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</si>
  <si>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</si>
  <si>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</si>
  <si>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</si>
  <si>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</si>
  <si>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</si>
  <si>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</si>
  <si>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</si>
  <si>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</si>
  <si>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</si>
  <si>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</si>
  <si>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</si>
  <si>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</si>
  <si>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</si>
  <si>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</si>
  <si>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</si>
  <si>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</si>
  <si>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</si>
  <si>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</si>
  <si>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</si>
  <si>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</si>
  <si>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</si>
  <si>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</si>
  <si>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</si>
  <si>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</si>
  <si>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</si>
  <si>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</si>
  <si>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</si>
  <si>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</si>
  <si>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</si>
  <si>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</si>
  <si>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</si>
  <si>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</si>
  <si>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</si>
  <si>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</si>
  <si>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</si>
  <si>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</si>
  <si>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</si>
  <si>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</si>
  <si>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</si>
  <si>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</si>
  <si>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</si>
  <si>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</si>
  <si>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</si>
  <si>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</si>
  <si>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</si>
  <si>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</si>
  <si>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</si>
  <si>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</si>
  <si>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</si>
  <si>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</si>
  <si>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</si>
  <si>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</si>
  <si>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</si>
  <si>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</si>
  <si>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</si>
  <si>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</si>
  <si>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</si>
  <si>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</si>
  <si>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</si>
  <si>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</si>
  <si>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</si>
  <si>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</si>
  <si>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</si>
  <si>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</si>
  <si>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</si>
  <si>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</si>
  <si>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</si>
  <si>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</si>
  <si>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</si>
  <si>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</si>
  <si>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</si>
  <si>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</si>
  <si>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</si>
  <si>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</si>
  <si>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</si>
  <si>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</si>
  <si>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</si>
  <si>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</si>
  <si>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</si>
  <si>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</si>
  <si>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</si>
  <si>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</si>
  <si>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</si>
  <si>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</si>
  <si>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</si>
  <si>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</si>
  <si>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</si>
  <si>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</si>
  <si>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</si>
  <si>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</si>
  <si>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</si>
  <si>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</si>
  <si>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</si>
  <si>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</si>
  <si>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</si>
  <si>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</si>
  <si>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</si>
  <si>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</si>
  <si>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</si>
  <si>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</si>
  <si>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</si>
  <si>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</si>
  <si>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</si>
  <si>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</si>
  <si>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</si>
  <si>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</si>
  <si>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</si>
  <si>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</si>
  <si>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</si>
  <si>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</si>
  <si>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</si>
  <si>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</si>
  <si>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</si>
  <si>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</si>
  <si>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</si>
  <si>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</si>
  <si>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</si>
  <si>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</si>
  <si>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</si>
  <si>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</si>
  <si>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</si>
  <si>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</si>
  <si>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</si>
  <si>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</si>
  <si>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</si>
  <si>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</si>
  <si>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</si>
  <si>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</si>
  <si>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</si>
  <si>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</si>
  <si>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</si>
  <si>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</si>
  <si>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</si>
  <si>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</si>
  <si>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</si>
  <si>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</si>
  <si>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</si>
  <si>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</si>
  <si>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</si>
  <si>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</si>
  <si>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</si>
  <si>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</si>
  <si>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</si>
  <si>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</si>
  <si>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</si>
  <si>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</si>
  <si>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</si>
  <si>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</si>
  <si>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</si>
  <si>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</si>
  <si>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</si>
  <si>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</si>
  <si>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</si>
  <si>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</si>
  <si>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</si>
  <si>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</si>
  <si>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</si>
  <si>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</si>
  <si>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</si>
  <si>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</si>
  <si>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</si>
  <si>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</si>
  <si>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</si>
  <si>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</si>
  <si>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</si>
  <si>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</si>
  <si>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</si>
  <si>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</si>
  <si>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</si>
  <si>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</si>
  <si>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</si>
  <si>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</si>
  <si>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</si>
  <si>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</si>
  <si>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</si>
  <si>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</si>
  <si>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</si>
  <si>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</si>
  <si>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</si>
  <si>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</si>
  <si>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</si>
  <si>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</si>
  <si>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</si>
  <si>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</si>
  <si>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</si>
  <si>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</si>
  <si>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</si>
  <si>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</si>
  <si>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</si>
  <si>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</si>
  <si>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</si>
  <si>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</si>
  <si>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</si>
  <si>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</si>
  <si>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</si>
  <si>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</si>
  <si>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</si>
  <si>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</si>
  <si>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</si>
  <si>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</si>
  <si>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</si>
  <si>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</si>
  <si>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</si>
  <si>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</si>
  <si>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</si>
  <si>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</si>
  <si>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</si>
  <si>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</si>
  <si>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</si>
  <si>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</si>
  <si>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</si>
  <si>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</si>
  <si>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</si>
  <si>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</si>
  <si>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</si>
  <si>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</si>
  <si>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</si>
  <si>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</si>
  <si>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</si>
  <si>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</si>
  <si>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</si>
  <si>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</si>
  <si>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</si>
  <si>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</si>
  <si>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</si>
  <si>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</si>
  <si>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</si>
  <si>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</si>
  <si>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</si>
  <si>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</si>
  <si>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</si>
  <si>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</si>
  <si>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</si>
  <si>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</si>
  <si>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</si>
  <si>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</si>
  <si>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</si>
  <si>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</si>
  <si>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</si>
  <si>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</si>
  <si>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</si>
  <si>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</si>
  <si>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</si>
  <si>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</si>
  <si>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</si>
  <si>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</si>
  <si>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</si>
  <si>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</si>
  <si>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</si>
  <si>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</si>
  <si>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</si>
  <si>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</si>
  <si>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</si>
  <si>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</si>
  <si>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</si>
  <si>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</si>
  <si>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</si>
  <si>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</si>
  <si>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</si>
  <si>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</si>
  <si>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</si>
  <si>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</si>
  <si>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</si>
  <si>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</si>
  <si>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</si>
  <si>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</si>
  <si>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</si>
  <si>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</si>
  <si>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</si>
  <si>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</si>
  <si>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</si>
  <si>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</si>
  <si>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</si>
  <si>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</si>
  <si>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</si>
  <si>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</si>
  <si>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</si>
  <si>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</si>
  <si>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</si>
  <si>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</si>
  <si>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</si>
  <si>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</si>
  <si>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</si>
  <si>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</si>
  <si>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</si>
  <si>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</si>
  <si>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</si>
  <si>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</si>
  <si>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</si>
  <si>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</si>
  <si>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</si>
  <si>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</si>
  <si>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</si>
  <si>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</si>
  <si>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</si>
  <si>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</si>
  <si>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</si>
  <si>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</si>
  <si>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</si>
  <si>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</si>
  <si>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</si>
  <si>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</si>
  <si>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</si>
  <si>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</si>
  <si>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</si>
  <si>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</si>
  <si>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</si>
  <si>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</si>
  <si>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</si>
  <si>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</si>
  <si>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</si>
  <si>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</si>
  <si>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</si>
  <si>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</si>
  <si>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</si>
  <si>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</si>
  <si>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</si>
  <si>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</si>
  <si>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</si>
  <si>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</si>
  <si>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</si>
  <si>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</si>
  <si>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</si>
  <si>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</si>
  <si>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</si>
  <si>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</si>
  <si>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</si>
  <si>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</si>
  <si>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</si>
  <si>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</si>
  <si>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</si>
  <si>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</si>
  <si>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</si>
  <si>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</si>
  <si>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</si>
  <si>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</si>
  <si>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</si>
  <si>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</si>
  <si>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</si>
  <si>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</si>
  <si>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</si>
  <si>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</si>
  <si>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</si>
  <si>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</si>
  <si>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</si>
  <si>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</si>
  <si>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</si>
  <si>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</si>
  <si>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</si>
  <si>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</si>
  <si>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</si>
  <si>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</si>
  <si>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</si>
  <si>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</si>
  <si>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</si>
  <si>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</si>
  <si>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</si>
  <si>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</si>
  <si>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</si>
  <si>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</si>
  <si>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</si>
  <si>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</si>
  <si>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</si>
  <si>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</si>
  <si>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</si>
  <si>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</si>
  <si>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</si>
  <si>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</si>
  <si>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</si>
  <si>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</si>
  <si>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</si>
  <si>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</si>
  <si>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</si>
  <si>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</si>
  <si>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</si>
  <si>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</si>
  <si>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</si>
  <si>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</si>
  <si>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</si>
  <si>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</si>
  <si>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</si>
  <si>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</si>
  <si>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</si>
  <si>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</si>
  <si>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</si>
  <si>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</si>
  <si>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</si>
  <si>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</si>
  <si>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</si>
  <si>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</si>
  <si>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</si>
  <si>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</si>
  <si>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</si>
  <si>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</si>
  <si>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</si>
  <si>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</si>
  <si>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</si>
  <si>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</si>
  <si>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</si>
  <si>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</si>
  <si>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</si>
  <si>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</si>
  <si>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</si>
  <si>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</si>
  <si>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</si>
  <si>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</si>
  <si>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</si>
  <si>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</si>
  <si>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</si>
  <si>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</si>
  <si>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</si>
  <si>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</si>
  <si>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</si>
  <si>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</si>
  <si>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</si>
  <si>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</si>
  <si>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</si>
  <si>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</si>
  <si>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</si>
  <si>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</si>
  <si>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</si>
  <si>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</si>
  <si>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</si>
  <si>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</si>
  <si>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</si>
  <si>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</si>
  <si>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</si>
  <si>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</si>
  <si>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</si>
  <si>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</si>
  <si>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</si>
  <si>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</si>
  <si>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</si>
  <si>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</si>
  <si>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</si>
  <si>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</si>
  <si>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</si>
  <si>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</si>
  <si>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</si>
  <si>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</si>
  <si>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</si>
  <si>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</si>
  <si>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</si>
  <si>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</si>
  <si>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</si>
  <si>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</si>
  <si>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</si>
  <si>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</si>
  <si>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</si>
  <si>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</si>
  <si>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</si>
  <si>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</si>
  <si>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</si>
  <si>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</si>
  <si>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</si>
  <si>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</si>
  <si>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</si>
  <si>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</si>
  <si>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</si>
  <si>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</si>
  <si>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</si>
  <si>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</si>
  <si>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</si>
  <si>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</si>
  <si>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</si>
  <si>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</si>
  <si>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</si>
  <si>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</si>
  <si>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</si>
  <si>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</si>
  <si>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</si>
  <si>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</si>
  <si>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</si>
  <si>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</si>
  <si>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</si>
  <si>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</si>
  <si>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</si>
  <si>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</si>
  <si>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</si>
  <si>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</si>
  <si>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</si>
  <si>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</si>
  <si>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</si>
  <si>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</si>
  <si>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</si>
  <si>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</si>
  <si>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</si>
  <si>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</si>
  <si>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</si>
  <si>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</si>
  <si>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</si>
  <si>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</si>
  <si>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</si>
  <si>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</si>
  <si>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</si>
  <si>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</si>
  <si>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</si>
  <si>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</si>
  <si>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</si>
  <si>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</si>
  <si>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</si>
  <si>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</si>
  <si>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</si>
  <si>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</si>
  <si>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</si>
  <si>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</si>
  <si>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</si>
  <si>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</si>
  <si>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</si>
  <si>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</si>
  <si>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</si>
  <si>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</si>
  <si>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</si>
  <si>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</si>
  <si>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</si>
  <si>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</si>
  <si>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</si>
  <si>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</si>
  <si>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</si>
  <si>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</si>
  <si>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</si>
  <si>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</si>
  <si>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</si>
  <si>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</si>
  <si>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</si>
  <si>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</si>
  <si>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</si>
  <si>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</si>
  <si>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</si>
  <si>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</si>
  <si>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</si>
  <si>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</si>
  <si>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</si>
  <si>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</si>
  <si>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</si>
  <si>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</si>
  <si>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</si>
  <si>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</si>
  <si>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</si>
  <si>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</si>
  <si>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</si>
  <si>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</si>
  <si>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</si>
  <si>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</si>
  <si>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</si>
  <si>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</si>
  <si>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</si>
  <si>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</si>
  <si>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</si>
  <si>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</si>
  <si>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</si>
  <si>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</si>
  <si>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</si>
  <si>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</si>
  <si>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</si>
  <si>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</si>
  <si>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</si>
  <si>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</si>
  <si>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</si>
  <si>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</si>
  <si>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</si>
  <si>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</si>
  <si>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</si>
  <si>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</si>
  <si>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</si>
  <si>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</si>
  <si>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</si>
  <si>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</si>
  <si>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</si>
  <si>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</si>
  <si>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</si>
  <si>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</si>
  <si>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</si>
  <si>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</si>
  <si>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</si>
  <si>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</si>
  <si>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</si>
  <si>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</si>
  <si>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</si>
  <si>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</si>
  <si>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</si>
  <si>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</si>
  <si>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</si>
  <si>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</si>
  <si>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</si>
  <si>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</si>
  <si>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</si>
  <si>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</si>
  <si>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</si>
  <si>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</si>
  <si>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</si>
  <si>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</si>
  <si>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</si>
  <si>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</si>
  <si>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</si>
  <si>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</si>
  <si>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</si>
  <si>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</si>
  <si>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</si>
  <si>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</si>
  <si>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</si>
  <si>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</si>
  <si>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</si>
  <si>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</si>
  <si>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</si>
  <si>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</si>
  <si>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</si>
  <si>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</si>
  <si>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</si>
  <si>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</si>
  <si>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</si>
  <si>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</si>
  <si>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</si>
  <si>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</si>
  <si>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</si>
  <si>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</si>
  <si>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</si>
  <si>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</si>
  <si>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</si>
  <si>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</si>
  <si>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</si>
  <si>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</si>
  <si>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</si>
  <si>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</si>
  <si>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</si>
  <si>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</si>
  <si>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</si>
  <si>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</si>
  <si>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</si>
  <si>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</si>
  <si>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</si>
  <si>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</si>
  <si>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</si>
  <si>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</si>
  <si>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</si>
  <si>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</si>
  <si>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</si>
  <si>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</si>
  <si>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</si>
  <si>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</si>
  <si>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</si>
  <si>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</si>
  <si>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</si>
  <si>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</si>
  <si>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</si>
  <si>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</si>
  <si>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</si>
  <si>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</si>
  <si>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</si>
  <si>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</si>
  <si>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</si>
  <si>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</si>
  <si>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</si>
  <si>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</si>
  <si>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</si>
  <si>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</si>
  <si>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</si>
  <si>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</si>
  <si>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</si>
  <si>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</si>
  <si>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</si>
  <si>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</si>
  <si>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</si>
  <si>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</si>
  <si>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</si>
  <si>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</si>
  <si>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</si>
  <si>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</si>
  <si>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</si>
  <si>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</si>
  <si>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</si>
  <si>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</si>
  <si>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</si>
  <si>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</si>
  <si>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</si>
  <si>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</si>
  <si>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</si>
  <si>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</si>
  <si>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</si>
  <si>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</si>
  <si>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</si>
  <si>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</si>
  <si>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</si>
  <si>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</si>
  <si>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</si>
  <si>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</si>
  <si>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</si>
  <si>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</si>
  <si>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</si>
  <si>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</si>
  <si>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</si>
  <si>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</si>
  <si>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</si>
  <si>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</si>
  <si>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</si>
  <si>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</si>
  <si>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</si>
  <si>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</si>
  <si>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</si>
  <si>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</si>
  <si>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</si>
  <si>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</si>
  <si>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</si>
  <si>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</si>
  <si>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</si>
  <si>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</si>
  <si>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</si>
  <si>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</si>
  <si>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</si>
  <si>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</si>
  <si>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</si>
  <si>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</si>
  <si>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</si>
  <si>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</si>
  <si>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</si>
  <si>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</si>
  <si>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</si>
  <si>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</si>
  <si>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</si>
  <si>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</si>
  <si>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</si>
  <si>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</si>
  <si>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</si>
  <si>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</si>
  <si>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</si>
  <si>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</si>
  <si>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</si>
  <si>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</si>
  <si>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</si>
  <si>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</si>
  <si>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</si>
  <si>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</si>
  <si>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</si>
  <si>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</si>
  <si>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</si>
  <si>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</si>
  <si>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</si>
  <si>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</si>
  <si>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</si>
  <si>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</si>
  <si>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</si>
  <si>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</si>
  <si>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</si>
  <si>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</si>
  <si>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</si>
  <si>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</si>
  <si>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</si>
  <si>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</si>
  <si>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</si>
  <si>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</si>
  <si>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</si>
  <si>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</si>
  <si>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</si>
  <si>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</si>
  <si>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</si>
  <si>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</si>
  <si>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</si>
  <si>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</si>
  <si>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</si>
  <si>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</si>
  <si>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</si>
  <si>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</si>
  <si>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</si>
  <si>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</si>
  <si>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</si>
  <si>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</si>
  <si>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</si>
  <si>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</si>
  <si>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</si>
  <si>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</si>
  <si>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</si>
  <si>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</si>
  <si>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</si>
  <si>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</si>
  <si>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</si>
  <si>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</si>
  <si>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</si>
  <si>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</si>
  <si>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</si>
  <si>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</si>
  <si>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</si>
  <si>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</si>
  <si>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</si>
  <si>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</si>
  <si>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</si>
  <si>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</si>
  <si>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</si>
  <si>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</si>
  <si>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</si>
  <si>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</si>
  <si>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</si>
  <si>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</si>
  <si>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</si>
  <si>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</si>
  <si>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</si>
  <si>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</si>
  <si>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</si>
  <si>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</si>
  <si>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</si>
  <si>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</si>
  <si>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</si>
  <si>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</si>
  <si>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</si>
  <si>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</si>
  <si>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</si>
  <si>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</si>
  <si>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</si>
  <si>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</si>
  <si>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</si>
  <si>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</si>
  <si>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</si>
  <si>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</si>
  <si>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</si>
  <si>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</si>
  <si>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</si>
  <si>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</si>
  <si>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</si>
  <si>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</si>
  <si>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</si>
  <si>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</si>
  <si>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</si>
  <si>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</si>
  <si>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</si>
  <si>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</si>
  <si>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</si>
  <si>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</si>
  <si>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</si>
  <si>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</si>
  <si>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</si>
  <si>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</si>
  <si>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</si>
  <si>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</si>
  <si>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</si>
  <si>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</si>
  <si>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</si>
  <si>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</si>
  <si>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</si>
  <si>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</si>
  <si>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</si>
  <si>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</si>
  <si>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</si>
  <si>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</si>
  <si>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</si>
  <si>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</si>
  <si>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</si>
  <si>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</si>
  <si>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</si>
  <si>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</si>
  <si>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</si>
  <si>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</si>
  <si>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</si>
  <si>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</si>
  <si>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</si>
  <si>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</si>
  <si>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</si>
  <si>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</si>
  <si>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</si>
  <si>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</si>
  <si>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</si>
  <si>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</si>
  <si>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</si>
  <si>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</si>
  <si>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</si>
  <si>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</si>
  <si>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</si>
  <si>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</si>
  <si>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</si>
  <si>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</si>
  <si>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</si>
  <si>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</si>
  <si>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</si>
  <si>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</si>
  <si>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</si>
  <si>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</si>
  <si>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</si>
  <si>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</si>
  <si>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</si>
  <si>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</si>
  <si>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</si>
  <si>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</si>
  <si>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</si>
  <si>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</si>
  <si>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</si>
  <si>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</si>
  <si>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</si>
  <si>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</si>
  <si>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</si>
  <si>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</si>
  <si>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</si>
  <si>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</si>
  <si>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</si>
  <si>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</si>
  <si>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</si>
  <si>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</si>
  <si>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</si>
  <si>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</si>
  <si>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</si>
  <si>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</si>
  <si>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</si>
  <si>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</si>
  <si>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</si>
  <si>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</si>
  <si>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</si>
  <si>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</si>
  <si>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</si>
  <si>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</si>
  <si>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</si>
  <si>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</si>
  <si>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</si>
  <si>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</si>
  <si>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</si>
  <si>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</si>
  <si>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</si>
  <si>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</si>
  <si>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</si>
  <si>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</si>
  <si>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</si>
  <si>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</si>
  <si>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</si>
  <si>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</si>
  <si>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</si>
  <si>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</si>
  <si>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</si>
  <si>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</si>
  <si>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</si>
  <si>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Srellantis</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</si>
  <si>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</si>
  <si>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</si>
  <si>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</si>
  <si>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</si>
  <si>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</si>
  <si>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</si>
  <si>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</si>
  <si>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</si>
  <si>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</si>
  <si>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</si>
  <si>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</si>
  <si>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</si>
  <si>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</si>
  <si>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</si>
  <si>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</si>
  <si>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</si>
  <si>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</si>
  <si>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</si>
  <si>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</si>
  <si>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</si>
  <si>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</si>
  <si>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</si>
  <si>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</si>
  <si>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</si>
  <si>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</si>
  <si>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</si>
  <si>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</si>
  <si>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</si>
  <si>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</si>
  <si>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</si>
  <si>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</si>
  <si>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</si>
  <si>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</si>
  <si>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</si>
  <si>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</si>
  <si>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</si>
  <si>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</si>
  <si>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</si>
  <si>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</si>
  <si>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</si>
  <si>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</si>
  <si>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</si>
  <si>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</si>
  <si>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</si>
  <si>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</si>
  <si>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</si>
  <si>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</si>
  <si>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</si>
  <si>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</si>
  <si>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</si>
  <si>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</si>
  <si>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</si>
  <si>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</si>
  <si>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Hambach</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</si>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</sst>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5">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cellXfs>
  <cellStyles count="3">
    <cellStyle name="Hyperlink" xfId="1" builtinId="8"/>
    <cellStyle name="Normal" xfId="0" builtinId="0"/>
    <cellStyle name="Normal 2" xfId="2" xr:uid="{E9361510-FC41-794E-963D-B228D8116D9F}"/>
  </cellStyles>
  <dxfs count="11">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1623059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845820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I106" totalsRowShown="0" headerRowDxfId="10" dataDxfId="9">
  <autoFilter ref="A1:I106" xr:uid="{412528DA-AF97-D649-A38F-E0F2FFD8069D}"/>
  <sortState xmlns:xlrd2="http://schemas.microsoft.com/office/spreadsheetml/2017/richdata2" ref="A2:I106">
    <sortCondition ref="A1:A106"/>
  </sortState>
  <tableColumns count="9">
    <tableColumn id="1" xr3:uid="{88F84DCB-9434-3D44-9E03-D4FD2CDBE33E}" name="company_name" dataDxfId="8"/>
    <tableColumn id="2" xr3:uid="{8195EC2C-EAFD-0248-8064-890DEBB2CF88}" name="country" dataDxfId="7"/>
    <tableColumn id="3" xr3:uid="{6D1EA899-5C16-9C45-99E8-4DEB01873247}" name="city" dataDxfId="6"/>
    <tableColumn id="4" xr3:uid="{370650D5-6DD9-6B4E-9175-7EFEE1896586}" name="investment_type" dataDxfId="5"/>
    <tableColumn id="5" xr3:uid="{9E50EEA0-4B08-C24B-B9DD-82808F97FE2D}" name="investment_status" dataDxfId="4"/>
    <tableColumn id="6" xr3:uid="{64210756-8BE1-8E41-AE97-DED54BB2C3A7}" name="reported_production" dataDxfId="3"/>
    <tableColumn id="7" xr3:uid="{D1ECD513-C00E-5A41-8FCD-5B5994F74BDB}" name="production_date_original" dataDxfId="2"/>
    <tableColumn id="8" xr3:uid="{16C1B018-C17F-1D42-9D20-14601B26CA45}" name="production_date_current" dataDxfId="1"/>
    <tableColumn id="9" xr3:uid="{CF19F16F-E593-1846-973E-64DBF9B072F7}" name="production_reporte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107"/>
  <sheetViews>
    <sheetView tabSelected="1" topLeftCell="A84" zoomScale="125" workbookViewId="0">
      <selection activeCell="A104" sqref="A104:XFD104"/>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s>
  <sheetData>
    <row r="1" spans="1:10" ht="32" x14ac:dyDescent="0.2">
      <c r="A1" s="146" t="s">
        <v>2</v>
      </c>
      <c r="B1" s="146" t="s">
        <v>4</v>
      </c>
      <c r="C1" s="146" t="s">
        <v>5</v>
      </c>
      <c r="D1" s="146" t="s">
        <v>6</v>
      </c>
      <c r="E1" s="146" t="s">
        <v>7</v>
      </c>
      <c r="F1" s="146" t="s">
        <v>29</v>
      </c>
      <c r="G1" s="146" t="s">
        <v>30</v>
      </c>
      <c r="H1" s="146" t="s">
        <v>31</v>
      </c>
      <c r="I1" s="146" t="s">
        <v>41</v>
      </c>
      <c r="J1" s="337"/>
    </row>
    <row r="2" spans="1:10" x14ac:dyDescent="0.2">
      <c r="A2" s="163" t="s">
        <v>181</v>
      </c>
      <c r="B2" s="163" t="s">
        <v>182</v>
      </c>
      <c r="C2" s="163" t="s">
        <v>183</v>
      </c>
      <c r="D2" s="163" t="s">
        <v>143</v>
      </c>
      <c r="E2" s="163" t="s">
        <v>148</v>
      </c>
      <c r="F2" s="341" t="s">
        <v>185</v>
      </c>
      <c r="G2" s="164">
        <v>46203</v>
      </c>
      <c r="H2" s="164">
        <v>46203</v>
      </c>
      <c r="I2" s="161">
        <v>50000</v>
      </c>
      <c r="J2" s="337"/>
    </row>
    <row r="3" spans="1:10" x14ac:dyDescent="0.2">
      <c r="A3" s="163" t="s">
        <v>190</v>
      </c>
      <c r="B3" s="163" t="s">
        <v>141</v>
      </c>
      <c r="C3" s="163" t="s">
        <v>191</v>
      </c>
      <c r="D3" s="163" t="s">
        <v>143</v>
      </c>
      <c r="E3" s="163" t="s">
        <v>192</v>
      </c>
      <c r="F3" s="341"/>
      <c r="G3" s="164">
        <v>44249</v>
      </c>
      <c r="H3" s="164">
        <v>44249</v>
      </c>
      <c r="I3" s="161"/>
      <c r="J3" s="337"/>
    </row>
    <row r="4" spans="1:10" x14ac:dyDescent="0.2">
      <c r="A4" s="163" t="s">
        <v>201</v>
      </c>
      <c r="B4" s="163" t="s">
        <v>141</v>
      </c>
      <c r="C4" s="163" t="s">
        <v>202</v>
      </c>
      <c r="D4" s="163" t="s">
        <v>143</v>
      </c>
      <c r="E4" s="163" t="s">
        <v>148</v>
      </c>
      <c r="F4" s="341" t="s">
        <v>203</v>
      </c>
      <c r="G4" s="164">
        <v>46203</v>
      </c>
      <c r="H4" s="164">
        <v>46203</v>
      </c>
      <c r="I4" s="161"/>
      <c r="J4" s="337"/>
    </row>
    <row r="5" spans="1:10" x14ac:dyDescent="0.2">
      <c r="A5" s="152" t="s">
        <v>211</v>
      </c>
      <c r="B5" s="152" t="s">
        <v>161</v>
      </c>
      <c r="C5" s="152" t="s">
        <v>1082</v>
      </c>
      <c r="D5" s="152" t="s">
        <v>60</v>
      </c>
      <c r="E5" s="152" t="s">
        <v>61</v>
      </c>
      <c r="F5" s="338"/>
      <c r="G5" s="152"/>
      <c r="H5" s="339">
        <v>45657</v>
      </c>
      <c r="I5" s="337">
        <v>17646</v>
      </c>
      <c r="J5" s="337"/>
    </row>
    <row r="6" spans="1:10" x14ac:dyDescent="0.2">
      <c r="A6" s="105" t="s">
        <v>211</v>
      </c>
      <c r="B6" s="163" t="s">
        <v>212</v>
      </c>
      <c r="C6" s="163" t="s">
        <v>213</v>
      </c>
      <c r="D6" s="105" t="s">
        <v>214</v>
      </c>
      <c r="E6" s="163" t="s">
        <v>192</v>
      </c>
      <c r="F6" s="342">
        <v>2018</v>
      </c>
      <c r="G6" s="126">
        <v>43252</v>
      </c>
      <c r="H6" s="105"/>
      <c r="I6" s="124">
        <v>50339</v>
      </c>
      <c r="J6" s="337"/>
    </row>
    <row r="7" spans="1:10" x14ac:dyDescent="0.2">
      <c r="A7" s="105" t="s">
        <v>211</v>
      </c>
      <c r="B7" s="163" t="s">
        <v>58</v>
      </c>
      <c r="C7" s="163" t="s">
        <v>220</v>
      </c>
      <c r="D7" s="105" t="s">
        <v>143</v>
      </c>
      <c r="E7" s="163" t="s">
        <v>61</v>
      </c>
      <c r="F7" s="342">
        <v>2024</v>
      </c>
      <c r="G7" s="126">
        <v>45292</v>
      </c>
      <c r="H7" s="105"/>
      <c r="I7" s="124">
        <v>15411</v>
      </c>
      <c r="J7" s="337"/>
    </row>
    <row r="8" spans="1:10" x14ac:dyDescent="0.2">
      <c r="A8" s="105" t="s">
        <v>211</v>
      </c>
      <c r="B8" s="163" t="s">
        <v>58</v>
      </c>
      <c r="C8" s="105" t="s">
        <v>224</v>
      </c>
      <c r="D8" s="163" t="s">
        <v>214</v>
      </c>
      <c r="E8" s="163" t="s">
        <v>61</v>
      </c>
      <c r="F8" s="342">
        <v>2020</v>
      </c>
      <c r="G8" s="126">
        <v>43983</v>
      </c>
      <c r="H8" s="105"/>
      <c r="I8" s="124">
        <v>28334</v>
      </c>
      <c r="J8" s="161"/>
    </row>
    <row r="9" spans="1:10" x14ac:dyDescent="0.2">
      <c r="A9" s="163" t="s">
        <v>230</v>
      </c>
      <c r="B9" s="163" t="s">
        <v>182</v>
      </c>
      <c r="C9" s="163" t="s">
        <v>231</v>
      </c>
      <c r="D9" s="163" t="s">
        <v>143</v>
      </c>
      <c r="E9" s="163" t="s">
        <v>61</v>
      </c>
      <c r="F9" s="341">
        <v>2020</v>
      </c>
      <c r="G9" s="163"/>
      <c r="H9" s="163"/>
      <c r="I9" s="161"/>
      <c r="J9" s="161"/>
    </row>
    <row r="10" spans="1:10" x14ac:dyDescent="0.2">
      <c r="A10" s="163" t="s">
        <v>240</v>
      </c>
      <c r="B10" s="163" t="s">
        <v>241</v>
      </c>
      <c r="C10" s="163" t="s">
        <v>242</v>
      </c>
      <c r="D10" s="163" t="s">
        <v>143</v>
      </c>
      <c r="E10" s="163" t="s">
        <v>124</v>
      </c>
      <c r="F10" s="341" t="s">
        <v>244</v>
      </c>
      <c r="G10" s="163"/>
      <c r="H10" s="163"/>
      <c r="I10" s="161"/>
      <c r="J10" s="124"/>
    </row>
    <row r="11" spans="1:10" x14ac:dyDescent="0.2">
      <c r="A11" s="163" t="s">
        <v>253</v>
      </c>
      <c r="B11" s="163" t="s">
        <v>141</v>
      </c>
      <c r="C11" s="163" t="s">
        <v>254</v>
      </c>
      <c r="D11" s="163" t="s">
        <v>143</v>
      </c>
      <c r="E11" s="163" t="s">
        <v>124</v>
      </c>
      <c r="F11" s="341" t="s">
        <v>256</v>
      </c>
      <c r="G11" s="164">
        <v>46203</v>
      </c>
      <c r="H11" s="164">
        <v>46203</v>
      </c>
      <c r="I11" s="161"/>
      <c r="J11" s="124"/>
    </row>
    <row r="12" spans="1:10" x14ac:dyDescent="0.2">
      <c r="A12" s="163" t="s">
        <v>57</v>
      </c>
      <c r="B12" s="163" t="s">
        <v>58</v>
      </c>
      <c r="C12" s="163" t="s">
        <v>59</v>
      </c>
      <c r="D12" s="163" t="s">
        <v>60</v>
      </c>
      <c r="E12" s="163" t="s">
        <v>61</v>
      </c>
      <c r="F12" s="340">
        <v>42370</v>
      </c>
      <c r="G12" s="163"/>
      <c r="I12" s="161">
        <v>28225</v>
      </c>
      <c r="J12" s="161"/>
    </row>
    <row r="13" spans="1:10" x14ac:dyDescent="0.2">
      <c r="A13" s="163" t="s">
        <v>57</v>
      </c>
      <c r="B13" s="163" t="s">
        <v>58</v>
      </c>
      <c r="C13" s="163" t="s">
        <v>59</v>
      </c>
      <c r="D13" s="163" t="s">
        <v>71</v>
      </c>
      <c r="E13" s="163" t="s">
        <v>61</v>
      </c>
      <c r="F13" s="340">
        <v>45128</v>
      </c>
      <c r="G13" s="163"/>
      <c r="H13" s="164">
        <v>45657</v>
      </c>
      <c r="I13" s="161">
        <v>123209</v>
      </c>
      <c r="J13" s="161"/>
    </row>
    <row r="14" spans="1:10" x14ac:dyDescent="0.2">
      <c r="A14" s="163" t="s">
        <v>57</v>
      </c>
      <c r="B14" s="163" t="s">
        <v>58</v>
      </c>
      <c r="C14" s="163" t="s">
        <v>99</v>
      </c>
      <c r="D14" s="163" t="s">
        <v>60</v>
      </c>
      <c r="E14" s="163" t="s">
        <v>61</v>
      </c>
      <c r="F14" s="340"/>
      <c r="G14" s="164">
        <v>41535</v>
      </c>
      <c r="H14" s="164">
        <v>41535</v>
      </c>
      <c r="I14" s="124">
        <f>250000/9</f>
        <v>27777.777777777777</v>
      </c>
      <c r="J14" s="161"/>
    </row>
    <row r="15" spans="1:10" x14ac:dyDescent="0.2">
      <c r="A15" s="163" t="s">
        <v>57</v>
      </c>
      <c r="B15" s="163" t="s">
        <v>58</v>
      </c>
      <c r="C15" s="163" t="s">
        <v>99</v>
      </c>
      <c r="D15" s="163" t="s">
        <v>71</v>
      </c>
      <c r="E15" s="163" t="s">
        <v>61</v>
      </c>
      <c r="F15" s="340"/>
      <c r="G15" s="164">
        <v>45355</v>
      </c>
      <c r="H15" s="164">
        <v>45355</v>
      </c>
      <c r="I15" s="124">
        <v>100000</v>
      </c>
      <c r="J15" s="124"/>
    </row>
    <row r="16" spans="1:10" x14ac:dyDescent="0.2">
      <c r="A16" s="163" t="s">
        <v>57</v>
      </c>
      <c r="B16" s="163" t="s">
        <v>58</v>
      </c>
      <c r="C16" s="163" t="s">
        <v>109</v>
      </c>
      <c r="D16" s="163" t="s">
        <v>60</v>
      </c>
      <c r="E16" s="163" t="s">
        <v>61</v>
      </c>
      <c r="F16" s="341">
        <v>2015</v>
      </c>
      <c r="G16" s="164">
        <v>42185</v>
      </c>
      <c r="H16" s="164">
        <v>42185</v>
      </c>
      <c r="I16" s="161">
        <v>20016</v>
      </c>
      <c r="J16" s="124"/>
    </row>
    <row r="17" spans="1:10" x14ac:dyDescent="0.2">
      <c r="A17" s="163" t="s">
        <v>57</v>
      </c>
      <c r="B17" s="163" t="s">
        <v>58</v>
      </c>
      <c r="C17" s="163" t="s">
        <v>109</v>
      </c>
      <c r="D17" s="163" t="s">
        <v>71</v>
      </c>
      <c r="E17" s="163" t="s">
        <v>61</v>
      </c>
      <c r="F17" s="341"/>
      <c r="G17" s="164">
        <v>44491</v>
      </c>
      <c r="H17" s="164">
        <v>44491</v>
      </c>
      <c r="I17" s="161"/>
      <c r="J17" s="124"/>
    </row>
    <row r="18" spans="1:10" x14ac:dyDescent="0.2">
      <c r="A18" s="163" t="s">
        <v>57</v>
      </c>
      <c r="B18" s="163" t="s">
        <v>58</v>
      </c>
      <c r="C18" s="163" t="s">
        <v>109</v>
      </c>
      <c r="D18" s="163" t="s">
        <v>71</v>
      </c>
      <c r="E18" s="163" t="s">
        <v>124</v>
      </c>
      <c r="F18" s="341"/>
      <c r="G18" s="164">
        <v>46752</v>
      </c>
      <c r="H18" s="164">
        <v>46752</v>
      </c>
      <c r="I18" s="161"/>
      <c r="J18" s="161"/>
    </row>
    <row r="19" spans="1:10" x14ac:dyDescent="0.2">
      <c r="A19" s="163" t="s">
        <v>57</v>
      </c>
      <c r="B19" s="163" t="s">
        <v>58</v>
      </c>
      <c r="C19" s="163" t="s">
        <v>130</v>
      </c>
      <c r="D19" s="250" t="s">
        <v>71</v>
      </c>
      <c r="E19" s="163" t="s">
        <v>61</v>
      </c>
      <c r="F19" s="342"/>
      <c r="G19" s="164">
        <v>44876</v>
      </c>
      <c r="H19" s="164">
        <v>44876</v>
      </c>
      <c r="I19" s="124">
        <f>342521*0.33</f>
        <v>113031.93000000001</v>
      </c>
      <c r="J19" s="161"/>
    </row>
    <row r="20" spans="1:10" x14ac:dyDescent="0.2">
      <c r="A20" s="163" t="s">
        <v>57</v>
      </c>
      <c r="B20" s="163" t="s">
        <v>58</v>
      </c>
      <c r="C20" s="163" t="s">
        <v>130</v>
      </c>
      <c r="D20" s="105" t="s">
        <v>71</v>
      </c>
      <c r="E20" s="163" t="s">
        <v>61</v>
      </c>
      <c r="F20" s="342"/>
      <c r="G20" s="164">
        <v>45744</v>
      </c>
      <c r="H20" s="164">
        <v>45744</v>
      </c>
      <c r="I20" s="124">
        <f>I19+120*365</f>
        <v>156831.93</v>
      </c>
      <c r="J20" s="161"/>
    </row>
    <row r="21" spans="1:10" x14ac:dyDescent="0.2">
      <c r="A21" s="163" t="s">
        <v>57</v>
      </c>
      <c r="B21" s="163" t="s">
        <v>141</v>
      </c>
      <c r="C21" s="163" t="s">
        <v>142</v>
      </c>
      <c r="D21" s="163" t="s">
        <v>71</v>
      </c>
      <c r="E21" s="163" t="s">
        <v>61</v>
      </c>
      <c r="F21" s="341"/>
      <c r="G21" s="339">
        <v>45657</v>
      </c>
      <c r="H21" s="339">
        <v>45657</v>
      </c>
      <c r="I21" s="124">
        <v>46387</v>
      </c>
      <c r="J21" s="161"/>
    </row>
    <row r="22" spans="1:10" x14ac:dyDescent="0.2">
      <c r="A22" s="163" t="s">
        <v>57</v>
      </c>
      <c r="B22" s="163" t="s">
        <v>161</v>
      </c>
      <c r="C22" s="163" t="s">
        <v>162</v>
      </c>
      <c r="D22" s="163" t="s">
        <v>143</v>
      </c>
      <c r="E22" s="163" t="s">
        <v>124</v>
      </c>
      <c r="F22" s="341" t="s">
        <v>166</v>
      </c>
      <c r="G22" s="164">
        <v>46022</v>
      </c>
      <c r="H22" s="164">
        <v>46022</v>
      </c>
      <c r="I22" s="161">
        <v>150000</v>
      </c>
      <c r="J22" s="161"/>
    </row>
    <row r="23" spans="1:10" x14ac:dyDescent="0.2">
      <c r="A23" s="163" t="s">
        <v>57</v>
      </c>
      <c r="B23" s="163" t="s">
        <v>141</v>
      </c>
      <c r="C23" s="163" t="s">
        <v>1142</v>
      </c>
      <c r="D23" s="163" t="s">
        <v>60</v>
      </c>
      <c r="E23" s="163" t="s">
        <v>61</v>
      </c>
      <c r="F23" s="342"/>
      <c r="G23" s="164">
        <v>45291</v>
      </c>
      <c r="H23" s="164">
        <v>45291</v>
      </c>
      <c r="I23" s="161">
        <v>1076</v>
      </c>
      <c r="J23" s="124"/>
    </row>
    <row r="24" spans="1:10" x14ac:dyDescent="0.2">
      <c r="A24" s="163" t="s">
        <v>264</v>
      </c>
      <c r="B24" s="163" t="s">
        <v>265</v>
      </c>
      <c r="C24" s="163" t="s">
        <v>266</v>
      </c>
      <c r="D24" s="163" t="s">
        <v>143</v>
      </c>
      <c r="E24" s="163" t="s">
        <v>267</v>
      </c>
      <c r="F24" s="341" t="s">
        <v>270</v>
      </c>
      <c r="G24" s="164">
        <v>43440</v>
      </c>
      <c r="H24" s="164">
        <v>43440</v>
      </c>
      <c r="I24" s="161"/>
      <c r="J24" s="124"/>
    </row>
    <row r="25" spans="1:10" x14ac:dyDescent="0.2">
      <c r="A25" s="163" t="s">
        <v>264</v>
      </c>
      <c r="B25" s="163" t="s">
        <v>161</v>
      </c>
      <c r="C25" s="163" t="s">
        <v>278</v>
      </c>
      <c r="D25" s="163" t="s">
        <v>60</v>
      </c>
      <c r="E25" s="163" t="s">
        <v>61</v>
      </c>
      <c r="F25" s="341" t="s">
        <v>280</v>
      </c>
      <c r="G25" s="164">
        <v>42855</v>
      </c>
      <c r="H25" s="164">
        <v>42855</v>
      </c>
      <c r="I25" s="161">
        <v>400</v>
      </c>
      <c r="J25" s="124"/>
    </row>
    <row r="26" spans="1:10" x14ac:dyDescent="0.2">
      <c r="A26" s="163" t="s">
        <v>264</v>
      </c>
      <c r="B26" s="163" t="s">
        <v>161</v>
      </c>
      <c r="C26" s="163" t="s">
        <v>278</v>
      </c>
      <c r="D26" s="163" t="s">
        <v>143</v>
      </c>
      <c r="E26" s="163" t="s">
        <v>124</v>
      </c>
      <c r="F26" s="341" t="s">
        <v>286</v>
      </c>
      <c r="G26" s="163"/>
      <c r="H26" s="163"/>
      <c r="I26" s="161">
        <v>150000</v>
      </c>
      <c r="J26" s="161"/>
    </row>
    <row r="27" spans="1:10" x14ac:dyDescent="0.2">
      <c r="A27" s="183" t="s">
        <v>297</v>
      </c>
      <c r="B27" s="183" t="s">
        <v>141</v>
      </c>
      <c r="C27" s="183" t="s">
        <v>298</v>
      </c>
      <c r="D27" s="183" t="s">
        <v>143</v>
      </c>
      <c r="E27" s="183" t="s">
        <v>192</v>
      </c>
      <c r="F27" s="341" t="s">
        <v>299</v>
      </c>
      <c r="G27" s="163"/>
      <c r="H27" s="163"/>
      <c r="I27" s="161"/>
      <c r="J27" s="161"/>
    </row>
    <row r="28" spans="1:10" x14ac:dyDescent="0.2">
      <c r="A28" s="163" t="s">
        <v>308</v>
      </c>
      <c r="B28" s="163" t="s">
        <v>58</v>
      </c>
      <c r="C28" s="163" t="s">
        <v>309</v>
      </c>
      <c r="D28" s="163" t="s">
        <v>214</v>
      </c>
      <c r="E28" s="163" t="s">
        <v>192</v>
      </c>
      <c r="F28" s="341"/>
      <c r="G28" s="163"/>
      <c r="H28" s="163"/>
      <c r="I28" s="161"/>
      <c r="J28" s="161"/>
    </row>
    <row r="29" spans="1:10" x14ac:dyDescent="0.2">
      <c r="A29" s="163" t="s">
        <v>334</v>
      </c>
      <c r="B29" s="163" t="s">
        <v>335</v>
      </c>
      <c r="C29" s="163" t="s">
        <v>336</v>
      </c>
      <c r="D29" s="163" t="s">
        <v>143</v>
      </c>
      <c r="E29" s="163" t="s">
        <v>148</v>
      </c>
      <c r="F29" s="341" t="s">
        <v>337</v>
      </c>
      <c r="G29" s="163"/>
      <c r="H29" s="163"/>
      <c r="I29" s="161"/>
      <c r="J29" s="161"/>
    </row>
    <row r="30" spans="1:10" x14ac:dyDescent="0.2">
      <c r="A30" s="163" t="s">
        <v>334</v>
      </c>
      <c r="B30" s="163" t="s">
        <v>58</v>
      </c>
      <c r="C30" s="163" t="s">
        <v>349</v>
      </c>
      <c r="D30" s="163" t="s">
        <v>143</v>
      </c>
      <c r="E30" s="163" t="s">
        <v>148</v>
      </c>
      <c r="F30" s="341"/>
      <c r="G30" s="163"/>
      <c r="H30" s="163"/>
      <c r="I30" s="161">
        <v>30000</v>
      </c>
      <c r="J30" s="161"/>
    </row>
    <row r="31" spans="1:10" x14ac:dyDescent="0.2">
      <c r="A31" s="163" t="s">
        <v>356</v>
      </c>
      <c r="B31" s="163" t="s">
        <v>357</v>
      </c>
      <c r="C31" s="163" t="s">
        <v>358</v>
      </c>
      <c r="D31" s="163" t="s">
        <v>143</v>
      </c>
      <c r="E31" s="163" t="s">
        <v>148</v>
      </c>
      <c r="F31" s="341" t="s">
        <v>362</v>
      </c>
      <c r="G31" s="164">
        <v>46203</v>
      </c>
      <c r="H31" s="164">
        <v>46203</v>
      </c>
      <c r="I31" s="161">
        <v>150000</v>
      </c>
      <c r="J31" s="161"/>
    </row>
    <row r="32" spans="1:10" x14ac:dyDescent="0.2">
      <c r="A32" s="163" t="s">
        <v>374</v>
      </c>
      <c r="B32" s="163" t="s">
        <v>58</v>
      </c>
      <c r="C32" s="163" t="s">
        <v>375</v>
      </c>
      <c r="D32" s="163" t="s">
        <v>143</v>
      </c>
      <c r="E32" s="163" t="s">
        <v>61</v>
      </c>
      <c r="F32" s="341" t="s">
        <v>377</v>
      </c>
      <c r="G32" s="163"/>
      <c r="H32" s="163"/>
      <c r="I32" s="161">
        <v>100</v>
      </c>
      <c r="J32" s="161"/>
    </row>
    <row r="33" spans="1:10" x14ac:dyDescent="0.2">
      <c r="A33" s="163" t="s">
        <v>385</v>
      </c>
      <c r="B33" s="163" t="s">
        <v>182</v>
      </c>
      <c r="C33" s="163" t="s">
        <v>386</v>
      </c>
      <c r="D33" s="163" t="s">
        <v>143</v>
      </c>
      <c r="E33" s="163" t="s">
        <v>61</v>
      </c>
      <c r="F33" s="341" t="s">
        <v>387</v>
      </c>
      <c r="G33" s="164">
        <v>46053</v>
      </c>
      <c r="H33" s="164">
        <v>46053</v>
      </c>
      <c r="I33" s="161">
        <v>5591</v>
      </c>
      <c r="J33" s="161"/>
    </row>
    <row r="34" spans="1:10" x14ac:dyDescent="0.2">
      <c r="A34" s="163" t="s">
        <v>399</v>
      </c>
      <c r="B34" s="163" t="s">
        <v>58</v>
      </c>
      <c r="C34" s="163" t="s">
        <v>401</v>
      </c>
      <c r="D34" s="163" t="s">
        <v>143</v>
      </c>
      <c r="E34" s="163" t="s">
        <v>61</v>
      </c>
      <c r="F34" s="341" t="s">
        <v>405</v>
      </c>
      <c r="G34" s="164">
        <v>45447</v>
      </c>
      <c r="H34" s="164">
        <v>45447</v>
      </c>
      <c r="I34" s="343">
        <v>250000</v>
      </c>
      <c r="J34" s="161"/>
    </row>
    <row r="35" spans="1:10" x14ac:dyDescent="0.2">
      <c r="A35" s="163" t="s">
        <v>399</v>
      </c>
      <c r="B35" s="163" t="s">
        <v>318</v>
      </c>
      <c r="C35" s="163" t="s">
        <v>414</v>
      </c>
      <c r="D35" s="163" t="s">
        <v>143</v>
      </c>
      <c r="E35" s="163" t="s">
        <v>61</v>
      </c>
      <c r="F35" s="341"/>
      <c r="G35" s="163"/>
      <c r="H35" s="163"/>
      <c r="I35" s="161">
        <v>44286</v>
      </c>
      <c r="J35" s="161"/>
    </row>
    <row r="36" spans="1:10" x14ac:dyDescent="0.2">
      <c r="A36" s="163" t="s">
        <v>399</v>
      </c>
      <c r="B36" s="163" t="s">
        <v>318</v>
      </c>
      <c r="C36" s="163" t="s">
        <v>414</v>
      </c>
      <c r="D36" s="163" t="s">
        <v>71</v>
      </c>
      <c r="E36" s="163" t="s">
        <v>148</v>
      </c>
      <c r="F36" s="341"/>
      <c r="G36" s="163"/>
      <c r="H36" s="163"/>
      <c r="I36" s="161">
        <v>300000</v>
      </c>
      <c r="J36" s="161"/>
    </row>
    <row r="37" spans="1:10" x14ac:dyDescent="0.2">
      <c r="A37" s="163" t="s">
        <v>428</v>
      </c>
      <c r="B37" s="163" t="s">
        <v>429</v>
      </c>
      <c r="C37" s="163" t="s">
        <v>430</v>
      </c>
      <c r="D37" s="163" t="s">
        <v>143</v>
      </c>
      <c r="E37" s="163" t="s">
        <v>148</v>
      </c>
      <c r="F37" s="341"/>
      <c r="G37" s="163"/>
      <c r="H37" s="163"/>
      <c r="I37" s="161"/>
      <c r="J37" s="161"/>
    </row>
    <row r="38" spans="1:10" x14ac:dyDescent="0.2">
      <c r="A38" s="163" t="s">
        <v>434</v>
      </c>
      <c r="B38" s="163" t="s">
        <v>435</v>
      </c>
      <c r="C38" s="163" t="s">
        <v>436</v>
      </c>
      <c r="D38" s="163" t="s">
        <v>143</v>
      </c>
      <c r="E38" s="163" t="s">
        <v>61</v>
      </c>
      <c r="F38" s="342"/>
      <c r="G38" s="126">
        <v>43891</v>
      </c>
      <c r="H38" s="126">
        <v>43891</v>
      </c>
      <c r="I38" s="124">
        <f>28213+43839</f>
        <v>72052</v>
      </c>
      <c r="J38" s="161"/>
    </row>
    <row r="39" spans="1:10" x14ac:dyDescent="0.2">
      <c r="A39" s="163" t="s">
        <v>443</v>
      </c>
      <c r="B39" s="163" t="s">
        <v>444</v>
      </c>
      <c r="C39" s="163" t="s">
        <v>445</v>
      </c>
      <c r="D39" s="163" t="s">
        <v>143</v>
      </c>
      <c r="E39" s="163" t="s">
        <v>61</v>
      </c>
      <c r="F39" s="342">
        <v>2020</v>
      </c>
      <c r="G39" s="126"/>
      <c r="H39" s="126">
        <v>45657</v>
      </c>
      <c r="I39" s="124">
        <v>37239</v>
      </c>
      <c r="J39" s="343"/>
    </row>
    <row r="40" spans="1:10" x14ac:dyDescent="0.2">
      <c r="A40" s="163" t="s">
        <v>462</v>
      </c>
      <c r="B40" s="163" t="s">
        <v>58</v>
      </c>
      <c r="C40" s="163" t="s">
        <v>463</v>
      </c>
      <c r="D40" s="163" t="s">
        <v>143</v>
      </c>
      <c r="E40" s="163" t="s">
        <v>61</v>
      </c>
      <c r="F40" s="342">
        <v>2015</v>
      </c>
      <c r="G40" s="126">
        <v>42005</v>
      </c>
      <c r="H40" s="126">
        <v>42005</v>
      </c>
      <c r="I40" s="343">
        <v>18427</v>
      </c>
      <c r="J40" s="161"/>
    </row>
    <row r="41" spans="1:10" x14ac:dyDescent="0.2">
      <c r="A41" s="163" t="s">
        <v>462</v>
      </c>
      <c r="B41" s="163" t="s">
        <v>58</v>
      </c>
      <c r="C41" s="163" t="s">
        <v>463</v>
      </c>
      <c r="D41" s="163" t="s">
        <v>71</v>
      </c>
      <c r="E41" s="163" t="s">
        <v>61</v>
      </c>
      <c r="F41" s="341">
        <v>2019</v>
      </c>
      <c r="G41" s="163"/>
      <c r="H41" s="163"/>
      <c r="I41" s="343">
        <v>2650</v>
      </c>
      <c r="J41" s="161"/>
    </row>
    <row r="42" spans="1:10" x14ac:dyDescent="0.2">
      <c r="A42" s="163" t="s">
        <v>462</v>
      </c>
      <c r="B42" s="163" t="s">
        <v>58</v>
      </c>
      <c r="C42" s="163" t="s">
        <v>463</v>
      </c>
      <c r="D42" s="163" t="s">
        <v>71</v>
      </c>
      <c r="E42" s="163" t="s">
        <v>61</v>
      </c>
      <c r="F42" s="341"/>
      <c r="G42" s="163"/>
      <c r="H42" s="163"/>
      <c r="I42" s="343">
        <v>73662.5</v>
      </c>
      <c r="J42" s="124"/>
    </row>
    <row r="43" spans="1:10" x14ac:dyDescent="0.2">
      <c r="A43" s="163" t="s">
        <v>462</v>
      </c>
      <c r="B43" s="163" t="s">
        <v>58</v>
      </c>
      <c r="C43" s="163" t="s">
        <v>477</v>
      </c>
      <c r="D43" s="163" t="s">
        <v>143</v>
      </c>
      <c r="E43" s="163" t="s">
        <v>61</v>
      </c>
      <c r="F43" s="342">
        <v>2020</v>
      </c>
      <c r="G43" s="126">
        <v>43831</v>
      </c>
      <c r="H43" s="126">
        <v>43831</v>
      </c>
      <c r="I43" s="161">
        <v>4760</v>
      </c>
      <c r="J43" s="124"/>
    </row>
    <row r="44" spans="1:10" x14ac:dyDescent="0.2">
      <c r="A44" s="163" t="s">
        <v>462</v>
      </c>
      <c r="B44" s="163" t="s">
        <v>58</v>
      </c>
      <c r="C44" s="163" t="s">
        <v>477</v>
      </c>
      <c r="D44" s="163" t="s">
        <v>71</v>
      </c>
      <c r="E44" s="163" t="s">
        <v>61</v>
      </c>
      <c r="F44" s="342"/>
      <c r="G44" s="126">
        <v>45260</v>
      </c>
      <c r="H44" s="126">
        <v>45261</v>
      </c>
      <c r="I44" s="124"/>
      <c r="J44" s="124"/>
    </row>
    <row r="45" spans="1:10" x14ac:dyDescent="0.2">
      <c r="A45" s="163" t="s">
        <v>462</v>
      </c>
      <c r="B45" s="163" t="s">
        <v>58</v>
      </c>
      <c r="C45" s="163" t="s">
        <v>485</v>
      </c>
      <c r="D45" s="163" t="s">
        <v>143</v>
      </c>
      <c r="E45" s="163" t="s">
        <v>61</v>
      </c>
      <c r="F45" s="342"/>
      <c r="G45" s="105"/>
      <c r="H45" s="105"/>
      <c r="I45" s="124"/>
      <c r="J45" s="343"/>
    </row>
    <row r="46" spans="1:10" x14ac:dyDescent="0.2">
      <c r="A46" s="163" t="s">
        <v>462</v>
      </c>
      <c r="B46" s="163" t="s">
        <v>58</v>
      </c>
      <c r="C46" s="163" t="s">
        <v>490</v>
      </c>
      <c r="D46" s="163" t="s">
        <v>143</v>
      </c>
      <c r="E46" s="163" t="s">
        <v>61</v>
      </c>
      <c r="F46" s="342">
        <v>2018</v>
      </c>
      <c r="G46" s="126">
        <v>43101</v>
      </c>
      <c r="H46" s="126">
        <v>43102</v>
      </c>
      <c r="I46" s="124">
        <v>83195</v>
      </c>
      <c r="J46" s="343"/>
    </row>
    <row r="47" spans="1:10" x14ac:dyDescent="0.2">
      <c r="A47" s="163" t="s">
        <v>462</v>
      </c>
      <c r="B47" s="163" t="s">
        <v>58</v>
      </c>
      <c r="C47" s="163" t="s">
        <v>492</v>
      </c>
      <c r="D47" s="163" t="s">
        <v>143</v>
      </c>
      <c r="E47" s="163" t="s">
        <v>61</v>
      </c>
      <c r="F47" s="341">
        <v>2016</v>
      </c>
      <c r="G47" s="164">
        <v>42370</v>
      </c>
      <c r="H47" s="126">
        <v>42370</v>
      </c>
      <c r="I47" s="124">
        <v>62577.5</v>
      </c>
      <c r="J47" s="343"/>
    </row>
    <row r="48" spans="1:10" x14ac:dyDescent="0.2">
      <c r="A48" s="163" t="s">
        <v>462</v>
      </c>
      <c r="B48" s="163" t="s">
        <v>318</v>
      </c>
      <c r="C48" s="163" t="s">
        <v>496</v>
      </c>
      <c r="D48" s="163" t="s">
        <v>143</v>
      </c>
      <c r="E48" s="163" t="s">
        <v>61</v>
      </c>
      <c r="F48" s="341">
        <v>2019</v>
      </c>
      <c r="G48" s="164">
        <v>43617</v>
      </c>
      <c r="H48" s="105"/>
      <c r="I48" s="124">
        <v>10739</v>
      </c>
      <c r="J48" s="161"/>
    </row>
    <row r="49" spans="1:10" x14ac:dyDescent="0.2">
      <c r="A49" s="163" t="s">
        <v>462</v>
      </c>
      <c r="B49" s="163" t="s">
        <v>318</v>
      </c>
      <c r="C49" s="163" t="s">
        <v>496</v>
      </c>
      <c r="D49" s="163" t="s">
        <v>71</v>
      </c>
      <c r="E49" s="163" t="s">
        <v>124</v>
      </c>
      <c r="F49" s="341"/>
      <c r="G49" s="164">
        <v>46539</v>
      </c>
      <c r="H49" s="163"/>
      <c r="I49" s="161"/>
      <c r="J49" s="124"/>
    </row>
    <row r="50" spans="1:10" x14ac:dyDescent="0.2">
      <c r="A50" s="163" t="s">
        <v>462</v>
      </c>
      <c r="B50" s="163" t="s">
        <v>265</v>
      </c>
      <c r="C50" s="163" t="s">
        <v>1138</v>
      </c>
      <c r="D50" s="163"/>
      <c r="E50" s="163" t="s">
        <v>61</v>
      </c>
      <c r="F50" s="341"/>
      <c r="G50" s="164"/>
      <c r="H50" s="163"/>
      <c r="I50" s="161"/>
      <c r="J50" s="124"/>
    </row>
    <row r="51" spans="1:10" x14ac:dyDescent="0.2">
      <c r="A51" s="163" t="s">
        <v>462</v>
      </c>
      <c r="B51" s="163" t="s">
        <v>357</v>
      </c>
      <c r="C51" s="163" t="s">
        <v>505</v>
      </c>
      <c r="D51" s="163" t="s">
        <v>143</v>
      </c>
      <c r="E51" s="163" t="s">
        <v>148</v>
      </c>
      <c r="F51" s="342"/>
      <c r="G51" s="105"/>
      <c r="H51" s="105"/>
      <c r="I51" s="124"/>
      <c r="J51" s="124"/>
    </row>
    <row r="52" spans="1:10" x14ac:dyDescent="0.2">
      <c r="A52" s="163" t="s">
        <v>462</v>
      </c>
      <c r="B52" s="163" t="s">
        <v>161</v>
      </c>
      <c r="C52" s="163" t="s">
        <v>510</v>
      </c>
      <c r="D52" s="163" t="s">
        <v>143</v>
      </c>
      <c r="E52" s="163" t="s">
        <v>61</v>
      </c>
      <c r="F52" s="341" t="s">
        <v>511</v>
      </c>
      <c r="G52" s="164">
        <v>44530</v>
      </c>
      <c r="H52" s="163"/>
      <c r="I52" s="124">
        <v>50444</v>
      </c>
      <c r="J52" s="124"/>
    </row>
    <row r="53" spans="1:10" x14ac:dyDescent="0.2">
      <c r="A53" s="163" t="s">
        <v>462</v>
      </c>
      <c r="B53" s="163" t="s">
        <v>161</v>
      </c>
      <c r="C53" s="163" t="s">
        <v>510</v>
      </c>
      <c r="D53" s="163" t="s">
        <v>71</v>
      </c>
      <c r="E53" s="163" t="s">
        <v>124</v>
      </c>
      <c r="F53" s="341" t="s">
        <v>518</v>
      </c>
      <c r="G53" s="164">
        <v>46023</v>
      </c>
      <c r="H53" s="163"/>
      <c r="I53" s="161"/>
      <c r="J53" s="124"/>
    </row>
    <row r="54" spans="1:10" x14ac:dyDescent="0.2">
      <c r="A54" s="163" t="s">
        <v>521</v>
      </c>
      <c r="B54" s="163" t="s">
        <v>141</v>
      </c>
      <c r="C54" s="163" t="s">
        <v>522</v>
      </c>
      <c r="D54" s="163" t="s">
        <v>60</v>
      </c>
      <c r="E54" s="163" t="s">
        <v>61</v>
      </c>
      <c r="F54" s="341">
        <v>2013</v>
      </c>
      <c r="G54" s="164">
        <v>41275</v>
      </c>
      <c r="H54" s="163"/>
      <c r="I54" s="161">
        <v>40710</v>
      </c>
      <c r="J54" s="161"/>
    </row>
    <row r="55" spans="1:10" x14ac:dyDescent="0.2">
      <c r="A55" s="163" t="s">
        <v>521</v>
      </c>
      <c r="B55" s="163" t="s">
        <v>141</v>
      </c>
      <c r="C55" s="163" t="s">
        <v>522</v>
      </c>
      <c r="D55" s="163" t="s">
        <v>71</v>
      </c>
      <c r="E55" s="163" t="s">
        <v>124</v>
      </c>
      <c r="F55" s="341"/>
      <c r="G55" s="163"/>
      <c r="H55" s="163"/>
      <c r="I55" s="161">
        <v>100000</v>
      </c>
      <c r="J55" s="161"/>
    </row>
    <row r="56" spans="1:10" x14ac:dyDescent="0.2">
      <c r="A56" s="152" t="s">
        <v>1063</v>
      </c>
      <c r="B56" s="152" t="s">
        <v>265</v>
      </c>
      <c r="C56" s="152" t="s">
        <v>1076</v>
      </c>
      <c r="D56" s="152" t="s">
        <v>60</v>
      </c>
      <c r="E56" s="152" t="s">
        <v>61</v>
      </c>
      <c r="F56" s="338"/>
      <c r="G56" s="152"/>
      <c r="H56" s="339">
        <v>45657</v>
      </c>
      <c r="I56" s="337">
        <v>16874</v>
      </c>
      <c r="J56" s="124"/>
    </row>
    <row r="57" spans="1:10" x14ac:dyDescent="0.2">
      <c r="A57" s="152" t="s">
        <v>1063</v>
      </c>
      <c r="B57" s="152" t="s">
        <v>265</v>
      </c>
      <c r="C57" s="152" t="s">
        <v>1134</v>
      </c>
      <c r="D57" s="152" t="s">
        <v>60</v>
      </c>
      <c r="E57" s="152" t="s">
        <v>61</v>
      </c>
      <c r="F57" s="338"/>
      <c r="G57" s="152"/>
      <c r="H57" s="339">
        <v>45657</v>
      </c>
      <c r="I57" s="337">
        <v>2117</v>
      </c>
      <c r="J57" s="124"/>
    </row>
    <row r="58" spans="1:10" x14ac:dyDescent="0.2">
      <c r="A58" s="152" t="s">
        <v>1063</v>
      </c>
      <c r="B58" s="152" t="s">
        <v>265</v>
      </c>
      <c r="C58" s="152" t="s">
        <v>1137</v>
      </c>
      <c r="D58" s="152" t="s">
        <v>60</v>
      </c>
      <c r="E58" s="152" t="s">
        <v>61</v>
      </c>
      <c r="F58" s="338"/>
      <c r="G58" s="152"/>
      <c r="H58" s="339">
        <v>45291</v>
      </c>
      <c r="I58" s="337">
        <v>18174</v>
      </c>
      <c r="J58" s="161"/>
    </row>
    <row r="59" spans="1:10" x14ac:dyDescent="0.2">
      <c r="A59" s="152" t="s">
        <v>1063</v>
      </c>
      <c r="B59" s="152" t="s">
        <v>265</v>
      </c>
      <c r="C59" s="152" t="s">
        <v>1133</v>
      </c>
      <c r="D59" s="152" t="s">
        <v>60</v>
      </c>
      <c r="E59" s="152" t="s">
        <v>61</v>
      </c>
      <c r="F59" s="338"/>
      <c r="G59" s="152"/>
      <c r="H59" s="339">
        <v>45657</v>
      </c>
      <c r="I59" s="337">
        <v>615</v>
      </c>
      <c r="J59" s="161"/>
    </row>
    <row r="60" spans="1:10" x14ac:dyDescent="0.2">
      <c r="A60" s="152" t="s">
        <v>1063</v>
      </c>
      <c r="B60" s="152" t="s">
        <v>265</v>
      </c>
      <c r="C60" s="152" t="s">
        <v>1064</v>
      </c>
      <c r="D60" s="152" t="s">
        <v>60</v>
      </c>
      <c r="E60" s="152" t="s">
        <v>61</v>
      </c>
      <c r="F60" s="338"/>
      <c r="G60" s="152"/>
      <c r="H60" s="164">
        <v>45657</v>
      </c>
      <c r="I60" s="337">
        <v>71051</v>
      </c>
      <c r="J60" s="161"/>
    </row>
    <row r="61" spans="1:10" x14ac:dyDescent="0.2">
      <c r="A61" s="163" t="s">
        <v>541</v>
      </c>
      <c r="B61" s="163" t="s">
        <v>542</v>
      </c>
      <c r="C61" s="163" t="s">
        <v>543</v>
      </c>
      <c r="D61" s="163" t="s">
        <v>143</v>
      </c>
      <c r="E61" s="163" t="s">
        <v>61</v>
      </c>
      <c r="F61" s="341"/>
      <c r="G61" s="163"/>
      <c r="H61" s="163"/>
      <c r="I61" s="161">
        <v>26699</v>
      </c>
      <c r="J61" s="161"/>
    </row>
    <row r="62" spans="1:10" x14ac:dyDescent="0.2">
      <c r="A62" s="163" t="s">
        <v>541</v>
      </c>
      <c r="B62" s="163" t="s">
        <v>542</v>
      </c>
      <c r="C62" s="163" t="s">
        <v>543</v>
      </c>
      <c r="D62" s="163" t="s">
        <v>71</v>
      </c>
      <c r="E62" s="163" t="s">
        <v>148</v>
      </c>
      <c r="F62" s="341">
        <v>2026</v>
      </c>
      <c r="G62" s="164">
        <v>46203</v>
      </c>
      <c r="H62" s="164">
        <v>46203</v>
      </c>
      <c r="I62" s="161"/>
      <c r="J62" s="161"/>
    </row>
    <row r="63" spans="1:10" x14ac:dyDescent="0.2">
      <c r="A63" s="163" t="s">
        <v>561</v>
      </c>
      <c r="B63" s="163" t="s">
        <v>429</v>
      </c>
      <c r="C63" s="163" t="s">
        <v>562</v>
      </c>
      <c r="D63" s="163" t="s">
        <v>143</v>
      </c>
      <c r="E63" s="163" t="s">
        <v>61</v>
      </c>
      <c r="F63" s="341">
        <v>2023</v>
      </c>
      <c r="G63" s="164">
        <v>45583</v>
      </c>
      <c r="H63" s="164">
        <v>45583</v>
      </c>
      <c r="I63" s="161"/>
      <c r="J63" s="161"/>
    </row>
    <row r="64" spans="1:10" x14ac:dyDescent="0.2">
      <c r="A64" s="163" t="s">
        <v>561</v>
      </c>
      <c r="B64" s="163" t="s">
        <v>429</v>
      </c>
      <c r="C64" s="163" t="s">
        <v>562</v>
      </c>
      <c r="D64" s="163" t="s">
        <v>71</v>
      </c>
      <c r="E64" s="163" t="s">
        <v>148</v>
      </c>
      <c r="F64" s="341"/>
      <c r="G64" s="163"/>
      <c r="H64" s="163"/>
      <c r="I64" s="161"/>
      <c r="J64" s="161"/>
    </row>
    <row r="65" spans="1:10" x14ac:dyDescent="0.2">
      <c r="A65" s="163" t="s">
        <v>578</v>
      </c>
      <c r="B65" s="163" t="s">
        <v>318</v>
      </c>
      <c r="C65" s="163" t="s">
        <v>579</v>
      </c>
      <c r="D65" s="163" t="s">
        <v>143</v>
      </c>
      <c r="E65" s="163" t="s">
        <v>61</v>
      </c>
      <c r="F65" s="342">
        <v>2020</v>
      </c>
      <c r="G65" s="126">
        <v>43831</v>
      </c>
      <c r="H65" s="126">
        <v>43831</v>
      </c>
      <c r="I65" s="124">
        <v>20135</v>
      </c>
      <c r="J65" s="124"/>
    </row>
    <row r="66" spans="1:10" x14ac:dyDescent="0.2">
      <c r="A66" s="163" t="s">
        <v>578</v>
      </c>
      <c r="B66" s="163" t="s">
        <v>318</v>
      </c>
      <c r="C66" s="163" t="s">
        <v>579</v>
      </c>
      <c r="D66" s="163" t="s">
        <v>71</v>
      </c>
      <c r="E66" s="163" t="s">
        <v>124</v>
      </c>
      <c r="F66" s="341" t="s">
        <v>584</v>
      </c>
      <c r="G66" s="164">
        <v>46203</v>
      </c>
      <c r="H66" s="164">
        <v>46203</v>
      </c>
      <c r="I66" s="161"/>
      <c r="J66" s="161"/>
    </row>
    <row r="67" spans="1:10" x14ac:dyDescent="0.2">
      <c r="A67" s="105" t="s">
        <v>590</v>
      </c>
      <c r="B67" s="163" t="s">
        <v>435</v>
      </c>
      <c r="C67" s="163" t="s">
        <v>591</v>
      </c>
      <c r="D67" s="163" t="s">
        <v>143</v>
      </c>
      <c r="E67" s="163" t="s">
        <v>61</v>
      </c>
      <c r="F67" s="342"/>
      <c r="G67" s="126">
        <v>44075</v>
      </c>
      <c r="H67" s="105"/>
      <c r="I67" s="124">
        <f>67243+12264</f>
        <v>79507</v>
      </c>
      <c r="J67" s="124"/>
    </row>
    <row r="68" spans="1:10" x14ac:dyDescent="0.2">
      <c r="A68" s="105" t="s">
        <v>590</v>
      </c>
      <c r="B68" s="163" t="s">
        <v>435</v>
      </c>
      <c r="C68" s="163" t="s">
        <v>591</v>
      </c>
      <c r="D68" s="163" t="s">
        <v>71</v>
      </c>
      <c r="E68" s="163" t="s">
        <v>61</v>
      </c>
      <c r="F68" s="342"/>
      <c r="G68" s="242">
        <v>45679</v>
      </c>
      <c r="H68" s="105"/>
      <c r="I68" s="124"/>
      <c r="J68" s="124"/>
    </row>
    <row r="69" spans="1:10" x14ac:dyDescent="0.2">
      <c r="A69" s="163" t="s">
        <v>602</v>
      </c>
      <c r="B69" s="163" t="s">
        <v>603</v>
      </c>
      <c r="C69" s="163" t="s">
        <v>604</v>
      </c>
      <c r="D69" s="163" t="s">
        <v>214</v>
      </c>
      <c r="E69" s="163" t="s">
        <v>192</v>
      </c>
      <c r="F69" s="341" t="s">
        <v>605</v>
      </c>
      <c r="G69" s="163"/>
      <c r="H69" s="163"/>
      <c r="I69" s="161"/>
      <c r="J69" s="161"/>
    </row>
    <row r="70" spans="1:10" x14ac:dyDescent="0.2">
      <c r="A70" s="163" t="s">
        <v>1084</v>
      </c>
      <c r="B70" s="163" t="s">
        <v>265</v>
      </c>
      <c r="C70" s="163" t="s">
        <v>1083</v>
      </c>
      <c r="D70" s="163"/>
      <c r="E70" s="163"/>
      <c r="F70" s="341"/>
      <c r="G70" s="126">
        <v>45291</v>
      </c>
      <c r="H70" s="126">
        <v>45291</v>
      </c>
      <c r="I70" s="161">
        <v>33335</v>
      </c>
      <c r="J70" s="124"/>
    </row>
    <row r="71" spans="1:10" x14ac:dyDescent="0.2">
      <c r="A71" s="163" t="s">
        <v>613</v>
      </c>
      <c r="B71" s="163" t="s">
        <v>58</v>
      </c>
      <c r="C71" s="163" t="s">
        <v>614</v>
      </c>
      <c r="D71" s="163" t="s">
        <v>143</v>
      </c>
      <c r="E71" s="163" t="s">
        <v>61</v>
      </c>
      <c r="F71" s="342">
        <v>2020</v>
      </c>
      <c r="G71" s="126">
        <v>43831</v>
      </c>
      <c r="H71" s="105"/>
      <c r="I71" s="124">
        <v>9653</v>
      </c>
      <c r="J71" s="124"/>
    </row>
    <row r="72" spans="1:10" x14ac:dyDescent="0.2">
      <c r="A72" s="163" t="s">
        <v>613</v>
      </c>
      <c r="B72" s="163" t="s">
        <v>58</v>
      </c>
      <c r="C72" s="163" t="s">
        <v>614</v>
      </c>
      <c r="D72" s="163" t="s">
        <v>71</v>
      </c>
      <c r="E72" s="105" t="s">
        <v>61</v>
      </c>
      <c r="F72" s="342" t="s">
        <v>618</v>
      </c>
      <c r="G72" s="126">
        <v>45536</v>
      </c>
      <c r="H72" s="126">
        <v>45536</v>
      </c>
      <c r="I72" s="124"/>
      <c r="J72" s="161"/>
    </row>
    <row r="73" spans="1:10" x14ac:dyDescent="0.2">
      <c r="A73" s="163" t="s">
        <v>613</v>
      </c>
      <c r="B73" s="163" t="s">
        <v>141</v>
      </c>
      <c r="C73" s="163" t="s">
        <v>621</v>
      </c>
      <c r="D73" s="163" t="s">
        <v>71</v>
      </c>
      <c r="E73" s="163" t="s">
        <v>61</v>
      </c>
      <c r="F73" s="341"/>
      <c r="G73" s="163"/>
      <c r="H73" s="163"/>
      <c r="I73" s="161">
        <v>15000</v>
      </c>
      <c r="J73" s="161"/>
    </row>
    <row r="74" spans="1:10" x14ac:dyDescent="0.2">
      <c r="A74" s="163" t="s">
        <v>613</v>
      </c>
      <c r="B74" s="163" t="s">
        <v>141</v>
      </c>
      <c r="C74" s="163" t="s">
        <v>621</v>
      </c>
      <c r="D74" s="163" t="s">
        <v>143</v>
      </c>
      <c r="E74" s="163" t="s">
        <v>626</v>
      </c>
      <c r="F74" s="341"/>
      <c r="G74" s="163"/>
      <c r="H74" s="163"/>
      <c r="I74" s="161"/>
      <c r="J74" s="124"/>
    </row>
    <row r="75" spans="1:10" x14ac:dyDescent="0.2">
      <c r="A75" s="163" t="s">
        <v>613</v>
      </c>
      <c r="B75" s="163" t="s">
        <v>444</v>
      </c>
      <c r="C75" s="328" t="s">
        <v>628</v>
      </c>
      <c r="D75" s="163" t="s">
        <v>143</v>
      </c>
      <c r="E75" s="163" t="s">
        <v>192</v>
      </c>
      <c r="F75" s="342"/>
      <c r="G75" s="126">
        <v>43559</v>
      </c>
      <c r="H75" s="126">
        <v>43559</v>
      </c>
      <c r="I75" s="124">
        <v>49264</v>
      </c>
      <c r="J75" s="124"/>
    </row>
    <row r="76" spans="1:10" x14ac:dyDescent="0.2">
      <c r="A76" s="163" t="s">
        <v>613</v>
      </c>
      <c r="B76" s="163" t="s">
        <v>444</v>
      </c>
      <c r="C76" s="328" t="s">
        <v>628</v>
      </c>
      <c r="D76" s="163" t="s">
        <v>71</v>
      </c>
      <c r="E76" s="163" t="s">
        <v>148</v>
      </c>
      <c r="F76" s="342">
        <v>2023</v>
      </c>
      <c r="G76" s="126">
        <v>45107</v>
      </c>
      <c r="H76" s="126">
        <v>45108</v>
      </c>
      <c r="I76" s="124"/>
      <c r="J76" s="124"/>
    </row>
    <row r="77" spans="1:10" x14ac:dyDescent="0.2">
      <c r="A77" s="163" t="s">
        <v>613</v>
      </c>
      <c r="B77" s="163" t="s">
        <v>318</v>
      </c>
      <c r="C77" s="105" t="s">
        <v>638</v>
      </c>
      <c r="D77" s="163" t="s">
        <v>143</v>
      </c>
      <c r="E77" s="163" t="s">
        <v>61</v>
      </c>
      <c r="F77" s="342">
        <v>2012</v>
      </c>
      <c r="G77" s="126">
        <v>41061</v>
      </c>
      <c r="H77" s="126">
        <v>41061</v>
      </c>
      <c r="I77" s="124">
        <v>3734</v>
      </c>
      <c r="J77" s="124"/>
    </row>
    <row r="78" spans="1:10" x14ac:dyDescent="0.2">
      <c r="A78" s="163" t="s">
        <v>613</v>
      </c>
      <c r="B78" s="163" t="s">
        <v>318</v>
      </c>
      <c r="C78" s="105" t="s">
        <v>638</v>
      </c>
      <c r="D78" s="163" t="s">
        <v>71</v>
      </c>
      <c r="E78" s="163" t="s">
        <v>61</v>
      </c>
      <c r="F78" s="342" t="s">
        <v>511</v>
      </c>
      <c r="G78" s="126">
        <v>44501</v>
      </c>
      <c r="H78" s="126">
        <v>44502</v>
      </c>
      <c r="I78" s="124"/>
      <c r="J78" s="124"/>
    </row>
    <row r="79" spans="1:10" x14ac:dyDescent="0.2">
      <c r="A79" s="163" t="s">
        <v>613</v>
      </c>
      <c r="B79" s="163" t="s">
        <v>318</v>
      </c>
      <c r="C79" s="105" t="s">
        <v>638</v>
      </c>
      <c r="D79" s="163" t="s">
        <v>71</v>
      </c>
      <c r="E79" s="163" t="s">
        <v>124</v>
      </c>
      <c r="F79" s="342"/>
      <c r="G79" s="105"/>
      <c r="H79" s="105"/>
      <c r="I79" s="124"/>
      <c r="J79" s="124"/>
    </row>
    <row r="80" spans="1:10" x14ac:dyDescent="0.2">
      <c r="A80" s="163" t="s">
        <v>613</v>
      </c>
      <c r="B80" s="163" t="s">
        <v>318</v>
      </c>
      <c r="C80" s="163" t="s">
        <v>649</v>
      </c>
      <c r="D80" s="163" t="s">
        <v>143</v>
      </c>
      <c r="E80" s="163" t="s">
        <v>124</v>
      </c>
      <c r="F80" s="344">
        <v>46508</v>
      </c>
      <c r="G80" s="126">
        <v>46508</v>
      </c>
      <c r="H80" s="126">
        <v>46508</v>
      </c>
      <c r="I80" s="124"/>
      <c r="J80" s="124"/>
    </row>
    <row r="81" spans="1:10" x14ac:dyDescent="0.2">
      <c r="A81" s="163" t="s">
        <v>652</v>
      </c>
      <c r="B81" s="163" t="s">
        <v>265</v>
      </c>
      <c r="C81" s="163" t="s">
        <v>653</v>
      </c>
      <c r="D81" s="163" t="s">
        <v>143</v>
      </c>
      <c r="E81" s="163" t="s">
        <v>61</v>
      </c>
      <c r="F81" s="342"/>
      <c r="G81" s="126">
        <v>45291</v>
      </c>
      <c r="H81" s="126">
        <v>45291</v>
      </c>
      <c r="I81" s="124">
        <v>42533</v>
      </c>
      <c r="J81" s="124"/>
    </row>
    <row r="82" spans="1:10" x14ac:dyDescent="0.2">
      <c r="A82" s="163" t="s">
        <v>652</v>
      </c>
      <c r="B82" s="163" t="s">
        <v>265</v>
      </c>
      <c r="C82" s="138" t="s">
        <v>657</v>
      </c>
      <c r="D82" s="163" t="s">
        <v>143</v>
      </c>
      <c r="E82" s="163" t="s">
        <v>148</v>
      </c>
      <c r="F82" s="342"/>
      <c r="G82" s="126">
        <v>45291</v>
      </c>
      <c r="H82" s="126">
        <v>45291</v>
      </c>
      <c r="I82" s="124">
        <v>15433</v>
      </c>
      <c r="J82" s="124"/>
    </row>
    <row r="83" spans="1:10" x14ac:dyDescent="0.2">
      <c r="A83" s="163" t="s">
        <v>652</v>
      </c>
      <c r="B83" s="163" t="s">
        <v>265</v>
      </c>
      <c r="C83" s="138" t="s">
        <v>663</v>
      </c>
      <c r="D83" s="163" t="s">
        <v>214</v>
      </c>
      <c r="E83" s="163" t="s">
        <v>61</v>
      </c>
      <c r="F83" s="342"/>
      <c r="G83" s="126">
        <v>45657</v>
      </c>
      <c r="H83" s="126">
        <v>45657</v>
      </c>
      <c r="I83" s="124">
        <v>24008</v>
      </c>
      <c r="J83" s="124"/>
    </row>
    <row r="84" spans="1:10" x14ac:dyDescent="0.2">
      <c r="A84" s="163" t="s">
        <v>667</v>
      </c>
      <c r="B84" s="163" t="s">
        <v>265</v>
      </c>
      <c r="C84" s="163" t="s">
        <v>668</v>
      </c>
      <c r="D84" s="163"/>
      <c r="E84" s="163"/>
      <c r="F84" s="342"/>
      <c r="G84" s="126">
        <v>45657</v>
      </c>
      <c r="H84" s="126">
        <v>45657</v>
      </c>
      <c r="I84" s="124">
        <v>23534</v>
      </c>
      <c r="J84" s="124"/>
    </row>
    <row r="85" spans="1:10" x14ac:dyDescent="0.2">
      <c r="A85" s="163" t="s">
        <v>667</v>
      </c>
      <c r="B85" s="163" t="s">
        <v>265</v>
      </c>
      <c r="C85" s="163" t="s">
        <v>668</v>
      </c>
      <c r="D85" s="163" t="s">
        <v>143</v>
      </c>
      <c r="E85" s="163" t="s">
        <v>61</v>
      </c>
      <c r="F85" s="341"/>
      <c r="I85" s="161">
        <v>5000</v>
      </c>
      <c r="J85" s="124"/>
    </row>
    <row r="86" spans="1:10" x14ac:dyDescent="0.2">
      <c r="A86" s="163" t="s">
        <v>667</v>
      </c>
      <c r="B86" s="163" t="s">
        <v>182</v>
      </c>
      <c r="C86" s="163" t="s">
        <v>680</v>
      </c>
      <c r="D86" s="163" t="s">
        <v>143</v>
      </c>
      <c r="E86" s="163" t="s">
        <v>61</v>
      </c>
      <c r="F86" s="341" t="s">
        <v>682</v>
      </c>
      <c r="G86" s="163"/>
      <c r="H86" s="163"/>
      <c r="I86" s="161">
        <v>111872</v>
      </c>
      <c r="J86" s="161"/>
    </row>
    <row r="87" spans="1:10" x14ac:dyDescent="0.2">
      <c r="A87" s="163" t="s">
        <v>667</v>
      </c>
      <c r="B87" s="163" t="s">
        <v>357</v>
      </c>
      <c r="C87" s="163" t="s">
        <v>691</v>
      </c>
      <c r="D87" s="163" t="s">
        <v>143</v>
      </c>
      <c r="E87" s="163" t="s">
        <v>61</v>
      </c>
      <c r="F87" s="341" t="s">
        <v>694</v>
      </c>
      <c r="G87" s="163"/>
      <c r="H87" s="163"/>
      <c r="I87" s="161"/>
      <c r="J87" s="161"/>
    </row>
    <row r="88" spans="1:10" x14ac:dyDescent="0.2">
      <c r="A88" s="183" t="s">
        <v>703</v>
      </c>
      <c r="B88" s="183" t="s">
        <v>704</v>
      </c>
      <c r="C88" s="183" t="s">
        <v>705</v>
      </c>
      <c r="D88" s="183" t="s">
        <v>143</v>
      </c>
      <c r="E88" s="183" t="s">
        <v>61</v>
      </c>
      <c r="F88" s="342" t="s">
        <v>708</v>
      </c>
      <c r="G88" s="126">
        <v>46023</v>
      </c>
      <c r="H88" s="126">
        <v>46023</v>
      </c>
      <c r="I88" s="124">
        <v>50000</v>
      </c>
      <c r="J88" s="124"/>
    </row>
    <row r="89" spans="1:10" x14ac:dyDescent="0.2">
      <c r="A89" s="163" t="s">
        <v>1028</v>
      </c>
      <c r="B89" s="163" t="s">
        <v>141</v>
      </c>
      <c r="C89" s="163" t="s">
        <v>1029</v>
      </c>
      <c r="D89" s="163" t="s">
        <v>143</v>
      </c>
      <c r="E89" s="163" t="s">
        <v>61</v>
      </c>
      <c r="F89" s="341">
        <v>2018</v>
      </c>
      <c r="G89" s="164">
        <v>43101</v>
      </c>
      <c r="H89" s="164">
        <v>43101</v>
      </c>
      <c r="I89" s="161">
        <v>14287</v>
      </c>
      <c r="J89" s="124"/>
    </row>
    <row r="90" spans="1:10" x14ac:dyDescent="0.2">
      <c r="A90" s="163" t="s">
        <v>1028</v>
      </c>
      <c r="B90" s="163" t="s">
        <v>141</v>
      </c>
      <c r="C90" s="163" t="s">
        <v>1029</v>
      </c>
      <c r="D90" s="163" t="s">
        <v>71</v>
      </c>
      <c r="E90" s="163" t="s">
        <v>61</v>
      </c>
      <c r="F90" s="341"/>
      <c r="G90" s="164"/>
      <c r="H90" s="164"/>
      <c r="I90" s="161">
        <v>10881</v>
      </c>
      <c r="J90" s="161"/>
    </row>
    <row r="91" spans="1:10" x14ac:dyDescent="0.2">
      <c r="A91" s="163" t="s">
        <v>1028</v>
      </c>
      <c r="B91" s="163" t="s">
        <v>141</v>
      </c>
      <c r="C91" s="163" t="s">
        <v>1029</v>
      </c>
      <c r="D91" s="163" t="s">
        <v>71</v>
      </c>
      <c r="E91" s="105" t="s">
        <v>148</v>
      </c>
      <c r="F91" s="341"/>
      <c r="G91" s="163"/>
      <c r="H91" s="163"/>
      <c r="I91" s="161"/>
      <c r="J91" s="161"/>
    </row>
    <row r="92" spans="1:10" x14ac:dyDescent="0.2">
      <c r="A92" s="163" t="s">
        <v>718</v>
      </c>
      <c r="B92" s="163" t="s">
        <v>58</v>
      </c>
      <c r="C92" s="163" t="s">
        <v>375</v>
      </c>
      <c r="D92" s="163" t="s">
        <v>143</v>
      </c>
      <c r="E92" s="163" t="s">
        <v>61</v>
      </c>
      <c r="F92" s="341" t="s">
        <v>721</v>
      </c>
      <c r="G92" s="164">
        <v>44642</v>
      </c>
      <c r="H92" s="164">
        <v>44642</v>
      </c>
      <c r="I92" s="124">
        <v>206097</v>
      </c>
      <c r="J92" s="124"/>
    </row>
    <row r="93" spans="1:10" x14ac:dyDescent="0.2">
      <c r="A93" s="163" t="s">
        <v>718</v>
      </c>
      <c r="B93" s="163" t="s">
        <v>335</v>
      </c>
      <c r="C93" s="163" t="s">
        <v>729</v>
      </c>
      <c r="D93" s="163" t="s">
        <v>143</v>
      </c>
      <c r="E93" s="163" t="s">
        <v>192</v>
      </c>
      <c r="F93" s="341">
        <v>2015</v>
      </c>
      <c r="G93" s="164">
        <v>42156</v>
      </c>
      <c r="H93" s="164">
        <v>42157</v>
      </c>
      <c r="I93" s="161"/>
      <c r="J93" s="161"/>
    </row>
    <row r="94" spans="1:10" x14ac:dyDescent="0.2">
      <c r="A94" s="163" t="s">
        <v>737</v>
      </c>
      <c r="B94" s="163" t="s">
        <v>212</v>
      </c>
      <c r="C94" s="163" t="s">
        <v>738</v>
      </c>
      <c r="D94" s="163" t="s">
        <v>143</v>
      </c>
      <c r="E94" s="163" t="s">
        <v>148</v>
      </c>
      <c r="F94" s="341" t="s">
        <v>739</v>
      </c>
      <c r="G94" s="163"/>
      <c r="H94" s="163"/>
      <c r="I94" s="161">
        <v>30000</v>
      </c>
      <c r="J94" s="161"/>
    </row>
    <row r="95" spans="1:10" x14ac:dyDescent="0.2">
      <c r="A95" s="183" t="s">
        <v>575</v>
      </c>
      <c r="B95" s="183" t="s">
        <v>444</v>
      </c>
      <c r="C95" s="183" t="s">
        <v>745</v>
      </c>
      <c r="D95" s="183" t="s">
        <v>143</v>
      </c>
      <c r="E95" s="183" t="s">
        <v>61</v>
      </c>
      <c r="F95" s="342">
        <v>2013</v>
      </c>
      <c r="G95" s="126">
        <v>41426</v>
      </c>
      <c r="H95" s="126">
        <v>41426</v>
      </c>
      <c r="I95" s="124">
        <v>94839</v>
      </c>
      <c r="J95" s="161"/>
    </row>
    <row r="96" spans="1:10" x14ac:dyDescent="0.2">
      <c r="A96" s="163" t="s">
        <v>575</v>
      </c>
      <c r="B96" s="163" t="s">
        <v>58</v>
      </c>
      <c r="C96" s="163" t="s">
        <v>754</v>
      </c>
      <c r="D96" s="163" t="s">
        <v>214</v>
      </c>
      <c r="E96" s="163" t="s">
        <v>61</v>
      </c>
      <c r="F96" s="341"/>
      <c r="G96" s="163"/>
      <c r="H96" s="163"/>
      <c r="I96" s="161">
        <v>140000</v>
      </c>
      <c r="J96" s="161"/>
    </row>
    <row r="97" spans="1:10" x14ac:dyDescent="0.2">
      <c r="A97" s="163" t="s">
        <v>575</v>
      </c>
      <c r="B97" s="163" t="s">
        <v>58</v>
      </c>
      <c r="C97" s="163" t="s">
        <v>764</v>
      </c>
      <c r="D97" s="163" t="s">
        <v>214</v>
      </c>
      <c r="E97" s="163" t="s">
        <v>61</v>
      </c>
      <c r="F97" s="341"/>
      <c r="G97" s="163"/>
      <c r="H97" s="163"/>
      <c r="I97" s="161">
        <v>15000</v>
      </c>
      <c r="J97" s="161"/>
    </row>
    <row r="98" spans="1:10" x14ac:dyDescent="0.2">
      <c r="A98" s="163" t="s">
        <v>575</v>
      </c>
      <c r="B98" s="163" t="s">
        <v>58</v>
      </c>
      <c r="C98" s="163" t="s">
        <v>770</v>
      </c>
      <c r="D98" s="163" t="s">
        <v>143</v>
      </c>
      <c r="E98" s="163" t="s">
        <v>192</v>
      </c>
      <c r="F98" s="341" t="s">
        <v>772</v>
      </c>
      <c r="G98" s="163"/>
      <c r="H98" s="163"/>
      <c r="I98" s="161"/>
      <c r="J98" s="161"/>
    </row>
    <row r="99" spans="1:10" x14ac:dyDescent="0.2">
      <c r="A99" s="163" t="s">
        <v>575</v>
      </c>
      <c r="B99" s="163" t="s">
        <v>58</v>
      </c>
      <c r="C99" s="163" t="s">
        <v>781</v>
      </c>
      <c r="D99" s="163" t="s">
        <v>214</v>
      </c>
      <c r="E99" s="206" t="s">
        <v>61</v>
      </c>
      <c r="F99" s="341" t="s">
        <v>782</v>
      </c>
      <c r="G99" s="164">
        <v>43773</v>
      </c>
      <c r="H99" s="164">
        <v>43773</v>
      </c>
      <c r="I99" s="161">
        <v>333000</v>
      </c>
      <c r="J99" s="161"/>
    </row>
    <row r="100" spans="1:10" x14ac:dyDescent="0.2">
      <c r="A100" s="163" t="s">
        <v>575</v>
      </c>
      <c r="B100" s="163" t="s">
        <v>318</v>
      </c>
      <c r="C100" s="163" t="s">
        <v>792</v>
      </c>
      <c r="D100" s="163" t="s">
        <v>143</v>
      </c>
      <c r="E100" s="163" t="s">
        <v>148</v>
      </c>
      <c r="F100" s="341">
        <v>2025</v>
      </c>
      <c r="G100" s="164">
        <v>45809</v>
      </c>
      <c r="H100" s="163"/>
      <c r="I100" s="161">
        <f>3000000/5</f>
        <v>600000</v>
      </c>
      <c r="J100" s="161"/>
    </row>
    <row r="101" spans="1:10" x14ac:dyDescent="0.2">
      <c r="A101" s="163" t="s">
        <v>824</v>
      </c>
      <c r="B101" s="163" t="s">
        <v>825</v>
      </c>
      <c r="C101" s="163" t="s">
        <v>826</v>
      </c>
      <c r="D101" s="105" t="s">
        <v>60</v>
      </c>
      <c r="E101" s="163" t="s">
        <v>61</v>
      </c>
      <c r="F101" s="342"/>
      <c r="G101" s="105"/>
      <c r="H101" s="126">
        <v>45657</v>
      </c>
      <c r="I101" s="124">
        <v>85654</v>
      </c>
      <c r="J101" s="124"/>
    </row>
    <row r="102" spans="1:10" x14ac:dyDescent="0.2">
      <c r="A102" s="163" t="s">
        <v>810</v>
      </c>
      <c r="B102" s="163" t="s">
        <v>265</v>
      </c>
      <c r="C102" s="163" t="s">
        <v>811</v>
      </c>
      <c r="D102" s="163" t="s">
        <v>143</v>
      </c>
      <c r="E102" s="163" t="s">
        <v>61</v>
      </c>
      <c r="F102" s="341">
        <v>2019</v>
      </c>
      <c r="G102" s="164">
        <v>43646</v>
      </c>
      <c r="H102" s="164">
        <v>43646</v>
      </c>
      <c r="I102" s="161"/>
      <c r="J102" s="161"/>
    </row>
    <row r="103" spans="1:10" x14ac:dyDescent="0.2">
      <c r="A103" s="163" t="s">
        <v>810</v>
      </c>
      <c r="B103" s="163" t="s">
        <v>212</v>
      </c>
      <c r="C103" s="163" t="s">
        <v>817</v>
      </c>
      <c r="D103" s="163" t="s">
        <v>143</v>
      </c>
      <c r="E103" s="163" t="s">
        <v>61</v>
      </c>
      <c r="F103" s="341"/>
      <c r="G103" s="164">
        <v>45183</v>
      </c>
      <c r="H103" s="164">
        <v>45183</v>
      </c>
      <c r="I103" s="161"/>
      <c r="J103" s="161"/>
    </row>
    <row r="104" spans="1:10" x14ac:dyDescent="0.2">
      <c r="A104" s="163" t="s">
        <v>810</v>
      </c>
      <c r="B104" s="163" t="s">
        <v>212</v>
      </c>
      <c r="C104" s="163" t="s">
        <v>817</v>
      </c>
      <c r="D104" s="163" t="s">
        <v>71</v>
      </c>
      <c r="E104" s="163" t="s">
        <v>148</v>
      </c>
      <c r="F104" s="341"/>
      <c r="G104" s="164">
        <v>45777</v>
      </c>
      <c r="H104" s="164">
        <v>45777</v>
      </c>
      <c r="I104" s="161"/>
      <c r="J104" s="161"/>
    </row>
    <row r="105" spans="1:10" x14ac:dyDescent="0.2">
      <c r="A105" s="163" t="s">
        <v>839</v>
      </c>
      <c r="B105" s="163" t="s">
        <v>58</v>
      </c>
      <c r="C105" s="163" t="s">
        <v>840</v>
      </c>
      <c r="D105" s="163" t="s">
        <v>143</v>
      </c>
      <c r="E105" s="163" t="s">
        <v>192</v>
      </c>
      <c r="F105" s="341"/>
      <c r="G105" s="163"/>
      <c r="H105" s="163"/>
      <c r="I105" s="161"/>
      <c r="J105" s="161"/>
    </row>
    <row r="106" spans="1:10" x14ac:dyDescent="0.2">
      <c r="A106" s="163" t="s">
        <v>847</v>
      </c>
      <c r="B106" s="163" t="s">
        <v>444</v>
      </c>
      <c r="C106" s="163" t="s">
        <v>802</v>
      </c>
      <c r="D106" s="163" t="s">
        <v>143</v>
      </c>
      <c r="E106" s="163" t="s">
        <v>626</v>
      </c>
      <c r="F106" s="341"/>
      <c r="G106" s="163"/>
      <c r="H106" s="163"/>
      <c r="I106" s="161">
        <v>60000</v>
      </c>
      <c r="J106" s="161"/>
    </row>
    <row r="107" spans="1:10" x14ac:dyDescent="0.2">
      <c r="A107" s="163"/>
      <c r="B107" s="163"/>
      <c r="C107" s="163"/>
      <c r="D107" s="163"/>
      <c r="E107"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F206" workbookViewId="0">
      <selection activeCell="A237" sqref="A237:XFD238"/>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1143</v>
      </c>
      <c r="B3" s="332" t="s">
        <v>1144</v>
      </c>
      <c r="C3" s="330" t="s">
        <v>1145</v>
      </c>
      <c r="D3" s="333"/>
      <c r="E3" s="333"/>
      <c r="F3" s="333"/>
      <c r="G3" s="333"/>
      <c r="H3" s="333"/>
      <c r="I3" s="333"/>
      <c r="J3" s="333"/>
      <c r="K3" s="333"/>
      <c r="L3" s="333"/>
      <c r="M3" s="333"/>
      <c r="N3" s="333"/>
      <c r="O3" s="333"/>
      <c r="P3" s="333"/>
      <c r="Q3" s="333">
        <v>1873</v>
      </c>
      <c r="R3" s="333">
        <v>4579</v>
      </c>
    </row>
    <row r="4" spans="1:18" x14ac:dyDescent="0.2">
      <c r="A4" s="332"/>
      <c r="B4" s="332" t="s">
        <v>940</v>
      </c>
      <c r="C4" s="330" t="s">
        <v>1146</v>
      </c>
      <c r="D4" s="333"/>
      <c r="E4" s="333"/>
      <c r="F4" s="333"/>
      <c r="G4" s="333"/>
      <c r="H4" s="333"/>
      <c r="I4" s="333"/>
      <c r="J4" s="333"/>
      <c r="K4" s="333"/>
      <c r="L4" s="333"/>
      <c r="M4" s="333"/>
      <c r="N4" s="333"/>
      <c r="O4" s="333"/>
      <c r="P4" s="333"/>
      <c r="Q4" s="333"/>
      <c r="R4" s="333">
        <v>618</v>
      </c>
    </row>
    <row r="5" spans="1:18" x14ac:dyDescent="0.2">
      <c r="A5" s="332"/>
      <c r="B5" s="332" t="s">
        <v>1147</v>
      </c>
      <c r="C5" s="330" t="s">
        <v>1148</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1149</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1150</v>
      </c>
      <c r="C7" s="330" t="s">
        <v>1151</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1152</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1153</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1154</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1155</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1156</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1157</v>
      </c>
      <c r="D13" s="333"/>
      <c r="E13" s="333"/>
      <c r="F13" s="333"/>
      <c r="G13" s="333"/>
      <c r="H13" s="333"/>
      <c r="I13" s="333"/>
      <c r="J13" s="333"/>
      <c r="K13" s="333"/>
      <c r="L13" s="333"/>
      <c r="M13" s="333"/>
      <c r="N13" s="333"/>
      <c r="O13" s="333"/>
      <c r="P13" s="333">
        <v>2</v>
      </c>
      <c r="Q13" s="333">
        <v>2</v>
      </c>
      <c r="R13" s="333">
        <v>3</v>
      </c>
    </row>
    <row r="14" spans="1:18" x14ac:dyDescent="0.2">
      <c r="A14" s="332" t="s">
        <v>1158</v>
      </c>
      <c r="B14" s="332" t="s">
        <v>1159</v>
      </c>
      <c r="C14" s="330" t="s">
        <v>1160</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1161</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1162</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1163</v>
      </c>
      <c r="D17" s="333"/>
      <c r="E17" s="333"/>
      <c r="F17" s="333"/>
      <c r="G17" s="333"/>
      <c r="H17" s="333"/>
      <c r="I17" s="333"/>
      <c r="J17" s="333"/>
      <c r="K17" s="333"/>
      <c r="L17" s="333"/>
      <c r="M17" s="333">
        <v>2</v>
      </c>
      <c r="N17" s="333"/>
      <c r="O17" s="333"/>
      <c r="P17" s="333"/>
      <c r="Q17" s="333"/>
      <c r="R17" s="333"/>
    </row>
    <row r="18" spans="1:18" x14ac:dyDescent="0.2">
      <c r="A18" s="332"/>
      <c r="B18" s="332"/>
      <c r="C18" s="330" t="s">
        <v>1164</v>
      </c>
      <c r="D18" s="333"/>
      <c r="E18" s="333"/>
      <c r="F18" s="333"/>
      <c r="G18" s="333"/>
      <c r="H18" s="333"/>
      <c r="I18" s="333"/>
      <c r="J18" s="333"/>
      <c r="K18" s="333"/>
      <c r="L18" s="333"/>
      <c r="M18" s="333"/>
      <c r="N18" s="333"/>
      <c r="O18" s="333"/>
      <c r="P18" s="333"/>
      <c r="Q18" s="333"/>
      <c r="R18" s="333">
        <v>47</v>
      </c>
    </row>
    <row r="19" spans="1:18" x14ac:dyDescent="0.2">
      <c r="A19" s="332"/>
      <c r="B19" s="332"/>
      <c r="C19" s="330" t="s">
        <v>1165</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1166</v>
      </c>
      <c r="D20" s="333"/>
      <c r="E20" s="333"/>
      <c r="F20" s="333"/>
      <c r="G20" s="333"/>
      <c r="H20" s="333"/>
      <c r="I20" s="333"/>
      <c r="J20" s="333"/>
      <c r="K20" s="333"/>
      <c r="L20" s="333"/>
      <c r="M20" s="333"/>
      <c r="N20" s="333"/>
      <c r="O20" s="333"/>
      <c r="P20" s="333"/>
      <c r="Q20" s="333"/>
      <c r="R20" s="333">
        <v>8498</v>
      </c>
    </row>
    <row r="21" spans="1:18" x14ac:dyDescent="0.2">
      <c r="A21" s="332"/>
      <c r="B21" s="332"/>
      <c r="C21" s="330" t="s">
        <v>1167</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1168</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1169</v>
      </c>
      <c r="B23" s="332" t="s">
        <v>1144</v>
      </c>
      <c r="C23" s="330" t="s">
        <v>1170</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1171</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1172</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1173</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1174</v>
      </c>
      <c r="D27" s="333"/>
      <c r="E27" s="333"/>
      <c r="F27" s="333"/>
      <c r="G27" s="333"/>
      <c r="H27" s="333"/>
      <c r="I27" s="333"/>
      <c r="J27" s="333">
        <v>189</v>
      </c>
      <c r="K27" s="333"/>
      <c r="L27" s="333"/>
      <c r="M27" s="333"/>
      <c r="N27" s="333"/>
      <c r="O27" s="333"/>
      <c r="P27" s="333"/>
      <c r="Q27" s="333"/>
      <c r="R27" s="333"/>
    </row>
    <row r="28" spans="1:18" x14ac:dyDescent="0.2">
      <c r="A28" s="332"/>
      <c r="B28" s="332"/>
      <c r="C28" s="330" t="s">
        <v>1175</v>
      </c>
      <c r="D28" s="333"/>
      <c r="E28" s="333"/>
      <c r="F28" s="333"/>
      <c r="G28" s="333"/>
      <c r="H28" s="333"/>
      <c r="I28" s="333"/>
      <c r="J28" s="333"/>
      <c r="K28" s="333"/>
      <c r="L28" s="333"/>
      <c r="M28" s="333"/>
      <c r="N28" s="333"/>
      <c r="O28" s="333"/>
      <c r="P28" s="333"/>
      <c r="Q28" s="333">
        <v>1</v>
      </c>
      <c r="R28" s="333">
        <v>2</v>
      </c>
    </row>
    <row r="29" spans="1:18" x14ac:dyDescent="0.2">
      <c r="A29" s="332"/>
      <c r="B29" s="332"/>
      <c r="C29" s="330" t="s">
        <v>1176</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1177</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1178</v>
      </c>
      <c r="D31" s="333"/>
      <c r="E31" s="333"/>
      <c r="F31" s="333"/>
      <c r="G31" s="333"/>
      <c r="H31" s="333"/>
      <c r="I31" s="333"/>
      <c r="J31" s="333"/>
      <c r="K31" s="333"/>
      <c r="L31" s="333"/>
      <c r="M31" s="333"/>
      <c r="N31" s="333"/>
      <c r="O31" s="333"/>
      <c r="P31" s="333"/>
      <c r="Q31" s="333">
        <v>8</v>
      </c>
      <c r="R31" s="333">
        <v>14</v>
      </c>
    </row>
    <row r="32" spans="1:18" x14ac:dyDescent="0.2">
      <c r="A32" s="332"/>
      <c r="B32" s="332" t="s">
        <v>1119</v>
      </c>
      <c r="C32" s="330" t="s">
        <v>1120</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1121</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1122</v>
      </c>
      <c r="D34" s="333"/>
      <c r="E34" s="333"/>
      <c r="F34" s="333"/>
      <c r="G34" s="333"/>
      <c r="H34" s="333"/>
      <c r="I34" s="333"/>
      <c r="J34" s="333"/>
      <c r="K34" s="333"/>
      <c r="L34" s="333"/>
      <c r="M34" s="333"/>
      <c r="N34" s="333"/>
      <c r="O34" s="333"/>
      <c r="P34" s="333"/>
      <c r="Q34" s="333"/>
      <c r="R34" s="333">
        <v>13349</v>
      </c>
    </row>
    <row r="35" spans="1:18" x14ac:dyDescent="0.2">
      <c r="A35" s="332"/>
      <c r="B35" s="332"/>
      <c r="C35" s="330" t="s">
        <v>1123</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1124</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1125</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1126</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1127</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1128</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1129</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1085</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1087</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1088</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1090</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1092</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1093</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1095</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1096</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1097</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1099</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1100</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1101</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1102</v>
      </c>
      <c r="D54" s="333"/>
      <c r="E54" s="333"/>
      <c r="F54" s="333"/>
      <c r="G54" s="333"/>
      <c r="H54" s="333"/>
      <c r="I54" s="333"/>
      <c r="J54" s="333"/>
      <c r="K54" s="333"/>
      <c r="L54" s="333"/>
      <c r="M54" s="333"/>
      <c r="N54" s="333"/>
      <c r="O54" s="333"/>
      <c r="P54" s="333"/>
      <c r="Q54" s="333"/>
      <c r="R54" s="333">
        <v>16</v>
      </c>
    </row>
    <row r="55" spans="1:18" x14ac:dyDescent="0.2">
      <c r="A55" s="332"/>
      <c r="B55" s="332"/>
      <c r="C55" s="330" t="s">
        <v>1103</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1105</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1106</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1107</v>
      </c>
      <c r="D58" s="333"/>
      <c r="E58" s="333"/>
      <c r="F58" s="333"/>
      <c r="G58" s="333"/>
      <c r="H58" s="333"/>
      <c r="I58" s="333"/>
      <c r="J58" s="333"/>
      <c r="K58" s="333"/>
      <c r="L58" s="333"/>
      <c r="M58" s="333"/>
      <c r="N58" s="333"/>
      <c r="O58" s="333"/>
      <c r="P58" s="333"/>
      <c r="Q58" s="333"/>
      <c r="R58" s="333">
        <v>3</v>
      </c>
    </row>
    <row r="59" spans="1:18" x14ac:dyDescent="0.2">
      <c r="A59" s="332"/>
      <c r="B59" s="332"/>
      <c r="C59" s="330" t="s">
        <v>1108</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1109</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1110</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1139</v>
      </c>
      <c r="C62" s="330" t="s">
        <v>1140</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1141</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1179</v>
      </c>
      <c r="C80" s="330" t="s">
        <v>1180</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1181</v>
      </c>
      <c r="D81" s="333"/>
      <c r="E81" s="333"/>
      <c r="F81" s="333"/>
      <c r="G81" s="333"/>
      <c r="H81" s="333"/>
      <c r="I81" s="333"/>
      <c r="J81" s="333"/>
      <c r="K81" s="333"/>
      <c r="L81" s="333"/>
      <c r="M81" s="333"/>
      <c r="N81" s="333"/>
      <c r="O81" s="333"/>
      <c r="P81" s="333"/>
      <c r="Q81" s="333"/>
      <c r="R81" s="333">
        <v>1931</v>
      </c>
    </row>
    <row r="82" spans="1:18" x14ac:dyDescent="0.2">
      <c r="A82" s="332"/>
      <c r="B82" s="332"/>
      <c r="C82" s="330" t="s">
        <v>1182</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1183</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1184</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1185</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1186</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1187</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1188</v>
      </c>
      <c r="D108" s="333"/>
      <c r="E108" s="333"/>
      <c r="F108" s="333"/>
      <c r="G108" s="333"/>
      <c r="H108" s="333"/>
      <c r="I108" s="333"/>
      <c r="J108" s="333"/>
      <c r="K108" s="333"/>
      <c r="L108" s="333"/>
      <c r="M108" s="333"/>
      <c r="N108" s="333"/>
      <c r="O108" s="333"/>
      <c r="P108" s="333"/>
      <c r="Q108" s="333"/>
      <c r="R108" s="333">
        <v>395</v>
      </c>
    </row>
    <row r="109" spans="1:18" x14ac:dyDescent="0.2">
      <c r="A109" s="332"/>
      <c r="B109" s="332" t="s">
        <v>1189</v>
      </c>
      <c r="C109" s="330" t="s">
        <v>1190</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1191</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1192</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1193</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1194</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1195</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1196</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1197</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1198</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1199</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1200</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1201</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1202</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1203</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1204</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1205</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1206</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1207</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1208</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1209</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1210</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1211</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1212</v>
      </c>
      <c r="C143" s="330" t="s">
        <v>1213</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1214</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1215</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1216</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1217</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1218</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1219</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1220</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1221</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1222</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1223</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1224</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1225</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1226</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1227</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1228</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1229</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1139</v>
      </c>
      <c r="C160" s="330" t="s">
        <v>1230</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1231</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1232</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1233</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1234</v>
      </c>
      <c r="D164" s="333"/>
      <c r="E164" s="333"/>
      <c r="F164" s="333"/>
      <c r="G164" s="333"/>
      <c r="H164" s="333"/>
      <c r="I164" s="333"/>
      <c r="J164" s="333"/>
      <c r="K164" s="333"/>
      <c r="L164" s="333"/>
      <c r="M164" s="333"/>
      <c r="N164" s="333"/>
      <c r="O164" s="333"/>
      <c r="P164" s="333">
        <v>2</v>
      </c>
      <c r="Q164" s="333"/>
      <c r="R164" s="333"/>
    </row>
    <row r="165" spans="1:18" x14ac:dyDescent="0.2">
      <c r="A165" s="334" t="s">
        <v>1235</v>
      </c>
      <c r="B165" s="332" t="s">
        <v>934</v>
      </c>
      <c r="C165" s="330" t="s">
        <v>1236</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1237</v>
      </c>
      <c r="D166" s="333"/>
      <c r="E166" s="333"/>
      <c r="F166" s="333"/>
      <c r="G166" s="333"/>
      <c r="H166" s="333"/>
      <c r="I166" s="333"/>
      <c r="J166" s="333"/>
      <c r="K166" s="333"/>
      <c r="L166" s="333"/>
      <c r="M166" s="333"/>
      <c r="N166" s="333"/>
      <c r="O166" s="333"/>
      <c r="P166" s="333"/>
      <c r="Q166" s="333"/>
      <c r="R166" s="333">
        <v>13</v>
      </c>
    </row>
    <row r="167" spans="1:18" x14ac:dyDescent="0.2">
      <c r="A167" s="332"/>
      <c r="B167" s="332" t="s">
        <v>1238</v>
      </c>
      <c r="C167" s="330" t="s">
        <v>1239</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1240</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1241</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1242</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1243</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1244</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1245</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1246</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1247</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1248</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1249</v>
      </c>
      <c r="B177" s="332" t="s">
        <v>399</v>
      </c>
      <c r="C177" s="330" t="s">
        <v>1250</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1251</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1159</v>
      </c>
      <c r="C179" s="330" t="s">
        <v>1252</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1253</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1254</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1255</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1147</v>
      </c>
      <c r="C184" s="330" t="s">
        <v>1256</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1257</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1258</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1259</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1260</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1261</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1168</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1262</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1209</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1263</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1264</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1119</v>
      </c>
      <c r="C195" s="330" t="s">
        <v>1265</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1266</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1267</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1268</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1269</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1119</v>
      </c>
      <c r="C200" s="330" t="s">
        <v>1270</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1271</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1272</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1273</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1274</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1275</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1276</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1139</v>
      </c>
      <c r="C226" s="330" t="s">
        <v>1277</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1278</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1279</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1280</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1281</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1282</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1150</v>
      </c>
      <c r="C232" s="330" t="s">
        <v>1283</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1284</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1285</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1286</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1287</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1288</v>
      </c>
      <c r="C239" s="330" t="s">
        <v>1289</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1290</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1291</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1292</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1293</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1294</v>
      </c>
      <c r="D244" s="333"/>
      <c r="E244" s="333"/>
      <c r="F244" s="333"/>
      <c r="G244" s="333"/>
      <c r="H244" s="333"/>
      <c r="I244" s="333"/>
      <c r="J244" s="333"/>
      <c r="K244" s="333"/>
      <c r="L244" s="333"/>
      <c r="M244" s="333"/>
      <c r="N244" s="333"/>
      <c r="O244" s="333"/>
      <c r="P244" s="333"/>
      <c r="Q244" s="333"/>
      <c r="R244" s="333">
        <v>16</v>
      </c>
    </row>
    <row r="245" spans="1:18" x14ac:dyDescent="0.2">
      <c r="A245" s="332"/>
      <c r="B245" s="332" t="s">
        <v>1119</v>
      </c>
      <c r="C245" s="330" t="s">
        <v>1295</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1296</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1297</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1298</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1147</v>
      </c>
      <c r="C249" s="330" t="s">
        <v>1299</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1300</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1301</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1302</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1303</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1304</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1305</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1306</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1307</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1308</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A24" zoomScale="110" workbookViewId="0">
      <selection activeCell="E37" sqref="E37"/>
    </sheetView>
  </sheetViews>
  <sheetFormatPr baseColWidth="10" defaultColWidth="9" defaultRowHeight="16" outlineLevelCol="1" x14ac:dyDescent="0.2"/>
  <cols>
    <col min="1" max="1" width="10.33203125" bestFit="1" customWidth="1"/>
    <col min="2" max="2" width="10.1640625" bestFit="1" customWidth="1"/>
    <col min="3" max="3" width="37.6640625" customWidth="1"/>
    <col min="4" max="4" width="36.1640625" customWidth="1"/>
    <col min="5" max="6" width="10.16406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0.1640625" style="10" customWidth="1" outlineLevel="1"/>
    <col min="19" max="21" width="10.1640625" customWidth="1" outlineLevel="1"/>
    <col min="22" max="22" width="6.3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1085</v>
      </c>
      <c r="E4" s="304"/>
      <c r="F4" s="305" t="s">
        <v>1086</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1087</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1088</v>
      </c>
      <c r="E6" s="304"/>
      <c r="F6" s="309" t="s">
        <v>1089</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1090</v>
      </c>
      <c r="E7" s="308"/>
      <c r="F7" s="309" t="s">
        <v>1091</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1092</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1093</v>
      </c>
      <c r="E9" s="64"/>
      <c r="F9" s="309" t="s">
        <v>1094</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1095</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1096</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1097</v>
      </c>
      <c r="E12" s="315"/>
      <c r="F12" s="309" t="s">
        <v>1098</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1099</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1100</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1101</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1102</v>
      </c>
      <c r="E16" s="320"/>
      <c r="F16" s="58"/>
      <c r="G16" s="58"/>
      <c r="H16" s="58"/>
      <c r="I16" s="58"/>
      <c r="J16" s="58"/>
      <c r="K16" s="58"/>
      <c r="L16" s="58"/>
      <c r="M16" s="58"/>
      <c r="N16" s="58"/>
      <c r="O16" s="58"/>
      <c r="P16" s="58"/>
      <c r="Q16" s="58"/>
      <c r="R16" s="58"/>
      <c r="S16" s="58">
        <v>16</v>
      </c>
    </row>
    <row r="17" spans="1:19" x14ac:dyDescent="0.2">
      <c r="A17" s="57"/>
      <c r="B17" s="57"/>
      <c r="C17" s="8" t="s">
        <v>653</v>
      </c>
      <c r="D17" s="8" t="s">
        <v>1103</v>
      </c>
      <c r="E17" s="64"/>
      <c r="F17" s="309" t="s">
        <v>1104</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1105</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1106</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1107</v>
      </c>
      <c r="E20" s="64"/>
      <c r="F20" s="58"/>
      <c r="G20" s="58"/>
      <c r="H20" s="58"/>
      <c r="I20" s="58"/>
      <c r="J20" s="58"/>
      <c r="K20" s="58"/>
      <c r="L20" s="58"/>
      <c r="M20" s="58"/>
      <c r="N20" s="58"/>
      <c r="O20" s="58"/>
      <c r="P20" s="58"/>
      <c r="Q20" s="58"/>
      <c r="R20" s="58"/>
      <c r="S20" s="58">
        <v>3</v>
      </c>
    </row>
    <row r="21" spans="1:19" x14ac:dyDescent="0.2">
      <c r="A21" s="57"/>
      <c r="B21" s="57"/>
      <c r="C21" s="318" t="s">
        <v>663</v>
      </c>
      <c r="D21" s="319" t="s">
        <v>1108</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1109</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1110</v>
      </c>
      <c r="E23" s="308"/>
      <c r="F23" s="309" t="s">
        <v>1091</v>
      </c>
      <c r="G23" s="58" t="s">
        <v>635</v>
      </c>
      <c r="H23" s="58"/>
      <c r="I23" s="58"/>
      <c r="J23" s="58"/>
      <c r="K23" s="58"/>
      <c r="L23" s="58"/>
      <c r="M23" s="58"/>
      <c r="N23" s="58"/>
      <c r="O23" s="58">
        <v>137</v>
      </c>
      <c r="P23" s="58">
        <v>1228</v>
      </c>
      <c r="Q23" s="58">
        <v>863</v>
      </c>
      <c r="R23" s="58">
        <v>1319</v>
      </c>
      <c r="S23" s="58">
        <v>1301</v>
      </c>
    </row>
    <row r="24" spans="1:19" x14ac:dyDescent="0.2">
      <c r="B24" s="57" t="s">
        <v>1139</v>
      </c>
      <c r="C24" s="307" t="s">
        <v>668</v>
      </c>
      <c r="D24" t="s">
        <v>1140</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1141</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1111</v>
      </c>
      <c r="C29" s="8"/>
      <c r="D29" s="8"/>
      <c r="E29" s="8"/>
      <c r="F29" s="8"/>
    </row>
    <row r="30" spans="1:19" x14ac:dyDescent="0.2">
      <c r="B30" s="319" t="s">
        <v>1112</v>
      </c>
      <c r="C30" s="319"/>
      <c r="D30" s="319"/>
      <c r="E30" s="319"/>
      <c r="F30" s="319"/>
    </row>
    <row r="31" spans="1:19" x14ac:dyDescent="0.2">
      <c r="B31" s="303" t="s">
        <v>1113</v>
      </c>
      <c r="C31" s="303"/>
      <c r="D31" s="304"/>
      <c r="E31" s="303"/>
      <c r="F31" s="303"/>
    </row>
    <row r="32" spans="1:19" x14ac:dyDescent="0.2">
      <c r="B32" s="314" t="s">
        <v>1114</v>
      </c>
      <c r="C32" s="314"/>
      <c r="D32" s="314"/>
      <c r="E32" s="314"/>
      <c r="F32" s="314"/>
    </row>
    <row r="33" spans="2:9" x14ac:dyDescent="0.2">
      <c r="B33" s="27" t="s">
        <v>1115</v>
      </c>
      <c r="C33" s="27"/>
      <c r="D33" s="27"/>
      <c r="E33" s="27"/>
      <c r="F33" s="27"/>
    </row>
    <row r="35" spans="2:9" x14ac:dyDescent="0.2">
      <c r="B35" s="321"/>
      <c r="C35" s="321"/>
      <c r="D35" s="321"/>
    </row>
    <row r="36" spans="2:9" x14ac:dyDescent="0.2">
      <c r="B36" t="s">
        <v>1116</v>
      </c>
    </row>
    <row r="38" spans="2:9" x14ac:dyDescent="0.2">
      <c r="B38" t="s">
        <v>1117</v>
      </c>
    </row>
    <row r="40" spans="2:9" x14ac:dyDescent="0.2">
      <c r="B40" t="s">
        <v>1118</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1119</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1131</v>
      </c>
      <c r="D4" t="s">
        <v>1120</v>
      </c>
      <c r="E4" s="58"/>
      <c r="F4" s="58"/>
      <c r="G4" s="58"/>
      <c r="H4" s="58"/>
      <c r="I4" s="58"/>
      <c r="J4" s="58"/>
      <c r="K4" s="58"/>
      <c r="L4" s="58"/>
      <c r="M4" s="58"/>
      <c r="N4" s="58"/>
      <c r="O4" s="58"/>
      <c r="P4" s="58"/>
      <c r="Q4" s="58">
        <v>9</v>
      </c>
      <c r="R4" s="58">
        <v>36</v>
      </c>
      <c r="S4" s="58">
        <v>215</v>
      </c>
      <c r="U4" s="262" t="s">
        <v>1130</v>
      </c>
      <c r="V4" s="326">
        <f>SUMIF(B4:B13, "Douai ", R4:R13)</f>
        <v>47049</v>
      </c>
      <c r="W4" s="326">
        <f>SUMIF(B4:B13, "Douai ", S4:S13)</f>
        <v>71051</v>
      </c>
    </row>
    <row r="5" spans="1:23" x14ac:dyDescent="0.2">
      <c r="A5" s="57"/>
      <c r="B5" s="262" t="s">
        <v>1076</v>
      </c>
      <c r="C5" s="323" t="s">
        <v>1131</v>
      </c>
      <c r="D5" t="s">
        <v>1121</v>
      </c>
      <c r="E5" s="58"/>
      <c r="F5" s="58"/>
      <c r="G5" s="58"/>
      <c r="H5" s="58"/>
      <c r="I5" s="58"/>
      <c r="J5" s="58"/>
      <c r="K5" s="58"/>
      <c r="L5" s="58"/>
      <c r="M5" s="58"/>
      <c r="N5" s="58"/>
      <c r="O5" s="58"/>
      <c r="P5" s="58"/>
      <c r="Q5" s="58">
        <v>681</v>
      </c>
      <c r="R5" s="58">
        <v>3578</v>
      </c>
      <c r="S5" s="58">
        <v>4081</v>
      </c>
      <c r="U5" s="262" t="s">
        <v>1134</v>
      </c>
      <c r="V5" s="326">
        <f>SUMIF(B4:B13, "Batilly", R4:R13)</f>
        <v>1770</v>
      </c>
      <c r="W5" s="326">
        <f>SUMIF(B4:B13, "Batilly", S4:S13)</f>
        <v>2117</v>
      </c>
    </row>
    <row r="6" spans="1:23" x14ac:dyDescent="0.2">
      <c r="A6" s="57"/>
      <c r="B6" s="262" t="s">
        <v>1130</v>
      </c>
      <c r="C6" s="262" t="s">
        <v>1131</v>
      </c>
      <c r="D6" t="s">
        <v>1122</v>
      </c>
      <c r="E6" s="58"/>
      <c r="F6" s="58"/>
      <c r="G6" s="58"/>
      <c r="H6" s="58"/>
      <c r="I6" s="58"/>
      <c r="J6" s="58"/>
      <c r="K6" s="58"/>
      <c r="L6" s="58"/>
      <c r="M6" s="58"/>
      <c r="N6" s="58"/>
      <c r="O6" s="58"/>
      <c r="P6" s="58"/>
      <c r="Q6" s="58"/>
      <c r="R6" s="58"/>
      <c r="S6" s="58">
        <v>13349</v>
      </c>
      <c r="U6" s="262" t="s">
        <v>1137</v>
      </c>
      <c r="V6" s="326">
        <f>SUMIF(B4:B13, "Flins", R4:R13)</f>
        <v>18174</v>
      </c>
      <c r="W6" s="326">
        <f>SUMIF(B4:B13, "Flins", S4:S13)</f>
        <v>5005</v>
      </c>
    </row>
    <row r="7" spans="1:23" x14ac:dyDescent="0.2">
      <c r="A7" s="57"/>
      <c r="B7" s="262" t="s">
        <v>1076</v>
      </c>
      <c r="C7" s="262" t="s">
        <v>1071</v>
      </c>
      <c r="D7" t="s">
        <v>1123</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1133</v>
      </c>
      <c r="V7" s="326">
        <f>SUMIF(B5:B14, "Sandouville", R5:R14)</f>
        <v>12</v>
      </c>
      <c r="W7" s="326">
        <f>SUMIF(B5:B14, "Sandouville", S5:S14)</f>
        <v>615</v>
      </c>
    </row>
    <row r="8" spans="1:23" x14ac:dyDescent="0.2">
      <c r="A8" s="57"/>
      <c r="B8" s="262" t="s">
        <v>1076</v>
      </c>
      <c r="C8" s="262" t="s">
        <v>1071</v>
      </c>
      <c r="D8" t="s">
        <v>1124</v>
      </c>
      <c r="E8" s="58"/>
      <c r="F8" s="58"/>
      <c r="G8" s="58"/>
      <c r="H8" s="58"/>
      <c r="I8" s="58"/>
      <c r="J8" s="58"/>
      <c r="K8" s="58"/>
      <c r="L8" s="58"/>
      <c r="M8" s="58"/>
      <c r="N8" s="58"/>
      <c r="O8" s="58"/>
      <c r="P8" s="58"/>
      <c r="Q8" s="58"/>
      <c r="R8" s="58">
        <v>959</v>
      </c>
      <c r="S8" s="58">
        <v>1394</v>
      </c>
      <c r="U8" s="262"/>
      <c r="V8" s="262"/>
      <c r="W8" s="262"/>
    </row>
    <row r="9" spans="1:23" x14ac:dyDescent="0.2">
      <c r="A9" s="57"/>
      <c r="B9" s="262" t="s">
        <v>1134</v>
      </c>
      <c r="C9" s="324" t="s">
        <v>1135</v>
      </c>
      <c r="D9" t="s">
        <v>1125</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1130</v>
      </c>
      <c r="C10" s="323" t="s">
        <v>1131</v>
      </c>
      <c r="D10" t="s">
        <v>1126</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1130</v>
      </c>
      <c r="C11" s="324" t="s">
        <v>1136</v>
      </c>
      <c r="D11" t="s">
        <v>1127</v>
      </c>
      <c r="E11" s="58"/>
      <c r="F11" s="58"/>
      <c r="G11" s="58"/>
      <c r="H11" s="58"/>
      <c r="I11" s="58"/>
      <c r="J11" s="58"/>
      <c r="K11" s="58"/>
      <c r="L11" s="58"/>
      <c r="M11" s="58"/>
      <c r="N11" s="58"/>
      <c r="O11" s="58"/>
      <c r="P11" s="58"/>
      <c r="Q11" s="58"/>
      <c r="R11" s="58">
        <v>31</v>
      </c>
      <c r="S11" s="58">
        <v>22970</v>
      </c>
    </row>
    <row r="12" spans="1:23" x14ac:dyDescent="0.2">
      <c r="A12" s="57"/>
      <c r="B12" s="262" t="s">
        <v>1133</v>
      </c>
      <c r="C12" s="324" t="s">
        <v>1132</v>
      </c>
      <c r="D12" t="s">
        <v>1128</v>
      </c>
      <c r="E12" s="58"/>
      <c r="F12" s="58"/>
      <c r="G12" s="58"/>
      <c r="H12" s="58"/>
      <c r="I12" s="58"/>
      <c r="J12" s="58"/>
      <c r="K12" s="58"/>
      <c r="L12" s="58"/>
      <c r="M12" s="58"/>
      <c r="N12" s="58"/>
      <c r="O12" s="58"/>
      <c r="P12" s="58"/>
      <c r="Q12" s="58"/>
      <c r="R12" s="58">
        <v>12</v>
      </c>
      <c r="S12" s="58">
        <v>615</v>
      </c>
    </row>
    <row r="13" spans="1:23" x14ac:dyDescent="0.2">
      <c r="A13" s="57"/>
      <c r="B13" s="262" t="s">
        <v>1137</v>
      </c>
      <c r="C13" s="325" t="s">
        <v>1136</v>
      </c>
      <c r="D13" t="s">
        <v>1129</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1136</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2.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81AB9E-9F28-4A8F-99EF-C45B15DD4F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2025-10-01T17:47:32Z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