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benjamin_mcwilliams/Documents/bruegel/data_new/WORKING/INDUSTRY/tuone_v6/reconcile/storage/input/"/>
    </mc:Choice>
  </mc:AlternateContent>
  <xr:revisionPtr revIDLastSave="0" documentId="13_ncr:1_{3B2A5E06-CEB2-3844-8D8E-FD34168F8096}" xr6:coauthVersionLast="47" xr6:coauthVersionMax="47" xr10:uidLastSave="{00000000-0000-0000-0000-000000000000}"/>
  <bookViews>
    <workbookView xWindow="0" yWindow="760" windowWidth="29040" windowHeight="16440" activeTab="1" xr2:uid="{BCDF9C02-A93F-4FDD-BCB7-C0839095CF07}"/>
  </bookViews>
  <sheets>
    <sheet name="May_2025" sheetId="3" r:id="rId1"/>
    <sheet name="MA_2025_SM" sheetId="10" r:id="rId2"/>
    <sheet name="checks" sheetId="8" r:id="rId3"/>
    <sheet name="BMW" sheetId="4" r:id="rId4"/>
    <sheet name="Audi" sheetId="5" r:id="rId5"/>
    <sheet name="Mercedes" sheetId="7" r:id="rId6"/>
    <sheet name="Stellantis" sheetId="9" r:id="rId7"/>
    <sheet name="April_2025" sheetId="2" r:id="rId8"/>
  </sheets>
  <definedNames>
    <definedName name="_xlnm._FilterDatabase" localSheetId="7" hidden="1">April_2025!$A$1:$BN$94</definedName>
    <definedName name="_xlnm._FilterDatabase" localSheetId="1" hidden="1">MA_2025_SM!$A$1:$BN$108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7" i="10" l="1"/>
  <c r="B107" i="10" s="1"/>
  <c r="C108" i="10"/>
  <c r="B108" i="10" s="1"/>
  <c r="C106" i="10"/>
  <c r="B106" i="10" s="1"/>
  <c r="C101" i="10"/>
  <c r="B101" i="10" s="1"/>
  <c r="C91" i="10"/>
  <c r="B91" i="10" s="1"/>
  <c r="C78" i="10"/>
  <c r="B78" i="10" s="1"/>
  <c r="C79" i="10"/>
  <c r="B79" i="10" s="1"/>
  <c r="C96" i="10"/>
  <c r="B96" i="10" s="1"/>
  <c r="C82" i="10"/>
  <c r="B82" i="10" s="1"/>
  <c r="C83" i="10"/>
  <c r="B83" i="10" s="1"/>
  <c r="C81" i="10"/>
  <c r="C80" i="10"/>
  <c r="B80" i="10" s="1"/>
  <c r="C77" i="10"/>
  <c r="B77" i="10" s="1"/>
  <c r="C76" i="10"/>
  <c r="B76" i="10" s="1"/>
  <c r="C75" i="10"/>
  <c r="B75" i="10" s="1"/>
  <c r="C72" i="10"/>
  <c r="B72" i="10" s="1"/>
  <c r="C71" i="10"/>
  <c r="B71" i="10" s="1"/>
  <c r="C69" i="10"/>
  <c r="B69" i="10" s="1"/>
  <c r="C68" i="10"/>
  <c r="B68" i="10" s="1"/>
  <c r="C59" i="10"/>
  <c r="B59" i="10" s="1"/>
  <c r="C58" i="10"/>
  <c r="B58" i="10" s="1"/>
  <c r="C57" i="10"/>
  <c r="B57" i="10" s="1"/>
  <c r="C56" i="10"/>
  <c r="B56" i="10" s="1"/>
  <c r="C55" i="10"/>
  <c r="B55" i="10" s="1"/>
  <c r="C51" i="10"/>
  <c r="B51" i="10" s="1"/>
  <c r="C52" i="10"/>
  <c r="B52" i="10" s="1"/>
  <c r="C53" i="10"/>
  <c r="B53" i="10" s="1"/>
  <c r="C54" i="10"/>
  <c r="B54" i="10" s="1"/>
  <c r="C50" i="10"/>
  <c r="B50" i="10" s="1"/>
  <c r="C46" i="10"/>
  <c r="B46" i="10" s="1"/>
  <c r="C45" i="10"/>
  <c r="B45" i="10" s="1"/>
  <c r="C44" i="10"/>
  <c r="B44" i="10" s="1"/>
  <c r="B21" i="10"/>
  <c r="C23" i="10"/>
  <c r="B23" i="10" s="1"/>
  <c r="C22" i="10"/>
  <c r="B22" i="10" s="1"/>
  <c r="C17" i="10"/>
  <c r="B17" i="10" s="1"/>
  <c r="C16" i="10"/>
  <c r="B16" i="10" s="1"/>
  <c r="C12" i="10"/>
  <c r="B12" i="10" s="1"/>
  <c r="C11" i="10"/>
  <c r="B11" i="10" s="1"/>
  <c r="C6" i="10"/>
  <c r="B6" i="10" s="1"/>
  <c r="C7" i="10"/>
  <c r="B7" i="10" s="1"/>
  <c r="AQ96" i="10"/>
  <c r="AL89" i="10"/>
  <c r="AL78" i="10"/>
  <c r="AL77" i="10"/>
  <c r="AL69" i="10"/>
  <c r="AQ68" i="10"/>
  <c r="AQ44" i="10"/>
  <c r="AQ11" i="10"/>
  <c r="AQ12" i="10" s="1"/>
  <c r="AQ6" i="10"/>
  <c r="AL2" i="10"/>
  <c r="AL89" i="3" l="1"/>
  <c r="AL77" i="3"/>
  <c r="AL78" i="3"/>
  <c r="E28" i="9"/>
  <c r="E25" i="9"/>
  <c r="E24" i="9"/>
  <c r="E23" i="9"/>
  <c r="E26" i="9" s="1"/>
  <c r="E23" i="7"/>
  <c r="I6" i="8"/>
  <c r="A26" i="7"/>
  <c r="E27" i="7"/>
  <c r="E28" i="7"/>
  <c r="E29" i="7"/>
  <c r="E26" i="7"/>
  <c r="D26" i="7"/>
  <c r="E25" i="7"/>
  <c r="E24" i="7"/>
  <c r="E18" i="5"/>
  <c r="E17" i="5"/>
  <c r="AQ96" i="3"/>
  <c r="AL69" i="3"/>
  <c r="AQ68" i="3"/>
  <c r="AQ44" i="3"/>
  <c r="E16" i="5"/>
  <c r="AL2" i="3"/>
  <c r="E79" i="4"/>
  <c r="E78" i="4"/>
  <c r="E77" i="4"/>
  <c r="E76" i="4"/>
  <c r="E75" i="4"/>
  <c r="F42" i="4"/>
  <c r="E42" i="4"/>
  <c r="E40" i="4"/>
  <c r="F40" i="4" s="1"/>
  <c r="E39" i="4"/>
  <c r="F39" i="4" s="1"/>
  <c r="E38" i="4"/>
  <c r="F38" i="4" s="1"/>
  <c r="E37" i="4"/>
  <c r="AQ11" i="3"/>
  <c r="AQ12" i="3" s="1"/>
  <c r="AQ6" i="3"/>
  <c r="AQ44" i="2"/>
  <c r="AL63" i="2"/>
  <c r="AQ62" i="2"/>
  <c r="AQ85" i="2"/>
  <c r="AQ25" i="2"/>
  <c r="AQ26" i="2" s="1"/>
  <c r="AQ20" i="2"/>
  <c r="E80" i="4" l="1"/>
  <c r="E41" i="4"/>
  <c r="E43" i="4" s="1"/>
  <c r="F37" i="4"/>
  <c r="F41" i="4" s="1"/>
  <c r="F4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Ugne Keliauskaite</author>
  </authors>
  <commentList>
    <comment ref="AL2" authorId="0" shapeId="0" xr:uid="{3DCBC5B6-7A07-4E54-A8F4-592662CE9FA2}">
      <text>
        <r>
          <rPr>
            <b/>
            <sz val="9"/>
            <color indexed="81"/>
            <rFont val="Tahoma"/>
            <family val="2"/>
          </rPr>
          <t>Ugne Keliauskaite:</t>
        </r>
        <r>
          <rPr>
            <sz val="9"/>
            <color indexed="81"/>
            <rFont val="Tahoma"/>
            <family val="2"/>
          </rPr>
          <t xml:space="preserve">
The vehicle plant began building electrified vehicles in 2016, with plug-in hybrid variants of
the BMW 7 Series and – later on – of the BMW 5 Series. By the end of 2020, they accounted
for over 8% of total production. The percentage of electrified vehicles is expected to increase
rapidly to around 50% by the mid-2020s.</t>
        </r>
      </text>
    </comment>
    <comment ref="AS2" authorId="0" shapeId="0" xr:uid="{B06620C8-A396-40ED-8A4A-4979659BE697}">
      <text>
        <r>
          <rPr>
            <b/>
            <sz val="9"/>
            <color indexed="81"/>
            <rFont val="Tahoma"/>
            <family val="2"/>
          </rPr>
          <t>Ugne Keliauskaite:</t>
        </r>
        <r>
          <rPr>
            <sz val="9"/>
            <color indexed="81"/>
            <rFont val="Tahoma"/>
            <family val="2"/>
          </rPr>
          <t xml:space="preserve">
deduced from EV volumes data</t>
        </r>
      </text>
    </comment>
    <comment ref="AQ4" authorId="0" shapeId="0" xr:uid="{BD505AB4-8DF7-4044-B35D-F3E8F050E292}">
      <text>
        <r>
          <rPr>
            <b/>
            <sz val="9"/>
            <color indexed="81"/>
            <rFont val="Tahoma"/>
            <family val="2"/>
          </rPr>
          <t>Ugne Keliauskaite:</t>
        </r>
        <r>
          <rPr>
            <sz val="9"/>
            <color indexed="81"/>
            <rFont val="Tahoma"/>
            <family val="2"/>
          </rPr>
          <t xml:space="preserve">
BMW sheet</t>
        </r>
      </text>
    </comment>
    <comment ref="H6" authorId="0" shapeId="0" xr:uid="{3D7400AB-2614-423D-BB82-013B421DF2C9}">
      <text>
        <r>
          <rPr>
            <b/>
            <sz val="9"/>
            <color indexed="81"/>
            <rFont val="Tahoma"/>
            <family val="2"/>
          </rPr>
          <t>Ugne Keliauskaite:</t>
        </r>
        <r>
          <rPr>
            <sz val="9"/>
            <color indexed="81"/>
            <rFont val="Tahoma"/>
            <family val="2"/>
          </rPr>
          <t xml:space="preserve">
2013-2022</t>
        </r>
      </text>
    </comment>
    <comment ref="H7" authorId="0" shapeId="0" xr:uid="{9D4E92B5-8C72-46BB-B8E5-60FF1D565D53}">
      <text>
        <r>
          <rPr>
            <b/>
            <sz val="9"/>
            <color indexed="81"/>
            <rFont val="Tahoma"/>
            <family val="2"/>
          </rPr>
          <t>Ugne Keliauskaite:</t>
        </r>
        <r>
          <rPr>
            <sz val="9"/>
            <color indexed="81"/>
            <rFont val="Tahoma"/>
            <family val="2"/>
          </rPr>
          <t xml:space="preserve">
that produced electric model (previous electic model discontinued)</t>
        </r>
      </text>
    </comment>
    <comment ref="AS8" authorId="0" shapeId="0" xr:uid="{39CA68B6-B862-4AF3-945A-68D3FD2FCB5E}">
      <text>
        <r>
          <rPr>
            <b/>
            <sz val="9"/>
            <color indexed="81"/>
            <rFont val="Tahoma"/>
            <family val="2"/>
          </rPr>
          <t>Ugne Keliauskaite:</t>
        </r>
        <r>
          <rPr>
            <sz val="9"/>
            <color indexed="81"/>
            <rFont val="Tahoma"/>
            <family val="2"/>
          </rPr>
          <t xml:space="preserve">
deduced from EV volumes data</t>
        </r>
      </text>
    </comment>
    <comment ref="L11" authorId="0" shapeId="0" xr:uid="{7668157C-0EB1-4E3E-B125-7459DCF06E0B}">
      <text>
        <r>
          <rPr>
            <b/>
            <sz val="9"/>
            <color indexed="81"/>
            <rFont val="Tahoma"/>
            <family val="2"/>
          </rPr>
          <t>Ugne Keliauskaite:</t>
        </r>
        <r>
          <rPr>
            <sz val="9"/>
            <color indexed="81"/>
            <rFont val="Tahoma"/>
            <family val="2"/>
          </rPr>
          <t xml:space="preserve">
1/3 of investment across 3 factories
By the end of 2022, the BMW Group will have invested a total of more than 1.6 billion euros in electric component production at its German locations in Dingolfing, Leipzig and Regensburg</t>
        </r>
      </text>
    </comment>
    <comment ref="L12" authorId="0" shapeId="0" xr:uid="{F49DB43A-FDF7-43D1-934B-D412D8A78546}">
      <text>
        <r>
          <rPr>
            <b/>
            <sz val="9"/>
            <color indexed="81"/>
            <rFont val="Tahoma"/>
            <family val="2"/>
          </rPr>
          <t>Ugne Keliauskaite:</t>
        </r>
        <r>
          <rPr>
            <sz val="9"/>
            <color indexed="81"/>
            <rFont val="Tahoma"/>
            <family val="2"/>
          </rPr>
          <t xml:space="preserve">
By the end of 2024, a total of around € 200 million will be channelled into the Regensburg and Wackersdorf locations,</t>
        </r>
      </text>
    </comment>
    <comment ref="AS13" authorId="0" shapeId="0" xr:uid="{23D02106-F987-49B9-AAE3-8172976F0C88}">
      <text>
        <r>
          <rPr>
            <b/>
            <sz val="9"/>
            <color indexed="81"/>
            <rFont val="Tahoma"/>
            <family val="2"/>
          </rPr>
          <t>Ugne Keliauskaite:</t>
        </r>
        <r>
          <rPr>
            <sz val="9"/>
            <color indexed="81"/>
            <rFont val="Tahoma"/>
            <family val="2"/>
          </rPr>
          <t xml:space="preserve">
deduced from EV volumes data</t>
        </r>
      </text>
    </comment>
    <comment ref="G14" authorId="0" shapeId="0" xr:uid="{048244DA-107F-452E-9469-1CDB56E81846}">
      <text>
        <r>
          <rPr>
            <b/>
            <sz val="9"/>
            <color indexed="81"/>
            <rFont val="Tahoma"/>
            <family val="2"/>
          </rPr>
          <t>Ugne Keliauskaite:</t>
        </r>
        <r>
          <rPr>
            <sz val="9"/>
            <color indexed="81"/>
            <rFont val="Tahoma"/>
            <family val="2"/>
          </rPr>
          <t xml:space="preserve">
Oxford</t>
        </r>
      </text>
    </comment>
    <comment ref="AG16" authorId="0" shapeId="0" xr:uid="{12E5B657-2A9C-45E5-9DD3-1C20E83EB209}">
      <text>
        <r>
          <rPr>
            <b/>
            <sz val="9"/>
            <color indexed="81"/>
            <rFont val="Tahoma"/>
            <family val="2"/>
          </rPr>
          <t>Ugne Keliauskaite:</t>
        </r>
        <r>
          <rPr>
            <sz val="9"/>
            <color indexed="81"/>
            <rFont val="Tahoma"/>
            <family val="2"/>
          </rPr>
          <t xml:space="preserve">
when deliveries of Specter began (only EV brand)</t>
        </r>
      </text>
    </comment>
    <comment ref="AS16" authorId="0" shapeId="0" xr:uid="{D41D92E4-4F47-406D-847E-A865010F8D95}">
      <text>
        <r>
          <rPr>
            <b/>
            <sz val="9"/>
            <color indexed="81"/>
            <rFont val="Tahoma"/>
            <family val="2"/>
          </rPr>
          <t>Ugne Keliauskaite:</t>
        </r>
        <r>
          <rPr>
            <sz val="9"/>
            <color indexed="81"/>
            <rFont val="Tahoma"/>
            <family val="2"/>
          </rPr>
          <t xml:space="preserve">
deduced from EV volumes data</t>
        </r>
      </text>
    </comment>
    <comment ref="AS21" authorId="0" shapeId="0" xr:uid="{E06A1253-8155-42C7-B5E3-655C3F597FB7}">
      <text>
        <r>
          <rPr>
            <b/>
            <sz val="9"/>
            <color indexed="81"/>
            <rFont val="Tahoma"/>
            <family val="2"/>
          </rPr>
          <t>Ugne Keliauskaite:</t>
        </r>
        <r>
          <rPr>
            <sz val="9"/>
            <color indexed="81"/>
            <rFont val="Tahoma"/>
            <family val="2"/>
          </rPr>
          <t xml:space="preserve">
2022 from EV volumes
</t>
        </r>
      </text>
    </comment>
    <comment ref="AS22" authorId="0" shapeId="0" xr:uid="{5C734E30-C4C0-4DFC-A1C8-BB4CEFD215E1}">
      <text>
        <r>
          <rPr>
            <b/>
            <sz val="9"/>
            <color indexed="81"/>
            <rFont val="Tahoma"/>
            <family val="2"/>
          </rPr>
          <t>Ugne Keliauskaite:</t>
        </r>
        <r>
          <rPr>
            <sz val="9"/>
            <color indexed="81"/>
            <rFont val="Tahoma"/>
            <family val="2"/>
          </rPr>
          <t xml:space="preserve">
EV volumes</t>
        </r>
      </text>
    </comment>
    <comment ref="AQ23" authorId="0" shapeId="0" xr:uid="{7736F4C5-FBDF-4CBE-AA2A-D30AC0487F42}">
      <text>
        <r>
          <rPr>
            <b/>
            <sz val="9"/>
            <color indexed="81"/>
            <rFont val="Tahoma"/>
            <family val="2"/>
          </rPr>
          <t>Ugne Keliauskaite:</t>
        </r>
        <r>
          <rPr>
            <sz val="9"/>
            <color indexed="81"/>
            <rFont val="Tahoma"/>
            <family val="2"/>
          </rPr>
          <t xml:space="preserve">
in 2024 sold
11,203 in 2023</t>
        </r>
      </text>
    </comment>
    <comment ref="AS23" authorId="0" shapeId="0" xr:uid="{D2B4E2D9-9FDD-4D9A-8B13-A1CFE2AA919D}">
      <text>
        <r>
          <rPr>
            <b/>
            <sz val="9"/>
            <color indexed="81"/>
            <rFont val="Tahoma"/>
            <family val="2"/>
          </rPr>
          <t>Ugne Keliauskaite:</t>
        </r>
        <r>
          <rPr>
            <sz val="9"/>
            <color indexed="81"/>
            <rFont val="Tahoma"/>
            <family val="2"/>
          </rPr>
          <t xml:space="preserve">
EV volumes</t>
        </r>
      </text>
    </comment>
    <comment ref="AS39" authorId="0" shapeId="0" xr:uid="{08144A15-B982-409C-A242-1DEFBB47C3FA}">
      <text>
        <r>
          <rPr>
            <b/>
            <sz val="9"/>
            <color indexed="81"/>
            <rFont val="Tahoma"/>
            <family val="2"/>
          </rPr>
          <t>Ugne Keliauskaite:</t>
        </r>
        <r>
          <rPr>
            <sz val="9"/>
            <color indexed="81"/>
            <rFont val="Tahoma"/>
            <family val="2"/>
          </rPr>
          <t xml:space="preserve">
EV volumes</t>
        </r>
      </text>
    </comment>
    <comment ref="AS41" authorId="0" shapeId="0" xr:uid="{9821E96B-0C92-44AF-AB57-4B22CC98D3FE}">
      <text>
        <r>
          <rPr>
            <b/>
            <sz val="9"/>
            <color indexed="81"/>
            <rFont val="Tahoma"/>
            <family val="2"/>
          </rPr>
          <t>Ugne Keliauskaite:</t>
        </r>
        <r>
          <rPr>
            <sz val="9"/>
            <color indexed="81"/>
            <rFont val="Tahoma"/>
            <family val="2"/>
          </rPr>
          <t xml:space="preserve">
EV volumes</t>
        </r>
      </text>
    </comment>
    <comment ref="AQ44" authorId="0" shapeId="0" xr:uid="{C5F77CC2-E514-4FE0-8415-15A7CE54013F}">
      <text>
        <r>
          <rPr>
            <b/>
            <sz val="9"/>
            <color indexed="81"/>
            <rFont val="Tahoma"/>
            <family val="2"/>
          </rPr>
          <t>Ugne Keliauskaite:</t>
        </r>
        <r>
          <rPr>
            <sz val="9"/>
            <color indexed="81"/>
            <rFont val="Tahoma"/>
            <family val="2"/>
          </rPr>
          <t xml:space="preserve">
2023: Tucson PHEV+ Kona electric EV</t>
        </r>
      </text>
    </comment>
    <comment ref="AS45" authorId="0" shapeId="0" xr:uid="{D2F8FEC4-F6D5-4E67-9963-C45255F0EDCD}">
      <text>
        <r>
          <rPr>
            <b/>
            <sz val="9"/>
            <color indexed="81"/>
            <rFont val="Tahoma"/>
            <family val="2"/>
          </rPr>
          <t>Ugne Keliauskaite:</t>
        </r>
        <r>
          <rPr>
            <sz val="9"/>
            <color indexed="81"/>
            <rFont val="Tahoma"/>
            <family val="2"/>
          </rPr>
          <t xml:space="preserve">
EV volumes in 2024</t>
        </r>
      </text>
    </comment>
    <comment ref="AS47" authorId="0" shapeId="0" xr:uid="{A8738119-BDD0-4B14-A0A9-BEDFF01DF60A}">
      <text>
        <r>
          <rPr>
            <b/>
            <sz val="9"/>
            <color indexed="81"/>
            <rFont val="Tahoma"/>
            <family val="2"/>
          </rPr>
          <t>Ugne Keliauskaite:</t>
        </r>
        <r>
          <rPr>
            <sz val="9"/>
            <color indexed="81"/>
            <rFont val="Tahoma"/>
            <family val="2"/>
          </rPr>
          <t xml:space="preserve">
EV volumes in 2024</t>
        </r>
      </text>
    </comment>
    <comment ref="AS48" authorId="0" shapeId="0" xr:uid="{555AD813-0366-4810-8FFE-1955B5E2FA30}">
      <text>
        <r>
          <rPr>
            <b/>
            <sz val="9"/>
            <color indexed="81"/>
            <rFont val="Tahoma"/>
            <family val="2"/>
          </rPr>
          <t>Ugne Keliauskaite:</t>
        </r>
        <r>
          <rPr>
            <sz val="9"/>
            <color indexed="81"/>
            <rFont val="Tahoma"/>
            <family val="2"/>
          </rPr>
          <t xml:space="preserve">
EV volumes in 2024</t>
        </r>
      </text>
    </comment>
    <comment ref="AS49" authorId="0" shapeId="0" xr:uid="{0A0D911B-AAB4-4922-B981-09BB5C6CA040}">
      <text>
        <r>
          <rPr>
            <b/>
            <sz val="9"/>
            <color indexed="81"/>
            <rFont val="Tahoma"/>
            <family val="2"/>
          </rPr>
          <t>Ugne Keliauskaite:</t>
        </r>
        <r>
          <rPr>
            <sz val="9"/>
            <color indexed="81"/>
            <rFont val="Tahoma"/>
            <family val="2"/>
          </rPr>
          <t xml:space="preserve">
EV volumes in 2024</t>
        </r>
      </text>
    </comment>
    <comment ref="AS50" authorId="0" shapeId="0" xr:uid="{65307698-94BD-4CC0-B3AC-1FADB95EFE09}">
      <text>
        <r>
          <rPr>
            <b/>
            <sz val="9"/>
            <color indexed="81"/>
            <rFont val="Tahoma"/>
            <family val="2"/>
          </rPr>
          <t>Ugne Keliauskaite:</t>
        </r>
        <r>
          <rPr>
            <sz val="9"/>
            <color indexed="81"/>
            <rFont val="Tahoma"/>
            <family val="2"/>
          </rPr>
          <t xml:space="preserve">
production in 2022 (from 2023 several Ludwigsfelde also will produce)
</t>
        </r>
      </text>
    </comment>
    <comment ref="AS52" authorId="0" shapeId="0" xr:uid="{56252C8A-0232-42C0-BFCB-2A46C216595F}">
      <text>
        <r>
          <rPr>
            <b/>
            <sz val="9"/>
            <color indexed="81"/>
            <rFont val="Tahoma"/>
            <family val="2"/>
          </rPr>
          <t>Ugne Keliauskaite:</t>
        </r>
        <r>
          <rPr>
            <sz val="9"/>
            <color indexed="81"/>
            <rFont val="Tahoma"/>
            <family val="2"/>
          </rPr>
          <t xml:space="preserve">
EV volumes in 2024</t>
        </r>
      </text>
    </comment>
    <comment ref="AS53" authorId="0" shapeId="0" xr:uid="{750A9E7C-FFA7-4CDE-9212-276813300F02}">
      <text>
        <r>
          <rPr>
            <b/>
            <sz val="9"/>
            <color indexed="81"/>
            <rFont val="Tahoma"/>
            <family val="2"/>
          </rPr>
          <t>Ugne Keliauskaite:</t>
        </r>
        <r>
          <rPr>
            <sz val="9"/>
            <color indexed="81"/>
            <rFont val="Tahoma"/>
            <family val="2"/>
          </rPr>
          <t xml:space="preserve">
EV volumes in 2024</t>
        </r>
      </text>
    </comment>
    <comment ref="AS54" authorId="0" shapeId="0" xr:uid="{0AB343A9-6188-4753-8932-0D742B16EB8D}">
      <text>
        <r>
          <rPr>
            <b/>
            <sz val="9"/>
            <color indexed="81"/>
            <rFont val="Tahoma"/>
            <family val="2"/>
          </rPr>
          <t>Ugne Keliauskaite:</t>
        </r>
        <r>
          <rPr>
            <sz val="9"/>
            <color indexed="81"/>
            <rFont val="Tahoma"/>
            <family val="2"/>
          </rPr>
          <t xml:space="preserve">
EV volumes in 2024</t>
        </r>
      </text>
    </comment>
    <comment ref="AS55" authorId="0" shapeId="0" xr:uid="{EF20B78F-E303-4234-9323-C10370B86CFD}">
      <text>
        <r>
          <rPr>
            <b/>
            <sz val="9"/>
            <color indexed="81"/>
            <rFont val="Tahoma"/>
            <family val="2"/>
          </rPr>
          <t>Ugne Keliauskaite:</t>
        </r>
        <r>
          <rPr>
            <sz val="9"/>
            <color indexed="81"/>
            <rFont val="Tahoma"/>
            <family val="2"/>
          </rPr>
          <t xml:space="preserve">
EV volumes in 2024</t>
        </r>
      </text>
    </comment>
    <comment ref="AS58" authorId="0" shapeId="0" xr:uid="{7A957786-5457-4923-8592-3C8FB3338B88}">
      <text>
        <r>
          <rPr>
            <b/>
            <sz val="9"/>
            <color indexed="81"/>
            <rFont val="Tahoma"/>
            <family val="2"/>
          </rPr>
          <t>Ugne Keliauskaite:</t>
        </r>
        <r>
          <rPr>
            <sz val="9"/>
            <color indexed="81"/>
            <rFont val="Tahoma"/>
            <family val="2"/>
          </rPr>
          <t xml:space="preserve">
EV volumes in 2024</t>
        </r>
      </text>
    </comment>
    <comment ref="AS60" authorId="0" shapeId="0" xr:uid="{29A42A49-5FDE-4859-8F2D-CBBB05721E2F}">
      <text>
        <r>
          <rPr>
            <b/>
            <sz val="9"/>
            <color indexed="81"/>
            <rFont val="Tahoma"/>
            <family val="2"/>
          </rPr>
          <t>Ugne Keliauskaite:</t>
        </r>
        <r>
          <rPr>
            <sz val="9"/>
            <color indexed="81"/>
            <rFont val="Tahoma"/>
            <family val="2"/>
          </rPr>
          <t xml:space="preserve">
EV volumes in 2018 (maximum capacity reached; in 2024 12,580)</t>
        </r>
      </text>
    </comment>
    <comment ref="AS62" authorId="0" shapeId="0" xr:uid="{CFAD4EED-CC60-44E4-8974-7D7FE4762743}">
      <text>
        <r>
          <rPr>
            <b/>
            <sz val="9"/>
            <color indexed="81"/>
            <rFont val="Tahoma"/>
            <family val="2"/>
          </rPr>
          <t>Ugne Keliauskaite:</t>
        </r>
        <r>
          <rPr>
            <sz val="9"/>
            <color indexed="81"/>
            <rFont val="Tahoma"/>
            <family val="2"/>
          </rPr>
          <t xml:space="preserve">
EV volumes in 2020 (maximum capacity reached; in 2024 14,156)</t>
        </r>
      </text>
    </comment>
    <comment ref="AS66" authorId="0" shapeId="0" xr:uid="{B6B2DB96-492D-4A8A-94E7-C32B626C2657}">
      <text>
        <r>
          <rPr>
            <b/>
            <sz val="9"/>
            <color indexed="81"/>
            <rFont val="Tahoma"/>
            <family val="2"/>
          </rPr>
          <t>Ugne Keliauskaite:</t>
        </r>
        <r>
          <rPr>
            <sz val="9"/>
            <color indexed="81"/>
            <rFont val="Tahoma"/>
            <family val="2"/>
          </rPr>
          <t xml:space="preserve">
EV volumes in 2021 (maximum capacity reached; in 2024 1,937)</t>
        </r>
      </text>
    </comment>
    <comment ref="AQ68" authorId="0" shapeId="0" xr:uid="{F2EF8EEB-7445-44E5-8CB1-D2E4FE42BF06}">
      <text>
        <r>
          <rPr>
            <b/>
            <sz val="9"/>
            <color indexed="81"/>
            <rFont val="Tahoma"/>
            <family val="2"/>
          </rPr>
          <t>Ugne Keliauskaite:</t>
        </r>
        <r>
          <rPr>
            <sz val="9"/>
            <color indexed="81"/>
            <rFont val="Tahoma"/>
            <family val="2"/>
          </rPr>
          <t xml:space="preserve">
Škoda Enyaq + Škoda Enyaq Coupé</t>
        </r>
      </text>
    </comment>
    <comment ref="AL69" authorId="0" shapeId="0" xr:uid="{9DEA1347-48D1-4EBB-BB3E-9DC63C254F5F}">
      <text>
        <r>
          <rPr>
            <b/>
            <sz val="9"/>
            <color indexed="81"/>
            <rFont val="Tahoma"/>
            <family val="2"/>
          </rPr>
          <t>Ugne Keliauskaite:</t>
        </r>
        <r>
          <rPr>
            <sz val="9"/>
            <color indexed="81"/>
            <rFont val="Tahoma"/>
            <family val="2"/>
          </rPr>
          <t xml:space="preserve">
365*600</t>
        </r>
      </text>
    </comment>
    <comment ref="AS71" authorId="0" shapeId="0" xr:uid="{07B29BCA-5056-4CDB-93FC-CA867F18513F}">
      <text>
        <r>
          <rPr>
            <b/>
            <sz val="9"/>
            <color indexed="81"/>
            <rFont val="Tahoma"/>
            <family val="2"/>
          </rPr>
          <t>Ugne Keliauskaite:</t>
        </r>
        <r>
          <rPr>
            <sz val="9"/>
            <color indexed="81"/>
            <rFont val="Tahoma"/>
            <family val="2"/>
          </rPr>
          <t xml:space="preserve">
EV volumes in 2020 (maximum capacity reached; in 2024 3,990)</t>
        </r>
      </text>
    </comment>
    <comment ref="AS75" authorId="0" shapeId="0" xr:uid="{2A2401AA-93BF-40B4-881B-60F1E04E388F}">
      <text>
        <r>
          <rPr>
            <b/>
            <sz val="9"/>
            <color indexed="81"/>
            <rFont val="Tahoma"/>
            <family val="2"/>
          </rPr>
          <t>Ugne Keliauskaite:</t>
        </r>
        <r>
          <rPr>
            <sz val="9"/>
            <color indexed="81"/>
            <rFont val="Tahoma"/>
            <family val="2"/>
          </rPr>
          <t xml:space="preserve">
EV volumes in 2022 (maximum capacity reached; in 2024 0)
citroen 0 previously, but in 2024 11,026</t>
        </r>
      </text>
    </comment>
    <comment ref="AS77" authorId="0" shapeId="0" xr:uid="{72560CCA-FA52-40C0-8541-9A4AA9C12C70}">
      <text>
        <r>
          <rPr>
            <b/>
            <sz val="9"/>
            <color indexed="81"/>
            <rFont val="Tahoma"/>
            <family val="2"/>
          </rPr>
          <t>Ugne Keliauskaite:</t>
        </r>
        <r>
          <rPr>
            <sz val="9"/>
            <color indexed="81"/>
            <rFont val="Tahoma"/>
            <family val="2"/>
          </rPr>
          <t xml:space="preserve">
2018 Vigo production from EV volumes</t>
        </r>
      </text>
    </comment>
    <comment ref="AK84" authorId="0" shapeId="0" xr:uid="{E5B191A7-CACD-4AF6-9F60-C11B83EBC7B1}">
      <text>
        <r>
          <rPr>
            <b/>
            <sz val="9"/>
            <color indexed="81"/>
            <rFont val="Tahoma"/>
            <family val="2"/>
          </rPr>
          <t>Ugne Keliauskaite:</t>
        </r>
        <r>
          <rPr>
            <sz val="9"/>
            <color indexed="81"/>
            <rFont val="Tahoma"/>
            <family val="2"/>
          </rPr>
          <t xml:space="preserve">
https://www.media.stellantis.com/nl-nl/corporate-communications/press/electric-motors-production-ramp-up-to-reach-more-than-1-million-in-france-by-2024</t>
        </r>
      </text>
    </comment>
    <comment ref="G85" authorId="0" shapeId="0" xr:uid="{AC58AE5A-9A82-4B29-9757-DA44D4D114F1}">
      <text>
        <r>
          <rPr>
            <b/>
            <sz val="9"/>
            <color indexed="81"/>
            <rFont val="Tahoma"/>
            <family val="2"/>
          </rPr>
          <t>Ugne Keliauskaite:</t>
        </r>
        <r>
          <rPr>
            <sz val="9"/>
            <color indexed="81"/>
            <rFont val="Tahoma"/>
            <family val="2"/>
          </rPr>
          <t xml:space="preserve">
Turin</t>
        </r>
      </text>
    </comment>
    <comment ref="AL85" authorId="0" shapeId="0" xr:uid="{576AFDE1-2EC3-4357-9C90-53EA4BD7DFC0}">
      <text>
        <r>
          <rPr>
            <b/>
            <sz val="9"/>
            <color indexed="81"/>
            <rFont val="Tahoma"/>
            <family val="2"/>
          </rPr>
          <t>Ugne Keliauskaite:</t>
        </r>
        <r>
          <rPr>
            <sz val="9"/>
            <color indexed="81"/>
            <rFont val="Tahoma"/>
            <family val="2"/>
          </rPr>
          <t xml:space="preserve">
for Fiat</t>
        </r>
      </text>
    </comment>
    <comment ref="AS85" authorId="0" shapeId="0" xr:uid="{3F42001F-DF6D-44BC-8F13-E1918A466A0B}">
      <text>
        <r>
          <rPr>
            <b/>
            <sz val="9"/>
            <color indexed="81"/>
            <rFont val="Tahoma"/>
            <family val="2"/>
          </rPr>
          <t>Ugne Keliauskaite:</t>
        </r>
        <r>
          <rPr>
            <sz val="9"/>
            <color indexed="81"/>
            <rFont val="Tahoma"/>
            <family val="2"/>
          </rPr>
          <t xml:space="preserve">
EV volumes in 2022 (maximum capacity reached; in 2024 64,824)
</t>
        </r>
      </text>
    </comment>
    <comment ref="AS88" authorId="0" shapeId="0" xr:uid="{7381B30D-27B5-484F-B9EB-18FE95E8D4C6}">
      <text>
        <r>
          <rPr>
            <b/>
            <sz val="9"/>
            <color indexed="81"/>
            <rFont val="Tahoma"/>
            <family val="2"/>
          </rPr>
          <t>Ugne Keliauskaite:</t>
        </r>
        <r>
          <rPr>
            <sz val="9"/>
            <color indexed="81"/>
            <rFont val="Tahoma"/>
            <family val="2"/>
          </rPr>
          <t xml:space="preserve">
EV volumes in 2021 (maximum production reached; in 2024 59,999)
</t>
        </r>
      </text>
    </comment>
    <comment ref="AS91" authorId="0" shapeId="0" xr:uid="{8A8737BF-0C90-4724-BBDB-D9A018416FD2}">
      <text>
        <r>
          <rPr>
            <b/>
            <sz val="9"/>
            <color indexed="81"/>
            <rFont val="Tahoma"/>
            <family val="2"/>
          </rPr>
          <t>Ugne Keliauskaite:</t>
        </r>
        <r>
          <rPr>
            <sz val="9"/>
            <color indexed="81"/>
            <rFont val="Tahoma"/>
            <family val="2"/>
          </rPr>
          <t xml:space="preserve">
EV volumes in 2024 (maximum production reached; in 2024)
</t>
        </r>
      </text>
    </comment>
    <comment ref="I95" authorId="0" shapeId="0" xr:uid="{AED7BC7F-43B3-419A-9FC7-09C3D30CC2D2}">
      <text>
        <r>
          <rPr>
            <b/>
            <sz val="9"/>
            <color indexed="81"/>
            <rFont val="Tahoma"/>
            <family val="2"/>
          </rPr>
          <t>Ugne Keliauskaite:</t>
        </r>
        <r>
          <rPr>
            <sz val="9"/>
            <color indexed="81"/>
            <rFont val="Tahoma"/>
            <family val="2"/>
          </rPr>
          <t xml:space="preserve">
was A before</t>
        </r>
      </text>
    </comment>
    <comment ref="AQ95" authorId="0" shapeId="0" xr:uid="{A9038FAC-74AA-476E-B080-537860891707}">
      <text>
        <r>
          <rPr>
            <b/>
            <sz val="9"/>
            <color indexed="81"/>
            <rFont val="Tahoma"/>
            <family val="2"/>
          </rPr>
          <t>Ugne Keliauskaite:</t>
        </r>
        <r>
          <rPr>
            <sz val="9"/>
            <color indexed="81"/>
            <rFont val="Tahoma"/>
            <family val="2"/>
          </rPr>
          <t xml:space="preserve">
86,507
https://www.volkswagen-group.com/en/publications/more/audi-ag-annual-and-sustainability-report-2024-2950</t>
        </r>
      </text>
    </comment>
    <comment ref="G97" authorId="0" shapeId="0" xr:uid="{495E2D5B-1619-4EB6-B417-A182E7A71E57}">
      <text>
        <r>
          <rPr>
            <b/>
            <sz val="9"/>
            <color indexed="81"/>
            <rFont val="Tahoma"/>
            <family val="2"/>
          </rPr>
          <t>Ugne Keliauskaite:</t>
        </r>
        <r>
          <rPr>
            <sz val="9"/>
            <color indexed="81"/>
            <rFont val="Tahoma"/>
            <family val="2"/>
          </rPr>
          <t xml:space="preserve">
Valaliky</t>
        </r>
      </text>
    </comment>
    <comment ref="AS106" authorId="0" shapeId="0" xr:uid="{31107599-23B5-445B-8709-365E8A44F1A9}">
      <text>
        <r>
          <rPr>
            <b/>
            <sz val="9"/>
            <color indexed="81"/>
            <rFont val="Tahoma"/>
            <family val="2"/>
          </rPr>
          <t>Ugne Keliauskaite:</t>
        </r>
        <r>
          <rPr>
            <sz val="9"/>
            <color indexed="81"/>
            <rFont val="Tahoma"/>
            <family val="2"/>
          </rPr>
          <t xml:space="preserve">
2018 production from EV volumes</t>
        </r>
      </text>
    </comment>
    <comment ref="AS107" authorId="0" shapeId="0" xr:uid="{5293DCC2-033F-40DF-B69A-278F1AB90692}">
      <text>
        <r>
          <rPr>
            <b/>
            <sz val="9"/>
            <color indexed="81"/>
            <rFont val="Tahoma"/>
            <family val="2"/>
          </rPr>
          <t>Ugne Keliauskaite:</t>
        </r>
        <r>
          <rPr>
            <sz val="9"/>
            <color indexed="81"/>
            <rFont val="Tahoma"/>
            <family val="2"/>
          </rPr>
          <t xml:space="preserve">
EV volumes 2024 production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Ugne Keliauskaite</author>
    <author>tc={9E5D5405-EB0D-4B08-A7B0-E3350B62DFAC}</author>
  </authors>
  <commentList>
    <comment ref="AL2" authorId="0" shapeId="0" xr:uid="{A668EA44-A41E-46D2-AB69-158E2BF5AC73}">
      <text>
        <r>
          <rPr>
            <b/>
            <sz val="9"/>
            <color indexed="81"/>
            <rFont val="Tahoma"/>
            <family val="2"/>
          </rPr>
          <t>Ugne Keliauskaite:</t>
        </r>
        <r>
          <rPr>
            <sz val="9"/>
            <color indexed="81"/>
            <rFont val="Tahoma"/>
            <family val="2"/>
          </rPr>
          <t xml:space="preserve">
The vehicle plant began building electrified vehicles in 2016, with plug-in hybrid variants of
the BMW 7 Series and – later on – of the BMW 5 Series. By the end of 2020, they accounted
for over 8% of total production. The percentage of electrified vehicles is expected to increase
rapidly to around 50% by the mid-2020s.</t>
        </r>
      </text>
    </comment>
    <comment ref="AS2" authorId="0" shapeId="0" xr:uid="{6E4A56C2-075F-4C37-9784-E2530E366A53}">
      <text>
        <r>
          <rPr>
            <b/>
            <sz val="9"/>
            <color indexed="81"/>
            <rFont val="Tahoma"/>
            <family val="2"/>
          </rPr>
          <t>Ugne Keliauskaite:</t>
        </r>
        <r>
          <rPr>
            <sz val="9"/>
            <color indexed="81"/>
            <rFont val="Tahoma"/>
            <family val="2"/>
          </rPr>
          <t xml:space="preserve">
deduced from EV volumes data</t>
        </r>
      </text>
    </comment>
    <comment ref="AQ4" authorId="0" shapeId="0" xr:uid="{68C9EA1F-B851-48CF-8966-E563DAB4CE9B}">
      <text>
        <r>
          <rPr>
            <b/>
            <sz val="9"/>
            <color indexed="81"/>
            <rFont val="Tahoma"/>
            <family val="2"/>
          </rPr>
          <t>Ugne Keliauskaite:</t>
        </r>
        <r>
          <rPr>
            <sz val="9"/>
            <color indexed="81"/>
            <rFont val="Tahoma"/>
            <family val="2"/>
          </rPr>
          <t xml:space="preserve">
BMW sheet</t>
        </r>
      </text>
    </comment>
    <comment ref="H6" authorId="0" shapeId="0" xr:uid="{4D0F609D-CD04-4E44-88BF-8EC55174D59F}">
      <text>
        <r>
          <rPr>
            <b/>
            <sz val="9"/>
            <color indexed="81"/>
            <rFont val="Tahoma"/>
            <family val="2"/>
          </rPr>
          <t>Ugne Keliauskaite:</t>
        </r>
        <r>
          <rPr>
            <sz val="9"/>
            <color indexed="81"/>
            <rFont val="Tahoma"/>
            <family val="2"/>
          </rPr>
          <t xml:space="preserve">
2013-2022</t>
        </r>
      </text>
    </comment>
    <comment ref="H7" authorId="0" shapeId="0" xr:uid="{89C53F58-009B-4641-B906-A225AB7C414C}">
      <text>
        <r>
          <rPr>
            <b/>
            <sz val="9"/>
            <color indexed="81"/>
            <rFont val="Tahoma"/>
            <family val="2"/>
          </rPr>
          <t>Ugne Keliauskaite:</t>
        </r>
        <r>
          <rPr>
            <sz val="9"/>
            <color indexed="81"/>
            <rFont val="Tahoma"/>
            <family val="2"/>
          </rPr>
          <t xml:space="preserve">
that produced electric model (previous electic model discontinued)</t>
        </r>
      </text>
    </comment>
    <comment ref="AS8" authorId="0" shapeId="0" xr:uid="{00BD584C-8EA2-4E3B-9237-28B75BE19E31}">
      <text>
        <r>
          <rPr>
            <b/>
            <sz val="9"/>
            <color indexed="81"/>
            <rFont val="Tahoma"/>
            <family val="2"/>
          </rPr>
          <t>Ugne Keliauskaite:</t>
        </r>
        <r>
          <rPr>
            <sz val="9"/>
            <color indexed="81"/>
            <rFont val="Tahoma"/>
            <family val="2"/>
          </rPr>
          <t xml:space="preserve">
deduced from EV volumes data</t>
        </r>
      </text>
    </comment>
    <comment ref="L11" authorId="0" shapeId="0" xr:uid="{C3DC2D2B-BDC7-4282-8276-9F5A38CF2370}">
      <text>
        <r>
          <rPr>
            <b/>
            <sz val="9"/>
            <color indexed="81"/>
            <rFont val="Tahoma"/>
            <family val="2"/>
          </rPr>
          <t>Ugne Keliauskaite:</t>
        </r>
        <r>
          <rPr>
            <sz val="9"/>
            <color indexed="81"/>
            <rFont val="Tahoma"/>
            <family val="2"/>
          </rPr>
          <t xml:space="preserve">
1/3 of investment across 3 factories
By the end of 2022, the BMW Group will have invested a total of more than 1.6 billion euros in electric component production at its German locations in Dingolfing, Leipzig and Regensburg</t>
        </r>
      </text>
    </comment>
    <comment ref="L12" authorId="0" shapeId="0" xr:uid="{5C959DEC-9F83-43BE-A858-A61F2D3051F6}">
      <text>
        <r>
          <rPr>
            <b/>
            <sz val="9"/>
            <color indexed="81"/>
            <rFont val="Tahoma"/>
            <family val="2"/>
          </rPr>
          <t>Ugne Keliauskaite:</t>
        </r>
        <r>
          <rPr>
            <sz val="9"/>
            <color indexed="81"/>
            <rFont val="Tahoma"/>
            <family val="2"/>
          </rPr>
          <t xml:space="preserve">
By the end of 2024, a total of around € 200 million will be channelled into the Regensburg and Wackersdorf locations,
SM - Making it 200 million because the post processing code splits the investment based on investment share</t>
        </r>
      </text>
    </comment>
    <comment ref="AS13" authorId="0" shapeId="0" xr:uid="{58D4B450-EC3E-4AEC-BF5B-CF94BE5AA140}">
      <text>
        <r>
          <rPr>
            <b/>
            <sz val="9"/>
            <color indexed="81"/>
            <rFont val="Tahoma"/>
            <family val="2"/>
          </rPr>
          <t>Ugne Keliauskaite:</t>
        </r>
        <r>
          <rPr>
            <sz val="9"/>
            <color indexed="81"/>
            <rFont val="Tahoma"/>
            <family val="2"/>
          </rPr>
          <t xml:space="preserve">
deduced from EV volumes data</t>
        </r>
      </text>
    </comment>
    <comment ref="G14" authorId="0" shapeId="0" xr:uid="{59638617-CF42-4DB4-BC9C-5BBD68877F2C}">
      <text>
        <r>
          <rPr>
            <b/>
            <sz val="9"/>
            <color indexed="81"/>
            <rFont val="Tahoma"/>
            <family val="2"/>
          </rPr>
          <t>Ugne Keliauskaite:</t>
        </r>
        <r>
          <rPr>
            <sz val="9"/>
            <color indexed="81"/>
            <rFont val="Tahoma"/>
            <family val="2"/>
          </rPr>
          <t xml:space="preserve">
Oxford</t>
        </r>
      </text>
    </comment>
    <comment ref="AG16" authorId="0" shapeId="0" xr:uid="{598CFD88-34A5-4B6C-8329-DA40320635E1}">
      <text>
        <r>
          <rPr>
            <b/>
            <sz val="9"/>
            <color rgb="FF000000"/>
            <rFont val="Tahoma"/>
            <family val="2"/>
          </rPr>
          <t>Ugne Keliauskaite:</t>
        </r>
        <r>
          <rPr>
            <sz val="9"/>
            <color rgb="FF000000"/>
            <rFont val="Tahoma"/>
            <family val="2"/>
          </rPr>
          <t xml:space="preserve">
</t>
        </r>
        <r>
          <rPr>
            <sz val="9"/>
            <color rgb="FF000000"/>
            <rFont val="Tahoma"/>
            <family val="2"/>
          </rPr>
          <t>when deliveries of Specter began (only EV brand)</t>
        </r>
      </text>
    </comment>
    <comment ref="AS16" authorId="0" shapeId="0" xr:uid="{ED0E1E81-5238-4083-9F62-640A9A091FAD}">
      <text>
        <r>
          <rPr>
            <b/>
            <sz val="9"/>
            <color indexed="81"/>
            <rFont val="Tahoma"/>
            <family val="2"/>
          </rPr>
          <t>Ugne Keliauskaite:</t>
        </r>
        <r>
          <rPr>
            <sz val="9"/>
            <color indexed="81"/>
            <rFont val="Tahoma"/>
            <family val="2"/>
          </rPr>
          <t xml:space="preserve">
deduced from EV volumes data</t>
        </r>
      </text>
    </comment>
    <comment ref="AS21" authorId="0" shapeId="0" xr:uid="{A87AF3EB-86DF-40B8-88BD-4B8E0587E1BB}">
      <text>
        <r>
          <rPr>
            <b/>
            <sz val="9"/>
            <color indexed="81"/>
            <rFont val="Tahoma"/>
            <family val="2"/>
          </rPr>
          <t>Ugne Keliauskaite:</t>
        </r>
        <r>
          <rPr>
            <sz val="9"/>
            <color indexed="81"/>
            <rFont val="Tahoma"/>
            <family val="2"/>
          </rPr>
          <t xml:space="preserve">
2022 from EV volumes
</t>
        </r>
      </text>
    </comment>
    <comment ref="AS22" authorId="0" shapeId="0" xr:uid="{BAE62C4D-6E9A-46B8-B8E7-13CF85917988}">
      <text>
        <r>
          <rPr>
            <b/>
            <sz val="9"/>
            <color indexed="81"/>
            <rFont val="Tahoma"/>
            <family val="2"/>
          </rPr>
          <t>Ugne Keliauskaite:</t>
        </r>
        <r>
          <rPr>
            <sz val="9"/>
            <color indexed="81"/>
            <rFont val="Tahoma"/>
            <family val="2"/>
          </rPr>
          <t xml:space="preserve">
EV volumes</t>
        </r>
      </text>
    </comment>
    <comment ref="AQ23" authorId="0" shapeId="0" xr:uid="{FB571E91-0B9A-497E-A84D-B7CE324FC3CD}">
      <text>
        <r>
          <rPr>
            <b/>
            <sz val="9"/>
            <color indexed="81"/>
            <rFont val="Tahoma"/>
            <family val="2"/>
          </rPr>
          <t>Ugne Keliauskaite:</t>
        </r>
        <r>
          <rPr>
            <sz val="9"/>
            <color indexed="81"/>
            <rFont val="Tahoma"/>
            <family val="2"/>
          </rPr>
          <t xml:space="preserve">
in 2024 sold
11,203 in 2023</t>
        </r>
      </text>
    </comment>
    <comment ref="AS23" authorId="0" shapeId="0" xr:uid="{A33BDBFC-AF7C-4BF1-9FBA-1CD05146A08C}">
      <text>
        <r>
          <rPr>
            <b/>
            <sz val="9"/>
            <color indexed="81"/>
            <rFont val="Tahoma"/>
            <family val="2"/>
          </rPr>
          <t>Ugne Keliauskaite:</t>
        </r>
        <r>
          <rPr>
            <sz val="9"/>
            <color indexed="81"/>
            <rFont val="Tahoma"/>
            <family val="2"/>
          </rPr>
          <t xml:space="preserve">
EV volumes</t>
        </r>
      </text>
    </comment>
    <comment ref="AS39" authorId="0" shapeId="0" xr:uid="{1419371A-A5A2-497D-9830-2917C7E94A58}">
      <text>
        <r>
          <rPr>
            <b/>
            <sz val="9"/>
            <color indexed="81"/>
            <rFont val="Tahoma"/>
            <family val="2"/>
          </rPr>
          <t>Ugne Keliauskaite:</t>
        </r>
        <r>
          <rPr>
            <sz val="9"/>
            <color indexed="81"/>
            <rFont val="Tahoma"/>
            <family val="2"/>
          </rPr>
          <t xml:space="preserve">
EV volumes</t>
        </r>
      </text>
    </comment>
    <comment ref="AS41" authorId="0" shapeId="0" xr:uid="{ACD9C577-31EC-46DD-A716-CC50A71A81E5}">
      <text>
        <r>
          <rPr>
            <b/>
            <sz val="9"/>
            <color indexed="81"/>
            <rFont val="Tahoma"/>
            <family val="2"/>
          </rPr>
          <t>Ugne Keliauskaite:</t>
        </r>
        <r>
          <rPr>
            <sz val="9"/>
            <color indexed="81"/>
            <rFont val="Tahoma"/>
            <family val="2"/>
          </rPr>
          <t xml:space="preserve">
EV volumes</t>
        </r>
      </text>
    </comment>
    <comment ref="AQ44" authorId="0" shapeId="0" xr:uid="{52A19FE1-B143-4173-86DF-FA80C3E172BD}">
      <text>
        <r>
          <rPr>
            <b/>
            <sz val="9"/>
            <color indexed="81"/>
            <rFont val="Tahoma"/>
            <family val="2"/>
          </rPr>
          <t>Ugne Keliauskaite:</t>
        </r>
        <r>
          <rPr>
            <sz val="9"/>
            <color indexed="81"/>
            <rFont val="Tahoma"/>
            <family val="2"/>
          </rPr>
          <t xml:space="preserve">
2023: Tucson PHEV+ Kona electric EV</t>
        </r>
      </text>
    </comment>
    <comment ref="AS45" authorId="0" shapeId="0" xr:uid="{01E3562C-8D8C-4E8F-B49D-CD657996FB69}">
      <text>
        <r>
          <rPr>
            <b/>
            <sz val="9"/>
            <color indexed="81"/>
            <rFont val="Tahoma"/>
            <family val="2"/>
          </rPr>
          <t>Ugne Keliauskaite:</t>
        </r>
        <r>
          <rPr>
            <sz val="9"/>
            <color indexed="81"/>
            <rFont val="Tahoma"/>
            <family val="2"/>
          </rPr>
          <t xml:space="preserve">
EV volumes in 2024</t>
        </r>
      </text>
    </comment>
    <comment ref="AS47" authorId="0" shapeId="0" xr:uid="{1A78DF9B-0AA3-480A-A109-8120B33529A6}">
      <text>
        <r>
          <rPr>
            <b/>
            <sz val="9"/>
            <color indexed="81"/>
            <rFont val="Tahoma"/>
            <family val="2"/>
          </rPr>
          <t>Ugne Keliauskaite:</t>
        </r>
        <r>
          <rPr>
            <sz val="9"/>
            <color indexed="81"/>
            <rFont val="Tahoma"/>
            <family val="2"/>
          </rPr>
          <t xml:space="preserve">
EV volumes in 2024</t>
        </r>
      </text>
    </comment>
    <comment ref="AS48" authorId="0" shapeId="0" xr:uid="{5E247D64-8C44-4A5C-89A3-710F807D0F4A}">
      <text>
        <r>
          <rPr>
            <b/>
            <sz val="9"/>
            <color indexed="81"/>
            <rFont val="Tahoma"/>
            <family val="2"/>
          </rPr>
          <t>Ugne Keliauskaite:</t>
        </r>
        <r>
          <rPr>
            <sz val="9"/>
            <color indexed="81"/>
            <rFont val="Tahoma"/>
            <family val="2"/>
          </rPr>
          <t xml:space="preserve">
EV volumes in 2024</t>
        </r>
      </text>
    </comment>
    <comment ref="AS49" authorId="0" shapeId="0" xr:uid="{D52F3A25-14D9-40A5-826E-09E286ACFB37}">
      <text>
        <r>
          <rPr>
            <b/>
            <sz val="9"/>
            <color indexed="81"/>
            <rFont val="Tahoma"/>
            <family val="2"/>
          </rPr>
          <t>Ugne Keliauskaite:</t>
        </r>
        <r>
          <rPr>
            <sz val="9"/>
            <color indexed="81"/>
            <rFont val="Tahoma"/>
            <family val="2"/>
          </rPr>
          <t xml:space="preserve">
EV volumes in 2024</t>
        </r>
      </text>
    </comment>
    <comment ref="AS50" authorId="0" shapeId="0" xr:uid="{BC39C426-12B1-44DE-BE4E-2FFB72A0EC78}">
      <text>
        <r>
          <rPr>
            <b/>
            <sz val="9"/>
            <color indexed="81"/>
            <rFont val="Tahoma"/>
            <family val="2"/>
          </rPr>
          <t>Ugne Keliauskaite:</t>
        </r>
        <r>
          <rPr>
            <sz val="9"/>
            <color indexed="81"/>
            <rFont val="Tahoma"/>
            <family val="2"/>
          </rPr>
          <t xml:space="preserve">
production in 2022 (from 2023 several Ludwigsfelde also will produce)
</t>
        </r>
      </text>
    </comment>
    <comment ref="AS52" authorId="0" shapeId="0" xr:uid="{10F53B45-EAA0-4680-9DE9-4BEED8C3165B}">
      <text>
        <r>
          <rPr>
            <b/>
            <sz val="9"/>
            <color indexed="81"/>
            <rFont val="Tahoma"/>
            <family val="2"/>
          </rPr>
          <t>Ugne Keliauskaite:</t>
        </r>
        <r>
          <rPr>
            <sz val="9"/>
            <color indexed="81"/>
            <rFont val="Tahoma"/>
            <family val="2"/>
          </rPr>
          <t xml:space="preserve">
EV volumes in 2024</t>
        </r>
      </text>
    </comment>
    <comment ref="AS53" authorId="0" shapeId="0" xr:uid="{4AECF2B1-605D-41F4-B18D-229680EF7E0E}">
      <text>
        <r>
          <rPr>
            <b/>
            <sz val="9"/>
            <color indexed="81"/>
            <rFont val="Tahoma"/>
            <family val="2"/>
          </rPr>
          <t>Ugne Keliauskaite:</t>
        </r>
        <r>
          <rPr>
            <sz val="9"/>
            <color indexed="81"/>
            <rFont val="Tahoma"/>
            <family val="2"/>
          </rPr>
          <t xml:space="preserve">
EV volumes in 2024</t>
        </r>
      </text>
    </comment>
    <comment ref="AS54" authorId="0" shapeId="0" xr:uid="{031A9FAB-FC51-4B0F-AAD8-1EE136372BB7}">
      <text>
        <r>
          <rPr>
            <b/>
            <sz val="9"/>
            <color indexed="81"/>
            <rFont val="Tahoma"/>
            <family val="2"/>
          </rPr>
          <t>Ugne Keliauskaite:</t>
        </r>
        <r>
          <rPr>
            <sz val="9"/>
            <color indexed="81"/>
            <rFont val="Tahoma"/>
            <family val="2"/>
          </rPr>
          <t xml:space="preserve">
EV volumes in 2024</t>
        </r>
      </text>
    </comment>
    <comment ref="AS55" authorId="0" shapeId="0" xr:uid="{9506AEBA-4F03-42E0-BF80-3312F7B919B2}">
      <text>
        <r>
          <rPr>
            <b/>
            <sz val="9"/>
            <color indexed="81"/>
            <rFont val="Tahoma"/>
            <family val="2"/>
          </rPr>
          <t>Ugne Keliauskaite:</t>
        </r>
        <r>
          <rPr>
            <sz val="9"/>
            <color indexed="81"/>
            <rFont val="Tahoma"/>
            <family val="2"/>
          </rPr>
          <t xml:space="preserve">
EV volumes in 2024</t>
        </r>
      </text>
    </comment>
    <comment ref="AS58" authorId="0" shapeId="0" xr:uid="{7CB2E9FE-1A9F-4670-A8C7-883A1704EA98}">
      <text>
        <r>
          <rPr>
            <b/>
            <sz val="9"/>
            <color indexed="81"/>
            <rFont val="Tahoma"/>
            <family val="2"/>
          </rPr>
          <t>Ugne Keliauskaite:</t>
        </r>
        <r>
          <rPr>
            <sz val="9"/>
            <color indexed="81"/>
            <rFont val="Tahoma"/>
            <family val="2"/>
          </rPr>
          <t xml:space="preserve">
EV volumes in 2024</t>
        </r>
      </text>
    </comment>
    <comment ref="AS60" authorId="0" shapeId="0" xr:uid="{E6BD56A5-D710-4A4C-944C-908761262A57}">
      <text>
        <r>
          <rPr>
            <b/>
            <sz val="9"/>
            <color indexed="81"/>
            <rFont val="Tahoma"/>
            <family val="2"/>
          </rPr>
          <t>Ugne Keliauskaite:</t>
        </r>
        <r>
          <rPr>
            <sz val="9"/>
            <color indexed="81"/>
            <rFont val="Tahoma"/>
            <family val="2"/>
          </rPr>
          <t xml:space="preserve">
EV volumes in 2018 (maximum capacity reached; in 2024 12,580)</t>
        </r>
      </text>
    </comment>
    <comment ref="AS62" authorId="0" shapeId="0" xr:uid="{3DE4DEE8-A322-45A7-BB0E-83ADF074AADD}">
      <text>
        <r>
          <rPr>
            <b/>
            <sz val="9"/>
            <color indexed="81"/>
            <rFont val="Tahoma"/>
            <family val="2"/>
          </rPr>
          <t>Ugne Keliauskaite:</t>
        </r>
        <r>
          <rPr>
            <sz val="9"/>
            <color indexed="81"/>
            <rFont val="Tahoma"/>
            <family val="2"/>
          </rPr>
          <t xml:space="preserve">
EV volumes in 2020 (maximum capacity reached; in 2024 14,156)</t>
        </r>
      </text>
    </comment>
    <comment ref="AS66" authorId="0" shapeId="0" xr:uid="{C3EDAF8D-3BB5-4E6B-A7D7-D48238E2A796}">
      <text>
        <r>
          <rPr>
            <b/>
            <sz val="9"/>
            <color indexed="81"/>
            <rFont val="Tahoma"/>
            <family val="2"/>
          </rPr>
          <t>Ugne Keliauskaite:</t>
        </r>
        <r>
          <rPr>
            <sz val="9"/>
            <color indexed="81"/>
            <rFont val="Tahoma"/>
            <family val="2"/>
          </rPr>
          <t xml:space="preserve">
EV volumes in 2021 (maximum capacity reached; in 2024 1,937)</t>
        </r>
      </text>
    </comment>
    <comment ref="AQ68" authorId="0" shapeId="0" xr:uid="{375790A6-48FB-4643-B2B5-D8A30D2A976A}">
      <text>
        <r>
          <rPr>
            <b/>
            <sz val="9"/>
            <color indexed="81"/>
            <rFont val="Tahoma"/>
            <family val="2"/>
          </rPr>
          <t>Ugne Keliauskaite:</t>
        </r>
        <r>
          <rPr>
            <sz val="9"/>
            <color indexed="81"/>
            <rFont val="Tahoma"/>
            <family val="2"/>
          </rPr>
          <t xml:space="preserve">
Škoda Enyaq + Škoda Enyaq Coupé</t>
        </r>
      </text>
    </comment>
    <comment ref="AL69" authorId="0" shapeId="0" xr:uid="{5EE88959-5742-4F3A-AA1E-A66AD59F19A0}">
      <text>
        <r>
          <rPr>
            <b/>
            <sz val="9"/>
            <color indexed="81"/>
            <rFont val="Tahoma"/>
            <family val="2"/>
          </rPr>
          <t>Ugne Keliauskaite:</t>
        </r>
        <r>
          <rPr>
            <sz val="9"/>
            <color indexed="81"/>
            <rFont val="Tahoma"/>
            <family val="2"/>
          </rPr>
          <t xml:space="preserve">
365*600</t>
        </r>
      </text>
    </comment>
    <comment ref="AS71" authorId="0" shapeId="0" xr:uid="{7746342D-CC74-431F-9F64-E645611FF447}">
      <text>
        <r>
          <rPr>
            <b/>
            <sz val="9"/>
            <color indexed="81"/>
            <rFont val="Tahoma"/>
            <family val="2"/>
          </rPr>
          <t>Ugne Keliauskaite:</t>
        </r>
        <r>
          <rPr>
            <sz val="9"/>
            <color indexed="81"/>
            <rFont val="Tahoma"/>
            <family val="2"/>
          </rPr>
          <t xml:space="preserve">
EV volumes in 2020 (maximum capacity reached; in 2024 3,990)</t>
        </r>
      </text>
    </comment>
    <comment ref="AS75" authorId="0" shapeId="0" xr:uid="{D312C696-C371-426F-908E-DC914D7B73FA}">
      <text>
        <r>
          <rPr>
            <b/>
            <sz val="9"/>
            <color indexed="81"/>
            <rFont val="Tahoma"/>
            <family val="2"/>
          </rPr>
          <t>Ugne Keliauskaite:</t>
        </r>
        <r>
          <rPr>
            <sz val="9"/>
            <color indexed="81"/>
            <rFont val="Tahoma"/>
            <family val="2"/>
          </rPr>
          <t xml:space="preserve">
EV volumes in 2022 (maximum capacity reached; in 2024 0)
citroen 0 previously, but in 2024 11,026</t>
        </r>
      </text>
    </comment>
    <comment ref="AS77" authorId="0" shapeId="0" xr:uid="{F2922729-16AE-4665-911A-24E8AD97BE55}">
      <text>
        <r>
          <rPr>
            <b/>
            <sz val="9"/>
            <color indexed="81"/>
            <rFont val="Tahoma"/>
            <family val="2"/>
          </rPr>
          <t>Ugne Keliauskaite:</t>
        </r>
        <r>
          <rPr>
            <sz val="9"/>
            <color indexed="81"/>
            <rFont val="Tahoma"/>
            <family val="2"/>
          </rPr>
          <t xml:space="preserve">
2018 Vigo production from EV volumes</t>
        </r>
      </text>
    </comment>
    <comment ref="L80" authorId="1" shapeId="0" xr:uid="{9E5D5405-EB0D-4B08-A7B0-E3350B62DFAC}">
      <text>
        <t>[Threaded comment]
Your version of Excel allows you to read this threaded comment; however, any edits to it will get removed if the file is opened in a newer version of Excel. Learn more: https://go.microsoft.com/fwlink/?linkid=870924
Comment:
    If 1 billion is the total, it should be recorded as a billion and then the split will be applied to it</t>
      </text>
    </comment>
    <comment ref="AK84" authorId="0" shapeId="0" xr:uid="{76D157D9-51E0-46D8-9885-A40857564767}">
      <text>
        <r>
          <rPr>
            <b/>
            <sz val="9"/>
            <color indexed="81"/>
            <rFont val="Tahoma"/>
            <family val="2"/>
          </rPr>
          <t>Ugne Keliauskaite:</t>
        </r>
        <r>
          <rPr>
            <sz val="9"/>
            <color indexed="81"/>
            <rFont val="Tahoma"/>
            <family val="2"/>
          </rPr>
          <t xml:space="preserve">
https://www.media.stellantis.com/nl-nl/corporate-communications/press/electric-motors-production-ramp-up-to-reach-more-than-1-million-in-france-by-2024</t>
        </r>
      </text>
    </comment>
    <comment ref="G85" authorId="0" shapeId="0" xr:uid="{8128AC30-3143-4F76-8E70-352B42DAF916}">
      <text>
        <r>
          <rPr>
            <b/>
            <sz val="9"/>
            <color indexed="81"/>
            <rFont val="Tahoma"/>
            <family val="2"/>
          </rPr>
          <t>Ugne Keliauskaite:</t>
        </r>
        <r>
          <rPr>
            <sz val="9"/>
            <color indexed="81"/>
            <rFont val="Tahoma"/>
            <family val="2"/>
          </rPr>
          <t xml:space="preserve">
Turin</t>
        </r>
      </text>
    </comment>
    <comment ref="AL85" authorId="0" shapeId="0" xr:uid="{774ABC53-334A-4FD1-8771-193CA4EADC23}">
      <text>
        <r>
          <rPr>
            <b/>
            <sz val="9"/>
            <color indexed="81"/>
            <rFont val="Tahoma"/>
            <family val="2"/>
          </rPr>
          <t>Ugne Keliauskaite:</t>
        </r>
        <r>
          <rPr>
            <sz val="9"/>
            <color indexed="81"/>
            <rFont val="Tahoma"/>
            <family val="2"/>
          </rPr>
          <t xml:space="preserve">
for Fiat</t>
        </r>
      </text>
    </comment>
    <comment ref="AS85" authorId="0" shapeId="0" xr:uid="{103B449D-98F2-4494-9071-493B73D8A192}">
      <text>
        <r>
          <rPr>
            <b/>
            <sz val="9"/>
            <color indexed="81"/>
            <rFont val="Tahoma"/>
            <family val="2"/>
          </rPr>
          <t>Ugne Keliauskaite:</t>
        </r>
        <r>
          <rPr>
            <sz val="9"/>
            <color indexed="81"/>
            <rFont val="Tahoma"/>
            <family val="2"/>
          </rPr>
          <t xml:space="preserve">
EV volumes in 2022 (maximum capacity reached; in 2024 64,824)
</t>
        </r>
      </text>
    </comment>
    <comment ref="AS88" authorId="0" shapeId="0" xr:uid="{F1276101-A687-445E-9C26-2296DF2687F1}">
      <text>
        <r>
          <rPr>
            <b/>
            <sz val="9"/>
            <color indexed="81"/>
            <rFont val="Tahoma"/>
            <family val="2"/>
          </rPr>
          <t>Ugne Keliauskaite:</t>
        </r>
        <r>
          <rPr>
            <sz val="9"/>
            <color indexed="81"/>
            <rFont val="Tahoma"/>
            <family val="2"/>
          </rPr>
          <t xml:space="preserve">
EV volumes in 2021 (maximum production reached; in 2024 59,999)
</t>
        </r>
      </text>
    </comment>
    <comment ref="AS91" authorId="0" shapeId="0" xr:uid="{6A8C566A-3541-4DC9-B73D-E98321EAD6D3}">
      <text>
        <r>
          <rPr>
            <b/>
            <sz val="9"/>
            <color indexed="81"/>
            <rFont val="Tahoma"/>
            <family val="2"/>
          </rPr>
          <t>Ugne Keliauskaite:</t>
        </r>
        <r>
          <rPr>
            <sz val="9"/>
            <color indexed="81"/>
            <rFont val="Tahoma"/>
            <family val="2"/>
          </rPr>
          <t xml:space="preserve">
EV volumes in 2024 (maximum production reached; in 2024)
</t>
        </r>
      </text>
    </comment>
    <comment ref="I95" authorId="0" shapeId="0" xr:uid="{2E1AC5CD-8037-4E6F-BD68-BEEB62DE6B3A}">
      <text>
        <r>
          <rPr>
            <b/>
            <sz val="9"/>
            <color indexed="81"/>
            <rFont val="Tahoma"/>
            <family val="2"/>
          </rPr>
          <t>Ugne Keliauskaite:</t>
        </r>
        <r>
          <rPr>
            <sz val="9"/>
            <color indexed="81"/>
            <rFont val="Tahoma"/>
            <family val="2"/>
          </rPr>
          <t xml:space="preserve">
was A before</t>
        </r>
      </text>
    </comment>
    <comment ref="AQ95" authorId="0" shapeId="0" xr:uid="{B2212B99-0B95-4415-B68D-00233EC6C311}">
      <text>
        <r>
          <rPr>
            <b/>
            <sz val="9"/>
            <color indexed="81"/>
            <rFont val="Tahoma"/>
            <family val="2"/>
          </rPr>
          <t>Ugne Keliauskaite:</t>
        </r>
        <r>
          <rPr>
            <sz val="9"/>
            <color indexed="81"/>
            <rFont val="Tahoma"/>
            <family val="2"/>
          </rPr>
          <t xml:space="preserve">
86,507
https://www.volkswagen-group.com/en/publications/more/audi-ag-annual-and-sustainability-report-2024-2950</t>
        </r>
      </text>
    </comment>
    <comment ref="G97" authorId="0" shapeId="0" xr:uid="{FA6E6B09-9139-44BD-997D-A43184C1FB20}">
      <text>
        <r>
          <rPr>
            <b/>
            <sz val="9"/>
            <color indexed="81"/>
            <rFont val="Tahoma"/>
            <family val="2"/>
          </rPr>
          <t>Ugne Keliauskaite:</t>
        </r>
        <r>
          <rPr>
            <sz val="9"/>
            <color indexed="81"/>
            <rFont val="Tahoma"/>
            <family val="2"/>
          </rPr>
          <t xml:space="preserve">
Valaliky</t>
        </r>
      </text>
    </comment>
    <comment ref="AS106" authorId="0" shapeId="0" xr:uid="{C81B30C4-B600-4A60-A5FF-95FCD67A4651}">
      <text>
        <r>
          <rPr>
            <b/>
            <sz val="9"/>
            <color indexed="81"/>
            <rFont val="Tahoma"/>
            <family val="2"/>
          </rPr>
          <t>Ugne Keliauskaite:</t>
        </r>
        <r>
          <rPr>
            <sz val="9"/>
            <color indexed="81"/>
            <rFont val="Tahoma"/>
            <family val="2"/>
          </rPr>
          <t xml:space="preserve">
2018 production from EV volumes</t>
        </r>
      </text>
    </comment>
    <comment ref="AS107" authorId="0" shapeId="0" xr:uid="{EEBF5B0F-3FA5-4B29-A261-3A9F03A7A77D}">
      <text>
        <r>
          <rPr>
            <b/>
            <sz val="9"/>
            <color indexed="81"/>
            <rFont val="Tahoma"/>
            <family val="2"/>
          </rPr>
          <t>Ugne Keliauskaite:</t>
        </r>
        <r>
          <rPr>
            <sz val="9"/>
            <color indexed="81"/>
            <rFont val="Tahoma"/>
            <family val="2"/>
          </rPr>
          <t xml:space="preserve">
EV volumes 2024 production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Ugne Keliauskaite</author>
  </authors>
  <commentList>
    <comment ref="AQ7" authorId="0" shapeId="0" xr:uid="{68750320-58B3-4DBB-A565-01BC979A98CB}">
      <text>
        <r>
          <rPr>
            <b/>
            <sz val="9"/>
            <color indexed="81"/>
            <rFont val="Tahoma"/>
            <family val="2"/>
          </rPr>
          <t>Ugne Keliauskaite:</t>
        </r>
        <r>
          <rPr>
            <sz val="9"/>
            <color indexed="81"/>
            <rFont val="Tahoma"/>
            <family val="2"/>
          </rPr>
          <t xml:space="preserve">
in 2024 sold
11,203 in 2023</t>
        </r>
      </text>
    </comment>
    <comment ref="G12" authorId="0" shapeId="0" xr:uid="{732CAAD3-A20F-48E7-B234-2313611E75EC}">
      <text>
        <r>
          <rPr>
            <b/>
            <sz val="9"/>
            <color indexed="81"/>
            <rFont val="Tahoma"/>
            <family val="2"/>
          </rPr>
          <t>Ugne Keliauskaite:</t>
        </r>
        <r>
          <rPr>
            <sz val="9"/>
            <color indexed="81"/>
            <rFont val="Tahoma"/>
            <family val="2"/>
          </rPr>
          <t xml:space="preserve">
Oxford</t>
        </r>
      </text>
    </comment>
    <comment ref="AG18" authorId="0" shapeId="0" xr:uid="{D0C85547-109C-4A3E-BFD8-B9697705C08F}">
      <text>
        <r>
          <rPr>
            <b/>
            <sz val="9"/>
            <color indexed="81"/>
            <rFont val="Tahoma"/>
            <family val="2"/>
          </rPr>
          <t>Ugne Keliauskaite:</t>
        </r>
        <r>
          <rPr>
            <sz val="9"/>
            <color indexed="81"/>
            <rFont val="Tahoma"/>
            <family val="2"/>
          </rPr>
          <t xml:space="preserve">
when deliveries of Specter began (only EV brand)</t>
        </r>
      </text>
    </comment>
    <comment ref="H20" authorId="0" shapeId="0" xr:uid="{9F797D60-E5C9-4C77-9273-E154936CDEE0}">
      <text>
        <r>
          <rPr>
            <b/>
            <sz val="9"/>
            <color indexed="81"/>
            <rFont val="Tahoma"/>
            <family val="2"/>
          </rPr>
          <t>Ugne Keliauskaite:</t>
        </r>
        <r>
          <rPr>
            <sz val="9"/>
            <color indexed="81"/>
            <rFont val="Tahoma"/>
            <family val="2"/>
          </rPr>
          <t xml:space="preserve">
2013-2022</t>
        </r>
      </text>
    </comment>
    <comment ref="H21" authorId="0" shapeId="0" xr:uid="{C53D280C-F729-4F39-A907-991BDF99D7C5}">
      <text>
        <r>
          <rPr>
            <b/>
            <sz val="9"/>
            <color indexed="81"/>
            <rFont val="Tahoma"/>
            <family val="2"/>
          </rPr>
          <t>Ugne Keliauskaite:</t>
        </r>
        <r>
          <rPr>
            <sz val="9"/>
            <color indexed="81"/>
            <rFont val="Tahoma"/>
            <family val="2"/>
          </rPr>
          <t xml:space="preserve">
that produced electric model (previous electic model discontinued)</t>
        </r>
      </text>
    </comment>
    <comment ref="L25" authorId="0" shapeId="0" xr:uid="{527FC38A-52E7-4B3B-A420-F16FE4552E18}">
      <text>
        <r>
          <rPr>
            <b/>
            <sz val="9"/>
            <color indexed="81"/>
            <rFont val="Tahoma"/>
            <family val="2"/>
          </rPr>
          <t>Ugne Keliauskaite:</t>
        </r>
        <r>
          <rPr>
            <sz val="9"/>
            <color indexed="81"/>
            <rFont val="Tahoma"/>
            <family val="2"/>
          </rPr>
          <t xml:space="preserve">
1/3 of investment across 3 factories
By the end of 2022, the BMW Group will have invested a total of more than 1.6 billion euros in electric component production at its German locations in Dingolfing, Leipzig and Regensburg</t>
        </r>
      </text>
    </comment>
    <comment ref="L26" authorId="0" shapeId="0" xr:uid="{42872611-F2D3-4102-A115-BCDBFE66D927}">
      <text>
        <r>
          <rPr>
            <b/>
            <sz val="9"/>
            <color indexed="81"/>
            <rFont val="Tahoma"/>
            <family val="2"/>
          </rPr>
          <t>Ugne Keliauskaite:</t>
        </r>
        <r>
          <rPr>
            <sz val="9"/>
            <color indexed="81"/>
            <rFont val="Tahoma"/>
            <family val="2"/>
          </rPr>
          <t xml:space="preserve">
By the end of 2024, a total of around € 200 million will be channelled into the Regensburg and Wackersdorf locations,</t>
        </r>
      </text>
    </comment>
    <comment ref="AQ44" authorId="0" shapeId="0" xr:uid="{86B2B659-0581-4082-82B0-BDD648C2C711}">
      <text>
        <r>
          <rPr>
            <b/>
            <sz val="9"/>
            <color indexed="81"/>
            <rFont val="Tahoma"/>
            <family val="2"/>
          </rPr>
          <t>Ugne Keliauskaite:</t>
        </r>
        <r>
          <rPr>
            <sz val="9"/>
            <color indexed="81"/>
            <rFont val="Tahoma"/>
            <family val="2"/>
          </rPr>
          <t xml:space="preserve">
2023: Tucson PHEV+ Kona electric EV</t>
        </r>
      </text>
    </comment>
    <comment ref="AQ62" authorId="0" shapeId="0" xr:uid="{1430AB4B-D549-46DB-9429-46ADE4A4766D}">
      <text>
        <r>
          <rPr>
            <b/>
            <sz val="9"/>
            <color indexed="81"/>
            <rFont val="Tahoma"/>
            <family val="2"/>
          </rPr>
          <t>Ugne Keliauskaite:</t>
        </r>
        <r>
          <rPr>
            <sz val="9"/>
            <color indexed="81"/>
            <rFont val="Tahoma"/>
            <family val="2"/>
          </rPr>
          <t xml:space="preserve">
Škoda Enyaq + Škoda Enyaq Coupé</t>
        </r>
      </text>
    </comment>
    <comment ref="AK74" authorId="0" shapeId="0" xr:uid="{399C4C43-97B1-413F-8F56-4490CC117560}">
      <text>
        <r>
          <rPr>
            <b/>
            <sz val="9"/>
            <color indexed="81"/>
            <rFont val="Tahoma"/>
            <family val="2"/>
          </rPr>
          <t>Ugne Keliauskaite:</t>
        </r>
        <r>
          <rPr>
            <sz val="9"/>
            <color indexed="81"/>
            <rFont val="Tahoma"/>
            <family val="2"/>
          </rPr>
          <t xml:space="preserve">
https://www.media.stellantis.com/nl-nl/corporate-communications/press/electric-motors-production-ramp-up-to-reach-more-than-1-million-in-france-by-2024</t>
        </r>
      </text>
    </comment>
    <comment ref="G75" authorId="0" shapeId="0" xr:uid="{98DF21D3-DA85-45BB-B0D1-95B6E3CDB48F}">
      <text>
        <r>
          <rPr>
            <b/>
            <sz val="9"/>
            <color indexed="81"/>
            <rFont val="Tahoma"/>
            <family val="2"/>
          </rPr>
          <t>Ugne Keliauskaite:</t>
        </r>
        <r>
          <rPr>
            <sz val="9"/>
            <color indexed="81"/>
            <rFont val="Tahoma"/>
            <family val="2"/>
          </rPr>
          <t xml:space="preserve">
Turin</t>
        </r>
      </text>
    </comment>
    <comment ref="I87" authorId="0" shapeId="0" xr:uid="{1D48FBB6-61F5-4B0A-801E-B7D3AABF4C42}">
      <text>
        <r>
          <rPr>
            <b/>
            <sz val="9"/>
            <color indexed="81"/>
            <rFont val="Tahoma"/>
            <family val="2"/>
          </rPr>
          <t>Ugne Keliauskaite:</t>
        </r>
        <r>
          <rPr>
            <sz val="9"/>
            <color indexed="81"/>
            <rFont val="Tahoma"/>
            <family val="2"/>
          </rPr>
          <t xml:space="preserve">
was A before</t>
        </r>
      </text>
    </comment>
    <comment ref="AQ87" authorId="0" shapeId="0" xr:uid="{F2CF3AAD-667A-4726-A556-70696446CF89}">
      <text>
        <r>
          <rPr>
            <b/>
            <sz val="9"/>
            <color indexed="81"/>
            <rFont val="Tahoma"/>
            <family val="2"/>
          </rPr>
          <t>Ugne Keliauskaite:</t>
        </r>
        <r>
          <rPr>
            <sz val="9"/>
            <color indexed="81"/>
            <rFont val="Tahoma"/>
            <family val="2"/>
          </rPr>
          <t xml:space="preserve">
86,507
https://www.volkswagen-group.com/en/publications/more/audi-ag-annual-and-sustainability-report-2024-2950</t>
        </r>
      </text>
    </comment>
    <comment ref="G89" authorId="0" shapeId="0" xr:uid="{86B4B03C-8F0F-4E3C-978F-52F1DD15BC83}">
      <text>
        <r>
          <rPr>
            <b/>
            <sz val="9"/>
            <color indexed="81"/>
            <rFont val="Tahoma"/>
            <family val="2"/>
          </rPr>
          <t>Ugne Keliauskaite:</t>
        </r>
        <r>
          <rPr>
            <sz val="9"/>
            <color indexed="81"/>
            <rFont val="Tahoma"/>
            <family val="2"/>
          </rPr>
          <t xml:space="preserve">
Valaliky</t>
        </r>
      </text>
    </comment>
  </commentList>
</comments>
</file>

<file path=xl/sharedStrings.xml><?xml version="1.0" encoding="utf-8"?>
<sst xmlns="http://schemas.openxmlformats.org/spreadsheetml/2006/main" count="6577" uniqueCount="1089">
  <si>
    <t>facility_id_readable</t>
  </si>
  <si>
    <t>project_id_readable</t>
  </si>
  <si>
    <t>company_name</t>
  </si>
  <si>
    <t>facility_name</t>
  </si>
  <si>
    <t>country</t>
  </si>
  <si>
    <t>city</t>
  </si>
  <si>
    <t>investment_type</t>
  </si>
  <si>
    <t>investment_status</t>
  </si>
  <si>
    <t>announcement_date</t>
  </si>
  <si>
    <t>announcement_source</t>
  </si>
  <si>
    <t>investment_reported_original</t>
  </si>
  <si>
    <t>investment_reported_original_currency</t>
  </si>
  <si>
    <t>investment_reported_original_date</t>
  </si>
  <si>
    <t>investment_reported_original_source</t>
  </si>
  <si>
    <t>investment_reported_current</t>
  </si>
  <si>
    <t>investment_reported_current_currency</t>
  </si>
  <si>
    <t>investment_reported_current_date</t>
  </si>
  <si>
    <t>investment_reported_current_source</t>
  </si>
  <si>
    <t>investment_estimated</t>
  </si>
  <si>
    <t>investment_split</t>
  </si>
  <si>
    <t>investment_split_share</t>
  </si>
  <si>
    <t>reported_construction_start</t>
  </si>
  <si>
    <t>construction_start_method</t>
  </si>
  <si>
    <t>construction_start_date_original_datetime</t>
  </si>
  <si>
    <t>construction_start_date_current_datetime</t>
  </si>
  <si>
    <t>reported_construction_end</t>
  </si>
  <si>
    <t>construction_end_method</t>
  </si>
  <si>
    <t>construction_end_date_original_datetime</t>
  </si>
  <si>
    <t>construction_end_date_current_datetime</t>
  </si>
  <si>
    <t>reported_production</t>
  </si>
  <si>
    <t>production_date_original</t>
  </si>
  <si>
    <t>production_date_current</t>
  </si>
  <si>
    <t>cancelation_or_retirement_date</t>
  </si>
  <si>
    <t>product_description</t>
  </si>
  <si>
    <t>final_product</t>
  </si>
  <si>
    <t>tech_detail</t>
  </si>
  <si>
    <t>capacity_reported</t>
  </si>
  <si>
    <t>capacity_reported_units</t>
  </si>
  <si>
    <t>capacity_reported_source</t>
  </si>
  <si>
    <t>capacity_estimated</t>
  </si>
  <si>
    <t>capacity_estimated_units</t>
  </si>
  <si>
    <t>production_reported</t>
  </si>
  <si>
    <t>production_reported_units</t>
  </si>
  <si>
    <t>production_reported_source</t>
  </si>
  <si>
    <t>production_estimated</t>
  </si>
  <si>
    <t>production_estimated_units</t>
  </si>
  <si>
    <t>permanent_jobs_reported</t>
  </si>
  <si>
    <t>construction_jobs_reported</t>
  </si>
  <si>
    <t>source_notes</t>
  </si>
  <si>
    <t>bruegel_method_notes</t>
  </si>
  <si>
    <t>same_as_bruegel</t>
  </si>
  <si>
    <t>last_reviewed</t>
  </si>
  <si>
    <t>permanently_reviewed</t>
  </si>
  <si>
    <t>website</t>
  </si>
  <si>
    <t>sources</t>
  </si>
  <si>
    <t>Z_DE_BMW_Dingolfing_0</t>
  </si>
  <si>
    <t>Z_DE_BMW_Dingolfing</t>
  </si>
  <si>
    <t>BMW</t>
  </si>
  <si>
    <t>Germany</t>
  </si>
  <si>
    <t>Dingolfing</t>
  </si>
  <si>
    <t>Existing</t>
  </si>
  <si>
    <t>O</t>
  </si>
  <si>
    <t>PHEVs</t>
  </si>
  <si>
    <t>BMW Series 7, BMW Series 5</t>
  </si>
  <si>
    <t>EVs</t>
  </si>
  <si>
    <t>Source</t>
  </si>
  <si>
    <t>Source suggests plant was building electrified versions of vehicles in 2016, such as PHEV versions of the BMW series 7 and 5</t>
  </si>
  <si>
    <t>No</t>
  </si>
  <si>
    <t>Yes</t>
  </si>
  <si>
    <t>https://www.bmwgroup-werke.com/content/dam/grpw/websites/bmwgroup-werke_com/dingolfing/PR_2107_Plant%20Profile_BMW_DGF_EN.pdf</t>
  </si>
  <si>
    <t>Z_DE_BMW_Dingolfing_1</t>
  </si>
  <si>
    <t>Expansion</t>
  </si>
  <si>
    <t>400 million</t>
  </si>
  <si>
    <t>Euros</t>
  </si>
  <si>
    <t>Actual</t>
  </si>
  <si>
    <t>BEVs, PHEVs</t>
  </si>
  <si>
    <t>BMW Series 4, 5, 6, 7, 8; BMW iX</t>
  </si>
  <si>
    <t>Production of this plant consists of 1500 BMW Series 4, 5, 6, 7, and 8 and fully-electric iX daily; 2022 production of 282,000 vehicles; 232,000 vehicles built in 2020; fact sheet about this plant suggests investments were 'several hundred million euros per year in new models and technologies'; production of the iX started July 2nd, 2021; fact sheet source suggests 400 million euros have been invested to integrate the iX vehicle in this Dingolfing plant; earliest announcement of this EV model was in November 2020; in terms of all electrified components (such as motors, batteries etc.) over 1 billion euros has been invested since 2015 (source 5);</t>
  </si>
  <si>
    <t>Align on investment</t>
  </si>
  <si>
    <t>https://www.press.bmwgroup.com/global/article/detail/T0437680EN/50-years-of-bmw-production-at-dingolfing-location?language=en#:~:text=Plant%20Dingolfing%20is%20the%20BMW,at%20the%20plant%20in%202022.</t>
  </si>
  <si>
    <t>https://www.press.bmwgroup.com/global/article/detail/T0336831EN/series-production-of-bmw-ix-gets-underway-at-plant-dingolfing?utm_source=chatgpt.com</t>
  </si>
  <si>
    <t>https://www.press.bmwgroup.com/global/article/detail/T0437680EN/50-years-of-bmw-production-at-dingolfing-location?utm_source=chatgpt.com</t>
  </si>
  <si>
    <t>https://theevreport.com/e-mobility-milestone-at-bmw-dingolfing</t>
  </si>
  <si>
    <t>Z_DE_BMW_Dingolfing_2</t>
  </si>
  <si>
    <t>300 million</t>
  </si>
  <si>
    <t>600 million</t>
  </si>
  <si>
    <t>BMW Series 5, 7, iX</t>
  </si>
  <si>
    <t>invested over 1 billion euros to integrate 07, i5 and ix at Dingolfing plant, up to july 2023 announcement; 400 million is accounted for in the ix model, with the remaining 600 million being split in half for pre-2018 and post 2018</t>
  </si>
  <si>
    <t>Not in Bruegel data</t>
  </si>
  <si>
    <t>N/A</t>
  </si>
  <si>
    <t>https://www.electrive.com/2023/07/24/bmw-i5-rolls-off-production-line-in-dingolfing/?utm_source=chatgpt.com</t>
  </si>
  <si>
    <t>Projected</t>
  </si>
  <si>
    <t>M5 Sedan, i5, Series 3</t>
  </si>
  <si>
    <t>Noted several expansion/production shifts plans in the sources; i5 fully electric launch in July 2023, M5 Sedan PHEV launch in  July 2024, series 3 moving productiong to this plant, and last ICE vehicle to be produced by end of 2027; looped in all of these models as one expansion project for electrification; total; car production in 2024 297761 (BMW 4 Series, BMW 5 Series, BMW i5, BMW 6 Series, BMW 7 Series, BMW i7, BMW 8 Series, BMW M, BMW iX1)</t>
  </si>
  <si>
    <t>https://www.evspecifications.com/en/news/cfd58db</t>
  </si>
  <si>
    <t>https://www.automotivemanufacturingsolutions.com/evs/bmw-begins-production-of-its-fully-electric-i5-model-at-dingolfing-plant/44459.article</t>
  </si>
  <si>
    <t>https://www.electrichybridvehicletechnology.com/news/bmw-begins-production-of-new-hybrid-m5-at-dingolfing-plant.html</t>
  </si>
  <si>
    <t>https://www.bmwblog.com/2024/11/04/bmw-3-series-production-moving-dingolfing-report/</t>
  </si>
  <si>
    <t>https://www.bmwblog.com/2024/01/10/bmw-munich-plant-produce-last-car-combustion-engine-2027/</t>
  </si>
  <si>
    <t>Leipzig</t>
  </si>
  <si>
    <t>BMW i3, the company's first mass-produced fully electric car, BMW i8, a plug-in hybrid sports car</t>
  </si>
  <si>
    <t>250,000 units of the brand's first fully electric large-series production model have been manufactured to date </t>
  </si>
  <si>
    <t>https://www.bmwgroup-werke.com/content/dam/grpw/websites/bmwgroup-werke_com/muenchen/unser-werk/EN_Webversion_BroschuereMuenchen_20180801.pdf</t>
  </si>
  <si>
    <t>MINI Countryman BEV, BMW 2 Series PHEV</t>
  </si>
  <si>
    <t xml:space="preserve">EVs </t>
  </si>
  <si>
    <t>Additionally 1.6 billion euros have been invested in the Leipzig plant specifically for the production of the MINI Countryman (ICE and BEV), After discontinuing the production of the BMW i3, the BMW Group plant in Leipzig has reintroduced a fully electric vehicle to its collection: four months after the production launch of the MINI Countryman with combustion engines, the fully electric models are now rolling off the assembly line in Leipzig. Four models with three motors from two brands are produced on a single production line: the BMW 1 Series, the BMW 2 Series Active Tourer (also available as a plug-in hybrid), the BMW 2 Series Gran Coupé, and the MINI Countryman with both fully electric and conventional motors.</t>
  </si>
  <si>
    <t>https://www.visit-bmwgroup.com/en/the-bmw-group-plant-in-leipzig-starts-production-of-the-mini-countryman-electric/</t>
  </si>
  <si>
    <t>Z_DE_BMW_Munich_0</t>
  </si>
  <si>
    <t>Z_DE_BMW_Munich</t>
  </si>
  <si>
    <t>Munich</t>
  </si>
  <si>
    <t>BMW 3 Series Sedan and Touring</t>
  </si>
  <si>
    <t>BMW started producing PHEVs in Munich plant in 2015; BMW invested more than 700 million euros in the Munich plant over the years leading up to and around 2015 to expand and modernize production structures, including the body shop, assembly, and a new, resource-friendly paint shop</t>
  </si>
  <si>
    <t>https://www.bmwgroup-werke.com/muenchen/en/news/pressemeldungen/transformation-to-e-mobility.html?utm_source=chatgpt.com</t>
  </si>
  <si>
    <t>https://insideevs.com/news/542578/bmw-i4-entered-series-production/#:~:text=BMW%20announced%20today%20the%20official,BMW%204%20Series%20Gran%20Coupe.</t>
  </si>
  <si>
    <t>Z_DE_BMW_Munich_1</t>
  </si>
  <si>
    <t>200 million</t>
  </si>
  <si>
    <t>BEVs</t>
  </si>
  <si>
    <t>BMW i4</t>
  </si>
  <si>
    <t>Initial Nov 2020 announcement of decision to end ICE production in Munich and invest in electrification between then and 2026; 400 million euros investment announced initially; production of i4 started october 2021, where source suggests cost was actually 200 million instead of 400 million euros; appears that part of the 400 million would've gone to external EV components not in scope, such as electric drives</t>
  </si>
  <si>
    <t>https://www.fuelsandlubes.com/bmw-ends-combustion-engine-production-in-munich-after-60-years/#:~:text=The%20decision%20to%20end%20combustion,to%20innovation%20and%20environmental%20responsibility.</t>
  </si>
  <si>
    <t>https://www.bmwgroup-werke.com/muenchen/en/news/pressemeldungen/neue-fahrzeugmontage.html</t>
  </si>
  <si>
    <t>https://www.greencarcongress.com/2020/11/20201119-munich.html</t>
  </si>
  <si>
    <t>https://www.electrive.com/2020/11/19/bmw-puts-400-million-euros-into-munich-plant/</t>
  </si>
  <si>
    <t>Z_DE_BMW_Munich_2</t>
  </si>
  <si>
    <t>U</t>
  </si>
  <si>
    <t>650 million</t>
  </si>
  <si>
    <t>Neue Klasse sedan</t>
  </si>
  <si>
    <t>In January 2024 announcement of BMW to convert is main plant in Munich to EV production by the end of 2027; 4 buildings being constructed including body shop and vehicle assembly; BMW series 3 to be manufactured in 2026 in this Munich factory alongside traditional ICE; Neue Klasse also to be built in 2026 in this plant; end of 2027 will be exclusively evs in this plant; marked as U given the source saying they're being constructed; total car production in 2024 200590 (BMW 3 Series, BMW 4 Series, BMW i4, BMW M)</t>
  </si>
  <si>
    <t>https://www.reuters.com/business/autos-transportation/bmws-munich-plant-produce-exclusively-electric-cars-2027-2024-01-10/</t>
  </si>
  <si>
    <t>https://www.press.bmwgroup.com/global/article/detail/T0439003EN/transformation-to-e-mobility:-bmw-group%E2%80%99s-munich-plant-to-produce-exclusively-all-electric-models-from-the-end-of-2027?language=en</t>
  </si>
  <si>
    <t>Regensburg</t>
  </si>
  <si>
    <t>500 million</t>
  </si>
  <si>
    <t>BMW X12</t>
  </si>
  <si>
    <t>more than a third of the vehicles built in Regensburg in 2024 were electrified</t>
  </si>
  <si>
    <t>https://www.press.bmwgroup.com/global/article/detail/T0405526EN/start-of-bmw-ix1-production-in-regensburg-ups-the-pace:-by-2024-one-in-three-bmws-from-bavarian-plants-will-be-electric?language=en</t>
  </si>
  <si>
    <t>https://www.world-energy.org/article/47411.html</t>
  </si>
  <si>
    <t>100 million</t>
  </si>
  <si>
    <t>Souce</t>
  </si>
  <si>
    <t>BMW iX1, iX2</t>
  </si>
  <si>
    <t>The iX1 and iX2 as well as the corresponding two combustion models are currently being built in Regensburg</t>
  </si>
  <si>
    <t>https://www.electrive.com/2025/03/28/bmw-regensburg-plant-opens-additional-body-shop/</t>
  </si>
  <si>
    <t>Z_UK_BMW_Cowley</t>
  </si>
  <si>
    <t>United Kingdom</t>
  </si>
  <si>
    <t>Cowley</t>
  </si>
  <si>
    <t>New</t>
  </si>
  <si>
    <t>Mini Electric</t>
  </si>
  <si>
    <t>BMW Cowley UK plant has been producing the Mini electric since 2019; earliest announcement found in July 2017, and production confirmation in 2019; original 2017 announcement suggests 360,000 mini produced annually (ICE minis) at Oxford plant; no investment info found</t>
  </si>
  <si>
    <t>https://www.environmentenergyleader.com/stories/bmw-invests-750-million-for-uk-ev-production,4639#:~:text=Mini%20Cooper%20EV%20parked%20outside%20a%20house,vehicles%20since%202019%20and%20will%20begin%20to</t>
  </si>
  <si>
    <t>https://www.bbc.com/news/business-48921455?utm_source=chatgpt.com</t>
  </si>
  <si>
    <t>Z_UK_BMW_Cowley_1</t>
  </si>
  <si>
    <t>A</t>
  </si>
  <si>
    <t>Pounds</t>
  </si>
  <si>
    <t>GBP</t>
  </si>
  <si>
    <t>2026, delayed</t>
  </si>
  <si>
    <t>Mini Cooper 3-door, Mini Aceman</t>
  </si>
  <si>
    <t>September 2023 BMW announced $750 million investment (600 million pounds) in UK factories for electrification/mini EVs across 2 facilites - one at oxford and other and swindon body pressing facility (split investment?); anticipated 2026 production for 2 new Mini models, and 200,000 evs production capacity for both EVs and ICE; Oxford plant will phase out ICE vehicles by 2030 and only produce EVs' Feb 2025 update that plans have been delayed for electrification due to new mandates; available funds used for press shop and denied a recent grant $76 million; total car production in 2024 110939 (MINI, MINI Clubman, MINI Cooper SE2, MINI Cooper2, MINI Cooper Convertible2)</t>
  </si>
  <si>
    <t>https://www.automotivedive.com/news/bmw-mini-EVs-invests-750m-Oxford-UK-factory/693380/</t>
  </si>
  <si>
    <t>https://www.reuters.com/business/autos-transportation/britain-says-bmw-make-multimillion-pound-investment-electric-mini-output-2023-09-11/</t>
  </si>
  <si>
    <t>https://insideevs.com/news/742257/bmw-mini-autonomous-driving-factory/</t>
  </si>
  <si>
    <t>https://www.autoevolution.com/news/mini-oxford-plant-delays-electric-vehicle-production-over-multiple-uncertainties-247540.html</t>
  </si>
  <si>
    <t>https://www.bmwblog.com/2025/02/22/mini-confirms-ev-production-oxford-postponed/</t>
  </si>
  <si>
    <t>Z_HU_BMW_Debrecen_0</t>
  </si>
  <si>
    <t>Z_HU_BMW_Debrecen</t>
  </si>
  <si>
    <t>Hungary</t>
  </si>
  <si>
    <t>Debrecen</t>
  </si>
  <si>
    <t>1 billion</t>
  </si>
  <si>
    <t>1.5 billion</t>
  </si>
  <si>
    <t>EUR</t>
  </si>
  <si>
    <t>end of 2025</t>
  </si>
  <si>
    <t>Neue Klasse X</t>
  </si>
  <si>
    <t>BMW announced on July 2018 to build a 1 billion euros factory for electrification; planned capacity of 150,000 EVs per year (maximum capacity); fully electric Neue Klasse in 2025; laid the foundation and broke ground June 2022; this along with the battery plant brings the investment to 1.8-2 billion euros, with launch at the end of 2025 (source 2); Nov 2024 update suggests pre-series/test production of the Neue EV begun, with late 2025 production commercial launch, purely electric vehicles; * Pre-series production only in 2024 (92 units), opening in 2025.</t>
  </si>
  <si>
    <t>https://www.bmwgroup.jobs/hu/en/about-us/news/popup-ceremony.html</t>
  </si>
  <si>
    <t>https://www.press.bmwgroup.com/global/article/detail/T0405972EN/bmw-group-to-invest-more-than-2-billion-euros-in-hungarian-plant-debrecen-by-2025?language=en</t>
  </si>
  <si>
    <t>https://theevreport.com/bmw-accelerates-neue-klasse-test-production</t>
  </si>
  <si>
    <t>Goodwood (Rolls-Royce Manufacturing)</t>
  </si>
  <si>
    <t>Rolls-Royce Cullinan, Ghost, Phantom, Spectre</t>
  </si>
  <si>
    <t>only the Rolls-Royce Spectre is fully electric</t>
  </si>
  <si>
    <t>not all to Evs</t>
  </si>
  <si>
    <t>The project involves adding 40,000 square metres (430,500 sq ft) to the factory, nearly doubling its size. This will provide additional space for complex bespoke and coachbuild projects and support the company's transition to all-battery electric vehicles (BEVs). (The building will house a new Exterior Surface Finish Centre (paint shop), together with a range of new equipment and dedicated areas for bespoke and coachbuild commissions and the production of its new generation of battery-electric motor cars.)</t>
  </si>
  <si>
    <t>https://www.press.rolls-roycemotorcars.com/rolls-royce-motor-cars-pressclub/article/detail/T0447359EN/landmark-investment-crowns-record-year-for-bespoke-at-rolls-royce-motor-cars?language=en</t>
  </si>
  <si>
    <t>https://zenoot.com/2025/04/10/rolls-royce-marks-next-phase-of-300m-factory-expansion/</t>
  </si>
  <si>
    <t>Z_IT_Aehra_Mosciano_0</t>
  </si>
  <si>
    <t>Z_IT_Aehra_Mosciano</t>
  </si>
  <si>
    <t>Aehra</t>
  </si>
  <si>
    <t>Italy</t>
  </si>
  <si>
    <t>Mosciano Sant'Angelo</t>
  </si>
  <si>
    <t>1.2 billion</t>
  </si>
  <si>
    <t>plans for late 2026 deliveries and mid-2026 production</t>
  </si>
  <si>
    <t>Impeto SUV, Estasi Sedan</t>
  </si>
  <si>
    <t>Project announced August 2024, with construction layout already planned, and scheduled start of construction mid-2025 (source 1); it will feature two EV models, each with a 25,000 annual nameplate production capacity for a total of 50,000 production capacity</t>
  </si>
  <si>
    <t>align on dates</t>
  </si>
  <si>
    <t>https://www.prnewswire.com/in/news-releases/aehra-italys-first-pure-ev-brand-reveals-model-names-and-funding-plans-302215477.html</t>
  </si>
  <si>
    <t>Z_UK_Arrival_Bicester_0</t>
  </si>
  <si>
    <t>Z_UK_Arrival_Bicester</t>
  </si>
  <si>
    <t>Arrival</t>
  </si>
  <si>
    <t>Bicester</t>
  </si>
  <si>
    <t>C</t>
  </si>
  <si>
    <t>electric buses</t>
  </si>
  <si>
    <t>August 2020 announcement of Arrival acquiring new production/distribution/HQ in Bicester UK; prior, in June of 2020, ev bus trials were revealed, and plans have alluded to its production in this facility; ev bus trials at facility confirmed in Feb 2021 (source 3); Feb 2024 update of financial troubles, considering selling assets, business collapse etc.; october 2022 announcement of shifting ev van production from UK to the US, and shrinking operations in general</t>
  </si>
  <si>
    <t>marked as operational but company has been going through a lot of torubles and looks like this plant's production was rolled back</t>
  </si>
  <si>
    <t>https://thebusinessmagazine.co.uk/companies/electric-vehicle-company-expands-again-at-bicester/</t>
  </si>
  <si>
    <t>https://arrival.com/news/Arrival-Bus-Reimagines-Public-Transportation-for-a-New-Normal</t>
  </si>
  <si>
    <t>https://arrival.com/news/Arrival-and-First-Bus-confirm-the-start-of-zero-emission-bus-trials</t>
  </si>
  <si>
    <t>https://www.silicon.co.uk/e-innovation/green-it/arrival-ev-administration-548775#:~:text=The%20UK%20operations%20of%20British,vehicle%20platforms%20and%20intellectual%20property.</t>
  </si>
  <si>
    <t>https://www.fleetnews.co.uk/news/van-news/2022/10/21/arrival-to-shrink-uk-operation-and-move-van-production-to-us</t>
  </si>
  <si>
    <t>Z_UK_AstonMartin_StAthan_0</t>
  </si>
  <si>
    <t>Z_UK_AstonMartin_StAthan</t>
  </si>
  <si>
    <t>Aston Martin</t>
  </si>
  <si>
    <t>St. Athan</t>
  </si>
  <si>
    <t>2019, 2020, 2026</t>
  </si>
  <si>
    <t>Rapide-E, electric sports car</t>
  </si>
  <si>
    <t xml:space="preserve">Original Feb 2016 announcement of manufacturing facility in St Athan for new luxury DBX crossover vehicle, but no indication of electrification until Sept 2018 announcement; facility was reported to have expected 2017 construction start with 2020 production, but sept 2018 source suggests 2019 start for official EV, Rapide E; the Rapide E was shown as a prototype in April 2019, but never began actual production; delays and cancelations through 2024; March 2024 source suggest pushback to 2026 of their first planned EVs, the electric sports care and the Rapide E </t>
  </si>
  <si>
    <t>Marked as cancelled; I might need to do the same</t>
  </si>
  <si>
    <t>https://www.gov.uk/government/news/aston-martin-announces-significant-wales-investment#:~:text=Stephen%20Crabb:%20News%20reinforces%20Wales,leader%20in%20the%20automotive%20sector.&amp;text=British%20car%20maker%20Aston%20Martin,1%2C000%20in%20the%20supply%20chain.</t>
  </si>
  <si>
    <t>https://media.astonmartin.com/aston-martin-st-athan-confirmed-as-home-of-electrification/</t>
  </si>
  <si>
    <t>https://www.drive.com.au/news/aston-martin-delays-first-electric-car/</t>
  </si>
  <si>
    <t>https://www.astonmartin.com/en/our-world/news/2019/04/30/production-ready-rapide-e-given-world-debut-at-auto-shanghai</t>
  </si>
  <si>
    <t>Audi</t>
  </si>
  <si>
    <t>Belgium</t>
  </si>
  <si>
    <t>Brussels</t>
  </si>
  <si>
    <t>Retrofit</t>
  </si>
  <si>
    <t>Q4 SUV e-tron, Q8 SUV e-tron, SQ8 SUV e-tron, Q8 Sportback e-tron,SQ8 Sportback e-tron</t>
  </si>
  <si>
    <t>Production in 2024 was 15,212. For cpapacity I added maximum yearly production from two models (EV volumes)</t>
  </si>
  <si>
    <t>https://www.autoworldjournal.com/audis-brussels-plant-ceases-operations/</t>
  </si>
  <si>
    <t>https://www.volkswagen-group.com/en/publications/more/audi-ag-annual-and-sustainability-report-2024-2950</t>
  </si>
  <si>
    <t>https://www.electrive.com/2025/02/27/audi-to-shut-down-production-in-brussels/</t>
  </si>
  <si>
    <t>Ingolstadt</t>
  </si>
  <si>
    <t>A6 Avant e-tron, S6 Avant e-tron, Q6 SUV e-tron, SQ6 SUV e-tron</t>
  </si>
  <si>
    <t>Since its production launch in late 2023, the Audi Q6 e-tron series stands as Audi’s inaugural high-volume fully electric model series produced at its headquarters in Ingolstadt.</t>
  </si>
  <si>
    <t>https://www.automotivemanufacturingsolutions.com/ev-battery-production/the-audi-q6-e-tron-spotlights-flexible-and-green-production-ecosystem/45429.article</t>
  </si>
  <si>
    <t>Neckarsulm</t>
  </si>
  <si>
    <t>e-tron GT quattro, S e-tron GT, RS e-tron GT</t>
  </si>
  <si>
    <t>https://uploads.audi-mediacenter.com/system/production/uploaded_files/33813/file/9ce0f9ae1aaf25ff33063cfb07f1962fcc24b04e/250318_Audi_in_Neckarsulm_2025_EN.pdf?1741949031</t>
  </si>
  <si>
    <t>https://www.electrive.com/2022/06/03/audi-considers-building-two-ev-models-in-neckarsulm/</t>
  </si>
  <si>
    <t>Z_IT_Automobil_Turin_0</t>
  </si>
  <si>
    <t>Z_IT_Automobil_Turin</t>
  </si>
  <si>
    <t>Automobil Pininfarina</t>
  </si>
  <si>
    <t>Turin</t>
  </si>
  <si>
    <t>20 million</t>
  </si>
  <si>
    <t>PF0 luxury electric hypercar</t>
  </si>
  <si>
    <t>electric hypercar debut in aug 2018; nov 2018 investment announcement; this investment is questionable as it is investment on the design /exterior of car rather than final assembly it seems; announcement suggests limited quantity at 150 of the hypercars, total, by 2020</t>
  </si>
  <si>
    <t>https://www.forbes.com/sites/nargessbanks/2018/08/23/pebble-beach-reveal-pininfarina-pf0/</t>
  </si>
  <si>
    <t>https://www.prnewswire.com/in/news-releases/automobili-pininfarina-to-invest-over-20m-in-pura-design-cooperation-for-luxury-and-performance-701386631.html</t>
  </si>
  <si>
    <t>https://www.caranddriver.com/news/a20053827/pininfarina-will-build-its-own-version-of-the-rimac-ev-hypercar/</t>
  </si>
  <si>
    <t>Z_IE_Electrifi_Powerscourt_0</t>
  </si>
  <si>
    <t>Z_IE_Electrifi_Powerscourt</t>
  </si>
  <si>
    <t>AVA (Electrifi)</t>
  </si>
  <si>
    <t>Ireland</t>
  </si>
  <si>
    <t>Powerscourt, Co Wicklow</t>
  </si>
  <si>
    <t>50 million</t>
  </si>
  <si>
    <t>in 3 years' from 2019</t>
  </si>
  <si>
    <t>Ava Stingray</t>
  </si>
  <si>
    <t>April 2019 announcement of 50 million euros investment over 3 years to turn classic cars to electric; an interview in March 2021 (source 2) with CEO Norman Crowley mentions low volume (&lt;=10 vehicles) production at first, for 2022; will have high price points for purchasing vehicles and then use profits for further expansion; Bruegel lists Dec 2019 construction and marked as operational; 'already begun manufacturing'; very limited info online and on website on if investment went through; main website discontinued; looks like it's rebranded as AVA; Feb 2021 reports the Ava Hyperclassic to be produced</t>
  </si>
  <si>
    <t>Marked as operational but investment info and construction is really unclear</t>
  </si>
  <si>
    <t>https://www.studioava.com/ava-electrifi</t>
  </si>
  <si>
    <t>https://www.electrive.com/2019/04/15/ireland-crowley-carbon-to-build-electric-cars-as-electrifi/</t>
  </si>
  <si>
    <t>https://www.irishtimes.com/business/innovation/forget-delorean-ireland-could-be-an-electric-car-making-hub-1.4505412</t>
  </si>
  <si>
    <t>https://paultan.org/2021/02/04/ava-hyperclassic-reimagined-all-electric-hypercar-with-more-than-1200-hp-in-a-corvette-stingray-c2-body/</t>
  </si>
  <si>
    <t>in EV volumes online</t>
  </si>
  <si>
    <t>Z_UK_Bentley_Crewe_0</t>
  </si>
  <si>
    <t>Z_UK_Bentley_Crewe</t>
  </si>
  <si>
    <t>Bentley</t>
  </si>
  <si>
    <t>Crewe</t>
  </si>
  <si>
    <t>35 million</t>
  </si>
  <si>
    <t>2025, 2026</t>
  </si>
  <si>
    <t>First announced in January 2022, with initial first anticipated production line of their BEV in 2025; Groundbreaking of EV dream factory in March 2023, which differs from Bruegel's Apr 2024 groundbreaking; Bruegel highlighted the groundbreaking announcement of the paintshop instead; first BEV in factory expected for 2026, but factory operational by end of 2023; the 2.5 billion pounds investment is constantly referenced as given over 10 years, but it's for their sustainability in general and may not be specific to this facility CAPEX</t>
  </si>
  <si>
    <t>Groundbreaking differs</t>
  </si>
  <si>
    <t>https://www.autovision-news.com/electrification/bentley-ev-dream-factory/#:~:text=Bentley's%20new%20facilities%20include%20a,quality%2C%20performance%2C%20and%20longevity.</t>
  </si>
  <si>
    <t>https://www.teslarati.com/bentley-2-5bn-investment-new-ev-factory-uk-crewe-england/#google_vignette</t>
  </si>
  <si>
    <t>https://www.audi-mediacenter.com/en/press-releases/bentley-breaks-ground-on-new-launch-quality-centre-and-engineering-technical-centre-15192</t>
  </si>
  <si>
    <t>Z_FR_BYD_Allone_0</t>
  </si>
  <si>
    <t>Z_FR_BYD_Allone</t>
  </si>
  <si>
    <t>BYD</t>
  </si>
  <si>
    <t>France</t>
  </si>
  <si>
    <t>Allone</t>
  </si>
  <si>
    <t>R</t>
  </si>
  <si>
    <t>10 million</t>
  </si>
  <si>
    <t>first half 2018</t>
  </si>
  <si>
    <t>end of 2018</t>
  </si>
  <si>
    <t>March 2017 announcement of 10 million euros investment of electric bus assembly in France; up to 200 vehicles per year; project was scheduled to get underway in the first half of 2018; plant closed in November 2021; source 3 suggests first production at the plant occurred in end of 2018; first production Dec 2018 and only 30 vehicles rolled off from closing date</t>
  </si>
  <si>
    <t>https://electriccarsreport.com/2017/04/byd-group-invest-e10-million-electric-bus-assembly-site-france/</t>
  </si>
  <si>
    <t>https://www.sustainable-bus.com/electric-bus/byd-france-close-electric-bus-plant/</t>
  </si>
  <si>
    <t>https://www.electrive.com/2021/11/08/byd-closes-up-shop-in-france/</t>
  </si>
  <si>
    <t>https://www.electrive.com/2018/12/06/byd-completes-first-electric-bus-in-france/</t>
  </si>
  <si>
    <t>Z_HU_BYD_Komárom_0</t>
  </si>
  <si>
    <t>Z_HU_BYD_Komárom</t>
  </si>
  <si>
    <t>Komárom</t>
  </si>
  <si>
    <t>Projected-S</t>
  </si>
  <si>
    <t>Q1 2017</t>
  </si>
  <si>
    <t>October 2016 announcement of 20 million euros to be invested in electric bus plant in Hungary; Q1 2017 anticipated production with 400 vehicles annual production; plant will also have its own R&amp;D center and battery testing facility; started production in April 2017, as confirmed by Dec 2018 source discussing vehicle deliveries</t>
  </si>
  <si>
    <t>https://www.bydeurope.com/article/225#:~:text=plant%20in%20Hungary-,BYD%2C%20the%20fast%20growing%20supplier%20of%20pure%20electric%20buses%20to,Centre%20and%20battery%20test%20facility.</t>
  </si>
  <si>
    <t>https://bydeurope.com/article/273#:~:text=The%20bus%20to%20Salg%C3%B3tarj%C3%A1n%20was,buses%20for%20Brussels%20Airport%20Company.</t>
  </si>
  <si>
    <t>Z_HU_BYD_Komárom_1</t>
  </si>
  <si>
    <t>501 million</t>
  </si>
  <si>
    <t>H2 2025</t>
  </si>
  <si>
    <t>BYD announced in Dec 2023 that they'd be building its first EU EV factory in Hungary; agreement for the plant was signed February 2024, with construction and operations in phases in three years; plant production anticipated for H2 2025 from Nov 2024 source; represents a 501 million euros investment according to May 2024 source; could arguably have been intended in initial Dec 2023 announcement, where source 4 suggests details on the proposed plant were scarce; get clarity on construction date; 300,000 vehicles per year, drone video also showing construction; Feb 2025 source 7 suggests 150,000 production capacity; there are 5 billion euro estimate floating around, but with unclear determination and the 500 million euros is more concrete; 5 billion could be estimate for future expansions or financial impact; will be producing BEVs and PHEVs</t>
  </si>
  <si>
    <t>Different investment, marked as operational; facility still under construction</t>
  </si>
  <si>
    <t>http://en.ccceu.eu/2024-02/04/c_4047.htm</t>
  </si>
  <si>
    <t>https://www.reuters.com/business/autos-transportation/new-byd-bmw-car-plants-hungary-start-production-h2-2025-2024-11-14/#:~:text=%22The%20optimism%20for%20next%20year's,grow%20by%203.4%25%20in%202025.</t>
  </si>
  <si>
    <t>https://cepa.org/article/xi-and-china-electric-cars-drive-into-hungary/</t>
  </si>
  <si>
    <t>https://www.electrive.com/2024/02/06/byd-plans-to-open-its-hungarian-ev-factory-within-three-years/</t>
  </si>
  <si>
    <t>https://hungarytoday.hu/byds-szeged-plant-takes-shape-drone-footage-reveals-progress/</t>
  </si>
  <si>
    <t>https://www.reuters.com/business/autos-transportation/china-ev-maker-byd-build-first-europe-plant-hungary-fas-2023-11-04/</t>
  </si>
  <si>
    <t>https://newseu.cgtn.com/news/2025-02-06/BYD-factory-s-arrival-to-turbocharge-Hungarian-city-1AKDnxKNi6c/p.html</t>
  </si>
  <si>
    <t>https://centraleuropeantimes.com/2023/12/chinese-vehicle-maker-byd-plans-plant-in-szeged/?utm_source=chatgpt.com</t>
  </si>
  <si>
    <t>Z_UK_Stellantis_Luton_0</t>
  </si>
  <si>
    <t>Z_UK_Stellantis_Luton</t>
  </si>
  <si>
    <t>Citroën/Stellantis</t>
  </si>
  <si>
    <t>Luton</t>
  </si>
  <si>
    <t>2024; first half 2025</t>
  </si>
  <si>
    <t>fully electric Vauxhall Vivaro Electric, Opel Vivaro Electric, Peugeot E-Expert, Citroën ë-Dispatch and Fiat Professional E-Scudo</t>
  </si>
  <si>
    <t>February 2024 announcement of EV production by Stellantis in Luton, UK plant manufacturing electric vans; produce medium-size electric vans for Vauxhall, Citroën, Peugeot and FIAT Professional; work anticipated to start 2024 in limited capacity with traditional ICE still in production; aim to manufacture electric vans first half of 2025; In Nov 2024, it was announced that the plant would close and production to move to France; will close by mid 2025, thus, ev vans production not happening here; no investment info reported, but should confirm that no investment took place; source 3 goes over the second UK plant from Stellantis, which will be consolidated and is already producing electric vans; gives investment details</t>
  </si>
  <si>
    <t>Need to mark as cancelled</t>
  </si>
  <si>
    <t>https://www.fleetnews.co.uk/news/stellantis-to-close-luton-plant-putting-1-000-plus-jobs-at-risk</t>
  </si>
  <si>
    <t>https://www.electrive.com/2025/02/07/stellantis-plans-to-close-uk-plant-in-luton-by-the-middle-of-the-year/</t>
  </si>
  <si>
    <t>https://professionalpickup.com/stellantis-to-close-luton-van-plant-move-production-to-france/</t>
  </si>
  <si>
    <t>Z_DE_eVolution_Düren_0</t>
  </si>
  <si>
    <t>Z_DE_eVolution_Düren</t>
  </si>
  <si>
    <t>e.Volution</t>
  </si>
  <si>
    <t>Düren</t>
  </si>
  <si>
    <t>StreetScooters</t>
  </si>
  <si>
    <t>e.Volution takes over facility and manufacturing from previous Nob Manufacturing owner, announced January 2024; e.Volution partnering with Neapco which manufactures electric delivery vehicles, StreetScooters; Nov 2024 announcement suggests plans have been at a standstill and will discontinue production, and shift to Thailand</t>
  </si>
  <si>
    <t>Marked as operational but production has halted</t>
  </si>
  <si>
    <t>https://www.electrive.com/2024/11/12/end-of-streetscooter-production-in-germany/</t>
  </si>
  <si>
    <t>Z_ES_EbroEVMotors_Barcelona_0</t>
  </si>
  <si>
    <t>Z_ES_EbroEVMotors_Barcelona</t>
  </si>
  <si>
    <t>Ebro-EV Motors, Chery</t>
  </si>
  <si>
    <t>Zona Franca Factory</t>
  </si>
  <si>
    <t>Spain</t>
  </si>
  <si>
    <t>Barcelona</t>
  </si>
  <si>
    <t>133 million</t>
  </si>
  <si>
    <t>EBRO EV (S700, S800)</t>
  </si>
  <si>
    <t>Joint collaboration between EV Motors and Chery announced April 2024 for EBRO (EV) production in their Barcelona factory; first EBRO production will be for the S700, followed by the S800; Zona Franca was a former Nissan plant; goal of 150,000 vehicles by 2029; September 2024 announcement of Nov 2024 start of EBRO production, S700 and S800, available in PHEV and traditional combustion engine; produciton set for 2 phases; complete assembly and Chery's production occurring in 2025; Omodo 5 pushed for 2025 production; think the 400 million should be split in 2; aiming for 50,000 vehicles by 2027 and 150,000 by 2029</t>
  </si>
  <si>
    <t>Marked as announced; looks like it's operational, but could include a ramp up</t>
  </si>
  <si>
    <t>https://catalonia.com/w/ev-motors-starts-production-of-ebro-brand-vehicles-at-its-factory-in-barcelona</t>
  </si>
  <si>
    <t>https://english.news.cn/20241125/b1a67c0d3d2041b59daf394903a5ef4e/c.html#:~:text=Ebro%2DEV%20Motors%20and%20Chery,to%20produce%20vehicles%20in%20Europe.</t>
  </si>
  <si>
    <t>https://www.electrive.com/2024/04/22/chinese-car-manufacturer-chery-produces-in-barcelona/</t>
  </si>
  <si>
    <t>https://english.news.cn/20240913/4ad58c67f4304b4aa650f8b0ebf2b210/c.html</t>
  </si>
  <si>
    <t>Z_ES_EbroEVMotors_Barcelona_1</t>
  </si>
  <si>
    <t>expansion row to account for Chery's production in the facility in 2027 (50,000 vehicles)</t>
  </si>
  <si>
    <t>Z_ES_EbroEVMotors_Barcelona_2</t>
  </si>
  <si>
    <t>expansion row to account for Chery's production in the facility in 2029 (150,000 vehicles)</t>
  </si>
  <si>
    <t>Z_DE_ElectricBrands_Itzehoe_0</t>
  </si>
  <si>
    <t>Z_DE_ElectricBrands_Itzehoe</t>
  </si>
  <si>
    <t>ElectricBrands</t>
  </si>
  <si>
    <t>Netherlands</t>
  </si>
  <si>
    <t>Born</t>
  </si>
  <si>
    <t>early 2024, 2025</t>
  </si>
  <si>
    <t>BEVS</t>
  </si>
  <si>
    <t>XBUS, Evetta</t>
  </si>
  <si>
    <t>First electric XBUS prototype July 2021; different prototype version shown a year later in july 2022, with new CEO april 2022; source 5 september 2023 suggesting XBUS experienced several delays and anticipated to reach the market in 2025; in Feb 2023, it was announced that it wouldn't be built in Itzehoe, and instead would be in the Netherlands; 2024 announcements of company insolvancy and uncertainty in future; pilot production of Evetta models was anticipated for early 2024, with the XBUS production a year later</t>
  </si>
  <si>
    <t>Marked Itzehoe; looks like it shifted to intended production in the Netherlands instead of Germany</t>
  </si>
  <si>
    <t>https://www.automotivetestingtechnologyinternational.com/news/ev-charging/electricbrands-reveals-first-electric-xbus-prototype.html</t>
  </si>
  <si>
    <t>https://insideevs.com/news/597551/electric-brands-shows-production-spec-xbus-camper-evetta-micro-evs/</t>
  </si>
  <si>
    <t>https://www.electrive.com/2022/09/04/ralf-haller-now-ceo-of-electricbrands-xbus/</t>
  </si>
  <si>
    <t>https://www.electrive.com/2020/01/05/microlino-artega-settle-out-of-court/</t>
  </si>
  <si>
    <t>https://www.highmotor.com/en/xbus-ev-vehiculo-modular-puede-ser-furgoneta-pick-up-minibus-ya-esta-produccion.html</t>
  </si>
  <si>
    <t>Z_DE_ElectricBrands_Göttingen_0</t>
  </si>
  <si>
    <t>Z_DE_ElectricBrands_Göttingen</t>
  </si>
  <si>
    <t>Göttingen</t>
  </si>
  <si>
    <t>Evetta Openair</t>
  </si>
  <si>
    <t>April 2022 announcement of ElectricBrands taking over Artega company for building isetta-inspired microcar, potential name being the Karo; the Karo electric two-seater expected for early 2023 launch; same announcement sources suggests work is under way (construction) with goal of 30,000 vehicles annual production; the Isetta-styled convertible branded as the Evetta Openair, announced Aug 2022, and was unveiled as ready for pre-order; same article announces references 2023 production and this facility as separate; Electric Brands and XBUS acquired Artega business; February 2024 company insolvency reports</t>
  </si>
  <si>
    <t>need to align on date and investment actualized</t>
  </si>
  <si>
    <t>https://www.electrive.com/2022/08/11/isetta-style-convertible-coming-in-as-evetta-openair/</t>
  </si>
  <si>
    <t>Z_PL_ElectroMobility_Jaworzno_0</t>
  </si>
  <si>
    <t>Z_PL_ElectroMobility_Jaworzno</t>
  </si>
  <si>
    <t>ElectroMobility Poland</t>
  </si>
  <si>
    <t>Poland</t>
  </si>
  <si>
    <t>Jaworzno</t>
  </si>
  <si>
    <t>750 million</t>
  </si>
  <si>
    <t>2021, after May 2024</t>
  </si>
  <si>
    <t>within 23 months of construction start</t>
  </si>
  <si>
    <t>2025, mid-2026</t>
  </si>
  <si>
    <t>Izera cars</t>
  </si>
  <si>
    <t>ElectricMobility Poland (EMP) announced new EV plant to arrive in coal region, Dec 2020; anticipated 2024 start of production; targeted 200,000 annual production of vehicles; estimated costs of 2 billion zlotty, with launch of Izera brand at 5 billion zloty; groundbreaking scheduled for 2021; May 2024 update of agreement signed for construction assistance of the facility; postponed production to 2025 from Jan 2023 announcement, and then mass production to mid-2026 from May 2024 announcement of construction permit; could potentially place construction permit date as construction start; need to find a precise capex/investment; May 2024 source suggesting that plant will be ready within 23 months of construction start; sources fluctuating between 150,000 and 200,000 annual production; the construction cooperation needs to be confirmed by a separate agreement; UPDATE: Jan 2025 announcement of 1.5 billion euros cost for ev production and R&amp;D center; shifted plans slightly to all-electric and hybrids</t>
  </si>
  <si>
    <t>Marked as under construciton; I think the construction permit might be debatable on if it constitutes construction as they need to confirm the agreement and finalize details; also found updated Jan 2025 source with investment details</t>
  </si>
  <si>
    <t>https://www.electrive.com/2020/12/21/polands-first-electric-car-factory-is-being-built-in-jaworzno/</t>
  </si>
  <si>
    <t>https://www.marklines.com/en/news/305062#:~:text=ElectroMobility%20Poland%20to%20start%20mass%20production%20of%20cars%20by%20mid%2D2026.</t>
  </si>
  <si>
    <t>https://polandweekly.com/2024/07/03/construction-permit-for-izera/#:~:text=EMP%20plans%20to%20launch%20Izera,attain%20continuous%20production%20in%202026.</t>
  </si>
  <si>
    <t>https://www.electrive.com/2023/01/20/electromobility-poland-postpones-production-of-first-model-til-2025/</t>
  </si>
  <si>
    <t>https://polandinsight.com/construction-of-polish-izera-electric-car-factory-to-start-soon-in-jaworzno-48763/?utm_source=chatgpt.com</t>
  </si>
  <si>
    <t>https://ceenergynews.com/transport/polands-first-ev-company-izera-selects-contractor-for-factory-construction/</t>
  </si>
  <si>
    <t>Z_DE_Eurabus_Berlin_0</t>
  </si>
  <si>
    <t>Z_DE_Eurabus_Berlin</t>
  </si>
  <si>
    <t>Eurabus</t>
  </si>
  <si>
    <t>Berlin</t>
  </si>
  <si>
    <t>44 million</t>
  </si>
  <si>
    <t>Autumn 2018</t>
  </si>
  <si>
    <t>August 2018 announcement of electric bus manufacturing plant to open in Almaty, with 100 buses per year expected production capacity; opened Sept 2018 with goal of 100 units and 500 units by 2019; not much indication of further production; September source suggests it has already been invested</t>
  </si>
  <si>
    <t>Marked as announced but they've opened in September 2018</t>
  </si>
  <si>
    <t>https://www.eurabus.com/</t>
  </si>
  <si>
    <t>https://www.electrive.com/2018/09/25/kazakhstan-eurabus-opens-electric-bus-facility/</t>
  </si>
  <si>
    <t>https://www.electrive.com/2017/11/09/eurabus-bet-bmz-batteries/</t>
  </si>
  <si>
    <t>Z_IT_Ferrari_Maranello_0</t>
  </si>
  <si>
    <t>Z_IT_Ferrari_Maranello</t>
  </si>
  <si>
    <t>Ferrari</t>
  </si>
  <si>
    <t>Maranello</t>
  </si>
  <si>
    <t>2025, 2026, Jan 2026</t>
  </si>
  <si>
    <t>Speculation of new EV assembly line June 2022; ground is being cleared for the expansion; Feb 2025 source suggests Oct 9 2025 will have revelation of Ferrari's first EV, tying in the initial Italy announcement; the new E-building will also have battery assembly (source 3); new E-building finished construction June 2024; will produce BEVs, PHEVs and ICE, as well as ev components, so need to split investment accordingly; potential 20,000 annual production of all cars in the e building</t>
  </si>
  <si>
    <t>need to align on dates</t>
  </si>
  <si>
    <t>https://www.goauto.com.au/news/ferrari/ferrari-outlines-its-electrification-strategy/2022-06-17/88171.html</t>
  </si>
  <si>
    <t>https://www.caranddriver.com/news/a63679726/ferrari-six-new-cars-2025-first-ev/</t>
  </si>
  <si>
    <t>https://www.bochexotics.com/blog/2022/june/29/ferrari-is-going-electric-in-2025.htm</t>
  </si>
  <si>
    <t>https://ev.com/news/ferraris-first-all-electric-model-set-to-debut-in-october-2025</t>
  </si>
  <si>
    <t>https://www.designboom.com/architecture/mario-cucinella-architects-ferrari-e-building-hypercar-maranello-italy-interview-06-21-2024/</t>
  </si>
  <si>
    <t>https://www.youtube.com/watch?v=sFoC6Ro8_iA</t>
  </si>
  <si>
    <t>https://www.ferrari.com/en-EN/corporate/articles/inauguration-of-the-ferrari-e-building-in-the-presence-of-the-president-of-the-italian-republic-corporate</t>
  </si>
  <si>
    <t>Z_DE_Ford_Cologne_0</t>
  </si>
  <si>
    <t>Z_DE_Ford_Cologne</t>
  </si>
  <si>
    <t>Ford</t>
  </si>
  <si>
    <t>Niehl Assembly Plant</t>
  </si>
  <si>
    <t>Cologne</t>
  </si>
  <si>
    <t>828 million</t>
  </si>
  <si>
    <t>2 billion</t>
  </si>
  <si>
    <t>USD</t>
  </si>
  <si>
    <t>2023, mid-2026</t>
  </si>
  <si>
    <t>Electric Explorer SUV</t>
  </si>
  <si>
    <t>Ford announced in February 2021 that the Cologne facility in Germany would undergo a $1 billion transformation for electrification; mid-2026 projection for BEV/PHEV and all-electric by 2030; first EV to be manufactured in Cologne in 2023; construciton work started August 2021; Ford opened the plant June 2023, having invested $2 billion USD; has an annual production capacity of 250,000 EVs; Investment was originally reported at $1 billion USD, and then described as $2 billion USD investment; facility equipped with battery assembly, consider splitting investment; first EV in the factory produced June 2024; Nov 2024 source suggesting hours of workers at plant being cut back; Oct 2024 announcement of Capri coming to plant in Cologne</t>
  </si>
  <si>
    <t>https://media.ford.com/content/fordmedia/feu/en/news/2024/06/04/mass-production-of-new-all-electric-explorer-starts-at-fords-ev-.html</t>
  </si>
  <si>
    <t>https://media.ford.com/content/fordmedia/feu/en/news/2021/08/18/ford-starts-the-redesign-of-its-niehl-assembly-plant-to-create-t.html?utm_source=chatgpt.com</t>
  </si>
  <si>
    <t>https://media.ford.com/content/fordmedia/fna/us/en/news/2023/06/12/ford-opens-cologne-ev-center.html?utm_source=chatgpt.com</t>
  </si>
  <si>
    <t>https://media.ford.com/content/fordmedia/feu/de/en/news/2024/10/14/new-electric-ford-capri-is-on-its-way-to-customers.html</t>
  </si>
  <si>
    <t>Z_ES_Ford_Valencia_0</t>
  </si>
  <si>
    <t>Z_ES_Ford_Valencia</t>
  </si>
  <si>
    <t>Valencia</t>
  </si>
  <si>
    <t>2.5 million</t>
  </si>
  <si>
    <t>S-MAX Hybrid, Galaxy Hybrid, Kuga Hybrid, Kuga Plug-in Hybrid</t>
  </si>
  <si>
    <t>Jan 2020 announcement that Ford is investing 42 million euros for adding electrified vehicles (S-MAX and Galaxy hybrids) along with battery assembly line; they appear to be HEVs not PHEVs, so might want to exclude; maybe give partial investment to battery investment; the investment split is neatly broken down to 24 million euros for batt assembly, 8 million for retooling and 10 million for ev production; anticipated production of battery assembly in sept 2020; additional 5.2 million euros announced for batt in early 2021, and same sources suggesting hybrid models have already started production; Nov 2020 launch of kuga Hybrid/PHEV; source 4 suggests 730 daily production of Kuga but there are non-electric versions as well</t>
  </si>
  <si>
    <t>Need to align on investment number</t>
  </si>
  <si>
    <t>https://media.ford.com/content/fordmedia/feu/en/news/2021/03/25/ford-continues-to-go-all-in-on-electrification-with-new-hybrid-e.html</t>
  </si>
  <si>
    <t>https://www.investinspain.org/content/icex-invest/en/noticias-main/2021/ford-valencia-plant.html</t>
  </si>
  <si>
    <t>https://media.ford.com/content/fordmedia/feu/en/news/2021/02/09/new-s-max-hybrid-helps-active-families-go-electric-and-continues.html</t>
  </si>
  <si>
    <t>https://cadenaser.com/comunitat-valenciana/2024/08/26/ford-almussafes-retoma-la-actividad-tras-las-vacaciones-en-pleno-ajuste-de-personal-radio-valencia/?utm_source=chatgpt.com</t>
  </si>
  <si>
    <t>Z_ES_Ford_Valencia_1</t>
  </si>
  <si>
    <t>June 2022 of Valencia plant moving forward with expansions/electrification, despite news of potential closure; Announcement for Valencia plant to assemble 300,000 EVs annually in May 2024; will build the 'partly electric' vehicle by 2027; no updates on the expansion since then, and although they are making formal announcements, there's an air of ambiguity and doubtfulness; might be worth switching to intended</t>
  </si>
  <si>
    <t>https://fordauthority.com/2022/06/ford-valencia-assembly-plant-will-produce-next-gen-electric-vehicles/</t>
  </si>
  <si>
    <t>Z_HR_GreenTechGroup_KulaNorinska_0</t>
  </si>
  <si>
    <t>Z_HR_GreenTechGroup_KulaNorinska</t>
  </si>
  <si>
    <t>Green Tech Group</t>
  </si>
  <si>
    <t>Croatia</t>
  </si>
  <si>
    <t>Kula Norinska</t>
  </si>
  <si>
    <t>10 years</t>
  </si>
  <si>
    <t>Original project announcement in May 2018 with 100 million euros investment; grounds were bought and were anticipated to be built in the next 10 years; confirmed April 2019, to be developed in 3 phases over next 10 years; production capacity of 150,000 evs and 300,000 battery packs; no updates on this facility since then, despite 2019 announcement seemingly indicating prepping for construction; preliminary pre-construction work started in 2019 &lt;1 million euros</t>
  </si>
  <si>
    <t>https://balkangreenenergynews.com/preparatory-works-launched-for-facility-to-produce-electric-cars-in-croatia/</t>
  </si>
  <si>
    <t xml:space="preserve">Hyundai </t>
  </si>
  <si>
    <t>Czechia</t>
  </si>
  <si>
    <t>Nošovice</t>
  </si>
  <si>
    <t>80 million</t>
  </si>
  <si>
    <t>TUCSON Plug-in Hybrid, KONA Electric, i30 (MHEV variant)</t>
  </si>
  <si>
    <t>EVs, PHEVs</t>
  </si>
  <si>
    <t>Hyundai Kona Electric (1st generation) March 2020 to July 2023; Hyundai Kona Electric (2nd generation) since August 2023; In Europe, the EV2 is expected to compete with BYD’s Dolphin, Volkswagen’s ID.2, Peugeot’s e-2008 and the Mini Cooper Electric.</t>
  </si>
  <si>
    <t>https://www.hyundai-motor.cz/wp-content/uploads/2024/06/VZ_Hyundai_2023_EN_final.pdf</t>
  </si>
  <si>
    <t>https://www.electrive.com/2019/07/19/hyundai-considers-manufacturing-kona-in-czech-republic/</t>
  </si>
  <si>
    <t>Kia</t>
  </si>
  <si>
    <t>Slovakia</t>
  </si>
  <si>
    <t>Žilina</t>
  </si>
  <si>
    <t>Kia Ceed PHEV, Kia Sportage PHEV, Kia XCeed PHEV</t>
  </si>
  <si>
    <t>https://spectator.sme.sk/business/c/kia-has-launched-production-of-plug-in-hybrid-xceed</t>
  </si>
  <si>
    <t>https://spectator.sme.sk/business/c/kia-in-zilina-launches-production-of-new-sportage-plug-in-hybrid#:~:text=at%2017%3A51-,Kia%20in%20%C5%BDilina%20launches%20production%20of%20new%20Sportage%20plug%2Din,electric%20version%20of%20the%20model.&amp;text=In%20early%20February%2C%20Korean%20carmaker,at%20its%20factory%20near%20%C5%BDilina.</t>
  </si>
  <si>
    <t>https://www.news24.com/life/motoring/news/kia-invests-r12-billion-in-electric-and-hybrid-engine-plant-amid-ev-demand-20201211-2</t>
  </si>
  <si>
    <t>139 million</t>
  </si>
  <si>
    <t>150 billion</t>
  </si>
  <si>
    <t>Won</t>
  </si>
  <si>
    <t>starting 2025</t>
  </si>
  <si>
    <t>EV2 (other sources mention EV3, EV4 and EV5 as well as the Niro EV)</t>
  </si>
  <si>
    <t>Kia plans to churn out 80,000 units of the EV2 from its plant in Slovakia in 2025 to sell them only in Europe and then expand output to 100,0000 units in 2026; The EV2 will be released in two models: one powered by nickel-cobalt-manganese (NCM) batteries, the other equipped with more affordable lithium iron phosphate (LFP) batteries.</t>
  </si>
  <si>
    <t>https://www.kedglobal.com/automobiles/newsView/ked202412230005</t>
  </si>
  <si>
    <t>https://www.koreaherald.com/article/3495928</t>
  </si>
  <si>
    <t>https://www.businesskorea.co.kr/news/articleView.html?idxno=103165</t>
  </si>
  <si>
    <t>https://ceenergynews.com/transport/slovakia-approves-major-state-aid-package-for-kia-to-increase-ev-production/</t>
  </si>
  <si>
    <t>Z_DE_MercedesBenz_Bremen_0</t>
  </si>
  <si>
    <t>Z_DE_MercedesBenz_Bremen</t>
  </si>
  <si>
    <t>Mercedes-Benz</t>
  </si>
  <si>
    <t>Bremen</t>
  </si>
  <si>
    <t>C-Class W205 Plug-in Hybrid</t>
  </si>
  <si>
    <t>EQC</t>
  </si>
  <si>
    <t>Mercedes revealed electrification plans in Jan 2018 for several plants; EQC electric vehicle will be manufactured in Bremen; started production in May 2019 of the EQC</t>
  </si>
  <si>
    <t>https://autovista24.autovistagroup.com/news/daimler-announces-start-eqc-production/</t>
  </si>
  <si>
    <t>https://www.engadget.com/2018-01-30-mercedes-ev-production-network.html</t>
  </si>
  <si>
    <t>Z_DE_MercedesBenz_Bremen_1</t>
  </si>
  <si>
    <t>EQE SUV</t>
  </si>
  <si>
    <t>EVS</t>
  </si>
  <si>
    <t>Announced Feb 2020 new e-models, with the EQC continuing production at the plant; the E-series of models part of an $11 billion development program; EQE teased in July 2021, and officially unveiled Sept 2021; (Mercedes says its German plants in Sindelfingen, Bremen, Rastatt and the plant in Kecskemét, Hungary, will start producing the new electric models in the Top End Luxury, Core Luxury and Entry Luxury segments from the middle of the decade. In July 2021, the German carmaker announced that Mercedes intends to introduce only electric platforms from 2025 onwards – now the (expected) distribution among the plants has also been determined.)</t>
  </si>
  <si>
    <t>https://www.mercedesbenzofwashington.com/production-of-mercedes-benz-evs-expands-in-bremen/</t>
  </si>
  <si>
    <t>https://www.autoweek.com/news/green-cars/a37179240/mercedes-benz-eqe-ev-teaser/</t>
  </si>
  <si>
    <t>https://electrek.co/2021/09/05/mercedes-benz-eqe-electric-sedan-400-mile-range/</t>
  </si>
  <si>
    <t>https://www.electrive.com/2022/06/30/mercedes-invests-e2-billion-in-eu-assembly-plants-for-evs/</t>
  </si>
  <si>
    <t>Dussendorf</t>
  </si>
  <si>
    <t>esprinter</t>
  </si>
  <si>
    <t xml:space="preserve"> At the end of 2020, around 6,000 employees were employed in Düsseldorf. This is where the Sprinter panel van and the current generation of the eSprinter run off the production line.</t>
  </si>
  <si>
    <t>https://group.mercedes-benz.com/innovation/drive-systems/electric/esprinter-production-plants.html</t>
  </si>
  <si>
    <t>trucks: eSprinter</t>
  </si>
  <si>
    <t>Sprinter (closed types); eSprinter (closed models)</t>
  </si>
  <si>
    <t>https://group.mercedes-benz.com/documents/investors/reports/annual-report/mercedes-benz/mercedes-benz-annual-report-2024-incl-combined-management-report-mbg-ag.pdf</t>
  </si>
  <si>
    <t>Mercedes-Benz Plant Düsseldorf | Mercedes-Benz Group &gt; companies &gt; locations</t>
  </si>
  <si>
    <t>Ludwigsfelde</t>
  </si>
  <si>
    <t xml:space="preserve">Euros </t>
  </si>
  <si>
    <t>Sprinter and eSprinter as open models</t>
  </si>
  <si>
    <t>https://media.mercedes-benz.be/de/der-neue-esprinter-der-vielseitigste-und-effizienteste-mercedes-benz-evan-aller-zeiten/</t>
  </si>
  <si>
    <t>Mercedes-Benz Plant Ludwigsfelde | Mercedes-Benz Group &gt; companies &gt; locations</t>
  </si>
  <si>
    <t>Rastatt</t>
  </si>
  <si>
    <t>EQA</t>
  </si>
  <si>
    <t>Sindelfingen</t>
  </si>
  <si>
    <t>730 million</t>
  </si>
  <si>
    <t>EQS Sedan, EQS SUV (Maybach variant too)</t>
  </si>
  <si>
    <t>while the factory is EV-ready and will produce EVs like the EQS, the €730 million investment covers the infrastructure for flexible, mixed production, not exclusively EV production.</t>
  </si>
  <si>
    <t>Vitoria</t>
  </si>
  <si>
    <t>Mercedes-Benz EQT BEV, Mercedes-Benz eVito Tourer / EQV BEV, Mercedes-Benz eVito Van BEV</t>
  </si>
  <si>
    <t xml:space="preserve">evs + doubling capacity </t>
  </si>
  <si>
    <t>1.23 billion</t>
  </si>
  <si>
    <t>trucks: eVito, EQV</t>
  </si>
  <si>
    <t>The groundbreaking ceremony for the expansion of the plant was celebrated in March 2024; Midsize vans based on the fully-electric VAN Electric Architecture (VAN.EA) will be produced here, starting in 2026.</t>
  </si>
  <si>
    <t>https://www.espaciofurgo.com/en/mercedes-invertira-1-230-millones-en-vitoria-para-fabricar-furgonetas-electricas/</t>
  </si>
  <si>
    <t>https://www.foundry-planet.com/d/ger-es-mercedes-benz-invests-1-billion-euros-in-spanish-factory-to-manufacture-new-electric-vans/</t>
  </si>
  <si>
    <t>https://group.mercedes-benz.com/company/locations/production-network-vitoria.html</t>
  </si>
  <si>
    <t>Jawor</t>
  </si>
  <si>
    <t>1.3 billion</t>
  </si>
  <si>
    <t>trucks: New generation electric vans</t>
  </si>
  <si>
    <t>https://www.paih.gov.pl/en/news/20221212-the_first_mercedes_electric_vans_factory_will_be_built_in_poland/</t>
  </si>
  <si>
    <t>https://realassetinsight.com/thought-leader/mercedes-business-case-for-polish-fdi-project-explained/</t>
  </si>
  <si>
    <t>Kecskemet</t>
  </si>
  <si>
    <t>2021 Q4</t>
  </si>
  <si>
    <t>Mercedes-Benz EQB BEV</t>
  </si>
  <si>
    <t>(but in July of 2020, the series production of two plug-in hybrid models belonging to the Mercedes-Benz compact car family, the CLA 250 e Coupé and the CLA 250 e Shooting Brake, began in Kecskemét. The first prototypes of EQB are already being manufactured at the Kecskemét plant on a special, separate production line, the so-called "Pilot Line")</t>
  </si>
  <si>
    <t>https://www.hungarianconservative.com/articles/current/mercedes_benz_ceo_future_kecskemet_factory_investment_hungary/</t>
  </si>
  <si>
    <t>https://ceenergynews.com/transport/mercedes-benz-to-invest-e1bn-in-hungarian-plant-preparing-for-electric-future/</t>
  </si>
  <si>
    <t>https://hungarytoday.hu/new-mercedes-plant-to-start-production-by-the-end-of-next-year/</t>
  </si>
  <si>
    <t>includes battery assembly plant</t>
  </si>
  <si>
    <t>2026 onwards</t>
  </si>
  <si>
    <t>Electric-first vehicles on MMA platform</t>
  </si>
  <si>
    <t>discontinues Leaf model</t>
  </si>
  <si>
    <t>Z_UK_Nissan_Sunderland_0</t>
  </si>
  <si>
    <t>Z_UK_Nissan_Sunderland</t>
  </si>
  <si>
    <t>Nissan</t>
  </si>
  <si>
    <t>Sunderland</t>
  </si>
  <si>
    <t>LEAF</t>
  </si>
  <si>
    <t>Nissan Leaf production, March 2010 initial announcement</t>
  </si>
  <si>
    <t>https://europe.nissannews.com/en-GB/releases/release-6480-nissan-to-build-leaf-electric-vehicle-in-sunderland</t>
  </si>
  <si>
    <t>https://www.electrive.com/2024/03/01/nissan-leaf-production-draws-to-a-close-in-sunderland/</t>
  </si>
  <si>
    <t>Z_UK_Nissan_Sunderland_1</t>
  </si>
  <si>
    <t>423 million</t>
  </si>
  <si>
    <t>1.12 billion</t>
  </si>
  <si>
    <t>Qashqai, JUKE, LEAF</t>
  </si>
  <si>
    <t>November 2023 announcement that Nissan would build 3 new electric car models at Sunderland with battery factories included for a 3 billion pounds total investment; 1.1 billion pounds for phase 1, with the remaining 2 billion pounds after confirmation; sources vary on if it's 2 or 3 new EV models, but 1.12 billion pounds is what's pledged for first phase; Source 7 highlights March 2025 as next gen Leaf production, which is part of overall investment efforts related to the Nov 2023 announcement; " Nissan said the total investment in the Sunderland area, including the battery factories, will reach £3bn, after £1bn was previously pledged. Nissan will invest £1.1bn in the latest phase, and the rest of the £2bn is expected to come from the battery supplier once it is confirmed "; third battery plant was in negotiation, so attributed entire first phase investment to EV plant; the battery portion of the investments is reflecte din the Envision AESC plants in battery IPT, through their partnership; the 423 million pounds thats constantly referenced is part of the 1 billion pounds total for electrification; next-gen LEAF could arive March 2025; investment was originally 423 million pounds for electrified next-gen model of 1 vehicle, before rising to 1.12 billion pounds for electrification of several models</t>
  </si>
  <si>
    <t>https://techxplore.com/news/2023-11-nissan-invest-billion-ev-versions.html</t>
  </si>
  <si>
    <t>https://edition.cnn.com/2023/11/24/business/nissan-uk-ev-investment/index.html</t>
  </si>
  <si>
    <t>https://www.zemo.org.uk/news-events/news,nissan-announces-2bn-investment-to-build-new-models-additional-gigafactory-_4584.htm</t>
  </si>
  <si>
    <t>https://www.theguardian.com/business/2023/nov/24/nissan-to-build-three-new-electric-car-models-at-sunderland-plant</t>
  </si>
  <si>
    <t>https://www.businessinsider.com/nissan-ramps-up-ev-battery-business-uk-billions-2023-11</t>
  </si>
  <si>
    <t>https://electrek.co/2024/05/24/nissan-preps-next-gen-leaf-ev-production-but-challenges-await/</t>
  </si>
  <si>
    <t>https://uk.nissannews.com/en-GB/releases/three-is-the-magic-number-as-nissan-accelerates-the-switch-to-full-electric</t>
  </si>
  <si>
    <t>https://www.nissan-global.com/EN/IR/TSE/ASSETS/2021/PDF/20210701_ev36zero_E.pdf</t>
  </si>
  <si>
    <t>Z_SL_RenaultGroup_NovoMesto_1</t>
  </si>
  <si>
    <t>Z_SL_RenaultGroup_NovoMesto</t>
  </si>
  <si>
    <t>Renault Group</t>
  </si>
  <si>
    <t>Slovenia</t>
  </si>
  <si>
    <t>Novo Mesto</t>
  </si>
  <si>
    <t>Renault Twingo</t>
  </si>
  <si>
    <t>Looks like there's PHEV variants(?); all-electric unveiled Feb 2020</t>
  </si>
  <si>
    <t>align on dates and investment</t>
  </si>
  <si>
    <t>https://www.renaultgroup.com/en/magazine/energy-and-motorization/twingo-electric-the-ultimate-electric-city-car</t>
  </si>
  <si>
    <t>https://thedriven.io/2020/01/24/renault-confirms-launch-of-twingo-z-e-electric-car-this-year/</t>
  </si>
  <si>
    <t>https://www.autoexpress.co.uk/renault/twingo/108878/new-2020-electric-renault-twingo-ze-revealed</t>
  </si>
  <si>
    <t>Z_SL_RenaultGroup_NovoMesto_0</t>
  </si>
  <si>
    <t>Next-gen Twingo</t>
  </si>
  <si>
    <t>Renault hinted at new EV city car for launch; it's not clear that it was officially revealed, but in Jul 2024, an MOU was signed for the company to establish itself as an EV manufacturer; Feb 2025 announcement highlights 3 new EVs to hit market in 2026, which I think could dictate this entry for construction timelines; first electrified version of the Twingo in Sept 2019 (source 4) for 2020 launch, so can probably separate out that row and keep this one as an expansion; ( the government will provide around EUR 40 million)</t>
  </si>
  <si>
    <t>https://www.autonews.com/automakers/renaults-low-cost-electric-twingo-gets-2026-production-start-date/</t>
  </si>
  <si>
    <t>https://www.gov.si/en/news/2024-07-24-slovenia-establishes-itself-as-an-electric-vehicle-manufacturer-with-the-production-of-electric-renault-twingo/</t>
  </si>
  <si>
    <t>https://electrek.co/2025/02/10/renault-unveils-three-electric-light-commercial-vehicles-hit-market-2026/</t>
  </si>
  <si>
    <t>https://www.autocar.co.uk/car-news/motor-shows-frankfurt-motor-show/renault-details-two-new-evs-due-2020</t>
  </si>
  <si>
    <t>https://balkangreenenergynews.com/slovenia-to-subsidize-renaults-new-electric-twingo-with-eur-40-million/</t>
  </si>
  <si>
    <t>https://autonews.autoua.net/en/57076-renault-twingo-e-tech-first-official-photos-of-the-interior-of-the-20000-euro-electric-car.html</t>
  </si>
  <si>
    <t>Z_HR_RimacAutomobili_Veliko_0</t>
  </si>
  <si>
    <t>Z_HR_RimacAutomobili_Veliko</t>
  </si>
  <si>
    <t>Rimac Automobili</t>
  </si>
  <si>
    <t>Veliko Trgovišće</t>
  </si>
  <si>
    <t>120 million</t>
  </si>
  <si>
    <t>first commenced in 2021</t>
  </si>
  <si>
    <t>Rimac Nevera and Nevera R</t>
  </si>
  <si>
    <t>New project, 200 million euros for HQ/R&amp;D and vehicle production (should split investment in half); anticipated 2023 completion date; Oct 2024 source suggests 120 million euros invested for the initial phase, with investment anticipated to go upwards at about 300 million euros; production already underway, including electric hyper cars, Rimac Nevera and Nevera R; I think this row should represent phase 1, 120 million euros invested, and then have an expansion row for the remaining 180 million euros, with an estimated completion</t>
  </si>
  <si>
    <t>https://www.rimac-automobili.com/</t>
  </si>
  <si>
    <t>https://campus.rimac-group.com/news/rimac-unveils-design-for-its-new-state-of-the-art-campus/</t>
  </si>
  <si>
    <t>https://theevreport.com/rimac-completes-phase-one-of-campus</t>
  </si>
  <si>
    <t>https://www.evinfocus.com/rimac-completes-construction-of-new-manufacturing-base/</t>
  </si>
  <si>
    <t>https://electricdrives.tv/rimac-begins-production-at-new-campus-with-phase-one-complete/</t>
  </si>
  <si>
    <t>Z_HR_RimacAutomobili_Veliko_1</t>
  </si>
  <si>
    <t>180 million</t>
  </si>
  <si>
    <t>180 million euros for remaining expansion; though potentially for office space and additional supplies, though could loop in more production; get confirmation once ground breaks</t>
  </si>
  <si>
    <t>Volkswagen</t>
  </si>
  <si>
    <t>Z_ES_SEAT_Martorell_0</t>
  </si>
  <si>
    <t>Z_ES_SEAT_Martorell</t>
  </si>
  <si>
    <t>SEAT</t>
  </si>
  <si>
    <t>Martorell</t>
  </si>
  <si>
    <t>Seat Leon</t>
  </si>
  <si>
    <t>https://www.electrive.com/2018/03/22/seat-leon-to-be-released-as-phev-in-2020/</t>
  </si>
  <si>
    <t>Z_ES_SEAT_Martorell_1</t>
  </si>
  <si>
    <t>3 billion</t>
  </si>
  <si>
    <t>end of 2025; 2026</t>
  </si>
  <si>
    <t>CUPRA Raval and Volkswagen ID.2</t>
  </si>
  <si>
    <t>February 2023 announcement of 3 billion euros invested to convert this plant to manufacture electric small cars, EVs, anticipated 2025 production; Jan 2025 announcements of efforts moving forward for fullscale 2026 production line</t>
  </si>
  <si>
    <t>https://electrek.co/2023/02/22/seat-cupra-converting-main-factory-bev-production-hub-volkswagen-group-ev/</t>
  </si>
  <si>
    <t>https://theevreport.com/seat-s-a-champions-electrification-for-2025</t>
  </si>
  <si>
    <t>https://transportandenergy.com/2025/01/28/seat-plans-for-electric-future/</t>
  </si>
  <si>
    <t>Škoda</t>
  </si>
  <si>
    <t>Mladá Boleslav</t>
  </si>
  <si>
    <t>32 million</t>
  </si>
  <si>
    <t xml:space="preserve">Škoda Enyaq Coupé, Škoda Enyaq </t>
  </si>
  <si>
    <t>https://www.skoda-storyboard.com/en/press-releases/skoda-elroq-czech-carmaker-powers-up-production-of-its-most-affordable-all-electric-model/</t>
  </si>
  <si>
    <t>https://www.skoda-auto.com/_doc/b6a68d8b-0ec2-4cd5-b357-36587e77bf6d#?s_aid=sa5yu9nu-g1fg-fvaw-ople-ew0nkckxwua7_004_0</t>
  </si>
  <si>
    <t>Škoda Elroq</t>
  </si>
  <si>
    <t xml:space="preserve"> in order to enable daily production of up to 600 Elroqs, Skoda relocated part of the Octavia production to the Kvasiny plant last year</t>
  </si>
  <si>
    <t>https://www.electrive.com/2025/01/22/skoda-launches-mass-production-of-the-elroq/</t>
  </si>
  <si>
    <t>delete?</t>
  </si>
  <si>
    <t>Z_SE_SonoMotors_Trolhättan_0</t>
  </si>
  <si>
    <t>Z_SE_SonoMotors_Trolhättan</t>
  </si>
  <si>
    <t>Sono Motors</t>
  </si>
  <si>
    <t>Sweden</t>
  </si>
  <si>
    <t>Trolhättan</t>
  </si>
  <si>
    <t>second half 2020</t>
  </si>
  <si>
    <t>SEVs</t>
  </si>
  <si>
    <t>Sion</t>
  </si>
  <si>
    <t>Solar EV, so not sure if we'd include; 257,000 vehicles to be produced over 7 year period; production anticipated for second half of 2020; October 2021 update suggesting no production agreement reached,; April 2022 confirmation of plans never going through</t>
  </si>
  <si>
    <t>https://www.globenewswire.com/news-release/2020/02/25/1989717/0/en/Sono-Motors-will-cooperate-with-Valoe-as-a-Partner-for-Solar-Solutions-of-Self-Charging-Electric-Vehicles.html</t>
  </si>
  <si>
    <t>https://electrek.co/2019/04/17/sono-motors-will-build-solar-powered-sion-ev-at-an-old-saab-plant-in-sweden/</t>
  </si>
  <si>
    <t>https://www.electrive.com/2021/10/27/sono-still-hasnt-reached-a-production-agreement-with-nevs/</t>
  </si>
  <si>
    <t>https://en.saabblog.net/2022/04/10/sono-motors-das-ende-der-schwedisch-deutschen-liaison/</t>
  </si>
  <si>
    <t>Stellantis</t>
  </si>
  <si>
    <t>Eisenach</t>
  </si>
  <si>
    <t>Opel / Vxh. Grandland X PHEV</t>
  </si>
  <si>
    <t>https://www.media.stellantis.com/em-en/opel/press/from-27-250-new-opel-grandland-available-to-order-in-germany</t>
  </si>
  <si>
    <t>130 million</t>
  </si>
  <si>
    <t>second half 2024</t>
  </si>
  <si>
    <t>battery-electric Grandland</t>
  </si>
  <si>
    <t>https://www.electrive.com/2023/03/22/opel-to-release-battery-electric-grandland-in-2024/</t>
  </si>
  <si>
    <t>Z_UK_Stellantis_Ellesmere_0</t>
  </si>
  <si>
    <t>Z_UK_Stellantis_Ellesmere</t>
  </si>
  <si>
    <t>Ellesmere Port</t>
  </si>
  <si>
    <t>Citroen e-Berlingo, Fiat E-Doblo, Opel Combo Electric and Peugeot e-Partner</t>
  </si>
  <si>
    <t>Initial July 2021 announcement of 100 million pounds investment announcement towards electrification; Part of investment also going to battery pack assembly, among 3 other production-related facets, so consider splitting it; This plant in the UK from Stellantis is dedicated to only EVs; Start of EV production in September 2023; fully operational by early 2024</t>
  </si>
  <si>
    <t>https://www.media.stellantis.com/uk-en/vauxhall/press/stellantis-announces-start-of-electric-vehicle-production-at-ellesmere-port-the-uk-s-first-ev-only-manufacturing-plant</t>
  </si>
  <si>
    <t>https://professionalpickup.com/ellesmere-port-factory-transformed-into-electric-van-plant-after-100-million-investment/</t>
  </si>
  <si>
    <t>Z_UK_Stellantis_Ellesmere_1</t>
  </si>
  <si>
    <t>I</t>
  </si>
  <si>
    <t>Proposed 50 million pounds investment to strengthen plant production and plant consolidation to become main UK EV production hub</t>
  </si>
  <si>
    <t>Trnava</t>
  </si>
  <si>
    <t>Peugeot e-208, Citroën ë-C3</t>
  </si>
  <si>
    <t>Stellantis has started small-scale production of the Peugeot e-208 at its plant near Zaragoza, according to Spanish media. The model was previously produced at the Trnava plant in Slovakia, but has now been moved to Zaragoza; We launched series production of the fifth new generation model called the Peugeot 208 in July 2019. Its electric derivative was launched in November 2019.</t>
  </si>
  <si>
    <t>https://www.stellantis-slovakia.sk/o-nas/</t>
  </si>
  <si>
    <t>https://spectator.sme.sk/business/c/groupe-psa-will-produce-electric-peugeot-208-exclusively-in-trnava</t>
  </si>
  <si>
    <t>https://www.electrive.com/2019/04/06/slovakian-production-of-peugeot-e-208-picks-up-steam/</t>
  </si>
  <si>
    <t>The plant is currently preparing for a €180 million production transformation, to which the state will contribute €18 million, The Peugeot 208 should be replaced by new models, including the e-version Citroën C3; The only model the plant continues to produce is the Citroën C3</t>
  </si>
  <si>
    <t xml:space="preserve"> </t>
  </si>
  <si>
    <t>https://spectator.sme.sk/business/c/trnava-based-carmaker-will-manufacture-new-models#:~:text=Investment%20worth%20%E2%82%AC180%20million%20should%20include%20e%2Dvehicles.&amp;text=New%20car%20models%2C%20mostly%20hybrid,Trnava%2Dbased%20carmaker%20Stellantis%20Slovakia.</t>
  </si>
  <si>
    <t>https://spectator.sme.sk/business/c/slovakia-carmakers-portfolio-production-changes</t>
  </si>
  <si>
    <t>Vigo</t>
  </si>
  <si>
    <t>Peugeot, Citroën and Opel light commercial vehicles</t>
  </si>
  <si>
    <t>91 cars a day in beginning of 2021, production in 2018 3k</t>
  </si>
  <si>
    <t>33 million</t>
  </si>
  <si>
    <t>the Peugeot e-Partner and e-Rifter, the Citroën ë-Berlingo and ë-Berlingo Van and the Opel Combo-e Life and Combo-e Cargo (+ continue Peugeot, Citroën and Opel light commercial vehicles)</t>
  </si>
  <si>
    <t>will offer a "zero emissions" solution, with marketing to begin in the last quarter of 2021.</t>
  </si>
  <si>
    <t>https://www.investinspain.org/content/icex-invest/en/noticias-main/2021/stellantis-electric-cars.html</t>
  </si>
  <si>
    <t>The Peugeot e-2008, Citroën ë-Berlingo, Fiat E-Doblò, Opel Combo Electric, Peugeot E-Rifter/E-Partner and Toyota Proace City Electric</t>
  </si>
  <si>
    <t>Together, around one billion euros is to be invested in both plants, according to the Spanish media. However, the exact model distribution is not yet known.</t>
  </si>
  <si>
    <t>https://www.electrive.com/2023/11/27/stellantis-to-build-small-electric-cars-in-spain/</t>
  </si>
  <si>
    <t>https://www.investinspain.org/content/icex-invest/en/noticias-main/2025/stellantis-vigo.html</t>
  </si>
  <si>
    <t>Zaragosa</t>
  </si>
  <si>
    <t>Opel Corsa Electric, Peugeot e-208, Lancia Ypsilon</t>
  </si>
  <si>
    <t>Together, around one billion euros is to be invested in both plants, according to the Spanish media. However, the exact model distribution is not yet known. According to earlier reports, the Peugeot e-208 and the Opel Corsa Electric based on the STLA Small are expected to be produced in well into six figures.</t>
  </si>
  <si>
    <t xml:space="preserve">Stellantis </t>
  </si>
  <si>
    <t>Mulhouse</t>
  </si>
  <si>
    <t>Peugeot e-308 sedan, e-308 SW,e-408</t>
  </si>
  <si>
    <t>https://www.stellantis.com/en/news/press-releases/2022/december/electric-motors-production-ramp-up-to-reach-more-than-1-million-in-france-by-2024</t>
  </si>
  <si>
    <t>https://www.stellantis.com/content/dam/stellantis-corporate/investors/financial-reports/Stellantis-NV-20241231-Annual-Report.pdf</t>
  </si>
  <si>
    <t>Rennes</t>
  </si>
  <si>
    <t>160 million</t>
  </si>
  <si>
    <t>Citroën's future electric SUV; upcoming vehicle, code-named CR3</t>
  </si>
  <si>
    <t>Limited details are known about the EV that will be built, it will be underpinned by its STLA Medium platform and will be a replacement for the Citroen C5 Aircross; Much of the investment will be used to establish a battery assembly workshop alongside the existing assembly line</t>
  </si>
  <si>
    <t>https://www.carscoops.com/2023/06/stellantis-spending-176-million-to-get-french-factory-ready-for-electric-suv/#:~:text=Stellantis%20is%20investing%20%E2%82%AC160,existing%20assembly%20line%2C%20per%20Reuters.</t>
  </si>
  <si>
    <t>https://www.electrive.com/2023/06/06/stellantis-gears-up-rennes-factory-for-suv-production/</t>
  </si>
  <si>
    <t>Sochaux</t>
  </si>
  <si>
    <t>Peugeot e-3008, e-5008 230 Long Range</t>
  </si>
  <si>
    <t>https://www.clubalfa.it/en/sochaux-end-of-an-era-last-thermic-car-produced-5507</t>
  </si>
  <si>
    <t>Z_FR_FiatChrysler_Hordain</t>
  </si>
  <si>
    <t>Stellantis (Fiat Chrysler)</t>
  </si>
  <si>
    <t>Hordain</t>
  </si>
  <si>
    <t>FCEVs</t>
  </si>
  <si>
    <t>Peugeot e-Expert, Citroën e-Jumpy, Opel and Vauxhall Vivaro-e, Fiat e- Scudo (Toyota Proace Electric)</t>
  </si>
  <si>
    <t>Start of production of FCEV in Nov 2022; production of hydrogen fuel cell EVs; anticipated production capacity of 5,000 vehicles in 2024 (source 2); earliest announcement is the production announcement in late 2022; Jan 2024 source suggesting France and Poland facilities will both house production of FCEVs</t>
  </si>
  <si>
    <t>can't find 2021/2022 source that bruegel is suggesting for both announcement and production</t>
  </si>
  <si>
    <t>https://moparinsiders.com/stellantis-starts-production-of-its-electrified-hydrogen-light-commercial-vehicles-lcvs/</t>
  </si>
  <si>
    <t>https://www.globenewswire.com/news-release/2022/10/27/2542927/0/en/Stellantis-Hordain-First-Plant-in-the-World-to-Produce-Hydrogen-powered-Electric-and-Combustion-Engine-Commercial-Vehicles.html</t>
  </si>
  <si>
    <t>https://www.electrive.com/2021/10/27/fiat-to-launch-two-new-electric-van-models/</t>
  </si>
  <si>
    <t>https://www.stellantis.com/content/dam/stellantis-corporate/news/press-releases/2022/october/27-10-2022/en/20221027_Stellantis_France_Hordain_EN.pdf</t>
  </si>
  <si>
    <t>https://www.stellantis.com/en/news/press-releases/2024/january/stellantis-pro-one-expands-existing-hydrogen-fuel-cell-offer-with-in-house-production-starting-on-mid-size-and-large-vans-in-europe#:~:text=Stellantis%20will%20have%20eight%20fuel,%2DExpert%20and%20E%2DBoxer.</t>
  </si>
  <si>
    <t>https://www.stellantis.com/en/news/press-releases/2022/october/stellantis-hordain-first-plant-in-the-world-to-produce-hydrogen-powered-electric-and-combustion-engine-commercial-vehicles</t>
  </si>
  <si>
    <t>Z_IT_FiatChrysler_Mirafiori_0</t>
  </si>
  <si>
    <t>Z_IT_FiatChrysler_Tychy</t>
  </si>
  <si>
    <t>Mirafiori</t>
  </si>
  <si>
    <t>700 million</t>
  </si>
  <si>
    <t>Q2 2020</t>
  </si>
  <si>
    <t>Fiat 500 BEV</t>
  </si>
  <si>
    <t>In July 2019, Fiat announced $788 million USD (700 million euros) in investment for the Fiat 500 BEV; anticipated Q2 2020 production and 80,000 units annual production, with 1200 workers dedicated to the assembly line; same source as announcement highlights work already beginning, so will be same construction start date; Fiat 500e was unveiled March 2020; a hybrid based on the fiat 500e was confirmed for 2026 production; Nov and dec 2024 source 3 announcement of production halt of the 500e until Jan 2025; EV market facing challenges; also additional 100+ million investment for a hybrid version of the vehicle (looks like HEV not PHEV); supposedly initially started production in 2020</t>
  </si>
  <si>
    <t>https://www.hagerty.com/media/news/new-fiat-500-goes-all-electric/</t>
  </si>
  <si>
    <t>https://www.autocar.co.uk/car-news/new-cars/new-fiat-500-hybrid-confirmed-italy-production-2026</t>
  </si>
  <si>
    <t>https://moparinsiders.com/stellantis-pauses-fiat-500e-production-for-december/</t>
  </si>
  <si>
    <t>https://www.autoblog.com/news/stellantis-pauses-production-at-italys-iconic-mirafiori-plant-yet-again</t>
  </si>
  <si>
    <t>Z_PL_FiatChrysler_Tychy_0</t>
  </si>
  <si>
    <t>Z_PL_FiatChrysler_Tychy</t>
  </si>
  <si>
    <t>Tychy</t>
  </si>
  <si>
    <t>166 million</t>
  </si>
  <si>
    <t>several years to complete'</t>
  </si>
  <si>
    <t>second half 2022</t>
  </si>
  <si>
    <t>Jeep, Fiat and Alfa Romeo; Jeep Avenger, Jeep Avenger 4xe</t>
  </si>
  <si>
    <t>Dec 2020 announcement of a 166 million euros plant for manufacturing hybrid and electric models (split investment? Maybe, but could also be PHEVs); production for the factory expected in second half 2022; first EV production came from Feb 2023 source of Jeep Avenger; Jeep was one of the brands associated with the electrification; China's Leapmotor also anticipated to build EVs at this plant; september 2024 source suggesting 100,000th Jeep Avenger production milestone; 'All-new Jeep Avenger is the brand's first-ever battery electric vehicle (BEV)'</t>
  </si>
  <si>
    <t>https://www.electrive.com/2021/01/04/fiat-chrysler-to-build-evs-in-poland-starting-in-2022/</t>
  </si>
  <si>
    <t>https://www.media.stellantis.com/em-en/jeep/press/stellantis-plant-in-tychy-starts-production-of-all-new-jeep-avenger-winner-of-prestigious-european-car-of-the-year-2023-award</t>
  </si>
  <si>
    <t>https://www.media.stellantis.com/em-en/corporate-communications/press/stellantis-in-tychy-celebrates-the-production-of-12-500-000-vehicles-corporate</t>
  </si>
  <si>
    <t>https://notesfrompoland.com/2020/12/29/fiat-chrysler-to-invest-e2-billion-in-polish-car-factory/</t>
  </si>
  <si>
    <t>Z_PT_StellantisGroup_Mangualde_0</t>
  </si>
  <si>
    <t>Z_PT_StellantisGroup_Mangualde</t>
  </si>
  <si>
    <t>Stellantis Group</t>
  </si>
  <si>
    <t>Portugal</t>
  </si>
  <si>
    <t>Mangualde</t>
  </si>
  <si>
    <t>119 million</t>
  </si>
  <si>
    <t>30 million</t>
  </si>
  <si>
    <t>by the turn of 2025/26</t>
  </si>
  <si>
    <t>Citroën ë-Berlingo, Peugeot e-Partner, Opel Combo-e and Fiat e-Doblò</t>
  </si>
  <si>
    <t>Announcement in March 2023 of BEV production by 2025 of Citroën ë-Berlingo, Peugeot e-Partner, Opel Combo-e and Fiat e-Doblò; Production started in October 2024, with investment confirmed at 119 million euros; different investment reported of 30 million euros (source 1); vehicles unveiled July 2019, with full production expected in 2025, so it's reasonable to push out construction end; the 118 million euros likely for other components and broader investment, such as battery assembly and research; start of production in July 2024, with mass production occurring in 2025; the models are said to be 100% electric; The transformation of the plant comes as part of the ‘GreenAuto’ project co-initiated by Stellantis Mangualde. It is backed by a consortium of 37 partners from business and academia and is estimated to have an investment volume of €119 million. The project, launched in October 2021, is scheduled for completion by the turn of 2025/26. The Portuguese government supports the initiative with 59.8 million euros from its “PRR (Recovery and Resilience Plan) on the Move” programme, so almost exactly half of the expected investment sum.</t>
  </si>
  <si>
    <t>Align on investment and timeline</t>
  </si>
  <si>
    <t>https://autotechinsight.ihsmarkit.com/news/5276793/stellantis-commences-mass-production-of-evs-at-mangualde-plant-in-portugal</t>
  </si>
  <si>
    <t>https://ml-eu.globenewswire.com/Resource/Download/3bfdfa38-1455-4b79-82f3-a0258d6324a4</t>
  </si>
  <si>
    <t>https://www.electrive.com/2023/04/03/stellantis-will-build-evs-in-portugal/</t>
  </si>
  <si>
    <t>https://www.essential-business.pt/2024/07/01/stellantis-portugal-unveils-new-electric-vehicles/</t>
  </si>
  <si>
    <t>Z_DE_Tesla_Berlin_0</t>
  </si>
  <si>
    <t>Z_DE_Tesla_Berlin</t>
  </si>
  <si>
    <t>Tesla</t>
  </si>
  <si>
    <t>5 billion</t>
  </si>
  <si>
    <t>early 2020; May 2020; June 2020</t>
  </si>
  <si>
    <t>2021; Late 2021</t>
  </si>
  <si>
    <t>Model 3, Model Y</t>
  </si>
  <si>
    <t>First EU gigafactory location announced Nov 2019; anticipated production start by late 2021; construction slated for early 2020; preliminary/foundational work in May 2020 with construction start June 2020; March 2022 opening; investment had increased and confirmed to be 5 billion euros; 500,000 EVs reported production as of March 2022</t>
  </si>
  <si>
    <t>https://www.tesla.com/giga-berlin</t>
  </si>
  <si>
    <t>https://www.prnewswire.com/news-releases/germany-welcomes-tesla-gigafactory-to-berlin-brandenburg-location-300957520.html</t>
  </si>
  <si>
    <t>https://www.cnbc.com/2022/03/22/gigafactory-berlin-tesla-ceo-elon-musk-opens-electric-vehicle-plant.html#:~:text=Tesla%20CEO%20Elon%20Musk%20dances%20at%20the%20official%20opening%20of,Germany%20on%20March%2022%2C%202022.&amp;text=Elon%20Musk%20officially%20opened%20Tesla's,in%20the%20U.S.%20and%20China.</t>
  </si>
  <si>
    <t>Z_NL_Tesla_Tilburg_0</t>
  </si>
  <si>
    <t>Z_NL_Tesla_Tilburg</t>
  </si>
  <si>
    <t>Tilburg</t>
  </si>
  <si>
    <t>Model S, Model X</t>
  </si>
  <si>
    <t>Opened in 2015 for Model S and Model X; March 2021 anouncement of plant shutting down</t>
  </si>
  <si>
    <t>Automotive parts: Knock-down kit assembly site for Model S &amp; X until 2021.[8][10] Location reconfigured to manufacture parts</t>
  </si>
  <si>
    <t>https://electrek.co/2021/03/18/tesla-shutting-down-final-assembly-plant-tilburg-following-model-s-x-refresh/#:~:text=Tesla%20is%20shutting%20down%20its,The%20plant%20may%20be%20repurposed.</t>
  </si>
  <si>
    <t>https://www.automotivelogistics.media/tesla-now-in-production-at-tilburg-for-european-customers/13852.article</t>
  </si>
  <si>
    <t>Z_BE_ThunderPower_Walloon_0</t>
  </si>
  <si>
    <t>Z_BE_ThunderPower_Walloon</t>
  </si>
  <si>
    <t>Thunder Power</t>
  </si>
  <si>
    <t>Walloon</t>
  </si>
  <si>
    <t>end of 2020</t>
  </si>
  <si>
    <t>Chloe</t>
  </si>
  <si>
    <t>Deal reached between Thunder Power and SOGEPA for manufacturing electric city cars in October 2018; no indication that a facility in Belgium has come online or production start; the electric car would be named Chloe; were anticipated to roll down production line end of 2020, with 30,000 vehicles annual production anticipated; CEO indicted on 11 criminal charges according to source 2, and were experiencing net losses and financial troubles as of Nov 2024</t>
  </si>
  <si>
    <t>https://www.electrive.com/2018/10/22/thunder-power-moves-into-belgian-factory/</t>
  </si>
  <si>
    <t>https://techcrunch.com/2024/09/06/public-ev-startup-with-an-indicted-ceo-is-looking-to-raise-an-additional-100-million/?utm_source=chatgpt.com</t>
  </si>
  <si>
    <t>started in 2013, 2018 new models</t>
  </si>
  <si>
    <t>Bratislava</t>
  </si>
  <si>
    <t>Volkswagen e-up!, all-electric SUV</t>
  </si>
  <si>
    <t>In 2022, a total of 268,685 vehicles rolled off the production line; Produces hybrid models and will soon manufacture the all-electric Porsche Cayenne SUV; (production of the Volkswagen up! and e-up! models was terminated); Volkswagen AG will start producing all-electric SUV models after 2025 in Slovakia,</t>
  </si>
  <si>
    <t>https://www.volkswagen-newsroom.com/en/volkswagen-slovakia-a-s-3740</t>
  </si>
  <si>
    <t>https://spectator.sme.sk/politics-and-society/c/news-digest-volkswagen-slovakia-launches-production-of-all-electric-luxury-suv</t>
  </si>
  <si>
    <t>https://www.bloomberg.com/news/features/2024-01-08/big-european-car-industry-is-jeopardized-by-electric-vehicles</t>
  </si>
  <si>
    <t>https://www.skoda-storyboard.com/en/press-releases/skoda-launches-all-new-superb-production-in-bratislava/</t>
  </si>
  <si>
    <t>Z_DE_Volkswagen_Emden_0</t>
  </si>
  <si>
    <t>Z_DE_Volkswagen_Emden</t>
  </si>
  <si>
    <t>Emden</t>
  </si>
  <si>
    <t>ID4, ID7</t>
  </si>
  <si>
    <t>November 2018 announcement of Volkswagen transforming Emden and Hanover plants to EV production; planned 2022 production; start of actual production May 2022 for Emden plant; $1 billion euros invested into this plant; launched with ID4 production; ID 7 started production August 2023; temporary halt of ID4 production in March 2024 due to bottleneck; plans for potential increase in expansion of 50,000 more EVs, brining total to 140,000 annual capacity, and perhaps a tentative 190,000 EVs</t>
  </si>
  <si>
    <t>https://www.volkswagen-newsroom.com/en/volkswagen-ag-emden-plant-5913</t>
  </si>
  <si>
    <t>https://www.volkswagen-newsroom.com/en/press-releases/volkswagens-global-production-network-for-electric-vehicles-grows-with-the-launch-of-a-second-german-site-in-emden-7976</t>
  </si>
  <si>
    <t>https://www.electrive.com/2024/03/04/vw-pauses-ev-production-in-emden-due-to-bottleneck/</t>
  </si>
  <si>
    <t>https://www.electrive.com/2024/08/26/vw-probably-wants-to-increase-ev-production-in-emden/</t>
  </si>
  <si>
    <t>https://electrek.co/2023/08/21/volkswagen-begins-production-flagship-id-7-electric-car/#:~:text=Peter%20Johnson%20%7C%20Aug%2021%202023,4.</t>
  </si>
  <si>
    <t>Z_DE_Volkswagen_Hannover_0</t>
  </si>
  <si>
    <t>Z_DE_Volkswagen_Hannover</t>
  </si>
  <si>
    <t>Hanover</t>
  </si>
  <si>
    <t>ID Buzz</t>
  </si>
  <si>
    <t>November 2018 announcement of Volkswagen transforming Hanover plant to EV production; planned 2022 production; First production in June 2022; plans for 15,000 annual production, with potential 130,000 units annually</t>
  </si>
  <si>
    <t>Need to confirm investment info</t>
  </si>
  <si>
    <t>Z_DE_Volkswagen_Warmenau_0</t>
  </si>
  <si>
    <t>Z_DE_Volkswagen_Warmenau</t>
  </si>
  <si>
    <t>Warmenau</t>
  </si>
  <si>
    <t>spring 2023</t>
  </si>
  <si>
    <t>2026, 2032</t>
  </si>
  <si>
    <t>Trinity EV</t>
  </si>
  <si>
    <t>New announcement of 2 billion euros invested to Volkswagen Warmenau plant to build EV model, Trinity EV, scheduled for spring 2023 construction; Aug 2024 announcement of big delay for EV model, from 2026 initial production, to 2032; plans are up in the air but could be brough back/revived with collab with Rivian from Dec 2024 source; Bruegel marked as cancelled; doesn't look like any investment went through</t>
  </si>
  <si>
    <t>May not be fully cancelled</t>
  </si>
  <si>
    <t>https://www.teslarati.com/volkswagen-ev-production-delay/</t>
  </si>
  <si>
    <t>https://evhype.com/rivian-and-volkswagen-team-up-to-revive-project-trinity/</t>
  </si>
  <si>
    <t>https://www.carscoops.com/2023/09/vw-cancels-trinity-factory-moves-tesla-fighter-to-zwickau-confirms-2026-sub-e20k-ev/</t>
  </si>
  <si>
    <t>Z_DE_Volkswagen_Zwickau_0</t>
  </si>
  <si>
    <t>Z_DE_Volkswagen_Zwickau</t>
  </si>
  <si>
    <t>Zwickau</t>
  </si>
  <si>
    <t>November of 2019</t>
  </si>
  <si>
    <t>ID3, ID.5, ID.5 GTX (audi: Q4 SUV e-tron, Q4 Sportback e-tron)</t>
  </si>
  <si>
    <t>Nov 2018 announcement of 1.2 billion euros invested to convert factory to EV production; planned for ID Neo hatchback in Nov 2019 and 6 electrified models from 2021 onwards; announced production for Nov 4 2019 of new ev model, ID3, with plant completion in Feb 2022; think it makes most sense to distribute the investment accordingly; 100,000 production capacity 2020, and 330,000 in 2021; vehicle production will focus on a single line from 2027</t>
  </si>
  <si>
    <t>Need to align on dates</t>
  </si>
  <si>
    <t>https://www.automotivepowertraintechnologyinternational.com/news/facility-development/volkswagen-to-begin-id-3-production-at-zwickau.html</t>
  </si>
  <si>
    <t>https://www.volkswagen-newsroom.com/en/press-releases/transformation-continuing-apace-zwickau-car-factory-to-produce-only-electric-models-in-future-6154</t>
  </si>
  <si>
    <t>https://erticonetwork.com/volkswagen-successfully-transforms-zwickau-site-into-an-electric-vehicle-production-plant/</t>
  </si>
  <si>
    <t>https://insideevs.com/news/380217/vw-officially-start-production-id3/#:~:text=Today%20(November%204%2C%202019)%2C%20VW%20officially%20launched,which%20is%20expected%20to%20hit%20the%20market</t>
  </si>
  <si>
    <t>https://www.volkswagen-newsroom.com/en/zwickau-3755</t>
  </si>
  <si>
    <t>https://www.volkswagen-newsroom.com/en/press-releases/agreement-reached-volkswagen-ag-positions-itself-competitively-for-the-future-18945</t>
  </si>
  <si>
    <t>Navarra</t>
  </si>
  <si>
    <t>1.024 billion</t>
  </si>
  <si>
    <t>ID.2 and a Skoda urban crossover </t>
  </si>
  <si>
    <t xml:space="preserve">President Chivite welcomes the declaration of regional interest for the Volkswagen Navarra plant electrification project. Around three million fully electric small cars are to be produced there between 2025 and 2030. </t>
  </si>
  <si>
    <t>https://www.marklines.com/en/news/320311</t>
  </si>
  <si>
    <t>https://www.navarra.es/es/-/nota-prensa/la-presidenta-chivite-celebra-la-declaracion-de-interes-foral-del-proyecto-de-electrificacion-de-la-planta-de-volskwagen-navarra</t>
  </si>
  <si>
    <t>https://www.electrive.com/2024/04/12/kuka-to-deliver-700-robots-for-vws-production-in-spain/</t>
  </si>
  <si>
    <t>Z_SK_VolvoCars_Kosice_0</t>
  </si>
  <si>
    <t>Z_SK_VolvoCars_Kosice</t>
  </si>
  <si>
    <t>Volvo Cars</t>
  </si>
  <si>
    <t>Kosice</t>
  </si>
  <si>
    <t>equipment installation 2024 and series vehicle production 2026</t>
  </si>
  <si>
    <t>July 2022 of Volvo Cars establishing facility in Slovakia for EVs, representing a 1.2 billion euros investment; anticipated 2023 construction start, with equipment production and installations in 2024, and vehicle assembly in 2026; April 2024 announcement of the European Commission approving investment aid for the project; Nov 2024 source suggesting first phase of construction completed, with plans still for 2026 production</t>
  </si>
  <si>
    <t>https://justauto.nridigital.com/just_auto_magazine_sep22/industry_news</t>
  </si>
  <si>
    <t>https://autogear.pt/en/volvo-has-completed-the-initial-phase-of-the-new-factory-in-slovakia/?utm_source=chatgpt.com#google_vignette</t>
  </si>
  <si>
    <t>https://www.electrive.com/2024/04/09/eu-commission-approves-state-funding-for-volvos-electric-car-plant-in-slovakia/</t>
  </si>
  <si>
    <t>Z_FR_VolvoGroup_Blainville_0</t>
  </si>
  <si>
    <t>Z_FR_VolvoGroup_Blainville</t>
  </si>
  <si>
    <t>Volvo Group</t>
  </si>
  <si>
    <t>Blainville</t>
  </si>
  <si>
    <t>Renault Trucks and Volvo Trucks</t>
  </si>
  <si>
    <t>Started production of electric trucks in 2019</t>
  </si>
  <si>
    <t>https://www.volvogroup.com/en/about-us/organization/our-production-facilities/blainville.html</t>
  </si>
  <si>
    <t>Z_BE_VolvoGroup_Ghent_0</t>
  </si>
  <si>
    <t>Z_BE_VolvoGroup_Ghent</t>
  </si>
  <si>
    <t>Ghent</t>
  </si>
  <si>
    <t>Volvo FH, Volvo FM, Volvo FMX Electric</t>
  </si>
  <si>
    <t>Volvo group started production of electric trucks in Ghent facility in Belgium in September 2023, with a reported annual production capacity of 45,000 trucks (EVs and non-electric)</t>
  </si>
  <si>
    <t>https://www.volvotrucks.com/en-en/news-stories/press-releases/2023/sep/volvo-starts-serial-production-of-electric-trucks-in-ghent.html</t>
  </si>
  <si>
    <t>Z_BE_VolvoGroup_Ghent_1</t>
  </si>
  <si>
    <t>EX30 electric vehicle</t>
  </si>
  <si>
    <t>The upgrades to the battery plant, body shop, welding department, and assembly hall represent an investment of €200 million.</t>
  </si>
  <si>
    <t>Volvo</t>
  </si>
  <si>
    <t xml:space="preserve">Sweden </t>
  </si>
  <si>
    <t>Torslanda</t>
  </si>
  <si>
    <t>960 million</t>
  </si>
  <si>
    <t>new small electric SUV, the EX30, XC40 Recharge and the C40 Recharge + (ES90)</t>
  </si>
  <si>
    <t>https://www.electrive.com/2022/02/08/volvo-prepares-to-invest-around-e1-billion-in-torslanda-plant/</t>
  </si>
  <si>
    <t>https://motorillustrated.com/volvo-to-launch-first-battery-powered-sedan-es90-in-march/139951/</t>
  </si>
  <si>
    <t>Z_SE_VolvoGroup_Tuve_0</t>
  </si>
  <si>
    <t>Z_SE_VolvoGroup_Tuve</t>
  </si>
  <si>
    <t>Tuve</t>
  </si>
  <si>
    <t>Z_SE_VolvoGroup_Tuve_1</t>
  </si>
  <si>
    <t>Volvo FH, Volvo FM and Volvo FMX</t>
  </si>
  <si>
    <t>Started production of electric trucks in Sweden plant in september 2022, with plans for starting a year later in Ghent Belgium plant</t>
  </si>
  <si>
    <t>Z_DE_WKW_Saxony_0</t>
  </si>
  <si>
    <t>Z_DE_WKW_Saxony</t>
  </si>
  <si>
    <t>WKW Automotive</t>
  </si>
  <si>
    <t>Saxony</t>
  </si>
  <si>
    <t>1.1 billion</t>
  </si>
  <si>
    <t>WKW planned 1.1 billion euros factory in Germany in May 2017, but plans were rapidly scrapped in Jan 2018</t>
  </si>
  <si>
    <t>Marked as announced but plans were cancelled</t>
  </si>
  <si>
    <t>https://www.electrive.com/2018/01/10/chinese-wkw-scraps-e1-1bn-plan-make-evs-germany/</t>
  </si>
  <si>
    <t>Z_SK_ZhiDou_Kosice_0</t>
  </si>
  <si>
    <t>Z_SK_ZhiDou_Kosice</t>
  </si>
  <si>
    <t>Zhi Dou</t>
  </si>
  <si>
    <t>April 2018 announcement of Chinese EV manufacturing company Zhi Dou to invest in Slovakia or Romania for EU ev manufacturing facility; no further updates</t>
  </si>
  <si>
    <t>blanks (capacity+investment)</t>
  </si>
  <si>
    <t>new lines</t>
  </si>
  <si>
    <t>completedly empty lines</t>
  </si>
  <si>
    <t>production capacity</t>
  </si>
  <si>
    <t>new</t>
  </si>
  <si>
    <t>old</t>
  </si>
  <si>
    <t>2018 EV volumes production</t>
  </si>
  <si>
    <t>diff</t>
  </si>
  <si>
    <t>EV volumes</t>
  </si>
  <si>
    <t>BMW report</t>
  </si>
  <si>
    <t>Vehicles</t>
  </si>
  <si>
    <t>Year</t>
  </si>
  <si>
    <t>Vehicle Production Country</t>
  </si>
  <si>
    <t>OEM Group</t>
  </si>
  <si>
    <t>Make Model</t>
  </si>
  <si>
    <t>Notes 2024</t>
  </si>
  <si>
    <t>BMW Group</t>
  </si>
  <si>
    <t>BMW 2-Series PHEV</t>
  </si>
  <si>
    <t>BMW 2-Series PHEV → Leipzig</t>
  </si>
  <si>
    <t>BMW 3-Series PHEV</t>
  </si>
  <si>
    <t>BMW 3-Series PHEV → Munich</t>
  </si>
  <si>
    <t>BMW 5-Series PHEV</t>
  </si>
  <si>
    <t>BMW 5-Series PHEV, i5 BEV → Dingolfing</t>
  </si>
  <si>
    <t>BMW 7-Series PHEV</t>
  </si>
  <si>
    <t>BMW 7-Series PHEV, i7 BEV → Dingolfing</t>
  </si>
  <si>
    <t>BMW Active-E BEV</t>
  </si>
  <si>
    <t>BMW i3 BEV / EREV</t>
  </si>
  <si>
    <t>BMW i4 BEV</t>
  </si>
  <si>
    <t>BMW i4 BEV → Munich</t>
  </si>
  <si>
    <t>BMW i5 BEV</t>
  </si>
  <si>
    <t>BMW i7 BEV</t>
  </si>
  <si>
    <t>BMW i8 PHEV</t>
  </si>
  <si>
    <t>BMW iX BEV</t>
  </si>
  <si>
    <t>not mentioned, I assigned  → Dingolfing</t>
  </si>
  <si>
    <t>BMW iX1 BEV</t>
  </si>
  <si>
    <t>BMW iX1 BEV → Regensburg</t>
  </si>
  <si>
    <t>BMW iX2 BEV</t>
  </si>
  <si>
    <t>BMW iX2 BEV → Dingolfing &amp; Regensburg</t>
  </si>
  <si>
    <t>BMW X1 PHEV</t>
  </si>
  <si>
    <t>BMW X1 PHEV, X2 PHEV → Regensburg</t>
  </si>
  <si>
    <t>BMW X2 PHEV</t>
  </si>
  <si>
    <t>Mini Countryman BEV</t>
  </si>
  <si>
    <t>Mini Countryman BEV → Leipzig</t>
  </si>
  <si>
    <t>UK</t>
  </si>
  <si>
    <t>Mini Cooper BEV</t>
  </si>
  <si>
    <t>Rolls Royce Spectre BEV</t>
  </si>
  <si>
    <t xml:space="preserve">exclusive models </t>
  </si>
  <si>
    <t>overlapping models</t>
  </si>
  <si>
    <t>BMW 5-Series PHEV, BMW 7-Series PHEV, BMW i5 BEV, BMW i7 BEV</t>
  </si>
  <si>
    <t>BMW 2-Series PHEV, Mini Countryman BEV</t>
  </si>
  <si>
    <t>BMW 3-Series PHEV, BMW i4 BEV</t>
  </si>
  <si>
    <t>BMW X1 PHEV, BMW X2 PHEV, BMW iX1 BEV</t>
  </si>
  <si>
    <t>Facility</t>
  </si>
  <si>
    <t>Associated Models</t>
  </si>
  <si>
    <t>Calculation</t>
  </si>
  <si>
    <t>Production</t>
  </si>
  <si>
    <t>After check</t>
  </si>
  <si>
    <t>BMW 5-Series PHEV, BMW 7-Series PHEV, BMW i5 BEV, BMW i7 BEV, BMW iX2 BEV</t>
  </si>
  <si>
    <t>18,414 + 3,049 + 38,902 + 11,249 + 21,840/2</t>
  </si>
  <si>
    <t>BMW 2-Series PHEV, MINI Countryman BEV</t>
  </si>
  <si>
    <t>7,270 + 24,922</t>
  </si>
  <si>
    <t>30,209 + 81,681</t>
  </si>
  <si>
    <t>BMW X1 PHEV, BMW X2 PHEV, BMW iX1 BEV, BMW iX2 BEV</t>
  </si>
  <si>
    <t>39,535 + 706 + 68,327 + 21,840/2</t>
  </si>
  <si>
    <t>Total</t>
  </si>
  <si>
    <t>Check</t>
  </si>
  <si>
    <t>Difference</t>
  </si>
  <si>
    <t>BMW 5-Series PHEV, BMW 7-Series PHEV</t>
  </si>
  <si>
    <t xml:space="preserve">26,108 + 2,117 </t>
  </si>
  <si>
    <t>BMW 2-Series PHEV, BMW i3 BEV / EREV, BMW i8 PHEV</t>
  </si>
  <si>
    <t>14,125 + 34,047 + 2,910</t>
  </si>
  <si>
    <t>VW Group</t>
  </si>
  <si>
    <t>Audi A3 PHEV</t>
  </si>
  <si>
    <t>Audi A5 PHEV</t>
  </si>
  <si>
    <t>Audi A6 e-tron BEV</t>
  </si>
  <si>
    <t>Audi A6 PHEV</t>
  </si>
  <si>
    <t>Audi A7 PHEV</t>
  </si>
  <si>
    <t>Audi A8 PHEV</t>
  </si>
  <si>
    <t>Audi e-tron GT BEV</t>
  </si>
  <si>
    <t>Audi Q4 e-tron BEV</t>
  </si>
  <si>
    <t>Audi Q6 e-tron BEV</t>
  </si>
  <si>
    <t>Audi A6 e-tron BEV, Audi Q6 e-tron BEV</t>
  </si>
  <si>
    <t>329 + 15,082</t>
  </si>
  <si>
    <t>Audi A6 PHEV, Audi A7 PHEV, Audi A8 PHEV, Audi e-tron GT BEV</t>
  </si>
  <si>
    <t>8,770 + 847 + 869 + 7,848</t>
  </si>
  <si>
    <t>Other</t>
  </si>
  <si>
    <t>Audi A3 PHEV, Audi A5 PHEV</t>
  </si>
  <si>
    <t>20,877 + 21</t>
  </si>
  <si>
    <t>?</t>
  </si>
  <si>
    <t>–</t>
  </si>
  <si>
    <t>https://group.mercedes-benz.com/innovation/digitalisation/industry-4-0/production-network-overview.html</t>
  </si>
  <si>
    <t>Mercedes-Benz Group</t>
  </si>
  <si>
    <t>Mercedes-Benz A-Class PHEV</t>
  </si>
  <si>
    <t>Mercedes-Benz AMG GT PHEV</t>
  </si>
  <si>
    <t>Mercedes-Benz EQE</t>
  </si>
  <si>
    <t>Mercedes-Benz A-Class</t>
  </si>
  <si>
    <t>Mercedes-Benz E-Class</t>
  </si>
  <si>
    <t>Mercedes-Benz AMG SL PHEV</t>
  </si>
  <si>
    <t>Mercedes-Benz C-Class Saloon</t>
  </si>
  <si>
    <t>Mercedes-Benz B-Class</t>
  </si>
  <si>
    <t>Mercedes-Benz S-Class</t>
  </si>
  <si>
    <t>Mercedes-Benz B-Class BEV</t>
  </si>
  <si>
    <t>Mercedes-Benz C-Class Estate</t>
  </si>
  <si>
    <t>Mercedes-Benz GLA</t>
  </si>
  <si>
    <t>Mercedes-Benz EQS</t>
  </si>
  <si>
    <t>Mercedes-Benz B-Class PHEV</t>
  </si>
  <si>
    <t>Mercedes-Benz CLE Coupe</t>
  </si>
  <si>
    <t>Mercedes-Benz EQA</t>
  </si>
  <si>
    <t>Mercedes-Maybach S-Class</t>
  </si>
  <si>
    <t>Mercedes-Benz C-Class PHEV</t>
  </si>
  <si>
    <t>Mercedes-Benz CLE Cabrio</t>
  </si>
  <si>
    <t>Mercedes-Benz GLC</t>
  </si>
  <si>
    <t>Mercedes-Benz CLA BEV</t>
  </si>
  <si>
    <t>Mercedes-Benz CLA PHEV</t>
  </si>
  <si>
    <t>https://group.mercedes-benz.com/company/locations/production-network-kecskemet.html</t>
  </si>
  <si>
    <t>Mercedes-Benz GLC Coupé</t>
  </si>
  <si>
    <t>Mercedes-Benz CLE PHEV</t>
  </si>
  <si>
    <t>Mercedes-AMG SL Roadster</t>
  </si>
  <si>
    <t>Mercedes-Benz E-Class PHEV</t>
  </si>
  <si>
    <t>Mercedes-AMG GT</t>
  </si>
  <si>
    <t>Mercedes-Benz EQA BEV</t>
  </si>
  <si>
    <t>Mercedes-Maybach SL</t>
  </si>
  <si>
    <t>Mercedes-Benz EQC SUV BEV</t>
  </si>
  <si>
    <t>https://www.motor1.com/news/348042/mercedes-eqc-production-start-germany/</t>
  </si>
  <si>
    <t>Mercedes-Benz EQE BEV</t>
  </si>
  <si>
    <t>Mercedes-Benz EQS BEV</t>
  </si>
  <si>
    <t>Dusseldorf</t>
  </si>
  <si>
    <t>Mercedes-Benz eSprinter Van BEV</t>
  </si>
  <si>
    <t>Mercedes-Benz GLA PHEV</t>
  </si>
  <si>
    <t>Mercedes-Benz GLC FCEV</t>
  </si>
  <si>
    <t>Mercedes-Benz GLC PHEV</t>
  </si>
  <si>
    <t>Bremen/Sindelfingen</t>
  </si>
  <si>
    <t>Mercedes-Benz S-Class PHEV</t>
  </si>
  <si>
    <t>Mercedes-AMG GT, Mercedes-Benz AMG SL, Mercedes-Benz C-Class PHEV, Mercedes-Benz CLE PHEV, Mercedes-Benz EQE BEV, Mercedes-Benz GLC FCEV, Mercedes-Benz GLC PHEV, Mercedes-Benz EQC SUV BEV</t>
  </si>
  <si>
    <t>617+23+18427 + 1079 + 27915 + 45903/2 + 2650</t>
  </si>
  <si>
    <t>Mercedes-Benz A-Class PHEV, Mercedes-Benz B-Class BEV, Mercedes-Benz B-Class PHEV, Mercedes-Benz EQA BEV, Mercedes-Benz GLA PHEV</t>
  </si>
  <si>
    <t>13654 + 2256 + 50359 + 16926</t>
  </si>
  <si>
    <t>Mercedes-Benz E-Class PHEV, Mercedes-Benz EQS BEV, Mercedes-Benz S-Class PHEV, Mercedes-Benz GLC</t>
  </si>
  <si>
    <t>22932 + 10701 + 5993 + 45903/2</t>
  </si>
  <si>
    <t>Unknown</t>
  </si>
  <si>
    <t>Mercedes-Benz CLA BEV, Mercedes-Benz CLA PHEV, Mercedes-Benz EQC SUV BEV</t>
  </si>
  <si>
    <t>5 + 10731</t>
  </si>
  <si>
    <t>Citroën Berlingo BEV</t>
  </si>
  <si>
    <t>Citroen Berlingo BEV</t>
  </si>
  <si>
    <t>Citroën Berlingo Multispace BEV</t>
  </si>
  <si>
    <t>Citroen Berlingo Multispace BEV</t>
  </si>
  <si>
    <t>Citroën e-Berlingo Multispace BEV</t>
  </si>
  <si>
    <t>Citroen e-Berlingo Multispace BEV</t>
  </si>
  <si>
    <t>Citroën e-Berlingo Van BEV</t>
  </si>
  <si>
    <t>Citroen e-Berlingo Van BEV</t>
  </si>
  <si>
    <t>Citroën e-C4 BEV</t>
  </si>
  <si>
    <t>Madrid</t>
  </si>
  <si>
    <t>Citroen e-C4 BEV</t>
  </si>
  <si>
    <t>Citroën e-C4X BEV</t>
  </si>
  <si>
    <t>Citroen e-C4X BEV</t>
  </si>
  <si>
    <t>Fiat E-Doblo BEV</t>
  </si>
  <si>
    <t>Fiat E-Doblo Passenger BEV</t>
  </si>
  <si>
    <t>Lancia Ypsilon BEV</t>
  </si>
  <si>
    <t>Not in Spain</t>
  </si>
  <si>
    <t>Opel/Vxh. Combo-e Cargo BEV</t>
  </si>
  <si>
    <t>Opel / Vxh. Combo-e Cargo BEV</t>
  </si>
  <si>
    <t>Opel/Vxh. Combo-e Life BEV</t>
  </si>
  <si>
    <t>Opel / Vxh. Combo-e Life BEV</t>
  </si>
  <si>
    <t>Opel/Vxh. Corsa-e BEV</t>
  </si>
  <si>
    <t>Zaragoza</t>
  </si>
  <si>
    <t>Opel / Vxh. Corsa-e BEV</t>
  </si>
  <si>
    <t>Opel/Vxh. Frontera-e BEV</t>
  </si>
  <si>
    <t>Zaragoza (from 2024/25)</t>
  </si>
  <si>
    <t>Opel / Vxh. Frontera-e BEV</t>
  </si>
  <si>
    <t>Peugeot e-2008 BEV</t>
  </si>
  <si>
    <t>Vigo (until 2023), France</t>
  </si>
  <si>
    <t>Peugeot 208 BEV</t>
  </si>
  <si>
    <r>
      <t>Not in Spain</t>
    </r>
    <r>
      <rPr>
        <sz val="10.5"/>
        <color theme="1"/>
        <rFont val="Segoe UI"/>
        <family val="2"/>
      </rPr>
      <t> (Trnava)</t>
    </r>
  </si>
  <si>
    <t>Peugeot e-208 BEV</t>
  </si>
  <si>
    <t>Peugeot e-Partner BEV</t>
  </si>
  <si>
    <t>Peugeot e-Rifter BEV</t>
  </si>
  <si>
    <t>Peugeot Partner BEV</t>
  </si>
  <si>
    <t>Peugeot Partner Tepee BEV</t>
  </si>
  <si>
    <t>800 million</t>
  </si>
  <si>
    <t>1.6 billion</t>
  </si>
  <si>
    <t>MINI Countryman (BMW 1 Series, BMW 2 Series, MINI Countryman)</t>
  </si>
  <si>
    <t>Additionally 1.6 billion euros have been invested in the Leipzig plant specifically for the production of the MINI Countryman (ICE and BEV?), After discontinuing the production of the BMW i3, the BMW Group plant in Leipzig has reintroduced a fully electric vehicle to its collection: four months after the production launch of the MINI Countryman with combustion engines, the fully electric models are now rolling off the assembly line in Leipzig. Four models with three motors from two brands are produced on a single production line: the BMW 1 Series, the BMW 2 Series Active Tourer (also available as a plug-in hybrid), the BMW 2 Series Gran Coupé, and the MINI Countryman with both fully electric and conventional motors.</t>
  </si>
  <si>
    <t>BMW started producing PHEVs in Munich plant in 2015</t>
  </si>
  <si>
    <t>Announced Feb 2020 new e-models, with the EQC continuing production at the plant; the E-series of models part of an $11 billion development program; EQE teased in July 2021, and officially unveiled Sept 2021; Bruegel doesn't have this expansion row</t>
  </si>
  <si>
    <t>mid/late 2020s</t>
  </si>
  <si>
    <t>Renault hinted at new EV city car for launch; it's not clear that it was officially revealed, but in Jul 2024, an MOU was signed for the company to establish itself as an EV manufacturer; Feb 2025 announcement highlights 3 new EVs to hit market in 2026, which I think could dictate this entry for construction timelines; first electrified version of the Twingo in Sept 2019 (source 4) for 2020 launch, so can probably separate out that row and keep this one as an expansion</t>
  </si>
  <si>
    <t>Vito</t>
  </si>
  <si>
    <t>Announcement in March 2023 of BEV production by 2025 of Citroën ë-Berlingo, Peugeot e-Partner, Opel Combo-e and Fiat e-Doblò; Production started in October 2024, with investment confirmed at 119 million euros; different investment reported of 30 million euros (source 1); vehicles unveiled July 2019, with full production expected in 2025, so it's reasonable to push out construction end; the 118 million euros likely for other components and broader investment, such as battery assembly and research; start of production in July 2024, with mass production occurring in 2025; the models are said to be 100% electric</t>
  </si>
  <si>
    <t>Tata JLR</t>
  </si>
  <si>
    <t>Halewood</t>
  </si>
  <si>
    <t>P400e plug-in hybrid electric version</t>
  </si>
  <si>
    <t>first plug-in hybrid Range Rover</t>
  </si>
  <si>
    <t>Evs</t>
  </si>
  <si>
    <t>https://electrek.co/2017/10/04/land-rover-first-plug-in-hybrid-range-rover/</t>
  </si>
  <si>
    <t>electric versions of its medium-sized SUVs, the Discovery Sport and the Range Rover Evoque</t>
  </si>
  <si>
    <t xml:space="preserve">already spent 250million </t>
  </si>
  <si>
    <t>new Evoque</t>
  </si>
  <si>
    <t>https://brandequity.economictimes.indiatimes.com/news/business-of-brands/tata-owned-jaguar-land-rover-launches-new-luxury-suv/66802660</t>
  </si>
  <si>
    <t>The company's one-billion-pound investment in the new Evoque covers research, design, advanced technology engineering and manufacturing</t>
  </si>
  <si>
    <t>https://www.theguardian.com/business/2024/sep/26/jaguar-land-rover-jlr-halewood-car-plant-hybrid-electric-vehicle</t>
  </si>
  <si>
    <t>1.6 billlion</t>
  </si>
  <si>
    <t>not final</t>
  </si>
  <si>
    <t>Z_DE_BMW_Dingolfing_3</t>
  </si>
  <si>
    <t>Z_GB_BMW_Cowley</t>
  </si>
  <si>
    <t>Z_GB_BMW_Cowley_1</t>
  </si>
  <si>
    <t>Z_GB_Arrival_Bicester</t>
  </si>
  <si>
    <t>Z_GB_AstonMartin_StAthan</t>
  </si>
  <si>
    <t>Z_GB_Arrival_Bicester_0</t>
  </si>
  <si>
    <t>Z_GB_AstonMartin_StAthan_0</t>
  </si>
  <si>
    <t>Z_BE_Audi_Brussels</t>
  </si>
  <si>
    <t>Z_GB_Bentley_Crewe</t>
  </si>
  <si>
    <t>Z_GB_Stellantis_Luton</t>
  </si>
  <si>
    <t>Z_GB_Nissan_Sunderland</t>
  </si>
  <si>
    <t>Z_GB_Stellantis_Ellesmere</t>
  </si>
  <si>
    <t>Z_GB_Bentley_Crewe_0</t>
  </si>
  <si>
    <t>Z_GB_Stellantis_Luton_0</t>
  </si>
  <si>
    <t>Z_GB_Nissan_Sunderland_0</t>
  </si>
  <si>
    <t>Z_GB_Nissan_Sunderland_1</t>
  </si>
  <si>
    <t>Z_GB_Stellantis_Ellesmere_0</t>
  </si>
  <si>
    <t>Z_GB_Stellantis_Ellesmere_1</t>
  </si>
  <si>
    <t>Z_DE_MercedesBenz_Bremen_2</t>
  </si>
  <si>
    <t>Z_FR_FiatChrysler_Hordain_0</t>
  </si>
  <si>
    <t>Z_IT_FiatChrysler_Mirafiori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</si>
</sst>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0" x14ac:knownFonts="1">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u/>
      <sz val="12"/>
      <color theme="10"/>
      <name val="Aptos Narrow"/>
      <family val="2"/>
      <scheme val="minor"/>
    </font>
    <font>
      <b/>
      <sz val="11"/>
      <color rgb="FF000000"/>
      <name val="Calibri"/>
      <family val="2"/>
    </font>
    <font>
      <sz val="11"/>
      <color rgb="FF000000"/>
      <name val="Calibri"/>
      <family val="2"/>
    </font>
    <font>
      <u/>
      <sz val="11"/>
      <color rgb="FF0563C1"/>
      <name val="Calibri"/>
      <family val="2"/>
    </font>
    <font>
      <u/>
      <sz val="11"/>
      <color theme="10"/>
      <name val="Aptos Narrow"/>
      <family val="2"/>
      <scheme val="minor"/>
    </font>
    <font>
      <sz val="11"/>
      <color theme="1"/>
      <name val="Segoe UI"/>
      <family val="2"/>
    </font>
    <font>
      <b/>
      <sz val="9"/>
      <color indexed="81"/>
      <name val="Tahoma"/>
      <family val="2"/>
    </font>
    <font>
      <sz val="9"/>
      <color indexed="81"/>
      <name val="Tahoma"/>
      <family val="2"/>
    </font>
    <font>
      <b/>
      <sz val="11"/>
      <color theme="1"/>
      <name val="Aptos Narrow"/>
      <family val="2"/>
      <scheme val="minor"/>
    </font>
    <font>
      <b/>
      <sz val="12"/>
      <color theme="1"/>
      <name val="Aptos Narrow"/>
      <family val="2"/>
      <scheme val="minor"/>
    </font>
    <font>
      <sz val="12"/>
      <color theme="0" tint="-0.499984740745262"/>
      <name val="Aptos Narrow"/>
      <family val="2"/>
      <scheme val="minor"/>
    </font>
    <font>
      <sz val="12"/>
      <color rgb="FFC00000"/>
      <name val="Aptos Narrow"/>
      <family val="2"/>
      <scheme val="minor"/>
    </font>
    <font>
      <b/>
      <sz val="12"/>
      <color rgb="FFC00000"/>
      <name val="Aptos Narrow"/>
      <family val="2"/>
      <scheme val="minor"/>
    </font>
    <font>
      <i/>
      <sz val="12"/>
      <color theme="0" tint="-0.499984740745262"/>
      <name val="Aptos Narrow"/>
      <family val="2"/>
      <scheme val="minor"/>
    </font>
    <font>
      <b/>
      <u/>
      <sz val="11"/>
      <color theme="10"/>
      <name val="Aptos Narrow"/>
      <family val="2"/>
      <scheme val="minor"/>
    </font>
    <font>
      <u/>
      <sz val="11"/>
      <color rgb="FFC00000"/>
      <name val="Aptos Narrow"/>
      <family val="2"/>
      <scheme val="minor"/>
    </font>
    <font>
      <sz val="10.5"/>
      <color theme="1"/>
      <name val="Segoe UI"/>
      <family val="2"/>
    </font>
    <font>
      <b/>
      <sz val="10.5"/>
      <color theme="1"/>
      <name val="Segoe UI"/>
      <family val="2"/>
    </font>
    <font>
      <sz val="8"/>
      <name val="Aptos Narrow"/>
      <family val="2"/>
      <scheme val="minor"/>
    </font>
    <font>
      <b/>
      <sz val="11"/>
      <color rgb="FF000000"/>
      <name val="Aptos Narrow"/>
      <family val="2"/>
      <scheme val="minor"/>
    </font>
    <font>
      <sz val="11"/>
      <color rgb="FF000000"/>
      <name val="Aptos Narrow"/>
      <family val="2"/>
      <scheme val="minor"/>
    </font>
    <font>
      <u/>
      <sz val="11"/>
      <color rgb="FF0563C1"/>
      <name val="Aptos Narrow"/>
      <family val="2"/>
      <scheme val="minor"/>
    </font>
    <font>
      <sz val="11"/>
      <color rgb="FFC00000"/>
      <name val="Aptos Narrow"/>
      <family val="2"/>
      <scheme val="minor"/>
    </font>
    <font>
      <b/>
      <sz val="9"/>
      <color rgb="FF000000"/>
      <name val="Tahoma"/>
      <family val="2"/>
    </font>
    <font>
      <sz val="9"/>
      <color rgb="FF000000"/>
      <name val="Tahoma"/>
      <family val="2"/>
    </font>
  </fonts>
  <fills count="18">
    <fill>
      <patternFill patternType="none"/>
    </fill>
    <fill>
      <patternFill patternType="gray125"/>
    </fill>
    <fill>
      <patternFill patternType="solid">
        <fgColor rgb="FFD9E1F2"/>
        <bgColor rgb="FF000000"/>
      </patternFill>
    </fill>
    <fill>
      <patternFill patternType="solid">
        <fgColor rgb="FFFFFFFF"/>
        <bgColor rgb="FF000000"/>
      </patternFill>
    </fill>
    <fill>
      <patternFill patternType="solid">
        <fgColor rgb="FFFFF2CC"/>
        <bgColor rgb="FF000000"/>
      </patternFill>
    </fill>
    <fill>
      <patternFill patternType="solid">
        <fgColor theme="4" tint="0.79998168889431442"/>
        <bgColor indexed="64"/>
      </patternFill>
    </fill>
    <fill>
      <patternFill patternType="solid">
        <fgColor rgb="FF92D050"/>
        <bgColor rgb="FF000000"/>
      </patternFill>
    </fill>
    <fill>
      <patternFill patternType="solid">
        <fgColor theme="0"/>
        <bgColor indexed="64"/>
      </patternFill>
    </fill>
    <fill>
      <patternFill patternType="solid">
        <fgColor theme="0"/>
        <bgColor rgb="FF000000"/>
      </patternFill>
    </fill>
    <fill>
      <patternFill patternType="solid">
        <fgColor theme="5"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theme="4" tint="0.79998168889431442"/>
      </patternFill>
    </fill>
    <fill>
      <patternFill patternType="solid">
        <fgColor theme="5" tint="0.79998168889431442"/>
        <bgColor rgb="FF000000"/>
      </patternFill>
    </fill>
    <fill>
      <patternFill patternType="solid">
        <fgColor theme="4" tint="0.79998168889431442"/>
        <bgColor theme="4" tint="0.79998168889431442"/>
      </patternFill>
    </fill>
    <fill>
      <patternFill patternType="solid">
        <fgColor theme="0" tint="-0.34998626667073579"/>
        <bgColor indexed="64"/>
      </patternFill>
    </fill>
    <fill>
      <patternFill patternType="solid">
        <fgColor rgb="FFFFC000"/>
        <bgColor rgb="FF000000"/>
      </patternFill>
    </fill>
    <fill>
      <patternFill patternType="solid">
        <fgColor rgb="FFFFC000"/>
        <bgColor indexed="64"/>
      </patternFill>
    </fill>
  </fills>
  <borders count="2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
      <left/>
      <right/>
      <top/>
      <bottom style="thin">
        <color indexed="64"/>
      </bottom>
      <diagonal/>
    </border>
    <border>
      <left/>
      <right/>
      <top style="medium">
        <color indexed="64"/>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right/>
      <top style="thin">
        <color theme="4" tint="0.39997558519241921"/>
      </top>
      <bottom/>
      <diagonal/>
    </border>
    <border>
      <left style="thin">
        <color indexed="64"/>
      </left>
      <right/>
      <top style="thin">
        <color indexed="64"/>
      </top>
      <bottom/>
      <diagonal/>
    </border>
    <border>
      <left style="thin">
        <color indexed="64"/>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352">
    <xf numFmtId="0" fontId="0" fillId="0" borderId="0" xfId="0"/>
    <xf numFmtId="0" fontId="4" fillId="0" borderId="0" xfId="0" applyFont="1"/>
    <xf numFmtId="0" fontId="6" fillId="2" borderId="0" xfId="0" applyFont="1" applyFill="1" applyAlignment="1">
      <alignment vertical="top" wrapText="1"/>
    </xf>
    <xf numFmtId="0" fontId="6" fillId="2" borderId="0" xfId="0" applyFont="1" applyFill="1" applyAlignment="1">
      <alignment vertical="top"/>
    </xf>
    <xf numFmtId="0" fontId="6" fillId="0" borderId="0" xfId="0" applyFont="1" applyAlignment="1">
      <alignment horizontal="left" vertical="top" wrapText="1"/>
    </xf>
    <xf numFmtId="0" fontId="6" fillId="3" borderId="0" xfId="0" applyFont="1" applyFill="1" applyAlignment="1">
      <alignment vertical="top" wrapText="1"/>
    </xf>
    <xf numFmtId="0" fontId="6" fillId="0" borderId="0" xfId="0" applyFont="1" applyAlignment="1">
      <alignment vertical="top" wrapText="1"/>
    </xf>
    <xf numFmtId="0" fontId="9" fillId="0" borderId="0" xfId="1" applyFont="1" applyBorder="1"/>
    <xf numFmtId="0" fontId="7" fillId="0" borderId="0" xfId="0" applyFont="1"/>
    <xf numFmtId="0" fontId="8" fillId="0" borderId="0" xfId="0" applyFont="1"/>
    <xf numFmtId="0" fontId="7" fillId="0" borderId="0" xfId="0" applyFont="1" applyAlignment="1">
      <alignment horizontal="left"/>
    </xf>
    <xf numFmtId="14" fontId="7" fillId="0" borderId="0" xfId="0" applyNumberFormat="1" applyFont="1"/>
    <xf numFmtId="16" fontId="7" fillId="0" borderId="0" xfId="0" applyNumberFormat="1" applyFont="1"/>
    <xf numFmtId="3" fontId="7" fillId="0" borderId="0" xfId="0" applyNumberFormat="1" applyFont="1"/>
    <xf numFmtId="0" fontId="7" fillId="4" borderId="0" xfId="0" applyFont="1" applyFill="1"/>
    <xf numFmtId="0" fontId="7" fillId="5" borderId="0" xfId="0" applyFont="1" applyFill="1"/>
    <xf numFmtId="0" fontId="7" fillId="9" borderId="0" xfId="0" applyFont="1" applyFill="1"/>
    <xf numFmtId="14" fontId="7" fillId="5" borderId="0" xfId="0" applyNumberFormat="1" applyFont="1" applyFill="1"/>
    <xf numFmtId="0" fontId="7" fillId="6" borderId="0" xfId="0" applyFont="1" applyFill="1"/>
    <xf numFmtId="3" fontId="7" fillId="9" borderId="0" xfId="0" applyNumberFormat="1" applyFont="1" applyFill="1"/>
    <xf numFmtId="0" fontId="4" fillId="7" borderId="0" xfId="0" applyFont="1" applyFill="1"/>
    <xf numFmtId="0" fontId="7" fillId="7" borderId="0" xfId="0" applyFont="1" applyFill="1"/>
    <xf numFmtId="0" fontId="10" fillId="7" borderId="0" xfId="0" applyFont="1" applyFill="1" applyAlignment="1">
      <alignment horizontal="left" vertical="center" wrapText="1"/>
    </xf>
    <xf numFmtId="14" fontId="9" fillId="0" borderId="0" xfId="1" applyNumberFormat="1" applyFont="1" applyBorder="1"/>
    <xf numFmtId="0" fontId="9" fillId="0" borderId="0" xfId="1" applyFont="1" applyFill="1" applyBorder="1"/>
    <xf numFmtId="0" fontId="7" fillId="8" borderId="0" xfId="0" applyFont="1" applyFill="1"/>
    <xf numFmtId="14" fontId="7" fillId="7" borderId="0" xfId="0" applyNumberFormat="1" applyFont="1" applyFill="1"/>
    <xf numFmtId="0" fontId="5" fillId="7" borderId="0" xfId="1" applyFill="1" applyBorder="1"/>
    <xf numFmtId="0" fontId="7" fillId="7" borderId="0" xfId="0" applyFont="1" applyFill="1" applyAlignment="1">
      <alignment horizontal="left"/>
    </xf>
    <xf numFmtId="0" fontId="9" fillId="7" borderId="0" xfId="1" applyFont="1" applyFill="1" applyBorder="1"/>
    <xf numFmtId="0" fontId="5" fillId="0" borderId="0" xfId="1" applyBorder="1"/>
    <xf numFmtId="0" fontId="7" fillId="3" borderId="0" xfId="0" applyFont="1" applyFill="1"/>
    <xf numFmtId="0" fontId="13" fillId="10" borderId="0" xfId="0" applyFont="1" applyFill="1"/>
    <xf numFmtId="0" fontId="0" fillId="10" borderId="0" xfId="0" applyFill="1"/>
    <xf numFmtId="3" fontId="0" fillId="10" borderId="0" xfId="0" applyNumberFormat="1" applyFill="1"/>
    <xf numFmtId="0" fontId="14" fillId="0" borderId="0" xfId="0" applyFont="1"/>
    <xf numFmtId="0" fontId="0" fillId="5" borderId="0" xfId="0" applyFill="1"/>
    <xf numFmtId="0" fontId="14" fillId="5" borderId="0" xfId="0" applyFont="1" applyFill="1"/>
    <xf numFmtId="0" fontId="14" fillId="5" borderId="8" xfId="0" applyFont="1" applyFill="1" applyBorder="1"/>
    <xf numFmtId="0" fontId="0" fillId="0" borderId="1" xfId="0" applyBorder="1"/>
    <xf numFmtId="0" fontId="14" fillId="0" borderId="9" xfId="0" applyFont="1" applyBorder="1"/>
    <xf numFmtId="0" fontId="14" fillId="0" borderId="2" xfId="0" applyFont="1" applyBorder="1"/>
    <xf numFmtId="0" fontId="0" fillId="0" borderId="3" xfId="0" applyBorder="1" applyAlignment="1">
      <alignment vertical="center" wrapText="1"/>
    </xf>
    <xf numFmtId="0" fontId="0" fillId="0" borderId="0" xfId="0" applyAlignment="1">
      <alignment vertical="center" wrapText="1"/>
    </xf>
    <xf numFmtId="0" fontId="0" fillId="0" borderId="4" xfId="0" applyBorder="1"/>
    <xf numFmtId="0" fontId="0" fillId="0" borderId="5" xfId="0" applyBorder="1" applyAlignment="1">
      <alignment vertical="center" wrapText="1"/>
    </xf>
    <xf numFmtId="0" fontId="0" fillId="0" borderId="10" xfId="0" applyBorder="1" applyAlignment="1">
      <alignment vertical="center" wrapText="1"/>
    </xf>
    <xf numFmtId="0" fontId="0" fillId="0" borderId="6" xfId="0" applyBorder="1"/>
    <xf numFmtId="0" fontId="15" fillId="0" borderId="0" xfId="0" applyFont="1"/>
    <xf numFmtId="0" fontId="16" fillId="0" borderId="0" xfId="0" applyFont="1"/>
    <xf numFmtId="0" fontId="9" fillId="0" borderId="9" xfId="1" applyFont="1" applyBorder="1"/>
    <xf numFmtId="0" fontId="9" fillId="0" borderId="10" xfId="1" applyFont="1" applyBorder="1"/>
    <xf numFmtId="0" fontId="0" fillId="11" borderId="0" xfId="0" applyFill="1"/>
    <xf numFmtId="0" fontId="14" fillId="11" borderId="0" xfId="0" applyFont="1" applyFill="1"/>
    <xf numFmtId="0" fontId="14" fillId="0" borderId="8" xfId="0" applyFont="1" applyBorder="1" applyAlignment="1">
      <alignment horizontal="left" vertical="center" wrapText="1"/>
    </xf>
    <xf numFmtId="0" fontId="14" fillId="0" borderId="0" xfId="0" applyFont="1" applyAlignment="1">
      <alignment horizontal="left" vertical="center" wrapText="1"/>
    </xf>
    <xf numFmtId="0" fontId="0" fillId="0" borderId="0" xfId="0" applyAlignment="1">
      <alignment horizontal="left" vertical="center" wrapText="1"/>
    </xf>
    <xf numFmtId="0" fontId="14" fillId="0" borderId="11" xfId="0" applyFont="1" applyBorder="1" applyAlignment="1">
      <alignment horizontal="left" vertical="center" wrapText="1"/>
    </xf>
    <xf numFmtId="0" fontId="0" fillId="0" borderId="11" xfId="0" applyBorder="1" applyAlignment="1">
      <alignment horizontal="left"/>
    </xf>
    <xf numFmtId="0" fontId="18" fillId="0" borderId="0" xfId="0" applyFont="1" applyAlignment="1">
      <alignment horizontal="left" vertical="center" wrapText="1"/>
    </xf>
    <xf numFmtId="0" fontId="18" fillId="0" borderId="0" xfId="0" applyFont="1" applyAlignment="1">
      <alignment horizontal="left"/>
    </xf>
    <xf numFmtId="0" fontId="14" fillId="0" borderId="8" xfId="0" applyFont="1" applyBorder="1" applyAlignment="1">
      <alignment horizontal="right" vertical="center" wrapText="1"/>
    </xf>
    <xf numFmtId="3" fontId="14" fillId="0" borderId="0" xfId="0" applyNumberFormat="1" applyFont="1" applyAlignment="1">
      <alignment horizontal="right"/>
    </xf>
    <xf numFmtId="3" fontId="17" fillId="0" borderId="0" xfId="0" applyNumberFormat="1" applyFont="1" applyAlignment="1">
      <alignment horizontal="right"/>
    </xf>
    <xf numFmtId="3" fontId="0" fillId="0" borderId="11" xfId="0" applyNumberFormat="1" applyBorder="1" applyAlignment="1">
      <alignment horizontal="right"/>
    </xf>
    <xf numFmtId="3" fontId="14" fillId="0" borderId="11" xfId="0" applyNumberFormat="1" applyFont="1" applyBorder="1" applyAlignment="1">
      <alignment horizontal="right"/>
    </xf>
    <xf numFmtId="3" fontId="18" fillId="0" borderId="0" xfId="0" applyNumberFormat="1" applyFont="1" applyAlignment="1">
      <alignment horizontal="right"/>
    </xf>
    <xf numFmtId="0" fontId="14" fillId="11" borderId="0" xfId="0" applyFont="1" applyFill="1" applyAlignment="1">
      <alignment horizontal="left"/>
    </xf>
    <xf numFmtId="0" fontId="0" fillId="11" borderId="0" xfId="0" applyFill="1" applyAlignment="1">
      <alignment horizontal="left"/>
    </xf>
    <xf numFmtId="0" fontId="0" fillId="7" borderId="0" xfId="0" applyFill="1"/>
    <xf numFmtId="0" fontId="14" fillId="7" borderId="8" xfId="0" applyFont="1" applyFill="1" applyBorder="1"/>
    <xf numFmtId="0" fontId="14" fillId="7" borderId="0" xfId="0" applyFont="1" applyFill="1"/>
    <xf numFmtId="0" fontId="13" fillId="12" borderId="0" xfId="0" applyFont="1" applyFill="1"/>
    <xf numFmtId="1" fontId="13" fillId="12" borderId="0" xfId="0" applyNumberFormat="1" applyFont="1" applyFill="1"/>
    <xf numFmtId="0" fontId="13" fillId="12" borderId="7" xfId="0" applyFont="1" applyFill="1" applyBorder="1"/>
    <xf numFmtId="0" fontId="0" fillId="11" borderId="0" xfId="0" applyFill="1" applyAlignment="1">
      <alignment vertical="center" wrapText="1"/>
    </xf>
    <xf numFmtId="0" fontId="14" fillId="11" borderId="8" xfId="0" applyFont="1" applyFill="1" applyBorder="1"/>
    <xf numFmtId="0" fontId="0" fillId="0" borderId="8" xfId="0" applyBorder="1" applyAlignment="1">
      <alignment horizontal="left" vertical="center" wrapText="1"/>
    </xf>
    <xf numFmtId="3" fontId="0" fillId="0" borderId="8" xfId="0" applyNumberFormat="1" applyBorder="1" applyAlignment="1">
      <alignment horizontal="left" vertical="center" wrapText="1"/>
    </xf>
    <xf numFmtId="3" fontId="14" fillId="0" borderId="8" xfId="0" applyNumberFormat="1" applyFont="1" applyBorder="1" applyAlignment="1">
      <alignment horizontal="right"/>
    </xf>
    <xf numFmtId="0" fontId="0" fillId="0" borderId="8" xfId="0" applyBorder="1"/>
    <xf numFmtId="3" fontId="14" fillId="10" borderId="0" xfId="0" applyNumberFormat="1" applyFont="1" applyFill="1"/>
    <xf numFmtId="0" fontId="13" fillId="0" borderId="0" xfId="0" applyFont="1"/>
    <xf numFmtId="43" fontId="0" fillId="0" borderId="0" xfId="0" applyNumberFormat="1"/>
    <xf numFmtId="3" fontId="0" fillId="0" borderId="0" xfId="0" applyNumberFormat="1"/>
    <xf numFmtId="0" fontId="9" fillId="0" borderId="9" xfId="1" applyFont="1" applyFill="1" applyBorder="1"/>
    <xf numFmtId="0" fontId="9" fillId="0" borderId="10" xfId="1" applyFont="1" applyFill="1" applyBorder="1"/>
    <xf numFmtId="0" fontId="3" fillId="0" borderId="0" xfId="0" applyFont="1"/>
    <xf numFmtId="0" fontId="3" fillId="0" borderId="10" xfId="0" applyFont="1" applyBorder="1"/>
    <xf numFmtId="43" fontId="0" fillId="10" borderId="0" xfId="0" applyNumberFormat="1" applyFill="1"/>
    <xf numFmtId="0" fontId="14" fillId="0" borderId="0" xfId="0" applyFont="1" applyAlignment="1">
      <alignment horizontal="center" vertical="center" wrapText="1"/>
    </xf>
    <xf numFmtId="0" fontId="14" fillId="0" borderId="0" xfId="0" applyFont="1" applyAlignment="1">
      <alignment vertical="center" wrapText="1"/>
    </xf>
    <xf numFmtId="3" fontId="0" fillId="0" borderId="0" xfId="0" applyNumberFormat="1" applyAlignment="1">
      <alignment vertical="center" wrapText="1"/>
    </xf>
    <xf numFmtId="3" fontId="14" fillId="0" borderId="0" xfId="0" applyNumberFormat="1" applyFont="1" applyAlignment="1">
      <alignment vertical="center" wrapText="1"/>
    </xf>
    <xf numFmtId="0" fontId="5" fillId="0" borderId="10" xfId="1" applyBorder="1"/>
    <xf numFmtId="14" fontId="9" fillId="0" borderId="10" xfId="1" applyNumberFormat="1" applyFont="1" applyBorder="1"/>
    <xf numFmtId="3" fontId="14" fillId="0" borderId="0" xfId="0" applyNumberFormat="1" applyFont="1"/>
    <xf numFmtId="43" fontId="16" fillId="0" borderId="0" xfId="0" applyNumberFormat="1" applyFont="1"/>
    <xf numFmtId="3" fontId="16" fillId="0" borderId="0" xfId="0" applyNumberFormat="1" applyFont="1"/>
    <xf numFmtId="0" fontId="0" fillId="0" borderId="9" xfId="0" applyBorder="1"/>
    <xf numFmtId="14" fontId="7" fillId="0" borderId="0" xfId="0" applyNumberFormat="1" applyFont="1" applyAlignment="1">
      <alignment horizontal="right"/>
    </xf>
    <xf numFmtId="0" fontId="0" fillId="0" borderId="2" xfId="0" applyBorder="1"/>
    <xf numFmtId="0" fontId="0" fillId="0" borderId="3" xfId="0" applyBorder="1"/>
    <xf numFmtId="0" fontId="0" fillId="0" borderId="5" xfId="0" applyBorder="1"/>
    <xf numFmtId="0" fontId="20" fillId="0" borderId="18" xfId="1" applyFont="1" applyBorder="1"/>
    <xf numFmtId="0" fontId="9" fillId="0" borderId="18" xfId="1" applyFont="1" applyBorder="1"/>
    <xf numFmtId="0" fontId="9" fillId="0" borderId="20" xfId="1" applyFont="1" applyBorder="1"/>
    <xf numFmtId="0" fontId="9" fillId="0" borderId="19" xfId="1" applyFont="1" applyBorder="1"/>
    <xf numFmtId="0" fontId="5" fillId="0" borderId="18" xfId="1" applyBorder="1"/>
    <xf numFmtId="0" fontId="5" fillId="0" borderId="20" xfId="1" applyBorder="1"/>
    <xf numFmtId="0" fontId="5" fillId="0" borderId="19" xfId="1" applyBorder="1"/>
    <xf numFmtId="3" fontId="0" fillId="0" borderId="4" xfId="0" applyNumberFormat="1" applyBorder="1"/>
    <xf numFmtId="3" fontId="0" fillId="0" borderId="6" xfId="0" applyNumberFormat="1" applyBorder="1"/>
    <xf numFmtId="164" fontId="13" fillId="14" borderId="22" xfId="0" applyNumberFormat="1" applyFont="1" applyFill="1" applyBorder="1"/>
    <xf numFmtId="0" fontId="0" fillId="0" borderId="0" xfId="0" applyAlignment="1">
      <alignment wrapText="1"/>
    </xf>
    <xf numFmtId="0" fontId="0" fillId="10" borderId="3" xfId="0" applyFill="1" applyBorder="1"/>
    <xf numFmtId="0" fontId="0" fillId="10" borderId="0" xfId="0" applyFill="1" applyAlignment="1">
      <alignment wrapText="1"/>
    </xf>
    <xf numFmtId="3" fontId="0" fillId="10" borderId="4" xfId="0" applyNumberFormat="1" applyFill="1" applyBorder="1"/>
    <xf numFmtId="3" fontId="14" fillId="0" borderId="4" xfId="0" applyNumberFormat="1" applyFont="1" applyBorder="1"/>
    <xf numFmtId="0" fontId="15" fillId="0" borderId="5" xfId="0" applyFont="1" applyBorder="1"/>
    <xf numFmtId="0" fontId="15" fillId="0" borderId="10" xfId="0" applyFont="1" applyBorder="1"/>
    <xf numFmtId="3" fontId="15" fillId="0" borderId="6" xfId="0" applyNumberFormat="1" applyFont="1" applyBorder="1"/>
    <xf numFmtId="0" fontId="9" fillId="0" borderId="16" xfId="1" applyFont="1" applyBorder="1"/>
    <xf numFmtId="0" fontId="9" fillId="0" borderId="21" xfId="1" applyFont="1" applyBorder="1"/>
    <xf numFmtId="0" fontId="21" fillId="0" borderId="0" xfId="0" applyFont="1" applyAlignment="1">
      <alignment vertical="center" wrapText="1"/>
    </xf>
    <xf numFmtId="0" fontId="0" fillId="15" borderId="0" xfId="0" applyFill="1"/>
    <xf numFmtId="43" fontId="0" fillId="15" borderId="0" xfId="0" applyNumberFormat="1" applyFill="1"/>
    <xf numFmtId="3" fontId="0" fillId="15" borderId="0" xfId="0" applyNumberFormat="1" applyFill="1"/>
    <xf numFmtId="0" fontId="13" fillId="14" borderId="7" xfId="0" applyFont="1" applyFill="1" applyBorder="1"/>
    <xf numFmtId="0" fontId="22" fillId="0" borderId="0" xfId="0" applyFont="1" applyAlignment="1">
      <alignment vertical="center" wrapText="1"/>
    </xf>
    <xf numFmtId="3" fontId="3" fillId="0" borderId="0" xfId="0" applyNumberFormat="1" applyFont="1"/>
    <xf numFmtId="14" fontId="3" fillId="0" borderId="0" xfId="0" applyNumberFormat="1" applyFont="1"/>
    <xf numFmtId="0" fontId="3" fillId="7" borderId="0" xfId="0" applyFont="1" applyFill="1"/>
    <xf numFmtId="0" fontId="3" fillId="7" borderId="0" xfId="0" applyFont="1" applyFill="1" applyAlignment="1">
      <alignment vertical="center" wrapText="1"/>
    </xf>
    <xf numFmtId="14" fontId="3" fillId="7" borderId="0" xfId="0" applyNumberFormat="1" applyFont="1" applyFill="1"/>
    <xf numFmtId="3" fontId="3" fillId="7" borderId="0" xfId="0" applyNumberFormat="1" applyFont="1" applyFill="1"/>
    <xf numFmtId="0" fontId="3" fillId="0" borderId="0" xfId="0" applyFont="1" applyAlignment="1">
      <alignment vertical="center" wrapText="1"/>
    </xf>
    <xf numFmtId="17" fontId="3" fillId="0" borderId="0" xfId="0" applyNumberFormat="1" applyFont="1"/>
    <xf numFmtId="0" fontId="2" fillId="0" borderId="0" xfId="0" applyFont="1"/>
    <xf numFmtId="0" fontId="2" fillId="11" borderId="1" xfId="0" applyFont="1" applyFill="1" applyBorder="1"/>
    <xf numFmtId="0" fontId="2" fillId="0" borderId="9" xfId="0" applyFont="1" applyBorder="1"/>
    <xf numFmtId="0" fontId="2" fillId="0" borderId="3" xfId="0" applyFont="1" applyBorder="1"/>
    <xf numFmtId="0" fontId="2" fillId="0" borderId="5" xfId="0" applyFont="1" applyBorder="1"/>
    <xf numFmtId="0" fontId="2" fillId="0" borderId="10" xfId="0" applyFont="1" applyBorder="1"/>
    <xf numFmtId="0" fontId="2" fillId="0" borderId="1" xfId="0" applyFont="1" applyBorder="1"/>
    <xf numFmtId="0" fontId="2" fillId="0" borderId="13" xfId="0" applyFont="1" applyBorder="1"/>
    <xf numFmtId="0" fontId="2" fillId="0" borderId="13" xfId="0" applyFont="1" applyBorder="1" applyAlignment="1">
      <alignment horizontal="left"/>
    </xf>
    <xf numFmtId="0" fontId="2" fillId="0" borderId="9" xfId="0" applyFont="1" applyBorder="1" applyAlignment="1">
      <alignment horizontal="left"/>
    </xf>
    <xf numFmtId="14" fontId="2" fillId="0" borderId="9" xfId="0" applyNumberFormat="1" applyFont="1" applyBorder="1"/>
    <xf numFmtId="3" fontId="2" fillId="0" borderId="9" xfId="0" applyNumberFormat="1" applyFont="1" applyBorder="1"/>
    <xf numFmtId="0" fontId="2" fillId="7" borderId="5" xfId="0" applyFont="1" applyFill="1" applyBorder="1"/>
    <xf numFmtId="0" fontId="2" fillId="0" borderId="14" xfId="0" applyFont="1" applyBorder="1" applyAlignment="1">
      <alignment horizontal="left"/>
    </xf>
    <xf numFmtId="0" fontId="2" fillId="0" borderId="10" xfId="0" applyFont="1" applyBorder="1" applyAlignment="1">
      <alignment horizontal="left"/>
    </xf>
    <xf numFmtId="3" fontId="2" fillId="0" borderId="10" xfId="0" applyNumberFormat="1" applyFont="1" applyBorder="1"/>
    <xf numFmtId="0" fontId="2" fillId="7" borderId="10" xfId="0" applyFont="1" applyFill="1" applyBorder="1"/>
    <xf numFmtId="0" fontId="2" fillId="0" borderId="9" xfId="0" applyFont="1" applyBorder="1" applyAlignment="1">
      <alignment horizontal="right"/>
    </xf>
    <xf numFmtId="0" fontId="2" fillId="0" borderId="14" xfId="0" applyFont="1" applyBorder="1"/>
    <xf numFmtId="0" fontId="2" fillId="0" borderId="10" xfId="0" applyFont="1" applyBorder="1" applyAlignment="1">
      <alignment horizontal="right"/>
    </xf>
    <xf numFmtId="0" fontId="2" fillId="0" borderId="12" xfId="0" applyFont="1" applyBorder="1"/>
    <xf numFmtId="0" fontId="2" fillId="0" borderId="18" xfId="0" applyFont="1" applyBorder="1"/>
    <xf numFmtId="0" fontId="2" fillId="0" borderId="0" xfId="0" applyFont="1" applyAlignment="1">
      <alignment horizontal="right"/>
    </xf>
    <xf numFmtId="3" fontId="2" fillId="0" borderId="0" xfId="0" applyNumberFormat="1" applyFont="1"/>
    <xf numFmtId="0" fontId="2" fillId="0" borderId="20" xfId="0" applyFont="1" applyBorder="1"/>
    <xf numFmtId="14" fontId="2" fillId="0" borderId="0" xfId="0" applyNumberFormat="1" applyFont="1"/>
    <xf numFmtId="14" fontId="2" fillId="0" borderId="10" xfId="0" applyNumberFormat="1" applyFont="1" applyBorder="1"/>
    <xf numFmtId="0" fontId="2" fillId="9" borderId="0" xfId="0" applyFont="1" applyFill="1"/>
    <xf numFmtId="0" fontId="2" fillId="7" borderId="0" xfId="0" applyFont="1" applyFill="1"/>
    <xf numFmtId="0" fontId="20" fillId="0" borderId="0" xfId="1" applyFont="1" applyBorder="1"/>
    <xf numFmtId="0" fontId="2" fillId="0" borderId="19" xfId="0" applyFont="1" applyBorder="1"/>
    <xf numFmtId="0" fontId="9" fillId="0" borderId="0" xfId="1" applyFont="1"/>
    <xf numFmtId="0" fontId="2" fillId="9" borderId="15" xfId="0" applyFont="1" applyFill="1" applyBorder="1"/>
    <xf numFmtId="0" fontId="2" fillId="0" borderId="16" xfId="0" applyFont="1" applyBorder="1"/>
    <xf numFmtId="0" fontId="2" fillId="0" borderId="9" xfId="0" applyFont="1" applyBorder="1" applyAlignment="1">
      <alignment vertical="center" wrapText="1"/>
    </xf>
    <xf numFmtId="0" fontId="2" fillId="9" borderId="5" xfId="0" applyFont="1" applyFill="1" applyBorder="1"/>
    <xf numFmtId="0" fontId="2" fillId="0" borderId="10" xfId="0" applyFont="1" applyBorder="1" applyAlignment="1">
      <alignment vertical="center" wrapText="1"/>
    </xf>
    <xf numFmtId="17" fontId="2" fillId="0" borderId="0" xfId="0" applyNumberFormat="1" applyFont="1" applyAlignment="1">
      <alignment horizontal="right"/>
    </xf>
    <xf numFmtId="0" fontId="2" fillId="7" borderId="0" xfId="0" applyFont="1" applyFill="1" applyAlignment="1">
      <alignment vertical="center" wrapText="1"/>
    </xf>
    <xf numFmtId="0" fontId="2" fillId="0" borderId="15" xfId="0" applyFont="1" applyBorder="1"/>
    <xf numFmtId="0" fontId="9" fillId="7" borderId="18" xfId="1" applyFont="1" applyFill="1" applyBorder="1"/>
    <xf numFmtId="0" fontId="2" fillId="7" borderId="0" xfId="0" applyFont="1" applyFill="1" applyAlignment="1">
      <alignment horizontal="right"/>
    </xf>
    <xf numFmtId="14" fontId="2" fillId="7" borderId="0" xfId="0" applyNumberFormat="1" applyFont="1" applyFill="1"/>
    <xf numFmtId="0" fontId="9" fillId="0" borderId="20" xfId="1" applyFont="1" applyFill="1" applyBorder="1"/>
    <xf numFmtId="0" fontId="2" fillId="7" borderId="9" xfId="0" applyFont="1" applyFill="1" applyBorder="1"/>
    <xf numFmtId="0" fontId="2" fillId="7" borderId="13" xfId="0" applyFont="1" applyFill="1" applyBorder="1"/>
    <xf numFmtId="0" fontId="2" fillId="7" borderId="19" xfId="0" applyFont="1" applyFill="1" applyBorder="1"/>
    <xf numFmtId="0" fontId="2" fillId="7" borderId="9" xfId="0" applyFont="1" applyFill="1" applyBorder="1" applyAlignment="1">
      <alignment horizontal="right"/>
    </xf>
    <xf numFmtId="14" fontId="2" fillId="7" borderId="9" xfId="0" applyNumberFormat="1" applyFont="1" applyFill="1" applyBorder="1"/>
    <xf numFmtId="3" fontId="2" fillId="7" borderId="9" xfId="0" applyNumberFormat="1" applyFont="1" applyFill="1" applyBorder="1"/>
    <xf numFmtId="3" fontId="2" fillId="7" borderId="0" xfId="0" applyNumberFormat="1" applyFont="1" applyFill="1"/>
    <xf numFmtId="0" fontId="24" fillId="2" borderId="0" xfId="0" applyFont="1" applyFill="1" applyAlignment="1">
      <alignment vertical="top" wrapText="1"/>
    </xf>
    <xf numFmtId="0" fontId="24" fillId="2" borderId="0" xfId="0" applyFont="1" applyFill="1" applyAlignment="1">
      <alignment vertical="top"/>
    </xf>
    <xf numFmtId="0" fontId="24" fillId="2" borderId="12" xfId="0" applyFont="1" applyFill="1" applyBorder="1" applyAlignment="1">
      <alignment vertical="top" wrapText="1"/>
    </xf>
    <xf numFmtId="0" fontId="24" fillId="2" borderId="18" xfId="0" applyFont="1" applyFill="1" applyBorder="1" applyAlignment="1">
      <alignment vertical="top" wrapText="1"/>
    </xf>
    <xf numFmtId="0" fontId="24" fillId="0" borderId="12" xfId="0" applyFont="1" applyBorder="1" applyAlignment="1">
      <alignment horizontal="left" vertical="top" wrapText="1"/>
    </xf>
    <xf numFmtId="0" fontId="24" fillId="0" borderId="0" xfId="0" applyFont="1" applyAlignment="1">
      <alignment horizontal="left" vertical="top" wrapText="1"/>
    </xf>
    <xf numFmtId="0" fontId="24" fillId="3" borderId="0" xfId="0" applyFont="1" applyFill="1" applyAlignment="1">
      <alignment vertical="top" wrapText="1"/>
    </xf>
    <xf numFmtId="0" fontId="24" fillId="3" borderId="0" xfId="0" applyFont="1" applyFill="1" applyAlignment="1">
      <alignment horizontal="right" vertical="top" wrapText="1"/>
    </xf>
    <xf numFmtId="0" fontId="24" fillId="0" borderId="0" xfId="0" applyFont="1" applyAlignment="1">
      <alignment vertical="top" wrapText="1"/>
    </xf>
    <xf numFmtId="3" fontId="24" fillId="2" borderId="0" xfId="0" applyNumberFormat="1" applyFont="1" applyFill="1" applyAlignment="1">
      <alignment vertical="top" wrapText="1"/>
    </xf>
    <xf numFmtId="0" fontId="25" fillId="0" borderId="9" xfId="0" applyFont="1" applyBorder="1"/>
    <xf numFmtId="0" fontId="26" fillId="0" borderId="9" xfId="0" applyFont="1" applyBorder="1"/>
    <xf numFmtId="0" fontId="25" fillId="0" borderId="13" xfId="0" applyFont="1" applyBorder="1"/>
    <xf numFmtId="0" fontId="26" fillId="0" borderId="19" xfId="0" applyFont="1" applyBorder="1"/>
    <xf numFmtId="0" fontId="25" fillId="0" borderId="19" xfId="0" applyFont="1" applyBorder="1"/>
    <xf numFmtId="0" fontId="25" fillId="0" borderId="13" xfId="0" applyFont="1" applyBorder="1" applyAlignment="1">
      <alignment horizontal="left"/>
    </xf>
    <xf numFmtId="0" fontId="25" fillId="0" borderId="9" xfId="0" applyFont="1" applyBorder="1" applyAlignment="1">
      <alignment horizontal="left"/>
    </xf>
    <xf numFmtId="14" fontId="25" fillId="0" borderId="9" xfId="0" applyNumberFormat="1" applyFont="1" applyBorder="1" applyAlignment="1">
      <alignment horizontal="right"/>
    </xf>
    <xf numFmtId="3" fontId="25" fillId="0" borderId="0" xfId="0" applyNumberFormat="1" applyFont="1"/>
    <xf numFmtId="14" fontId="25" fillId="0" borderId="9" xfId="0" applyNumberFormat="1" applyFont="1" applyBorder="1"/>
    <xf numFmtId="0" fontId="25" fillId="0" borderId="0" xfId="0" applyFont="1"/>
    <xf numFmtId="14" fontId="25" fillId="0" borderId="0" xfId="0" applyNumberFormat="1" applyFont="1"/>
    <xf numFmtId="0" fontId="25" fillId="0" borderId="12" xfId="0" applyFont="1" applyBorder="1"/>
    <xf numFmtId="0" fontId="25" fillId="0" borderId="12" xfId="0" applyFont="1" applyBorder="1" applyAlignment="1">
      <alignment horizontal="left"/>
    </xf>
    <xf numFmtId="0" fontId="25" fillId="0" borderId="0" xfId="0" applyFont="1" applyAlignment="1">
      <alignment horizontal="left"/>
    </xf>
    <xf numFmtId="0" fontId="25" fillId="0" borderId="0" xfId="0" applyFont="1" applyAlignment="1">
      <alignment horizontal="right"/>
    </xf>
    <xf numFmtId="0" fontId="26" fillId="0" borderId="0" xfId="0" applyFont="1"/>
    <xf numFmtId="0" fontId="27" fillId="4" borderId="12" xfId="0" applyFont="1" applyFill="1" applyBorder="1"/>
    <xf numFmtId="0" fontId="27" fillId="0" borderId="0" xfId="0" applyFont="1"/>
    <xf numFmtId="14" fontId="27" fillId="0" borderId="0" xfId="0" applyNumberFormat="1" applyFont="1"/>
    <xf numFmtId="14" fontId="25" fillId="0" borderId="0" xfId="0" applyNumberFormat="1" applyFont="1" applyAlignment="1">
      <alignment horizontal="right"/>
    </xf>
    <xf numFmtId="0" fontId="25" fillId="0" borderId="10" xfId="0" applyFont="1" applyBorder="1"/>
    <xf numFmtId="14" fontId="25" fillId="0" borderId="10" xfId="0" applyNumberFormat="1" applyFont="1" applyBorder="1"/>
    <xf numFmtId="0" fontId="25" fillId="0" borderId="14" xfId="0" applyFont="1" applyBorder="1"/>
    <xf numFmtId="0" fontId="25" fillId="0" borderId="20" xfId="0" applyFont="1" applyBorder="1"/>
    <xf numFmtId="0" fontId="25" fillId="0" borderId="14" xfId="0" applyFont="1" applyBorder="1" applyAlignment="1">
      <alignment horizontal="left"/>
    </xf>
    <xf numFmtId="0" fontId="25" fillId="0" borderId="10" xfId="0" applyFont="1" applyBorder="1" applyAlignment="1">
      <alignment horizontal="left"/>
    </xf>
    <xf numFmtId="0" fontId="25" fillId="0" borderId="10" xfId="0" applyFont="1" applyBorder="1" applyAlignment="1">
      <alignment horizontal="right"/>
    </xf>
    <xf numFmtId="3" fontId="25" fillId="0" borderId="10" xfId="0" applyNumberFormat="1" applyFont="1" applyBorder="1"/>
    <xf numFmtId="14" fontId="25" fillId="0" borderId="10" xfId="0" applyNumberFormat="1" applyFont="1" applyBorder="1" applyAlignment="1">
      <alignment horizontal="right"/>
    </xf>
    <xf numFmtId="0" fontId="25" fillId="0" borderId="9" xfId="0" applyFont="1" applyBorder="1" applyAlignment="1">
      <alignment horizontal="right"/>
    </xf>
    <xf numFmtId="3" fontId="25" fillId="0" borderId="9" xfId="0" applyNumberFormat="1" applyFont="1" applyBorder="1"/>
    <xf numFmtId="0" fontId="25" fillId="4" borderId="12" xfId="0" applyFont="1" applyFill="1" applyBorder="1"/>
    <xf numFmtId="0" fontId="25" fillId="9" borderId="10" xfId="0" applyFont="1" applyFill="1" applyBorder="1"/>
    <xf numFmtId="0" fontId="25" fillId="0" borderId="18" xfId="0" applyFont="1" applyBorder="1"/>
    <xf numFmtId="3" fontId="2" fillId="9" borderId="9" xfId="0" applyNumberFormat="1" applyFont="1" applyFill="1" applyBorder="1"/>
    <xf numFmtId="0" fontId="25" fillId="7" borderId="0" xfId="0" applyFont="1" applyFill="1"/>
    <xf numFmtId="14" fontId="25" fillId="7" borderId="0" xfId="0" applyNumberFormat="1" applyFont="1" applyFill="1"/>
    <xf numFmtId="0" fontId="25" fillId="7" borderId="12" xfId="0" applyFont="1" applyFill="1" applyBorder="1"/>
    <xf numFmtId="0" fontId="25" fillId="7" borderId="18" xfId="0" applyFont="1" applyFill="1" applyBorder="1"/>
    <xf numFmtId="0" fontId="25" fillId="7" borderId="0" xfId="0" applyFont="1" applyFill="1" applyAlignment="1">
      <alignment horizontal="left"/>
    </xf>
    <xf numFmtId="0" fontId="25" fillId="7" borderId="0" xfId="0" applyFont="1" applyFill="1" applyAlignment="1">
      <alignment horizontal="right"/>
    </xf>
    <xf numFmtId="3" fontId="25" fillId="7" borderId="0" xfId="0" applyNumberFormat="1" applyFont="1" applyFill="1"/>
    <xf numFmtId="0" fontId="25" fillId="6" borderId="0" xfId="0" applyFont="1" applyFill="1"/>
    <xf numFmtId="3" fontId="27" fillId="0" borderId="0" xfId="0" applyNumberFormat="1" applyFont="1"/>
    <xf numFmtId="0" fontId="25" fillId="3" borderId="0" xfId="0" applyFont="1" applyFill="1"/>
    <xf numFmtId="3" fontId="27" fillId="9" borderId="0" xfId="0" applyNumberFormat="1" applyFont="1" applyFill="1"/>
    <xf numFmtId="3" fontId="25" fillId="9" borderId="10" xfId="0" applyNumberFormat="1" applyFont="1" applyFill="1" applyBorder="1"/>
    <xf numFmtId="0" fontId="25" fillId="0" borderId="16" xfId="0" applyFont="1" applyBorder="1"/>
    <xf numFmtId="14" fontId="25" fillId="0" borderId="16" xfId="0" applyNumberFormat="1" applyFont="1" applyBorder="1"/>
    <xf numFmtId="0" fontId="25" fillId="0" borderId="17" xfId="0" applyFont="1" applyBorder="1"/>
    <xf numFmtId="0" fontId="25" fillId="0" borderId="21" xfId="0" applyFont="1" applyBorder="1"/>
    <xf numFmtId="0" fontId="25" fillId="0" borderId="16" xfId="0" applyFont="1" applyBorder="1" applyAlignment="1">
      <alignment horizontal="left"/>
    </xf>
    <xf numFmtId="0" fontId="25" fillId="0" borderId="16" xfId="0" applyFont="1" applyBorder="1" applyAlignment="1">
      <alignment horizontal="right"/>
    </xf>
    <xf numFmtId="3" fontId="25" fillId="0" borderId="16" xfId="0" applyNumberFormat="1" applyFont="1" applyBorder="1"/>
    <xf numFmtId="0" fontId="25" fillId="8" borderId="10" xfId="0" applyFont="1" applyFill="1" applyBorder="1"/>
    <xf numFmtId="0" fontId="25" fillId="4" borderId="13" xfId="0" applyFont="1" applyFill="1" applyBorder="1"/>
    <xf numFmtId="0" fontId="25" fillId="7" borderId="9" xfId="0" applyFont="1" applyFill="1" applyBorder="1"/>
    <xf numFmtId="0" fontId="2" fillId="7" borderId="9" xfId="0" applyFont="1" applyFill="1" applyBorder="1" applyAlignment="1">
      <alignment horizontal="left" vertical="center" wrapText="1"/>
    </xf>
    <xf numFmtId="0" fontId="25" fillId="5" borderId="0" xfId="0" applyFont="1" applyFill="1"/>
    <xf numFmtId="3" fontId="25" fillId="9" borderId="0" xfId="0" applyNumberFormat="1" applyFont="1" applyFill="1"/>
    <xf numFmtId="0" fontId="25" fillId="7" borderId="10" xfId="0" applyFont="1" applyFill="1" applyBorder="1"/>
    <xf numFmtId="0" fontId="9" fillId="0" borderId="18" xfId="1" applyFont="1" applyFill="1" applyBorder="1"/>
    <xf numFmtId="0" fontId="25" fillId="13" borderId="10" xfId="0" applyFont="1" applyFill="1" applyBorder="1"/>
    <xf numFmtId="0" fontId="25" fillId="7" borderId="13" xfId="0" applyFont="1" applyFill="1" applyBorder="1"/>
    <xf numFmtId="0" fontId="25" fillId="9" borderId="0" xfId="0" applyFont="1" applyFill="1"/>
    <xf numFmtId="0" fontId="27" fillId="4" borderId="0" xfId="0" applyFont="1" applyFill="1"/>
    <xf numFmtId="0" fontId="25" fillId="4" borderId="0" xfId="0" applyFont="1" applyFill="1"/>
    <xf numFmtId="0" fontId="25" fillId="4" borderId="9" xfId="0" applyFont="1" applyFill="1" applyBorder="1"/>
    <xf numFmtId="0" fontId="24" fillId="2" borderId="18" xfId="0" applyFont="1" applyFill="1" applyBorder="1" applyAlignment="1">
      <alignment horizontal="right" vertical="top" wrapText="1"/>
    </xf>
    <xf numFmtId="0" fontId="26" fillId="0" borderId="18" xfId="0" applyFont="1" applyBorder="1"/>
    <xf numFmtId="0" fontId="9" fillId="0" borderId="19" xfId="1" applyFont="1" applyFill="1" applyBorder="1"/>
    <xf numFmtId="0" fontId="19" fillId="0" borderId="0" xfId="1" applyFont="1" applyBorder="1"/>
    <xf numFmtId="0" fontId="25" fillId="13" borderId="14" xfId="0" applyFont="1" applyFill="1" applyBorder="1"/>
    <xf numFmtId="0" fontId="2" fillId="0" borderId="0" xfId="0" applyFont="1" applyAlignment="1">
      <alignment wrapText="1"/>
    </xf>
    <xf numFmtId="0" fontId="1" fillId="0" borderId="9" xfId="0" applyFont="1" applyBorder="1"/>
    <xf numFmtId="0" fontId="2" fillId="0" borderId="23" xfId="0" applyFont="1" applyBorder="1"/>
    <xf numFmtId="0" fontId="2" fillId="0" borderId="11" xfId="0" applyFont="1" applyBorder="1"/>
    <xf numFmtId="0" fontId="0" fillId="0" borderId="11" xfId="0" applyBorder="1"/>
    <xf numFmtId="0" fontId="25" fillId="0" borderId="11" xfId="0" applyFont="1" applyBorder="1"/>
    <xf numFmtId="14" fontId="25" fillId="0" borderId="11" xfId="0" applyNumberFormat="1" applyFont="1" applyBorder="1"/>
    <xf numFmtId="0" fontId="9" fillId="0" borderId="11" xfId="1" applyFont="1" applyBorder="1"/>
    <xf numFmtId="0" fontId="2" fillId="0" borderId="11" xfId="0" applyFont="1" applyBorder="1" applyAlignment="1">
      <alignment horizontal="left"/>
    </xf>
    <xf numFmtId="14" fontId="2" fillId="0" borderId="11" xfId="0" applyNumberFormat="1" applyFont="1" applyBorder="1"/>
    <xf numFmtId="3" fontId="2" fillId="0" borderId="11" xfId="0" applyNumberFormat="1" applyFont="1" applyBorder="1"/>
    <xf numFmtId="0" fontId="9" fillId="0" borderId="11" xfId="1" applyFont="1" applyFill="1" applyBorder="1"/>
    <xf numFmtId="0" fontId="2" fillId="7" borderId="24" xfId="0" applyFont="1" applyFill="1" applyBorder="1"/>
    <xf numFmtId="0" fontId="2" fillId="0" borderId="8" xfId="0" applyFont="1" applyBorder="1"/>
    <xf numFmtId="0" fontId="1" fillId="0" borderId="8" xfId="0" applyFont="1" applyBorder="1"/>
    <xf numFmtId="0" fontId="25" fillId="0" borderId="8" xfId="0" applyFont="1" applyBorder="1"/>
    <xf numFmtId="14" fontId="25" fillId="0" borderId="8" xfId="0" applyNumberFormat="1" applyFont="1" applyBorder="1"/>
    <xf numFmtId="0" fontId="9" fillId="0" borderId="8" xfId="1" applyFont="1" applyBorder="1"/>
    <xf numFmtId="0" fontId="25" fillId="13" borderId="8" xfId="0" applyFont="1" applyFill="1" applyBorder="1"/>
    <xf numFmtId="0" fontId="2" fillId="0" borderId="8" xfId="0" applyFont="1" applyBorder="1" applyAlignment="1">
      <alignment horizontal="left"/>
    </xf>
    <xf numFmtId="3" fontId="2" fillId="0" borderId="8" xfId="0" applyNumberFormat="1" applyFont="1" applyBorder="1"/>
    <xf numFmtId="0" fontId="9" fillId="0" borderId="8" xfId="1" applyFont="1" applyFill="1" applyBorder="1"/>
    <xf numFmtId="3" fontId="25" fillId="0" borderId="8" xfId="0" applyNumberFormat="1" applyFont="1" applyBorder="1"/>
    <xf numFmtId="0" fontId="2" fillId="9" borderId="11" xfId="0" applyFont="1" applyFill="1" applyBorder="1"/>
    <xf numFmtId="0" fontId="2" fillId="9" borderId="8" xfId="0" applyFont="1" applyFill="1" applyBorder="1"/>
    <xf numFmtId="0" fontId="1" fillId="9" borderId="10" xfId="0" applyFont="1" applyFill="1" applyBorder="1"/>
    <xf numFmtId="0" fontId="1" fillId="9" borderId="14" xfId="0" applyFont="1" applyFill="1" applyBorder="1"/>
    <xf numFmtId="0" fontId="1" fillId="9" borderId="13" xfId="0" applyFont="1" applyFill="1" applyBorder="1"/>
    <xf numFmtId="14" fontId="1" fillId="0" borderId="0" xfId="0" applyNumberFormat="1" applyFont="1"/>
    <xf numFmtId="14" fontId="1" fillId="9" borderId="0" xfId="0" applyNumberFormat="1" applyFont="1" applyFill="1"/>
    <xf numFmtId="0" fontId="25" fillId="9" borderId="9" xfId="0" applyFont="1" applyFill="1" applyBorder="1"/>
    <xf numFmtId="0" fontId="25" fillId="9" borderId="16" xfId="0" applyFont="1" applyFill="1" applyBorder="1"/>
    <xf numFmtId="0" fontId="5" fillId="9" borderId="0" xfId="1" applyFill="1"/>
    <xf numFmtId="0" fontId="1" fillId="0" borderId="0" xfId="0" applyFont="1"/>
    <xf numFmtId="0" fontId="1" fillId="0" borderId="12" xfId="0" applyFont="1" applyBorder="1"/>
    <xf numFmtId="0" fontId="1" fillId="9" borderId="12" xfId="0" applyFont="1" applyFill="1" applyBorder="1"/>
    <xf numFmtId="0" fontId="1" fillId="9" borderId="0" xfId="0" applyFont="1" applyFill="1"/>
    <xf numFmtId="3" fontId="24" fillId="16" borderId="0" xfId="0" applyNumberFormat="1" applyFont="1" applyFill="1" applyAlignment="1">
      <alignment vertical="top" wrapText="1"/>
    </xf>
    <xf numFmtId="3" fontId="25" fillId="17" borderId="0" xfId="0" applyNumberFormat="1" applyFont="1" applyFill="1"/>
    <xf numFmtId="3" fontId="2" fillId="17" borderId="11" xfId="0" applyNumberFormat="1" applyFont="1" applyFill="1" applyBorder="1"/>
    <xf numFmtId="3" fontId="2" fillId="17" borderId="8" xfId="0" applyNumberFormat="1" applyFont="1" applyFill="1" applyBorder="1"/>
    <xf numFmtId="3" fontId="25" fillId="17" borderId="10" xfId="0" applyNumberFormat="1" applyFont="1" applyFill="1" applyBorder="1"/>
    <xf numFmtId="3" fontId="2" fillId="17" borderId="9" xfId="0" applyNumberFormat="1" applyFont="1" applyFill="1" applyBorder="1"/>
    <xf numFmtId="3" fontId="2" fillId="17" borderId="10" xfId="0" applyNumberFormat="1" applyFont="1" applyFill="1" applyBorder="1"/>
    <xf numFmtId="3" fontId="2" fillId="17" borderId="0" xfId="0" applyNumberFormat="1" applyFont="1" applyFill="1"/>
    <xf numFmtId="3" fontId="27" fillId="17" borderId="0" xfId="0" applyNumberFormat="1" applyFont="1" applyFill="1"/>
    <xf numFmtId="3" fontId="25" fillId="17" borderId="9" xfId="0" applyNumberFormat="1" applyFont="1" applyFill="1" applyBorder="1"/>
    <xf numFmtId="3" fontId="25" fillId="17" borderId="16" xfId="0" applyNumberFormat="1" applyFont="1" applyFill="1" applyBorder="1"/>
    <xf numFmtId="0" fontId="0" fillId="17" borderId="0" xfId="0" applyFill="1"/>
    <xf numFmtId="0" fontId="24" fillId="16" borderId="0" xfId="0" applyFont="1" applyFill="1" applyAlignment="1">
      <alignment vertical="top" wrapText="1"/>
    </xf>
    <xf numFmtId="0" fontId="25" fillId="17" borderId="9" xfId="0" applyFont="1" applyFill="1" applyBorder="1"/>
    <xf numFmtId="0" fontId="25" fillId="17" borderId="0" xfId="0" applyFont="1" applyFill="1"/>
    <xf numFmtId="14" fontId="25" fillId="17" borderId="0" xfId="0" applyNumberFormat="1" applyFont="1" applyFill="1"/>
    <xf numFmtId="14" fontId="25" fillId="17" borderId="11" xfId="0" applyNumberFormat="1" applyFont="1" applyFill="1" applyBorder="1"/>
    <xf numFmtId="14" fontId="25" fillId="17" borderId="8" xfId="0" applyNumberFormat="1" applyFont="1" applyFill="1" applyBorder="1"/>
    <xf numFmtId="14" fontId="25" fillId="17" borderId="10" xfId="0" applyNumberFormat="1" applyFont="1" applyFill="1" applyBorder="1"/>
    <xf numFmtId="14" fontId="25" fillId="17" borderId="9" xfId="0" applyNumberFormat="1" applyFont="1" applyFill="1" applyBorder="1"/>
    <xf numFmtId="0" fontId="2" fillId="17" borderId="10" xfId="0" applyFont="1" applyFill="1" applyBorder="1"/>
    <xf numFmtId="14" fontId="2" fillId="17" borderId="9" xfId="0" applyNumberFormat="1" applyFont="1" applyFill="1" applyBorder="1"/>
    <xf numFmtId="0" fontId="2" fillId="17" borderId="9" xfId="0" applyFont="1" applyFill="1" applyBorder="1"/>
    <xf numFmtId="14" fontId="2" fillId="17" borderId="0" xfId="0" applyNumberFormat="1" applyFont="1" applyFill="1"/>
    <xf numFmtId="0" fontId="2" fillId="17" borderId="0" xfId="0" applyFont="1" applyFill="1"/>
    <xf numFmtId="14" fontId="2" fillId="17" borderId="10" xfId="0" applyNumberFormat="1" applyFont="1" applyFill="1" applyBorder="1"/>
    <xf numFmtId="0" fontId="25" fillId="17" borderId="10" xfId="0" applyFont="1" applyFill="1" applyBorder="1"/>
    <xf numFmtId="14" fontId="1" fillId="17" borderId="0" xfId="0" applyNumberFormat="1" applyFont="1" applyFill="1"/>
    <xf numFmtId="0" fontId="25" fillId="17" borderId="16" xfId="0" applyFont="1" applyFill="1" applyBorder="1"/>
    <xf numFmtId="0" fontId="24" fillId="16" borderId="0" xfId="0" applyFont="1" applyFill="1" applyAlignment="1">
      <alignment horizontal="right" vertical="top" wrapText="1"/>
    </xf>
    <xf numFmtId="14" fontId="25" fillId="17" borderId="9" xfId="0" applyNumberFormat="1" applyFont="1" applyFill="1" applyBorder="1" applyAlignment="1">
      <alignment horizontal="right"/>
    </xf>
    <xf numFmtId="0" fontId="25" fillId="17" borderId="0" xfId="0" applyFont="1" applyFill="1" applyAlignment="1">
      <alignment horizontal="right"/>
    </xf>
    <xf numFmtId="14" fontId="25" fillId="17" borderId="0" xfId="0" applyNumberFormat="1" applyFont="1" applyFill="1" applyAlignment="1">
      <alignment horizontal="right"/>
    </xf>
    <xf numFmtId="14" fontId="25" fillId="17" borderId="11" xfId="0" applyNumberFormat="1" applyFont="1" applyFill="1" applyBorder="1" applyAlignment="1">
      <alignment horizontal="right"/>
    </xf>
    <xf numFmtId="14" fontId="25" fillId="17" borderId="8" xfId="0" applyNumberFormat="1" applyFont="1" applyFill="1" applyBorder="1" applyAlignment="1">
      <alignment horizontal="right"/>
    </xf>
    <xf numFmtId="0" fontId="25" fillId="17" borderId="10" xfId="0" applyFont="1" applyFill="1" applyBorder="1" applyAlignment="1">
      <alignment horizontal="right"/>
    </xf>
    <xf numFmtId="0" fontId="2" fillId="17" borderId="9" xfId="0" applyFont="1" applyFill="1" applyBorder="1" applyAlignment="1">
      <alignment horizontal="right"/>
    </xf>
    <xf numFmtId="0" fontId="2" fillId="17" borderId="10" xfId="0" applyFont="1" applyFill="1" applyBorder="1" applyAlignment="1">
      <alignment horizontal="right"/>
    </xf>
    <xf numFmtId="0" fontId="25" fillId="17" borderId="9" xfId="0" applyFont="1" applyFill="1" applyBorder="1" applyAlignment="1">
      <alignment horizontal="right"/>
    </xf>
    <xf numFmtId="0" fontId="2" fillId="17" borderId="0" xfId="0" applyFont="1" applyFill="1" applyAlignment="1">
      <alignment horizontal="right"/>
    </xf>
    <xf numFmtId="0" fontId="25" fillId="17" borderId="16" xfId="0" applyFont="1" applyFill="1" applyBorder="1" applyAlignment="1">
      <alignment horizontal="right"/>
    </xf>
    <xf numFmtId="17" fontId="2" fillId="17" borderId="0" xfId="0" applyNumberFormat="1" applyFont="1" applyFill="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31906</xdr:rowOff>
    </xdr:from>
    <xdr:to>
      <xdr:col>3</xdr:col>
      <xdr:colOff>1623059</xdr:colOff>
      <xdr:row>27</xdr:row>
      <xdr:rowOff>143806</xdr:rowOff>
    </xdr:to>
    <xdr:pic>
      <xdr:nvPicPr>
        <xdr:cNvPr id="3" name="Picture 2">
          <a:extLst>
            <a:ext uri="{FF2B5EF4-FFF2-40B4-BE49-F238E27FC236}">
              <a16:creationId xmlns:a16="http://schemas.microsoft.com/office/drawing/2014/main" id="{74C0D5DA-997C-3736-7949-A6733A65766D}"/>
            </a:ext>
          </a:extLst>
        </xdr:cNvPr>
        <xdr:cNvPicPr>
          <a:picLocks noChangeAspect="1"/>
        </xdr:cNvPicPr>
      </xdr:nvPicPr>
      <xdr:blipFill rotWithShape="1">
        <a:blip xmlns:r="http://schemas.openxmlformats.org/officeDocument/2006/relationships" r:embed="rId1"/>
        <a:srcRect t="1" r="34725" b="228"/>
        <a:stretch/>
      </xdr:blipFill>
      <xdr:spPr>
        <a:xfrm>
          <a:off x="0" y="231931"/>
          <a:ext cx="6057899" cy="5110620"/>
        </a:xfrm>
        <a:prstGeom prst="rect">
          <a:avLst/>
        </a:prstGeom>
      </xdr:spPr>
    </xdr:pic>
    <xdr:clientData/>
  </xdr:twoCellAnchor>
  <xdr:twoCellAnchor editAs="oneCell">
    <xdr:from>
      <xdr:col>0</xdr:col>
      <xdr:colOff>0</xdr:colOff>
      <xdr:row>47</xdr:row>
      <xdr:rowOff>47626</xdr:rowOff>
    </xdr:from>
    <xdr:to>
      <xdr:col>3</xdr:col>
      <xdr:colOff>845820</xdr:colOff>
      <xdr:row>70</xdr:row>
      <xdr:rowOff>145080</xdr:rowOff>
    </xdr:to>
    <xdr:pic>
      <xdr:nvPicPr>
        <xdr:cNvPr id="4" name="Picture 3">
          <a:extLst>
            <a:ext uri="{FF2B5EF4-FFF2-40B4-BE49-F238E27FC236}">
              <a16:creationId xmlns:a16="http://schemas.microsoft.com/office/drawing/2014/main" id="{317BDAC0-B4FD-4403-EFCE-12DD9615D58C}"/>
            </a:ext>
          </a:extLst>
        </xdr:cNvPr>
        <xdr:cNvPicPr>
          <a:picLocks noChangeAspect="1"/>
        </xdr:cNvPicPr>
      </xdr:nvPicPr>
      <xdr:blipFill>
        <a:blip xmlns:r="http://schemas.openxmlformats.org/officeDocument/2006/relationships" r:embed="rId2"/>
        <a:stretch>
          <a:fillRect/>
        </a:stretch>
      </xdr:blipFill>
      <xdr:spPr>
        <a:xfrm>
          <a:off x="0" y="11725276"/>
          <a:ext cx="5286375" cy="46961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0</xdr:row>
      <xdr:rowOff>1</xdr:rowOff>
    </xdr:from>
    <xdr:to>
      <xdr:col>2</xdr:col>
      <xdr:colOff>1402080</xdr:colOff>
      <xdr:row>10</xdr:row>
      <xdr:rowOff>156187</xdr:rowOff>
    </xdr:to>
    <xdr:pic>
      <xdr:nvPicPr>
        <xdr:cNvPr id="2" name="Picture 1">
          <a:extLst>
            <a:ext uri="{FF2B5EF4-FFF2-40B4-BE49-F238E27FC236}">
              <a16:creationId xmlns:a16="http://schemas.microsoft.com/office/drawing/2014/main" id="{6B9BA72C-EBEA-AC70-387B-512F96870740}"/>
            </a:ext>
          </a:extLst>
        </xdr:cNvPr>
        <xdr:cNvPicPr>
          <a:picLocks noChangeAspect="1"/>
        </xdr:cNvPicPr>
      </xdr:nvPicPr>
      <xdr:blipFill>
        <a:blip xmlns:r="http://schemas.openxmlformats.org/officeDocument/2006/relationships" r:embed="rId1"/>
        <a:stretch>
          <a:fillRect/>
        </a:stretch>
      </xdr:blipFill>
      <xdr:spPr>
        <a:xfrm>
          <a:off x="632461" y="1"/>
          <a:ext cx="2621279" cy="213738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hweta Movalia" id="{DE1BC2FF-7138-40AC-B5C7-251C7D2E0B00}" userId="S::smovalia@rhg.com::e5c2e265-8fad-4382-897b-9b4f5d6b34a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80" dT="2025-05-16T16:36:33.41" personId="{DE1BC2FF-7138-40AC-B5C7-251C7D2E0B00}" id="{9E5D5405-EB0D-4B08-A7B0-E3350B62DFAC}">
    <text>If 1 billion is the total, it should be recorded as a billion and then the split will be applied to it</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cnbc.com/2022/03/22/gigafactory-berlin-tesla-ceo-elon-musk-opens-electric-vehicle-plant.html" TargetMode="External"/><Relationship Id="rId299" Type="http://schemas.openxmlformats.org/officeDocument/2006/relationships/hyperlink" Target="https://www.automotivetestingtechnologyinternational.com/news/ev-charging/electricbrands-reveals-first-electric-xbus-prototype.html" TargetMode="External"/><Relationship Id="rId21" Type="http://schemas.openxmlformats.org/officeDocument/2006/relationships/hyperlink" Target="https://www.bmwgroup-werke.com/muenchen/en/news/pressemeldungen/transformation-to-e-mobility.html?utm_source=chatgpt.com" TargetMode="External"/><Relationship Id="rId63" Type="http://schemas.openxmlformats.org/officeDocument/2006/relationships/hyperlink" Target="https://www.bmwblog.com/2025/02/22/mini-confirms-ev-production-oxford-postponed/" TargetMode="External"/><Relationship Id="rId159" Type="http://schemas.openxmlformats.org/officeDocument/2006/relationships/hyperlink" Target="https://notesfrompoland.com/2022/12/12/mercedes-investing-e1-billion-in-poland-to-build-first-electric-only-van-plant/" TargetMode="External"/><Relationship Id="rId324" Type="http://schemas.openxmlformats.org/officeDocument/2006/relationships/hyperlink" Target="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TargetMode="External"/><Relationship Id="rId366" Type="http://schemas.openxmlformats.org/officeDocument/2006/relationships/hyperlink" Target="https://www.theguardian.com/business/2023/nov/24/nissan-to-build-three-new-electric-car-models-at-sunderland-plant" TargetMode="External"/><Relationship Id="rId170" Type="http://schemas.openxmlformats.org/officeDocument/2006/relationships/hyperlink" Target="https://www.surinenglish.com/spain/mercedesbenz-expands-its-vitoria-plant-manufacture-electric-20240329072834-nt.html" TargetMode="External"/><Relationship Id="rId226" Type="http://schemas.openxmlformats.org/officeDocument/2006/relationships/hyperlink" Target="https://www.caranddriver.com/news/a20053827/pininfarina-will-build-its-own-version-of-the-rimac-ev-hypercar/" TargetMode="External"/><Relationship Id="rId433" Type="http://schemas.openxmlformats.org/officeDocument/2006/relationships/hyperlink" Target="https://www.investinspain.org/content/icex-invest/en/noticias-main/2021/stellantis-electric-cars.html" TargetMode="External"/><Relationship Id="rId268" Type="http://schemas.openxmlformats.org/officeDocument/2006/relationships/hyperlink" Target="https://hungarytoday.hu/byds-szeged-plant-takes-shape-drone-footage-reveals-progress/" TargetMode="External"/><Relationship Id="rId32" Type="http://schemas.openxmlformats.org/officeDocument/2006/relationships/hyperlink" Target="https://www.pm-review.com/bmw-to-invest-e650-million-converting-munich-plant-to-all-electric-production-by-2027/" TargetMode="External"/><Relationship Id="rId74" Type="http://schemas.openxmlformats.org/officeDocument/2006/relationships/hyperlink" Target="https://www.press.bmwgroup.com/global/article/detail/T0293372EN/bmw-group-annual-report-2018?language=en" TargetMode="External"/><Relationship Id="rId128" Type="http://schemas.openxmlformats.org/officeDocument/2006/relationships/hyperlink" Target="https://www.automotivepowertraintechnologyinternational.com/news/facility-development/volkswagen-to-begin-id-3-production-at-zwickau.html" TargetMode="External"/><Relationship Id="rId335" Type="http://schemas.openxmlformats.org/officeDocument/2006/relationships/hyperlink" Target="https://www.automotivelogistics.media/electric-vehicles/ford-opens-2-billion-carbon-neutral-ev-plant-in-cologne/44323.article" TargetMode="External"/><Relationship Id="rId377" Type="http://schemas.openxmlformats.org/officeDocument/2006/relationships/hyperlink" Target="https://www.autocar.co.uk/car-news/motor-shows-frankfurt-motor-show/renault-details-two-new-evs-due-2020" TargetMode="External"/><Relationship Id="rId5" Type="http://schemas.openxmlformats.org/officeDocument/2006/relationships/hyperlink" Target="https://www.press.bmwgroup.com/global/article/detail/T0437680EN/50-years-of-bmw-production-at-dingolfing-location?language=en" TargetMode="External"/><Relationship Id="rId181" Type="http://schemas.openxmlformats.org/officeDocument/2006/relationships/hyperlink" Target="https://www.media.stellantis.com/uk-en/corporate-communications/press/stellantis-announces-proposed-plan-to-invest-50-million-to-strengthen-the-ellesmere-port-plant-as-its-uk-commercial-vehicle-manufacturing-hub" TargetMode="External"/><Relationship Id="rId237" Type="http://schemas.openxmlformats.org/officeDocument/2006/relationships/hyperlink" Target="https://www.audi-mediacenter.com/en/press-releases/bentley-breaks-ground-on-new-launch-quality-centre-and-engineering-technical-centre-15192" TargetMode="External"/><Relationship Id="rId402" Type="http://schemas.openxmlformats.org/officeDocument/2006/relationships/hyperlink" Target="https://www.electrive.com/2021/10/27/sono-still-hasnt-reached-a-production-agreement-with-nevs/" TargetMode="External"/><Relationship Id="rId279" Type="http://schemas.openxmlformats.org/officeDocument/2006/relationships/hyperlink" Target="https://catalonia.com/w/ev-motors-starts-production-of-ebro-brand-vehicles-at-its-factory-in-barcelona" TargetMode="External"/><Relationship Id="rId444" Type="http://schemas.openxmlformats.org/officeDocument/2006/relationships/printerSettings" Target="../printerSettings/printerSettings1.bin"/><Relationship Id="rId43" Type="http://schemas.openxmlformats.org/officeDocument/2006/relationships/hyperlink" Target="https://www.electrive.com/2024/03/19/bmw-also-builds-neue-klasse-in-regensburg/" TargetMode="External"/><Relationship Id="rId139" Type="http://schemas.openxmlformats.org/officeDocument/2006/relationships/hyperlink" Target="https://www.volvotrucks.com/en-en/news-stories/press-releases/2022/sep/volvo-trucks-starts-series-production-of-heavy-electric-trucks.html" TargetMode="External"/><Relationship Id="rId290" Type="http://schemas.openxmlformats.org/officeDocument/2006/relationships/hyperlink" Target="https://catalonia.com/w/chinese-company-chery-chooses-barcelona-for-its-first-electric-car-plant-in-europe" TargetMode="External"/><Relationship Id="rId304" Type="http://schemas.openxmlformats.org/officeDocument/2006/relationships/hyperlink" Target="https://www.courthousenews.com/poland-taps-coal-region-for-first-electric-car-plant/" TargetMode="External"/><Relationship Id="rId346" Type="http://schemas.openxmlformats.org/officeDocument/2006/relationships/hyperlink" Target="https://www.investinspain.org/content/icex-invest/en/noticias-main/2021/ford-valencia-plant.html" TargetMode="External"/><Relationship Id="rId388" Type="http://schemas.openxmlformats.org/officeDocument/2006/relationships/hyperlink" Target="https://www.evinfocus.com/rimac-completes-construction-of-new-manufacturing-base/" TargetMode="External"/><Relationship Id="rId85" Type="http://schemas.openxmlformats.org/officeDocument/2006/relationships/hyperlink" Target="https://www.silicon.co.uk/e-innovation/green-it/arrival-ev-administration-548775" TargetMode="External"/><Relationship Id="rId150" Type="http://schemas.openxmlformats.org/officeDocument/2006/relationships/hyperlink" Target="https://electrek.co/2018/01/29/mercedes-benz-electric-vehicle-production-global-battery-network/" TargetMode="External"/><Relationship Id="rId192" Type="http://schemas.openxmlformats.org/officeDocument/2006/relationships/hyperlink" Target="https://emerging-europe.com/business/fiat-chrysler-announces-major-ev-investment-in-polish-plant/" TargetMode="External"/><Relationship Id="rId206" Type="http://schemas.openxmlformats.org/officeDocument/2006/relationships/hyperlink" Target="https://www.electrive.com/2021/10/27/fiat-to-launch-two-new-electric-van-models/" TargetMode="External"/><Relationship Id="rId413" Type="http://schemas.openxmlformats.org/officeDocument/2006/relationships/hyperlink" Target="https://www.intellinews.com/slovakia-battling-romania-for-chinese-electric-carmaker-zhi-dou-s-plant-140569/" TargetMode="External"/><Relationship Id="rId248" Type="http://schemas.openxmlformats.org/officeDocument/2006/relationships/hyperlink" Target="https://electriccarsreport.com/2017/04/byd-group-invest-e10-million-electric-bus-assembly-site-france/" TargetMode="External"/><Relationship Id="rId12" Type="http://schemas.openxmlformats.org/officeDocument/2006/relationships/hyperlink" Target="https://www.electrive.com/2023/07/24/bmw-i5-rolls-off-production-line-in-dingolfing/?utm_source=chatgpt.com" TargetMode="External"/><Relationship Id="rId108" Type="http://schemas.openxmlformats.org/officeDocument/2006/relationships/hyperlink" Target="https://www.autoweek.com/news/green-cars/a40217054/vw-id-buzz-production-start-germany/" TargetMode="External"/><Relationship Id="rId315" Type="http://schemas.openxmlformats.org/officeDocument/2006/relationships/hyperlink" Target="https://astanatimes.com/2018/08/eurabus-to-open-electric-bus-manufacturing-plant-in-almaty/" TargetMode="External"/><Relationship Id="rId357" Type="http://schemas.openxmlformats.org/officeDocument/2006/relationships/hyperlink" Target="https://europe.nissannews.com/en-GB/releases/release-6480-nissan-to-build-leaf-electric-vehicle-in-sunderland" TargetMode="External"/><Relationship Id="rId54" Type="http://schemas.openxmlformats.org/officeDocument/2006/relationships/hyperlink" Target="https://www.bbc.com/news/business-48921455?utm_source=chatgpt.com" TargetMode="External"/><Relationship Id="rId96" Type="http://schemas.openxmlformats.org/officeDocument/2006/relationships/hyperlink" Target="https://www.greencarcongress.com/2018/11/20181115-volkswagen.html" TargetMode="External"/><Relationship Id="rId161" Type="http://schemas.openxmlformats.org/officeDocument/2006/relationships/hyperlink" Target="https://www.thesmartcityjournal.com/en/business/next-generation-esprinter-to-be-built-at-plant-in-ludwigsfelde" TargetMode="External"/><Relationship Id="rId217" Type="http://schemas.openxmlformats.org/officeDocument/2006/relationships/hyperlink" Target="https://www.electrive.com/2023/04/03/stellantis-will-build-evs-in-portugal/" TargetMode="External"/><Relationship Id="rId399" Type="http://schemas.openxmlformats.org/officeDocument/2006/relationships/hyperlink" Target="https://sonomotors.com/en/press/press-releases/sono-motors-to-produce-sion-in-sweden/" TargetMode="External"/><Relationship Id="rId259" Type="http://schemas.openxmlformats.org/officeDocument/2006/relationships/hyperlink" Target="https://apnews.com/article/chinas-byd-building-electric-vehicle-plant-hungary-4c4754f43703d061e1dc02516be0c14a" TargetMode="External"/><Relationship Id="rId424" Type="http://schemas.openxmlformats.org/officeDocument/2006/relationships/hyperlink" Target="https://hipa.hu/news/a-new-era-begins-at-the-mercedes-benz-factory-in-kecskemet/" TargetMode="External"/><Relationship Id="rId23" Type="http://schemas.openxmlformats.org/officeDocument/2006/relationships/hyperlink" Target="https://www.bmwgroup-werke.com/muenchen/en/news/pressemeldungen/neue-fahrzeugmontage.html" TargetMode="External"/><Relationship Id="rId119" Type="http://schemas.openxmlformats.org/officeDocument/2006/relationships/hyperlink" Target="https://www.tesla.com/giga-berlin" TargetMode="External"/><Relationship Id="rId270" Type="http://schemas.openxmlformats.org/officeDocument/2006/relationships/hyperlink" Target="https://newseu.cgtn.com/news/2025-02-06/BYD-factory-s-arrival-to-turbocharge-Hungarian-city-1AKDnxKNi6c/p.html" TargetMode="External"/><Relationship Id="rId326" Type="http://schemas.openxmlformats.org/officeDocument/2006/relationships/hyperlink" Target="https://www.goauto.com.au/news/ferrari/ferrari-outlines-its-electrification-strategy/2022-06-17/88171.html" TargetMode="External"/><Relationship Id="rId65" Type="http://schemas.openxmlformats.org/officeDocument/2006/relationships/hyperlink" Target="https://dteurope.com/business/bmw-to-build-factory-in-hungary/" TargetMode="External"/><Relationship Id="rId130" Type="http://schemas.openxmlformats.org/officeDocument/2006/relationships/hyperlink" Target="https://erticonetwork.com/volkswagen-successfully-transforms-zwickau-site-into-an-electric-vehicle-production-plant/" TargetMode="External"/><Relationship Id="rId368" Type="http://schemas.openxmlformats.org/officeDocument/2006/relationships/hyperlink" Target="https://techxplore.com/news/2023-11-nissan-invest-billion-ev-versions.html" TargetMode="External"/><Relationship Id="rId172" Type="http://schemas.openxmlformats.org/officeDocument/2006/relationships/hyperlink" Target="https://www.electrive.com/2019/07/19/hyundai-considers-manufacturing-kona-in-czech-republic/" TargetMode="External"/><Relationship Id="rId228" Type="http://schemas.openxmlformats.org/officeDocument/2006/relationships/hyperlink" Target="https://www.prnewswire.com/in/news-releases/automobili-pininfarina-to-invest-over-20m-in-pura-design-cooperation-for-luxury-and-performance-701386631.html" TargetMode="External"/><Relationship Id="rId435" Type="http://schemas.openxmlformats.org/officeDocument/2006/relationships/hyperlink" Target="https://www.investinspain.org/content/icex-invest/en/noticias-main/2021/stellantis-electric-cars.html" TargetMode="External"/><Relationship Id="rId281" Type="http://schemas.openxmlformats.org/officeDocument/2006/relationships/hyperlink" Target="https://english.news.cn/20241125/b1a67c0d3d2041b59daf394903a5ef4e/c.html" TargetMode="External"/><Relationship Id="rId337" Type="http://schemas.openxmlformats.org/officeDocument/2006/relationships/hyperlink" Target="https://media.ford.com/content/fordmedia/fna/us/en/news/2023/06/12/ford-opens-cologne-ev-center.html?utm_source=chatgpt.com" TargetMode="External"/><Relationship Id="rId34" Type="http://schemas.openxmlformats.org/officeDocument/2006/relationships/hyperlink" Target="https://www.press.bmwgroup.com/global/article/detail/T0439003EN/transformation-to-e-mobility:-bmw-group%E2%80%99s-munich-plant-to-produce-exclusively-all-electric-models-from-the-end-of-2027?language=en" TargetMode="External"/><Relationship Id="rId76" Type="http://schemas.openxmlformats.org/officeDocument/2006/relationships/hyperlink" Target="https://mobilityportal.eu/aehra-ev-brand-reveals-model-names/" TargetMode="External"/><Relationship Id="rId141" Type="http://schemas.openxmlformats.org/officeDocument/2006/relationships/hyperlink" Target="https://www.volvotrucks.com/en-en/news-stories/press-releases/2023/sep/volvo-starts-serial-production-of-electric-trucks-in-ghent.html" TargetMode="External"/><Relationship Id="rId379" Type="http://schemas.openxmlformats.org/officeDocument/2006/relationships/hyperlink" Target="https://www.renaultgroup.com/en/magazine/energy-and-motorization/twingo-electric-the-ultimate-electric-city-car" TargetMode="External"/><Relationship Id="rId7" Type="http://schemas.openxmlformats.org/officeDocument/2006/relationships/hyperlink" Target="https://www.press.bmwgroup.com/global/article/detail/T0336831EN/series-production-of-bmw-ix-gets-underway-at-plant-dingolfing?utm_source=chatgpt.com" TargetMode="External"/><Relationship Id="rId183" Type="http://schemas.openxmlformats.org/officeDocument/2006/relationships/hyperlink" Target="https://www.media.stellantis.com/uk-en/corporate-communications/press/stellantis-announces-proposed-plan-to-invest-50-million-to-strengthen-the-ellesmere-port-plant-as-its-uk-commercial-vehicle-manufacturing-hub" TargetMode="External"/><Relationship Id="rId239" Type="http://schemas.openxmlformats.org/officeDocument/2006/relationships/hyperlink" Target="https://www.easytrip.ie/irish-start-up-converting-classics-into-electric-supercars/" TargetMode="External"/><Relationship Id="rId390" Type="http://schemas.openxmlformats.org/officeDocument/2006/relationships/hyperlink" Target="https://www.forbes.com/sites/alistaircharlton/2021/04/12/ev-maker-rimac-announces-new-croatian-campus-complete-with-meadow-and-native-sheep/" TargetMode="External"/><Relationship Id="rId404" Type="http://schemas.openxmlformats.org/officeDocument/2006/relationships/hyperlink" Target="http://www.xinhuanet.com/english/2018-10/20/c_137545250.htm" TargetMode="External"/><Relationship Id="rId446" Type="http://schemas.openxmlformats.org/officeDocument/2006/relationships/comments" Target="../comments1.xml"/><Relationship Id="rId250" Type="http://schemas.openxmlformats.org/officeDocument/2006/relationships/hyperlink" Target="https://www.electrive.com/2021/11/08/byd-closes-up-shop-in-france/" TargetMode="External"/><Relationship Id="rId292" Type="http://schemas.openxmlformats.org/officeDocument/2006/relationships/hyperlink" Target="https://catalonia.com/w/chinese-company-chery-chooses-barcelona-for-its-first-electric-car-plant-in-europe" TargetMode="External"/><Relationship Id="rId306" Type="http://schemas.openxmlformats.org/officeDocument/2006/relationships/hyperlink" Target="https://www.slazag.pl/co-zamiast-izery-1-5-miliarda-euro-kosztowac-ma-fabryki-samochodow-elektrycznych-i-hybrydowych-w-jaworznie?utm_source=chatgpt.com" TargetMode="External"/><Relationship Id="rId45" Type="http://schemas.openxmlformats.org/officeDocument/2006/relationships/hyperlink" Target="https://www.press.bmwgroup.com/global/article/detail/T0293372EN/bmw-group-annual-report-2018?language=en" TargetMode="External"/><Relationship Id="rId87" Type="http://schemas.openxmlformats.org/officeDocument/2006/relationships/hyperlink" Target="https://www.gov.uk/government/news/aston-martin-announces-significant-wales-investment" TargetMode="External"/><Relationship Id="rId110" Type="http://schemas.openxmlformats.org/officeDocument/2006/relationships/hyperlink" Target="https://www.industryintel.com/automobile/news/vw-approves-new-2-billion-manufacturing-plant-in-wolfsburg-warmenau-germany-to-build-new-trinity-ev-with-plant-construction-beginning-in-2023-vehicle-production-to-start-in-2026-with-vw-aiming-for-production-time-of-10-hours-per-vehicle-157048035456" TargetMode="External"/><Relationship Id="rId348" Type="http://schemas.openxmlformats.org/officeDocument/2006/relationships/hyperlink" Target="https://cadenaser.com/comunitat-valenciana/2024/08/26/ford-almussafes-retoma-la-actividad-tras-las-vacaciones-en-pleno-ajuste-de-personal-radio-valencia/?utm_source=chatgpt.com" TargetMode="External"/><Relationship Id="rId152" Type="http://schemas.openxmlformats.org/officeDocument/2006/relationships/hyperlink" Target="https://www.engadget.com/2018-01-30-mercedes-ev-production-network.html" TargetMode="External"/><Relationship Id="rId194" Type="http://schemas.openxmlformats.org/officeDocument/2006/relationships/hyperlink" Target="https://notesfrompoland.com/2020/12/29/fiat-chrysler-to-invest-e2-billion-in-polish-car-factory/" TargetMode="External"/><Relationship Id="rId208" Type="http://schemas.openxmlformats.org/officeDocument/2006/relationships/hyperlink" Target="https://www.stellantis.com/en/news/press-releases/2024/january/stellantis-pro-one-expands-existing-hydrogen-fuel-cell-offer-with-in-house-production-starting-on-mid-size-and-large-vans-in-europe" TargetMode="External"/><Relationship Id="rId415" Type="http://schemas.openxmlformats.org/officeDocument/2006/relationships/hyperlink" Target="https://www.electrive.com/2018/04/26/zhi-dou-looking-in-europe-for-new-manufacturing-location/" TargetMode="External"/><Relationship Id="rId261" Type="http://schemas.openxmlformats.org/officeDocument/2006/relationships/hyperlink" Target="https://cepa.org/article/xi-and-china-electric-cars-drive-into-hungary/" TargetMode="External"/><Relationship Id="rId14" Type="http://schemas.openxmlformats.org/officeDocument/2006/relationships/hyperlink" Target="https://www.electrive.com/2023/07/24/bmw-i5-rolls-off-production-line-in-dingolfing/?utm_source=chatgpt.com" TargetMode="External"/><Relationship Id="rId56" Type="http://schemas.openxmlformats.org/officeDocument/2006/relationships/hyperlink" Target="https://www.theengineer.co.uk/content/news/bmw-investing-over-600m-into-oxford-and-swindon-factories/" TargetMode="External"/><Relationship Id="rId317" Type="http://schemas.openxmlformats.org/officeDocument/2006/relationships/hyperlink" Target="https://astanatimes.com/2018/08/eurabus-to-open-electric-bus-manufacturing-plant-in-almaty/" TargetMode="External"/><Relationship Id="rId359" Type="http://schemas.openxmlformats.org/officeDocument/2006/relationships/hyperlink" Target="https://www.reuters.com/business/autos-transportation/nissan-invest-14-bln-build-two-new-ev-models-britain-2023-11-24/" TargetMode="External"/><Relationship Id="rId98" Type="http://schemas.openxmlformats.org/officeDocument/2006/relationships/hyperlink" Target="https://www.volkswagen-newsroom.com/en/press-releases/volkswagens-global-production-network-for-electric-vehicles-grows-with-the-launch-of-a-second-german-site-in-emden-7976" TargetMode="External"/><Relationship Id="rId121" Type="http://schemas.openxmlformats.org/officeDocument/2006/relationships/hyperlink" Target="https://www.cnbc.com/2022/03/22/gigafactory-berlin-tesla-ceo-elon-musk-opens-electric-vehicle-plant.html" TargetMode="External"/><Relationship Id="rId163" Type="http://schemas.openxmlformats.org/officeDocument/2006/relationships/hyperlink" Target="https://www.espaciofurgo.com/en/mercedes-invertira-1-230-millones-en-vitoria-para-fabricar-furgonetas-electricas/" TargetMode="External"/><Relationship Id="rId219" Type="http://schemas.openxmlformats.org/officeDocument/2006/relationships/hyperlink" Target="https://www.macaubusiness.com/portugal-stellantis-plant-moves-over-to-100-electric-vehicles/" TargetMode="External"/><Relationship Id="rId370" Type="http://schemas.openxmlformats.org/officeDocument/2006/relationships/hyperlink" Target="https://www.electrive.com/2024/03/01/nissan-leaf-production-draws-to-a-close-in-sunderland/" TargetMode="External"/><Relationship Id="rId426" Type="http://schemas.openxmlformats.org/officeDocument/2006/relationships/hyperlink" Target="https://group.mercedes-benz.com/unternehmen/standorte/produktionsnetzwerk-duesseldorf.html" TargetMode="External"/><Relationship Id="rId230" Type="http://schemas.openxmlformats.org/officeDocument/2006/relationships/hyperlink" Target="https://www.prnewswire.com/in/news-releases/automobili-pininfarina-to-invest-over-20m-in-pura-design-cooperation-for-luxury-and-performance-701386631.html" TargetMode="External"/><Relationship Id="rId25" Type="http://schemas.openxmlformats.org/officeDocument/2006/relationships/hyperlink" Target="https://insideevs.com/news/542578/bmw-i4-entered-series-production/" TargetMode="External"/><Relationship Id="rId67" Type="http://schemas.openxmlformats.org/officeDocument/2006/relationships/hyperlink" Target="https://hungarytoday.hu/construction-of-debrecen-bmw-group-plant-in-full-swing/" TargetMode="External"/><Relationship Id="rId272" Type="http://schemas.openxmlformats.org/officeDocument/2006/relationships/hyperlink" Target="https://www.automotiveev.com/e-volution-takes-over-operations-of-insolvent-nob-manufacturing-gmbh/" TargetMode="External"/><Relationship Id="rId328" Type="http://schemas.openxmlformats.org/officeDocument/2006/relationships/hyperlink" Target="https://www.bochexotics.com/blog/2022/june/29/ferrari-is-going-electric-in-2025.htm" TargetMode="External"/><Relationship Id="rId132" Type="http://schemas.openxmlformats.org/officeDocument/2006/relationships/hyperlink" Target="https://www.skoda-auto.com/_doc/b6a68d8b-0ec2-4cd5-b357-36587e77bf6d" TargetMode="External"/><Relationship Id="rId174" Type="http://schemas.openxmlformats.org/officeDocument/2006/relationships/hyperlink" Target="https://www.kedglobal.com/electric-vehicles/newsView/ked202502270003" TargetMode="External"/><Relationship Id="rId381" Type="http://schemas.openxmlformats.org/officeDocument/2006/relationships/hyperlink" Target="https://www.autoexpress.co.uk/renault/twingo/108878/new-2020-electric-renault-twingo-ze-revealed" TargetMode="External"/><Relationship Id="rId241" Type="http://schemas.openxmlformats.org/officeDocument/2006/relationships/hyperlink" Target="https://www.studioava.com/ava-electrifi" TargetMode="External"/><Relationship Id="rId437" Type="http://schemas.openxmlformats.org/officeDocument/2006/relationships/hyperlink" Target="https://www.automotivelogistics.media/tesla-now-in-production-at-tilburg-for-european-customers/13852.article" TargetMode="External"/><Relationship Id="rId36" Type="http://schemas.openxmlformats.org/officeDocument/2006/relationships/hyperlink" Target="https://www.bmwgroup.com/content/dam/grpw/websites/bmwgroup_com/ir/downloads/en/2025/bericht/BMW-Group-Report-2024-en.pdf" TargetMode="External"/><Relationship Id="rId283" Type="http://schemas.openxmlformats.org/officeDocument/2006/relationships/hyperlink" Target="https://english.news.cn/20240913/4ad58c67f4304b4aa650f8b0ebf2b210/c.html" TargetMode="External"/><Relationship Id="rId339" Type="http://schemas.openxmlformats.org/officeDocument/2006/relationships/hyperlink" Target="https://media.ford.com/content/fordmedia/feu/en/news/2021/08/18/ford-starts-the-redesign-of-its-niehl-assembly-plant-to-create-t.html?utm_source=chatgpt.com" TargetMode="External"/><Relationship Id="rId78" Type="http://schemas.openxmlformats.org/officeDocument/2006/relationships/hyperlink" Target="https://www.electrichybridvehicletechnology.com/news/italian-ev-startup-aehra-announces-its-first-two-ultra-premium-evs.html" TargetMode="External"/><Relationship Id="rId101" Type="http://schemas.openxmlformats.org/officeDocument/2006/relationships/hyperlink" Target="https://www.volkswagen-newsroom.com/en/volkswagen-ag-emden-plant-5913" TargetMode="External"/><Relationship Id="rId143" Type="http://schemas.openxmlformats.org/officeDocument/2006/relationships/hyperlink" Target="https://www.media.volvocars.com/global/en-gb/media/pressreleases/302778/volvo-cars-gears-up-for-long-term-sustainable-growth-with-new-slovakia-electric-car-manufacturing-pl-5" TargetMode="External"/><Relationship Id="rId185" Type="http://schemas.openxmlformats.org/officeDocument/2006/relationships/hyperlink" Target="https://www.media.stellantis.com/em-en/e-mobility/press/fca-s-mirafiori-plant-turns-80-work-begins-on-new-assembly-line-for-the-fiat-500-electric" TargetMode="External"/><Relationship Id="rId350" Type="http://schemas.openxmlformats.org/officeDocument/2006/relationships/hyperlink" Target="https://fordauthority.com/2024/05/ford-valencia-assembly-to-build-300k-vehicles-per-year/" TargetMode="External"/><Relationship Id="rId406" Type="http://schemas.openxmlformats.org/officeDocument/2006/relationships/hyperlink" Target="https://www.electrive.com/2018/10/22/thunder-power-moves-into-belgian-factory/" TargetMode="External"/><Relationship Id="rId9" Type="http://schemas.openxmlformats.org/officeDocument/2006/relationships/hyperlink" Target="https://theevreport.com/e-mobility-milestone-at-bmw-dingolfing" TargetMode="External"/><Relationship Id="rId210" Type="http://schemas.openxmlformats.org/officeDocument/2006/relationships/hyperlink" Target="https://www.carscoops.com/2023/06/stellantis-spending-176-million-to-get-french-factory-ready-for-electric-suv/" TargetMode="External"/><Relationship Id="rId392" Type="http://schemas.openxmlformats.org/officeDocument/2006/relationships/hyperlink" Target="https://www.rimac-newsroom.com/press-releases/rimac-group/rimac-campus-phase-one-is-complete-with-production-already-underway" TargetMode="External"/><Relationship Id="rId252" Type="http://schemas.openxmlformats.org/officeDocument/2006/relationships/hyperlink" Target="https://www.bydeurope.com/article/225" TargetMode="External"/><Relationship Id="rId294" Type="http://schemas.openxmlformats.org/officeDocument/2006/relationships/hyperlink" Target="https://www.moveelectric.com/e-cars/electricbrands-build-isetta-micro-electric-car" TargetMode="External"/><Relationship Id="rId308" Type="http://schemas.openxmlformats.org/officeDocument/2006/relationships/hyperlink" Target="https://ceenergynews.com/transport/polands-first-ev-company-izera-selects-contractor-for-factory-construction/" TargetMode="External"/><Relationship Id="rId47" Type="http://schemas.openxmlformats.org/officeDocument/2006/relationships/hyperlink" Target="https://www.press.bmwgroup.com/global/article/detail/T0145644EN/a-new-era-dawns:-bmw-group-begins-series-production-of-the-bmw-i3-electric-car-in-leipzig-/-industrial-scale-manufacture-of-cfrp-makes-its-debut-in-the-car-industry-/-commitment-to-a-sustainable-production-process?language=en" TargetMode="External"/><Relationship Id="rId89" Type="http://schemas.openxmlformats.org/officeDocument/2006/relationships/hyperlink" Target="https://media.astonmartin.com/aston-martin-st-athan-confirmed-as-home-of-electrification/" TargetMode="External"/><Relationship Id="rId112" Type="http://schemas.openxmlformats.org/officeDocument/2006/relationships/hyperlink" Target="https://www.teslarati.com/volkswagen-ev-production-delay/" TargetMode="External"/><Relationship Id="rId154" Type="http://schemas.openxmlformats.org/officeDocument/2006/relationships/hyperlink" Target="https://www.mercedesbenzofwashington.com/production-of-mercedes-benz-evs-expands-in-bremen/" TargetMode="External"/><Relationship Id="rId361" Type="http://schemas.openxmlformats.org/officeDocument/2006/relationships/hyperlink" Target="https://www.electrive.com/2022/12/12/uk-envision-aesc-lays-foundation-for-sunderland-gigafactory/" TargetMode="External"/><Relationship Id="rId196" Type="http://schemas.openxmlformats.org/officeDocument/2006/relationships/hyperlink" Target="https://www.media.stellantis.com/em-en/jeep/press/stellantis-plant-in-tychy-starts-production-of-all-new-jeep-avenger-winner-of-prestigious-european-car-of-the-year-2023-award" TargetMode="External"/><Relationship Id="rId417" Type="http://schemas.openxmlformats.org/officeDocument/2006/relationships/hyperlink" Target="https://www.electrive.com/2018/04/26/zhi-dou-looking-in-europe-for-new-manufacturing-location/" TargetMode="External"/><Relationship Id="rId16" Type="http://schemas.openxmlformats.org/officeDocument/2006/relationships/hyperlink" Target="https://www.evspecifications.com/en/news/cfd58db" TargetMode="External"/><Relationship Id="rId221" Type="http://schemas.openxmlformats.org/officeDocument/2006/relationships/hyperlink" Target="https://autotechinsight.ihsmarkit.com/news/5276793/stellantis-commences-mass-production-of-evs-at-mangualde-plant-in-portugal" TargetMode="External"/><Relationship Id="rId263" Type="http://schemas.openxmlformats.org/officeDocument/2006/relationships/hyperlink" Target="https://newseu.cgtn.com/news/2025-02-06/BYD-factory-s-arrival-to-turbocharge-Hungarian-city-1AKDnxKNi6c/p.html" TargetMode="External"/><Relationship Id="rId319" Type="http://schemas.openxmlformats.org/officeDocument/2006/relationships/hyperlink" Target="https://astanatimes.com/2018/08/eurabus-to-open-electric-bus-manufacturing-plant-in-almaty/" TargetMode="External"/><Relationship Id="rId58" Type="http://schemas.openxmlformats.org/officeDocument/2006/relationships/hyperlink" Target="https://www.automotivedive.com/news/bmw-mini-EVs-invests-750m-Oxford-UK-factory/693380/" TargetMode="External"/><Relationship Id="rId123" Type="http://schemas.openxmlformats.org/officeDocument/2006/relationships/hyperlink" Target="https://www.carscoops.com/2018/11/vw-turn-zwickau-plant-europes-biggest-ev-factory/" TargetMode="External"/><Relationship Id="rId330" Type="http://schemas.openxmlformats.org/officeDocument/2006/relationships/hyperlink" Target="https://www.designboom.com/architecture/mario-cucinella-architects-ferrari-e-building-hypercar-maranello-italy-interview-06-21-2024/" TargetMode="External"/><Relationship Id="rId165" Type="http://schemas.openxmlformats.org/officeDocument/2006/relationships/hyperlink" Target="https://www.thesmartcityjournal.com/en/business/next-generation-esprinter-to-be-built-at-plant-in-ludwigsfelde" TargetMode="External"/><Relationship Id="rId372" Type="http://schemas.openxmlformats.org/officeDocument/2006/relationships/hyperlink" Target="https://www.nissan-global.com/EN/IR/TSE/ASSETS/2021/PDF/20210701_ev36zero_E.pdf" TargetMode="External"/><Relationship Id="rId428" Type="http://schemas.openxmlformats.org/officeDocument/2006/relationships/hyperlink" Target="https://www.beev.co/en/blog/electric-cars/voiture-electrique-a-moins-de-20-000-la-future-renault-twingo-legend/" TargetMode="External"/><Relationship Id="rId232" Type="http://schemas.openxmlformats.org/officeDocument/2006/relationships/hyperlink" Target="https://www.theguardian.com/business/2022/jan/26/bentley-to-build-its-first-fully-electric-car-at-crewe-factory" TargetMode="External"/><Relationship Id="rId274" Type="http://schemas.openxmlformats.org/officeDocument/2006/relationships/hyperlink" Target="https://catalonia.com/w/chinese-company-chery-chooses-barcelona-for-its-first-electric-car-plant-in-europe" TargetMode="External"/><Relationship Id="rId27" Type="http://schemas.openxmlformats.org/officeDocument/2006/relationships/hyperlink" Target="https://www.bmwgroup-werke.com/muenchen/en/news/pressemeldungen/neue-fahrzeugmontage.html" TargetMode="External"/><Relationship Id="rId69" Type="http://schemas.openxmlformats.org/officeDocument/2006/relationships/hyperlink" Target="https://www.bmwgroup.jobs/hu/en/about-us/news/popup-ceremony.html" TargetMode="External"/><Relationship Id="rId134" Type="http://schemas.openxmlformats.org/officeDocument/2006/relationships/hyperlink" Target="https://www.electrive.com/2025/01/22/skoda-launches-mass-production-of-the-elroq/" TargetMode="External"/><Relationship Id="rId80" Type="http://schemas.openxmlformats.org/officeDocument/2006/relationships/hyperlink" Target="https://www.prnewswire.com/in/news-releases/aehra-italys-first-pure-ev-brand-reveals-model-names-and-funding-plans-302215477.html" TargetMode="External"/><Relationship Id="rId176" Type="http://schemas.openxmlformats.org/officeDocument/2006/relationships/hyperlink" Target="https://www.zemo.org.uk/news-events/news,stellantis-announces-major-investment-in-electric-van-manufacture-in-ellesm_4257.htm" TargetMode="External"/><Relationship Id="rId341" Type="http://schemas.openxmlformats.org/officeDocument/2006/relationships/hyperlink" Target="https://media.ford.com/content/fordmedia/feu/de/en/news/2024/10/14/new-electric-ford-capri-is-on-its-way-to-customers.html" TargetMode="External"/><Relationship Id="rId383" Type="http://schemas.openxmlformats.org/officeDocument/2006/relationships/hyperlink" Target="https://www.forbes.com/sites/alistaircharlton/2021/04/12/ev-maker-rimac-announces-new-croatian-campus-complete-with-meadow-and-native-sheep/" TargetMode="External"/><Relationship Id="rId439" Type="http://schemas.openxmlformats.org/officeDocument/2006/relationships/hyperlink" Target="https://www.brusselstimes.com/belgium/1502544/volvo-car-ghent-almost-ready-to-produce-the-ex30-electric-vehicle?utm_term=Autofeed&amp;utm_medium=Social&amp;utm_source=Facebook" TargetMode="External"/><Relationship Id="rId201"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243" Type="http://schemas.openxmlformats.org/officeDocument/2006/relationships/hyperlink" Target="https://www.irishtimes.com/business/innovation/forget-delorean-ireland-could-be-an-electric-car-making-hub-1.4505412" TargetMode="External"/><Relationship Id="rId285" Type="http://schemas.openxmlformats.org/officeDocument/2006/relationships/hyperlink" Target="https://catalonia.com/w/chinese-company-chery-chooses-barcelona-for-its-first-electric-car-plant-in-europe" TargetMode="External"/><Relationship Id="rId38" Type="http://schemas.openxmlformats.org/officeDocument/2006/relationships/hyperlink" Target="https://www.automotivemanufacturingsolutions.com/evs/bmw-groups-leipzig-plant-prepares-production-of-electric-mini-countryman/43971.article" TargetMode="External"/><Relationship Id="rId103" Type="http://schemas.openxmlformats.org/officeDocument/2006/relationships/hyperlink" Target="https://www.electrive.com/2024/03/04/vw-pauses-ev-production-in-emden-due-to-bottleneck/" TargetMode="External"/><Relationship Id="rId310" Type="http://schemas.openxmlformats.org/officeDocument/2006/relationships/hyperlink" Target="https://www.marklines.com/en/news/305062" TargetMode="External"/><Relationship Id="rId91" Type="http://schemas.openxmlformats.org/officeDocument/2006/relationships/hyperlink" Target="https://www.astonmartin.com/en/our-world/news/2019/04/30/production-ready-rapide-e-given-world-debut-at-auto-shanghai" TargetMode="External"/><Relationship Id="rId145" Type="http://schemas.openxmlformats.org/officeDocument/2006/relationships/hyperlink" Target="https://www.media.volvocars.com/global/en-gb/media/pressreleases/302778/volvo-cars-gears-up-for-long-term-sustainable-growth-with-new-slovakia-electric-car-manufacturing-pl-5" TargetMode="External"/><Relationship Id="rId187" Type="http://schemas.openxmlformats.org/officeDocument/2006/relationships/hyperlink" Target="https://www.media.stellantis.com/em-en/e-mobility/press/fca-s-mirafiori-plant-turns-80-work-begins-on-new-assembly-line-for-the-fiat-500-electric" TargetMode="External"/><Relationship Id="rId352" Type="http://schemas.openxmlformats.org/officeDocument/2006/relationships/hyperlink" Target="https://fordauthority.com/2022/06/ford-valencia-assembly-plant-will-produce-next-gen-electric-vehicles/" TargetMode="External"/><Relationship Id="rId394" Type="http://schemas.openxmlformats.org/officeDocument/2006/relationships/hyperlink" Target="https://www.greencarcongress.com/2023/02/20230226-seat.html" TargetMode="External"/><Relationship Id="rId408" Type="http://schemas.openxmlformats.org/officeDocument/2006/relationships/hyperlink" Target="https://techcrunch.com/2024/09/06/public-ev-startup-with-an-indicted-ceo-is-looking-to-raise-an-additional-100-million/?utm_source=chatgpt.com" TargetMode="External"/><Relationship Id="rId212" Type="http://schemas.openxmlformats.org/officeDocument/2006/relationships/hyperlink" Target="https://www.electrive.com/2023/06/06/stellantis-gears-up-rennes-factory-for-suv-production/" TargetMode="External"/><Relationship Id="rId254" Type="http://schemas.openxmlformats.org/officeDocument/2006/relationships/hyperlink" Target="https://www.bydeurope.com/article/225" TargetMode="External"/><Relationship Id="rId49" Type="http://schemas.openxmlformats.org/officeDocument/2006/relationships/hyperlink" Target="https://www.bmwgroup-werke.com/content/dam/grpw/websites/bmwgroup-werke_com/dingolfing/PR_2107_Plant%20Profile_BMW_DGF_EN.pdf" TargetMode="External"/><Relationship Id="rId114" Type="http://schemas.openxmlformats.org/officeDocument/2006/relationships/hyperlink" Target="https://www.carscoops.com/2023/09/vw-cancels-trinity-factory-moves-tesla-fighter-to-zwickau-confirms-2026-sub-e20k-ev/" TargetMode="External"/><Relationship Id="rId296" Type="http://schemas.openxmlformats.org/officeDocument/2006/relationships/hyperlink" Target="https://www.moveelectric.com/e-cars/electricbrands-build-isetta-micro-electric-car" TargetMode="External"/><Relationship Id="rId60" Type="http://schemas.openxmlformats.org/officeDocument/2006/relationships/hyperlink" Target="https://insideevs.com/news/742257/bmw-mini-autonomous-driving-factory/" TargetMode="External"/><Relationship Id="rId156" Type="http://schemas.openxmlformats.org/officeDocument/2006/relationships/hyperlink" Target="https://electrek.co/2021/09/05/mercedes-benz-eqe-electric-sedan-400-mile-range/" TargetMode="External"/><Relationship Id="rId198" Type="http://schemas.openxmlformats.org/officeDocument/2006/relationships/hyperlink" Target="https://www.essential-business.pt/2024/07/01/stellantis-portugal-unveils-new-electric-vehicles/" TargetMode="External"/><Relationship Id="rId321" Type="http://schemas.openxmlformats.org/officeDocument/2006/relationships/hyperlink" Target="https://www.electrive.com/2018/09/25/kazakhstan-eurabus-opens-electric-bus-facility/" TargetMode="External"/><Relationship Id="rId363" Type="http://schemas.openxmlformats.org/officeDocument/2006/relationships/hyperlink" Target="https://techxplore.com/news/2023-11-nissan-invest-billion-ev-versions.html" TargetMode="External"/><Relationship Id="rId419" Type="http://schemas.openxmlformats.org/officeDocument/2006/relationships/hyperlink" Target="https://www.electrive.com/2022/02/08/volvo-prepares-to-invest-around-e1-billion-in-torslanda-plant/" TargetMode="External"/><Relationship Id="rId223" Type="http://schemas.openxmlformats.org/officeDocument/2006/relationships/hyperlink" Target="https://www.fleetnews.co.uk/news/stellantis-to-close-luton-plant-putting-1-000-plus-jobs-at-risk" TargetMode="External"/><Relationship Id="rId430" Type="http://schemas.openxmlformats.org/officeDocument/2006/relationships/hyperlink" Target="https://www.seat.com/company/news/company/annual-press-conference" TargetMode="External"/><Relationship Id="rId18" Type="http://schemas.openxmlformats.org/officeDocument/2006/relationships/hyperlink" Target="https://www.electrichybridvehicletechnology.com/news/bmw-begins-production-of-new-hybrid-m5-at-dingolfing-plant.html" TargetMode="External"/><Relationship Id="rId39" Type="http://schemas.openxmlformats.org/officeDocument/2006/relationships/hyperlink" Target="https://www.bmwgroup-werke.com/leipzig/en/news/EoP_BMW_i3.html" TargetMode="External"/><Relationship Id="rId265" Type="http://schemas.openxmlformats.org/officeDocument/2006/relationships/hyperlink" Target="https://www.reuters.com/business/autos-transportation/new-byd-bmw-car-plants-hungary-start-production-h2-2025-2024-11-14/" TargetMode="External"/><Relationship Id="rId286" Type="http://schemas.openxmlformats.org/officeDocument/2006/relationships/hyperlink" Target="https://catalonia.com/w/chinese-company-chery-chooses-barcelona-for-its-first-electric-car-plant-in-europe" TargetMode="External"/><Relationship Id="rId50" Type="http://schemas.openxmlformats.org/officeDocument/2006/relationships/hyperlink" Target="https://www.press.bmwgroup.com/global/article/detail/T0293372EN/bmw-group-annual-report-2018?language=en" TargetMode="External"/><Relationship Id="rId104" Type="http://schemas.openxmlformats.org/officeDocument/2006/relationships/hyperlink" Target="https://www.electrive.com/2024/08/26/vw-probably-wants-to-increase-ev-production-in-emden/" TargetMode="External"/><Relationship Id="rId125" Type="http://schemas.openxmlformats.org/officeDocument/2006/relationships/hyperlink" Target="https://www.carscoops.com/2018/11/vw-turn-zwickau-plant-europes-biggest-ev-factory/" TargetMode="External"/><Relationship Id="rId146" Type="http://schemas.openxmlformats.org/officeDocument/2006/relationships/hyperlink" Target="https://www.media.volvocars.com/global/en-gb/media/pressreleases/302778/volvo-cars-gears-up-for-long-term-sustainable-growth-with-new-slovakia-electric-car-manufacturing-pl-5" TargetMode="External"/><Relationship Id="rId167" Type="http://schemas.openxmlformats.org/officeDocument/2006/relationships/hyperlink" Target="https://hungarytoday.hu/new-mercedes-plant-to-start-production-by-the-end-of-next-year/" TargetMode="External"/><Relationship Id="rId188" Type="http://schemas.openxmlformats.org/officeDocument/2006/relationships/hyperlink" Target="https://www.hagerty.com/media/news/new-fiat-500-goes-all-electric/" TargetMode="External"/><Relationship Id="rId311" Type="http://schemas.openxmlformats.org/officeDocument/2006/relationships/hyperlink" Target="https://polandweekly.com/2024/07/03/construction-permit-for-izera/" TargetMode="External"/><Relationship Id="rId332" Type="http://schemas.openxmlformats.org/officeDocument/2006/relationships/hyperlink" Target="https://www.ferrari.com/en-EN/corporate/articles/inauguration-of-the-ferrari-e-building-in-the-presence-of-the-president-of-the-italian-republic-corporate" TargetMode="External"/><Relationship Id="rId353" Type="http://schemas.openxmlformats.org/officeDocument/2006/relationships/hyperlink" Target="https://www.electrive.com/2018/05/17/evs-to-be-made-in-croatia-by-green-tech-group/" TargetMode="External"/><Relationship Id="rId374" Type="http://schemas.openxmlformats.org/officeDocument/2006/relationships/hyperlink" Target="https://www.autonews.com/automakers/renaults-low-cost-electric-twingo-gets-2026-production-start-date/" TargetMode="External"/><Relationship Id="rId395" Type="http://schemas.openxmlformats.org/officeDocument/2006/relationships/hyperlink" Target="https://www.greencarcongress.com/2023/02/20230226-seat.html" TargetMode="External"/><Relationship Id="rId409" Type="http://schemas.openxmlformats.org/officeDocument/2006/relationships/hyperlink" Target="https://www.gardnerweb.com/news/chinese-partsmaker-plan-ev-factory-in-germany" TargetMode="External"/><Relationship Id="rId71" Type="http://schemas.openxmlformats.org/officeDocument/2006/relationships/hyperlink" Target="https://theevreport.com/bmw-accelerates-neue-klasse-test-production" TargetMode="External"/><Relationship Id="rId92" Type="http://schemas.openxmlformats.org/officeDocument/2006/relationships/hyperlink" Target="https://www.volkswagen-group.com/en/publications/more/audi-ag-annual-and-sustainability-report-2024-2950" TargetMode="External"/><Relationship Id="rId213" Type="http://schemas.openxmlformats.org/officeDocument/2006/relationships/hyperlink" Target="https://www.electrive.com/2024/10/30/ds-3-e-tense-will-probably-released-as-an-electric-sedan/" TargetMode="External"/><Relationship Id="rId234" Type="http://schemas.openxmlformats.org/officeDocument/2006/relationships/hyperlink" Target="https://www.autovision-news.com/electrification/bentley-ev-dream-factory/" TargetMode="External"/><Relationship Id="rId420" Type="http://schemas.openxmlformats.org/officeDocument/2006/relationships/hyperlink" Target="https://www.volkswagen-group.com/en/publications/more/audi-ag-annual-and-sustainability-report-2024-2950" TargetMode="External"/><Relationship Id="rId2" Type="http://schemas.openxmlformats.org/officeDocument/2006/relationships/hyperlink" Target="https://www.press.bmwgroup.com/usa/article/detail/T0320510EN_US/the-new-bmw-ix-design?utm_source=chatgpt.com" TargetMode="External"/><Relationship Id="rId29" Type="http://schemas.openxmlformats.org/officeDocument/2006/relationships/hyperlink" Target="https://www.electrive.com/2020/11/19/bmw-puts-400-million-euros-into-munich-plant/" TargetMode="External"/><Relationship Id="rId255" Type="http://schemas.openxmlformats.org/officeDocument/2006/relationships/hyperlink" Target="https://www.bydeurope.com/article/225" TargetMode="External"/><Relationship Id="rId276" Type="http://schemas.openxmlformats.org/officeDocument/2006/relationships/hyperlink" Target="https://catalonia.com/w/chinese-company-chery-chooses-barcelona-for-its-first-electric-car-plant-in-europe" TargetMode="External"/><Relationship Id="rId297" Type="http://schemas.openxmlformats.org/officeDocument/2006/relationships/hyperlink" Target="https://www.electrive.com/2022/08/11/isetta-style-convertible-coming-in-as-evetta-openair/" TargetMode="External"/><Relationship Id="rId441" Type="http://schemas.openxmlformats.org/officeDocument/2006/relationships/hyperlink" Target="https://www.investmentmonitor.ai/news/jlr-invests-500m-to-expand-its-ev-factory-in-halewood/" TargetMode="External"/><Relationship Id="rId40" Type="http://schemas.openxmlformats.org/officeDocument/2006/relationships/hyperlink" Target="https://www.press.bmwgroup.com/global/article/detail/T0405526EN/start-of-bmw-ix1-production-in-regensburg-ups-the-pace:-by-2024-one-in-three-bmws-from-bavarian-plants-will-be-electric?language=en" TargetMode="External"/><Relationship Id="rId115" Type="http://schemas.openxmlformats.org/officeDocument/2006/relationships/hyperlink" Target="https://abcnews.go.com/Business/elon-musk-announces-teslas-european-gigafactory-berlin/story?id=66974080" TargetMode="External"/><Relationship Id="rId136" Type="http://schemas.openxmlformats.org/officeDocument/2006/relationships/hyperlink" Target="https://www.skoda-storyboard.com/en/press-releases/skoda-auto-invests-32-million-euros-in-enyaq-iv-production-line-at-its-mlada-boleslav-plant/" TargetMode="External"/><Relationship Id="rId157" Type="http://schemas.openxmlformats.org/officeDocument/2006/relationships/hyperlink" Target="https://ceenergynews.com/transport/mercedes-benz-to-invest-e1bn-in-hungarian-plant-preparing-for-electric-future/" TargetMode="External"/><Relationship Id="rId178" Type="http://schemas.openxmlformats.org/officeDocument/2006/relationships/hyperlink" Target="https://www.stellantis.com/en/news/press-releases/2021/july/ellesmere-port-will-support-sustainable-mobility-through-the-production-of-an-all-electric-vehicle-starting-in-2022" TargetMode="External"/><Relationship Id="rId301" Type="http://schemas.openxmlformats.org/officeDocument/2006/relationships/hyperlink" Target="https://www.electrive.com/2022/09/04/ralf-haller-now-ceo-of-electricbrands-xbus/" TargetMode="External"/><Relationship Id="rId322" Type="http://schemas.openxmlformats.org/officeDocument/2006/relationships/hyperlink" Target="https://www.electrive.com/2017/11/09/eurabus-bet-bmz-batteries/" TargetMode="External"/><Relationship Id="rId343" Type="http://schemas.openxmlformats.org/officeDocument/2006/relationships/hyperlink" Target="https://media.ford.com/content/fordmedia/feu/en/news/2020/01/16/Valencia.html" TargetMode="External"/><Relationship Id="rId364" Type="http://schemas.openxmlformats.org/officeDocument/2006/relationships/hyperlink" Target="https://edition.cnn.com/2023/11/24/business/nissan-uk-ev-investment/index.html" TargetMode="External"/><Relationship Id="rId61" Type="http://schemas.openxmlformats.org/officeDocument/2006/relationships/hyperlink" Target="https://www.autoevolution.com/news/mini-oxford-plant-delays-electric-vehicle-production-over-multiple-uncertainties-247540.html" TargetMode="External"/><Relationship Id="rId82" Type="http://schemas.openxmlformats.org/officeDocument/2006/relationships/hyperlink" Target="https://thebusinessmagazine.co.uk/companies/electric-vehicle-company-expands-again-at-bicester/" TargetMode="External"/><Relationship Id="rId199"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203"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385" Type="http://schemas.openxmlformats.org/officeDocument/2006/relationships/hyperlink" Target="https://www.rimac-automobili.com/" TargetMode="External"/><Relationship Id="rId19" Type="http://schemas.openxmlformats.org/officeDocument/2006/relationships/hyperlink" Target="https://www.bmwblog.com/2024/11/04/bmw-3-series-production-moving-dingolfing-report/" TargetMode="External"/><Relationship Id="rId224" Type="http://schemas.openxmlformats.org/officeDocument/2006/relationships/hyperlink" Target="https://www.electrive.com/2025/02/07/stellantis-plans-to-close-uk-plant-in-luton-by-the-middle-of-the-year/" TargetMode="External"/><Relationship Id="rId245" Type="http://schemas.openxmlformats.org/officeDocument/2006/relationships/hyperlink" Target="https://www.seattleeva.org/wp/byd-to-invest-e10-million-in-an-electric-bus-assembly-site-in-france/" TargetMode="External"/><Relationship Id="rId266" Type="http://schemas.openxmlformats.org/officeDocument/2006/relationships/hyperlink" Target="https://cepa.org/article/xi-and-china-electric-cars-drive-into-hungary/" TargetMode="External"/><Relationship Id="rId287" Type="http://schemas.openxmlformats.org/officeDocument/2006/relationships/hyperlink" Target="https://catalonia.com/w/chinese-company-chery-chooses-barcelona-for-its-first-electric-car-plant-in-europe" TargetMode="External"/><Relationship Id="rId410" Type="http://schemas.openxmlformats.org/officeDocument/2006/relationships/hyperlink" Target="https://www.gardnerweb.com/news/chinese-partsmaker-plan-ev-factory-in-germany" TargetMode="External"/><Relationship Id="rId431" Type="http://schemas.openxmlformats.org/officeDocument/2006/relationships/hyperlink" Target="https://www.stellantis-slovakia.sk/o-nas/" TargetMode="External"/><Relationship Id="rId30" Type="http://schemas.openxmlformats.org/officeDocument/2006/relationships/hyperlink" Target="https://www.teslarati.com/bmw-munich-ditch-gas-powered-production-ev-germany/" TargetMode="External"/><Relationship Id="rId105" Type="http://schemas.openxmlformats.org/officeDocument/2006/relationships/hyperlink" Target="https://electrek.co/2023/08/21/volkswagen-begins-production-flagship-id-7-electric-car/" TargetMode="External"/><Relationship Id="rId126" Type="http://schemas.openxmlformats.org/officeDocument/2006/relationships/hyperlink" Target="https://www.carscoops.com/2018/11/vw-turn-zwickau-plant-europes-biggest-ev-factory/" TargetMode="External"/><Relationship Id="rId147" Type="http://schemas.openxmlformats.org/officeDocument/2006/relationships/hyperlink" Target="https://www.media.volvocars.com/global/en-gb/media/pressreleases/302778/volvo-cars-gears-up-for-long-term-sustainable-growth-with-new-slovakia-electric-car-manufacturing-pl-5" TargetMode="External"/><Relationship Id="rId168" Type="http://schemas.openxmlformats.org/officeDocument/2006/relationships/hyperlink" Target="https://www.electrive.com/2020/09/02/mercedes-to-open-factory-56-in-sindelfingen/" TargetMode="External"/><Relationship Id="rId312" Type="http://schemas.openxmlformats.org/officeDocument/2006/relationships/hyperlink" Target="https://www.electrive.com/2023/01/20/electromobility-poland-postpones-production-of-first-model-til-2025/" TargetMode="External"/><Relationship Id="rId333" Type="http://schemas.openxmlformats.org/officeDocument/2006/relationships/hyperlink" Target="https://media.ford.com/content/fordmedia/fna/us/en/news/2021/02/17/ford-europe-goes-all-in-on-evs.html" TargetMode="External"/><Relationship Id="rId354" Type="http://schemas.openxmlformats.org/officeDocument/2006/relationships/hyperlink" Target="https://seenews.com/news/greentech-group-to-invest-100-mln-euro-112-3-mln-in-ev-plant-in-croatia-report-1145175" TargetMode="External"/><Relationship Id="rId51" Type="http://schemas.openxmlformats.org/officeDocument/2006/relationships/hyperlink" Target="https://www.visit-bmwgroup.com/en/the-bmw-group-plant-in-leipzig-starts-production-of-the-mini-countryman-electric/" TargetMode="External"/><Relationship Id="rId72" Type="http://schemas.openxmlformats.org/officeDocument/2006/relationships/hyperlink" Target="https://www.theguardian.com/business/2025/jan/08/rolls-royce-to-invest-300m-in-expansion-of-goodwood-factory" TargetMode="External"/><Relationship Id="rId93" Type="http://schemas.openxmlformats.org/officeDocument/2006/relationships/hyperlink" Target="https://uploads.audi-mediacenter.com/system/production/uploaded_files/33813/file/9ce0f9ae1aaf25ff33063cfb07f1962fcc24b04e/250318_Audi_in_Neckarsulm_2025_EN.pdf?1741949031" TargetMode="External"/><Relationship Id="rId189" Type="http://schemas.openxmlformats.org/officeDocument/2006/relationships/hyperlink" Target="https://www.autocar.co.uk/car-news/new-cars/new-fiat-500-hybrid-confirmed-italy-production-2026" TargetMode="External"/><Relationship Id="rId375" Type="http://schemas.openxmlformats.org/officeDocument/2006/relationships/hyperlink" Target="https://www.gov.si/en/news/2024-07-24-slovenia-establishes-itself-as-an-electric-vehicle-manufacturer-with-the-production-of-electric-renault-twingo/" TargetMode="External"/><Relationship Id="rId396" Type="http://schemas.openxmlformats.org/officeDocument/2006/relationships/hyperlink" Target="https://electrek.co/2023/02/22/seat-cupra-converting-main-factory-bev-production-hub-volkswagen-group-ev/" TargetMode="External"/><Relationship Id="rId3" Type="http://schemas.openxmlformats.org/officeDocument/2006/relationships/hyperlink" Target="https://www.bmwgroup-werke.com/content/dam/grpw/websites/bmwgroup-werke_com/dingolfing/PR_2107_Plant%20Profile_BMW_DGF_EN.pdf" TargetMode="External"/><Relationship Id="rId214" Type="http://schemas.openxmlformats.org/officeDocument/2006/relationships/hyperlink" Target="https://www.electrive.com/2023/11/27/stellantis-to-build-small-electric-cars-in-spain/" TargetMode="External"/><Relationship Id="rId235" Type="http://schemas.openxmlformats.org/officeDocument/2006/relationships/hyperlink" Target="https://www.autovision-news.com/electrification/bentley-ev-dream-factory/" TargetMode="External"/><Relationship Id="rId256" Type="http://schemas.openxmlformats.org/officeDocument/2006/relationships/hyperlink" Target="https://www.bydeurope.com/article/225" TargetMode="External"/><Relationship Id="rId277" Type="http://schemas.openxmlformats.org/officeDocument/2006/relationships/hyperlink" Target="https://catalonia.com/w/chinese-company-chery-chooses-barcelona-for-its-first-electric-car-plant-in-europe" TargetMode="External"/><Relationship Id="rId298" Type="http://schemas.openxmlformats.org/officeDocument/2006/relationships/hyperlink" Target="https://www.electrive.com/2023/02/15/electricbrands-to-have-xbus-evetta-built-in-the-netherlands/" TargetMode="External"/><Relationship Id="rId400" Type="http://schemas.openxmlformats.org/officeDocument/2006/relationships/hyperlink" Target="https://www.globenewswire.com/news-release/2020/02/25/1989717/0/en/Sono-Motors-will-cooperate-with-Valoe-as-a-Partner-for-Solar-Solutions-of-Self-Charging-Electric-Vehicles.html" TargetMode="External"/><Relationship Id="rId421" Type="http://schemas.openxmlformats.org/officeDocument/2006/relationships/hyperlink" Target="https://www.businesskorea.co.kr/news/articleView.html?idxno=103165" TargetMode="External"/><Relationship Id="rId442" Type="http://schemas.openxmlformats.org/officeDocument/2006/relationships/hyperlink" Target="https://electrek.co/2017/10/04/land-rover-first-plug-in-hybrid-range-rover/" TargetMode="External"/><Relationship Id="rId116" Type="http://schemas.openxmlformats.org/officeDocument/2006/relationships/hyperlink" Target="https://www.dw.com/en/tesla-factory-outside-berlin-to-cost-4-billion/a-51286353" TargetMode="External"/><Relationship Id="rId137" Type="http://schemas.openxmlformats.org/officeDocument/2006/relationships/hyperlink" Target="https://euroweeklynews.com/2023/02/15/volkswagen-announces-plans-for-a-billion-plus-investment-in-its-landaben-navarra-plant/" TargetMode="External"/><Relationship Id="rId158" Type="http://schemas.openxmlformats.org/officeDocument/2006/relationships/hyperlink" Target="https://www.reuters.com/business/autos-transportation/mercedes-benz-vans-plans-first-electric-only-plant-jawor-2022-12-12/" TargetMode="External"/><Relationship Id="rId302" Type="http://schemas.openxmlformats.org/officeDocument/2006/relationships/hyperlink" Target="https://www.electrive.com/2020/01/05/microlino-artega-settle-out-of-court/" TargetMode="External"/><Relationship Id="rId323" Type="http://schemas.openxmlformats.org/officeDocument/2006/relationships/hyperlink" Target="https://www.thetruthaboutcars.com/2022/06/report-ferrari-plotting-italian-ev-assembly-line/" TargetMode="External"/><Relationship Id="rId344" Type="http://schemas.openxmlformats.org/officeDocument/2006/relationships/hyperlink" Target="https://media.ford.com/content/fordmedia/feu/en/news/2020/01/16/Valencia.html" TargetMode="External"/><Relationship Id="rId20" Type="http://schemas.openxmlformats.org/officeDocument/2006/relationships/hyperlink" Target="https://www.bmwblog.com/2024/01/10/bmw-munich-plant-produce-last-car-combustion-engine-2027/" TargetMode="External"/><Relationship Id="rId41" Type="http://schemas.openxmlformats.org/officeDocument/2006/relationships/hyperlink" Target="https://www.press.bmwgroup.com/global/article/detail/T0405526EN/start-of-bmw-ix1-production-in-regensburg-ups-the-pace:-by-2024-one-in-three-bmws-from-bavarian-plants-will-be-electric?language=en" TargetMode="External"/><Relationship Id="rId62" Type="http://schemas.openxmlformats.org/officeDocument/2006/relationships/hyperlink" Target="https://www.bmwblog.com/2025/02/22/mini-confirms-ev-production-oxford-postponed/" TargetMode="External"/><Relationship Id="rId83" Type="http://schemas.openxmlformats.org/officeDocument/2006/relationships/hyperlink" Target="https://arrival.com/news/Arrival-Bus-Reimagines-Public-Transportation-for-a-New-Normal" TargetMode="External"/><Relationship Id="rId179" Type="http://schemas.openxmlformats.org/officeDocument/2006/relationships/hyperlink" Target="https://www.media.stellantis.com/uk-en/vauxhall/press/stellantis-announces-start-of-electric-vehicle-production-at-ellesmere-port-the-uk-s-first-ev-only-manufacturing-plant" TargetMode="External"/><Relationship Id="rId365" Type="http://schemas.openxmlformats.org/officeDocument/2006/relationships/hyperlink" Target="https://www.zemo.org.uk/news-events/news,nissan-announces-2bn-investment-to-build-new-models-additional-gigafactory-_4584.htm" TargetMode="External"/><Relationship Id="rId386" Type="http://schemas.openxmlformats.org/officeDocument/2006/relationships/hyperlink" Target="https://campus.rimac-group.com/news/rimac-unveils-design-for-its-new-state-of-the-art-campus/" TargetMode="External"/><Relationship Id="rId190" Type="http://schemas.openxmlformats.org/officeDocument/2006/relationships/hyperlink" Target="https://moparinsiders.com/stellantis-pauses-fiat-500e-production-for-december/" TargetMode="External"/><Relationship Id="rId204" Type="http://schemas.openxmlformats.org/officeDocument/2006/relationships/hyperlink" Target="https://moparinsiders.com/stellantis-starts-production-of-its-electrified-hydrogen-light-commercial-vehicles-lcvs/" TargetMode="External"/><Relationship Id="rId225" Type="http://schemas.openxmlformats.org/officeDocument/2006/relationships/hyperlink" Target="https://professionalpickup.com/stellantis-to-close-luton-van-plant-move-production-to-france/" TargetMode="External"/><Relationship Id="rId246" Type="http://schemas.openxmlformats.org/officeDocument/2006/relationships/hyperlink" Target="https://www.seattleeva.org/wp/byd-to-invest-e10-million-in-an-electric-bus-assembly-site-in-france/" TargetMode="External"/><Relationship Id="rId267" Type="http://schemas.openxmlformats.org/officeDocument/2006/relationships/hyperlink" Target="https://www.electrive.com/2024/02/06/byd-plans-to-open-its-hungarian-ev-factory-within-three-years/" TargetMode="External"/><Relationship Id="rId288" Type="http://schemas.openxmlformats.org/officeDocument/2006/relationships/hyperlink" Target="https://catalonia.com/w/chinese-company-chery-chooses-barcelona-for-its-first-electric-car-plant-in-europe" TargetMode="External"/><Relationship Id="rId411" Type="http://schemas.openxmlformats.org/officeDocument/2006/relationships/hyperlink" Target="https://www.gardnerweb.com/news/chinese-partsmaker-plan-ev-factory-in-germany" TargetMode="External"/><Relationship Id="rId432" Type="http://schemas.openxmlformats.org/officeDocument/2006/relationships/hyperlink" Target="https://spectator.sme.sk/business/c/trnava-based-carmaker-will-manufacture-new-models" TargetMode="External"/><Relationship Id="rId106" Type="http://schemas.openxmlformats.org/officeDocument/2006/relationships/hyperlink" Target="https://www.greencarcongress.com/2018/11/20181115-volkswagen.html" TargetMode="External"/><Relationship Id="rId127" Type="http://schemas.openxmlformats.org/officeDocument/2006/relationships/hyperlink" Target="https://www.carscoops.com/2018/11/vw-turn-zwickau-plant-europes-biggest-ev-factory/" TargetMode="External"/><Relationship Id="rId313" Type="http://schemas.openxmlformats.org/officeDocument/2006/relationships/hyperlink" Target="https://polandinsight.com/construction-of-polish-izera-electric-car-factory-to-start-soon-in-jaworzno-48763/?utm_source=chatgpt.com" TargetMode="External"/><Relationship Id="rId10" Type="http://schemas.openxmlformats.org/officeDocument/2006/relationships/hyperlink" Target="https://www.press.bmwgroup.com/global/article/detail/T0424419EN/%E2%80%9Ceight-times-five-is-50%E2%80%9D:-plant-dingolfing-celebrates-start-of-bmw-i5-production-during-anniversary-year?language=en" TargetMode="External"/><Relationship Id="rId31" Type="http://schemas.openxmlformats.org/officeDocument/2006/relationships/hyperlink" Target="https://www.pm-review.com/bmw-to-invest-e650-million-converting-munich-plant-to-all-electric-production-by-2027/" TargetMode="External"/><Relationship Id="rId52" Type="http://schemas.openxmlformats.org/officeDocument/2006/relationships/hyperlink" Target="https://www.bbc.com/news/business-40718892" TargetMode="External"/><Relationship Id="rId73" Type="http://schemas.openxmlformats.org/officeDocument/2006/relationships/hyperlink" Target="https://www.press.bmwgroup.com/global/article/detail/T0293372EN/bmw-group-annual-report-2018?language=en" TargetMode="External"/><Relationship Id="rId94" Type="http://schemas.openxmlformats.org/officeDocument/2006/relationships/hyperlink" Target="https://www.vrt.be/vrtnws/en/2018/09/18/audi-launches-new-brussels-built-electrically-powered-car/" TargetMode="External"/><Relationship Id="rId148" Type="http://schemas.openxmlformats.org/officeDocument/2006/relationships/hyperlink" Target="https://justauto.nridigital.com/just_auto_magazine_sep22/industry_news" TargetMode="External"/><Relationship Id="rId169" Type="http://schemas.openxmlformats.org/officeDocument/2006/relationships/hyperlink" Target="https://polanddaily24.com/mercedes-expands-jawor-plant-to-build-electric-vans/business-innovation/48937" TargetMode="External"/><Relationship Id="rId334" Type="http://schemas.openxmlformats.org/officeDocument/2006/relationships/hyperlink" Target="https://www.electrive.com/2021/02/17/ford-confirms-ev-manufacturing-in-cologne-to-begin-2023/" TargetMode="External"/><Relationship Id="rId355" Type="http://schemas.openxmlformats.org/officeDocument/2006/relationships/hyperlink" Target="https://seenews.com/news/greentech-group-to-invest-100-mln-euro-112-3-mln-in-ev-plant-in-croatia-report-1145175" TargetMode="External"/><Relationship Id="rId376" Type="http://schemas.openxmlformats.org/officeDocument/2006/relationships/hyperlink" Target="https://electrek.co/2025/02/10/renault-unveils-three-electric-light-commercial-vehicles-hit-market-2026/" TargetMode="External"/><Relationship Id="rId397" Type="http://schemas.openxmlformats.org/officeDocument/2006/relationships/hyperlink" Target="https://theevreport.com/seat-s-a-champions-electrification-for-2025" TargetMode="External"/><Relationship Id="rId4" Type="http://schemas.openxmlformats.org/officeDocument/2006/relationships/hyperlink" Target="https://www.bmwgroup-werke.com/content/dam/grpw/websites/bmwgroup-werke_com/dingolfing/PR_2107_Plant%20Profile_BMW_DGF_EN.pdf" TargetMode="External"/><Relationship Id="rId180" Type="http://schemas.openxmlformats.org/officeDocument/2006/relationships/hyperlink" Target="https://professionalpickup.com/ellesmere-port-factory-transformed-into-electric-van-plant-after-100-million-investment/" TargetMode="External"/><Relationship Id="rId215" Type="http://schemas.openxmlformats.org/officeDocument/2006/relationships/hyperlink" Target="https://www.electrive.com/2023/11/27/stellantis-to-build-small-electric-cars-in-spain/" TargetMode="External"/><Relationship Id="rId236" Type="http://schemas.openxmlformats.org/officeDocument/2006/relationships/hyperlink" Target="https://www.teslarati.com/bentley-2-5bn-investment-new-ev-factory-uk-crewe-england/" TargetMode="External"/><Relationship Id="rId257" Type="http://schemas.openxmlformats.org/officeDocument/2006/relationships/hyperlink" Target="https://www.bydeurope.com/article/225" TargetMode="External"/><Relationship Id="rId278" Type="http://schemas.openxmlformats.org/officeDocument/2006/relationships/hyperlink" Target="https://catalonia.com/w/chinese-company-chery-chooses-barcelona-for-its-first-electric-car-plant-in-europe" TargetMode="External"/><Relationship Id="rId401" Type="http://schemas.openxmlformats.org/officeDocument/2006/relationships/hyperlink" Target="https://electrek.co/2019/04/17/sono-motors-will-build-solar-powered-sion-ev-at-an-old-saab-plant-in-sweden/" TargetMode="External"/><Relationship Id="rId422" Type="http://schemas.openxmlformats.org/officeDocument/2006/relationships/hyperlink" Target="https://ceenergynews.com/transport/slovakia-approves-major-state-aid-package-for-kia-to-increase-ev-production/" TargetMode="External"/><Relationship Id="rId443" Type="http://schemas.openxmlformats.org/officeDocument/2006/relationships/hyperlink" Target="https://www.theguardian.com/business/2024/sep/26/jaguar-land-rover-jlr-halewood-car-plant-hybrid-electric-vehicle" TargetMode="External"/><Relationship Id="rId303" Type="http://schemas.openxmlformats.org/officeDocument/2006/relationships/hyperlink" Target="https://www.highmotor.com/en/xbus-ev-vehiculo-modular-puede-ser-furgoneta-pick-up-minibus-ya-esta-produccion.html" TargetMode="External"/><Relationship Id="rId42" Type="http://schemas.openxmlformats.org/officeDocument/2006/relationships/hyperlink" Target="https://www.electrive.com/2025/03/28/bmw-regensburg-plant-opens-additional-body-shop/" TargetMode="External"/><Relationship Id="rId84" Type="http://schemas.openxmlformats.org/officeDocument/2006/relationships/hyperlink" Target="https://arrival.com/news/Arrival-and-First-Bus-confirm-the-start-of-zero-emission-bus-trials" TargetMode="External"/><Relationship Id="rId138" Type="http://schemas.openxmlformats.org/officeDocument/2006/relationships/hyperlink" Target="https://www.electrive.com/2024/04/12/kuka-to-deliver-700-robots-for-vws-production-in-spain/" TargetMode="External"/><Relationship Id="rId345" Type="http://schemas.openxmlformats.org/officeDocument/2006/relationships/hyperlink" Target="https://media.ford.com/content/fordmedia/feu/en/news/2021/03/25/ford-continues-to-go-all-in-on-electrification-with-new-hybrid-e.html" TargetMode="External"/><Relationship Id="rId387" Type="http://schemas.openxmlformats.org/officeDocument/2006/relationships/hyperlink" Target="https://theevreport.com/rimac-completes-phase-one-of-campus" TargetMode="External"/><Relationship Id="rId191" Type="http://schemas.openxmlformats.org/officeDocument/2006/relationships/hyperlink" Target="https://www.autoblog.com/news/stellantis-pauses-production-at-italys-iconic-mirafiori-plant-yet-again" TargetMode="External"/><Relationship Id="rId205"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247" Type="http://schemas.openxmlformats.org/officeDocument/2006/relationships/hyperlink" Target="https://www.seattleeva.org/wp/byd-to-invest-e10-million-in-an-electric-bus-assembly-site-in-france/" TargetMode="External"/><Relationship Id="rId412" Type="http://schemas.openxmlformats.org/officeDocument/2006/relationships/hyperlink" Target="https://www.electrive.com/2018/01/10/chinese-wkw-scraps-e1-1bn-plan-make-evs-germany/" TargetMode="External"/><Relationship Id="rId107" Type="http://schemas.openxmlformats.org/officeDocument/2006/relationships/hyperlink" Target="https://www.autoweek.com/news/green-cars/a40217054/vw-id-buzz-production-start-germany/" TargetMode="External"/><Relationship Id="rId289" Type="http://schemas.openxmlformats.org/officeDocument/2006/relationships/hyperlink" Target="https://catalonia.com/w/chinese-company-chery-chooses-barcelona-for-its-first-electric-car-plant-in-europe" TargetMode="External"/><Relationship Id="rId11" Type="http://schemas.openxmlformats.org/officeDocument/2006/relationships/hyperlink" Target="https://www.electrive.com/2023/07/24/bmw-i5-rolls-off-production-line-in-dingolfing/?utm_source=chatgpt.com" TargetMode="External"/><Relationship Id="rId53" Type="http://schemas.openxmlformats.org/officeDocument/2006/relationships/hyperlink" Target="https://www.environmentenergyleader.com/stories/bmw-invests-750-million-for-uk-ev-production,4639" TargetMode="External"/><Relationship Id="rId149" Type="http://schemas.openxmlformats.org/officeDocument/2006/relationships/hyperlink" Target="https://autogear.pt/en/volvo-has-completed-the-initial-phase-of-the-new-factory-in-slovakia/?utm_source=chatgpt.com" TargetMode="External"/><Relationship Id="rId314" Type="http://schemas.openxmlformats.org/officeDocument/2006/relationships/hyperlink" Target="https://ceenergynews.com/transport/polands-first-ev-company-izera-selects-contractor-for-factory-construction/" TargetMode="External"/><Relationship Id="rId356" Type="http://schemas.openxmlformats.org/officeDocument/2006/relationships/hyperlink" Target="https://balkangreenenergynews.com/preparatory-works-launched-for-facility-to-produce-electric-cars-in-croatia/" TargetMode="External"/><Relationship Id="rId398" Type="http://schemas.openxmlformats.org/officeDocument/2006/relationships/hyperlink" Target="https://transportandenergy.com/2025/01/28/seat-plans-for-electric-future/" TargetMode="External"/><Relationship Id="rId95" Type="http://schemas.openxmlformats.org/officeDocument/2006/relationships/hyperlink" Target="https://www.vrt.be/vrtnws/en/2018/09/18/audi-launches-new-brussels-built-electrically-powered-car/" TargetMode="External"/><Relationship Id="rId160" Type="http://schemas.openxmlformats.org/officeDocument/2006/relationships/hyperlink" Target="https://www.ludwigsfelde.de/mercedes-produziert-esprinter-in-ludwigsfelde/" TargetMode="External"/><Relationship Id="rId216" Type="http://schemas.openxmlformats.org/officeDocument/2006/relationships/hyperlink" Target="https://www.electrive.com/2023/03/22/opel-to-release-battery-electric-grandland-in-2024/" TargetMode="External"/><Relationship Id="rId423" Type="http://schemas.openxmlformats.org/officeDocument/2006/relationships/hyperlink" Target="https://hipa.hu/news/a-new-era-begins-at-the-mercedes-benz-factory-in-kecskemet/" TargetMode="External"/><Relationship Id="rId258" Type="http://schemas.openxmlformats.org/officeDocument/2006/relationships/hyperlink" Target="https://bydeurope.com/article/273" TargetMode="External"/><Relationship Id="rId22" Type="http://schemas.openxmlformats.org/officeDocument/2006/relationships/hyperlink" Target="https://insideevs.com/news/542578/bmw-i4-entered-series-production/" TargetMode="External"/><Relationship Id="rId64" Type="http://schemas.openxmlformats.org/officeDocument/2006/relationships/hyperlink" Target="https://hungarytoday.hu/construction-of-debrecen-bmw-group-plant-in-full-swing/" TargetMode="External"/><Relationship Id="rId118" Type="http://schemas.openxmlformats.org/officeDocument/2006/relationships/hyperlink" Target="https://www.cnbc.com/2022/03/22/gigafactory-berlin-tesla-ceo-elon-musk-opens-electric-vehicle-plant.html" TargetMode="External"/><Relationship Id="rId325" Type="http://schemas.openxmlformats.org/officeDocument/2006/relationships/hyperlink" Target="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TargetMode="External"/><Relationship Id="rId367" Type="http://schemas.openxmlformats.org/officeDocument/2006/relationships/hyperlink" Target="https://www.businessinsider.com/nissan-ramps-up-ev-battery-business-uk-billions-2023-11" TargetMode="External"/><Relationship Id="rId171" Type="http://schemas.openxmlformats.org/officeDocument/2006/relationships/hyperlink" Target="https://www.hyundai-motor.cz/wp-content/uploads/2024/06/VZ_Hyundai_2023_EN_final.pdf" TargetMode="External"/><Relationship Id="rId227" Type="http://schemas.openxmlformats.org/officeDocument/2006/relationships/hyperlink" Target="https://www.prnewswire.com/in/news-releases/automobili-pininfarina-to-invest-over-20m-in-pura-design-cooperation-for-luxury-and-performance-701386631.html" TargetMode="External"/><Relationship Id="rId269" Type="http://schemas.openxmlformats.org/officeDocument/2006/relationships/hyperlink" Target="https://www.reuters.com/business/autos-transportation/china-ev-maker-byd-build-first-europe-plant-hungary-fas-2023-11-04/" TargetMode="External"/><Relationship Id="rId434" Type="http://schemas.openxmlformats.org/officeDocument/2006/relationships/hyperlink" Target="https://www.investinspain.org/content/icex-invest/en/noticias-main/2021/stellantis-electric-cars.html" TargetMode="External"/><Relationship Id="rId33" Type="http://schemas.openxmlformats.org/officeDocument/2006/relationships/hyperlink" Target="https://www.reuters.com/business/autos-transportation/bmws-munich-plant-produce-exclusively-electric-cars-2027-2024-01-10/" TargetMode="External"/><Relationship Id="rId129" Type="http://schemas.openxmlformats.org/officeDocument/2006/relationships/hyperlink" Target="https://www.volkswagen-newsroom.com/en/press-releases/transformation-continuing-apace-zwickau-car-factory-to-produce-only-electric-models-in-future-6154" TargetMode="External"/><Relationship Id="rId280" Type="http://schemas.openxmlformats.org/officeDocument/2006/relationships/hyperlink" Target="https://english.news.cn/20241125/b1a67c0d3d2041b59daf394903a5ef4e/c.html" TargetMode="External"/><Relationship Id="rId336" Type="http://schemas.openxmlformats.org/officeDocument/2006/relationships/hyperlink" Target="https://media.ford.com/content/fordmedia/fna/us/en/news/2023/06/12/ford-opens-cologne-ev-center.html?utm_source=chatgpt.com" TargetMode="External"/><Relationship Id="rId75" Type="http://schemas.openxmlformats.org/officeDocument/2006/relationships/hyperlink" Target="https://www.electrichybridvehicletechnology.com/news/italian-ev-startup-aehra-announces-its-first-two-ultra-premium-evs.html" TargetMode="External"/><Relationship Id="rId140" Type="http://schemas.openxmlformats.org/officeDocument/2006/relationships/hyperlink" Target="https://www.volvotrucks.com/en-en/news-stories/press-releases/2023/sep/volvo-starts-serial-production-of-electric-trucks-in-ghent.html" TargetMode="External"/><Relationship Id="rId182" Type="http://schemas.openxmlformats.org/officeDocument/2006/relationships/hyperlink" Target="https://www.media.stellantis.com/uk-en/corporate-communications/press/stellantis-announces-proposed-plan-to-invest-50-million-to-strengthen-the-ellesmere-port-plant-as-its-uk-commercial-vehicle-manufacturing-hub" TargetMode="External"/><Relationship Id="rId378" Type="http://schemas.openxmlformats.org/officeDocument/2006/relationships/hyperlink" Target="https://www.autocar.co.uk/car-news/motor-shows-frankfurt-motor-show/renault-details-two-new-evs-due-2020" TargetMode="External"/><Relationship Id="rId403" Type="http://schemas.openxmlformats.org/officeDocument/2006/relationships/hyperlink" Target="https://en.saabblog.net/2022/04/10/sono-motors-das-ende-der-schwedisch-deutschen-liaison/" TargetMode="External"/><Relationship Id="rId6" Type="http://schemas.openxmlformats.org/officeDocument/2006/relationships/hyperlink" Target="https://www.bmwgroup-werke.com/content/dam/grpw/websites/bmwgroup-werke_com/dingolfing/PR_2107_Plant%20Profile_BMW_DGF_EN.pdf" TargetMode="External"/><Relationship Id="rId238" Type="http://schemas.openxmlformats.org/officeDocument/2006/relationships/hyperlink" Target="https://www.completecar.ie/car-news/article/9042/High-end-electric-cars-to-be-produced-in-Ireland" TargetMode="External"/><Relationship Id="rId445" Type="http://schemas.openxmlformats.org/officeDocument/2006/relationships/vmlDrawing" Target="../drawings/vmlDrawing1.vml"/><Relationship Id="rId291" Type="http://schemas.openxmlformats.org/officeDocument/2006/relationships/hyperlink" Target="https://catalonia.com/w/chinese-company-chery-chooses-barcelona-for-its-first-electric-car-plant-in-europe" TargetMode="External"/><Relationship Id="rId305" Type="http://schemas.openxmlformats.org/officeDocument/2006/relationships/hyperlink" Target="https://www.slazag.pl/co-zamiast-izery-1-5-miliarda-euro-kosztowac-ma-fabryki-samochodow-elektrycznych-i-hybrydowych-w-jaworznie?utm_source=chatgpt.com" TargetMode="External"/><Relationship Id="rId347" Type="http://schemas.openxmlformats.org/officeDocument/2006/relationships/hyperlink" Target="https://media.ford.com/content/fordmedia/feu/en/news/2021/02/09/new-s-max-hybrid-helps-active-families-go-electric-and-continues.html" TargetMode="External"/><Relationship Id="rId44" Type="http://schemas.openxmlformats.org/officeDocument/2006/relationships/hyperlink" Target="https://www.electrive.com/2024/03/19/bmw-also-builds-neue-klasse-in-regensburg/" TargetMode="External"/><Relationship Id="rId86" Type="http://schemas.openxmlformats.org/officeDocument/2006/relationships/hyperlink" Target="https://www.fleetnews.co.uk/news/van-news/2022/10/21/arrival-to-shrink-uk-operation-and-move-van-production-to-us" TargetMode="External"/><Relationship Id="rId151" Type="http://schemas.openxmlformats.org/officeDocument/2006/relationships/hyperlink" Target="https://autovista24.autovistagroup.com/news/daimler-announces-start-eqc-production/" TargetMode="External"/><Relationship Id="rId389" Type="http://schemas.openxmlformats.org/officeDocument/2006/relationships/hyperlink" Target="https://electricdrives.tv/rimac-begins-production-at-new-campus-with-phase-one-complete/" TargetMode="External"/><Relationship Id="rId193" Type="http://schemas.openxmlformats.org/officeDocument/2006/relationships/hyperlink" Target="https://notesfrompoland.com/2020/12/29/fiat-chrysler-to-invest-e2-billion-in-polish-car-factory/" TargetMode="External"/><Relationship Id="rId207" Type="http://schemas.openxmlformats.org/officeDocument/2006/relationships/hyperlink" Target="https://www.stellantis.com/content/dam/stellantis-corporate/news/press-releases/2022/october/27-10-2022/en/20221027_Stellantis_France_Hordain_EN.pdf" TargetMode="External"/><Relationship Id="rId249" Type="http://schemas.openxmlformats.org/officeDocument/2006/relationships/hyperlink" Target="https://www.sustainable-bus.com/electric-bus/byd-france-close-electric-bus-plant/" TargetMode="External"/><Relationship Id="rId414" Type="http://schemas.openxmlformats.org/officeDocument/2006/relationships/hyperlink" Target="https://www.electrive.com/2018/04/26/zhi-dou-looking-in-europe-for-new-manufacturing-location/" TargetMode="External"/><Relationship Id="rId13" Type="http://schemas.openxmlformats.org/officeDocument/2006/relationships/hyperlink" Target="https://www.electrive.com/2023/07/24/bmw-i5-rolls-off-production-line-in-dingolfing/?utm_source=chatgpt.com" TargetMode="External"/><Relationship Id="rId109" Type="http://schemas.openxmlformats.org/officeDocument/2006/relationships/hyperlink" Target="https://www.industryintel.com/automobile/news/vw-approves-new-2-billion-manufacturing-plant-in-wolfsburg-warmenau-germany-to-build-new-trinity-ev-with-plant-construction-beginning-in-2023-vehicle-production-to-start-in-2026-with-vw-aiming-for-production-time-of-10-hours-per-vehicle-157048035456" TargetMode="External"/><Relationship Id="rId260" Type="http://schemas.openxmlformats.org/officeDocument/2006/relationships/hyperlink" Target="https://cepa.org/article/xi-and-china-electric-cars-drive-into-hungary/" TargetMode="External"/><Relationship Id="rId316" Type="http://schemas.openxmlformats.org/officeDocument/2006/relationships/hyperlink" Target="https://astanatimes.com/2018/08/eurabus-to-open-electric-bus-manufacturing-plant-in-almaty/" TargetMode="External"/><Relationship Id="rId55" Type="http://schemas.openxmlformats.org/officeDocument/2006/relationships/hyperlink" Target="https://www.environmentenergyleader.com/stories/bmw-invests-750-million-for-uk-ev-production,4639" TargetMode="External"/><Relationship Id="rId97" Type="http://schemas.openxmlformats.org/officeDocument/2006/relationships/hyperlink" Target="https://www.volkswagen-newsroom.com/en/press-releases/volkswagens-global-production-network-for-electric-vehicles-grows-with-the-launch-of-a-second-german-site-in-emden-7976" TargetMode="External"/><Relationship Id="rId120" Type="http://schemas.openxmlformats.org/officeDocument/2006/relationships/hyperlink" Target="https://www.prnewswire.com/news-releases/germany-welcomes-tesla-gigafactory-to-berlin-brandenburg-location-300957520.html" TargetMode="External"/><Relationship Id="rId358" Type="http://schemas.openxmlformats.org/officeDocument/2006/relationships/hyperlink" Target="https://www.electrive.com/2022/12/12/uk-envision-aesc-lays-foundation-for-sunderland-gigafactory/" TargetMode="External"/><Relationship Id="rId162" Type="http://schemas.openxmlformats.org/officeDocument/2006/relationships/hyperlink" Target="https://www.espaciofurgo.com/en/mercedes-invertira-1-230-millones-en-vitoria-para-fabricar-furgonetas-electricas/" TargetMode="External"/><Relationship Id="rId218" Type="http://schemas.openxmlformats.org/officeDocument/2006/relationships/hyperlink" Target="https://www.stellantis.com/en/news/press-releases/2023/march/stellantis-allocates-electric-van-to-mangualde-to-support-light-commercial-vehicle-leadership-in-europe" TargetMode="External"/><Relationship Id="rId425" Type="http://schemas.openxmlformats.org/officeDocument/2006/relationships/hyperlink" Target="https://www.autoevolution.com/news/2015-c-class-w205-plug-in-hybrid-comes-later-this-year-74915.html" TargetMode="External"/><Relationship Id="rId271" Type="http://schemas.openxmlformats.org/officeDocument/2006/relationships/hyperlink" Target="https://centraleuropeantimes.com/2023/12/chinese-vehicle-maker-byd-plans-plant-in-szeged/?utm_source=chatgpt.com" TargetMode="External"/><Relationship Id="rId24" Type="http://schemas.openxmlformats.org/officeDocument/2006/relationships/hyperlink" Target="https://www.electrive.com/2020/11/19/bmw-puts-400-million-euros-into-munich-plant/" TargetMode="External"/><Relationship Id="rId66" Type="http://schemas.openxmlformats.org/officeDocument/2006/relationships/hyperlink" Target="https://www.reuters.com/business/autos-transportation/bmw-raises-investment-hungary-ev-factory-over-2-bln-euros-adds-battery-assembly-2022-11-25/" TargetMode="External"/><Relationship Id="rId131" Type="http://schemas.openxmlformats.org/officeDocument/2006/relationships/hyperlink" Target="https://insideevs.com/news/380217/vw-officially-start-production-id3/" TargetMode="External"/><Relationship Id="rId327" Type="http://schemas.openxmlformats.org/officeDocument/2006/relationships/hyperlink" Target="https://www.caranddriver.com/news/a63679726/ferrari-six-new-cars-2025-first-ev/" TargetMode="External"/><Relationship Id="rId369" Type="http://schemas.openxmlformats.org/officeDocument/2006/relationships/hyperlink" Target="https://electrek.co/2024/05/24/nissan-preps-next-gen-leaf-ev-production-but-challenges-await/" TargetMode="External"/><Relationship Id="rId173" Type="http://schemas.openxmlformats.org/officeDocument/2006/relationships/hyperlink" Target="https://www.electrive.com/2019/07/19/hyundai-considers-manufacturing-kona-in-czech-republic/" TargetMode="External"/><Relationship Id="rId229" Type="http://schemas.openxmlformats.org/officeDocument/2006/relationships/hyperlink" Target="https://www.forbes.com/sites/nargessbanks/2018/08/23/pebble-beach-reveal-pininfarina-pf0/" TargetMode="External"/><Relationship Id="rId380" Type="http://schemas.openxmlformats.org/officeDocument/2006/relationships/hyperlink" Target="https://thedriven.io/2020/01/24/renault-confirms-launch-of-twingo-z-e-electric-car-this-year/" TargetMode="External"/><Relationship Id="rId436" Type="http://schemas.openxmlformats.org/officeDocument/2006/relationships/hyperlink" Target="https://www.investinspain.org/content/icex-invest/en/noticias-main/2021/stellantis-electric-cars.html" TargetMode="External"/><Relationship Id="rId240" Type="http://schemas.openxmlformats.org/officeDocument/2006/relationships/hyperlink" Target="https://www.easytrip.ie/irish-start-up-converting-classics-into-electric-supercars/" TargetMode="External"/><Relationship Id="rId35" Type="http://schemas.openxmlformats.org/officeDocument/2006/relationships/hyperlink" Target="https://www.bmwgroup.com/content/dam/grpw/websites/bmwgroup_com/ir/downloads/en/2025/bericht/BMW-Group-Report-2024-en.pdf" TargetMode="External"/><Relationship Id="rId77" Type="http://schemas.openxmlformats.org/officeDocument/2006/relationships/hyperlink" Target="https://mobilityportal.eu/aehra-ev-brand-reveals-model-names/" TargetMode="External"/><Relationship Id="rId100" Type="http://schemas.openxmlformats.org/officeDocument/2006/relationships/hyperlink" Target="https://www.electrive.com/2024/08/26/vw-probably-wants-to-increase-ev-production-in-emden/" TargetMode="External"/><Relationship Id="rId282" Type="http://schemas.openxmlformats.org/officeDocument/2006/relationships/hyperlink" Target="https://www.electrive.com/2024/04/22/chinese-car-manufacturer-chery-produces-in-barcelona/" TargetMode="External"/><Relationship Id="rId338" Type="http://schemas.openxmlformats.org/officeDocument/2006/relationships/hyperlink" Target="https://media.ford.com/content/fordmedia/feu/en/news/2024/06/04/mass-production-of-new-all-electric-explorer-starts-at-fords-ev-.html" TargetMode="External"/><Relationship Id="rId8" Type="http://schemas.openxmlformats.org/officeDocument/2006/relationships/hyperlink" Target="https://www.press.bmwgroup.com/global/article/detail/T0437680EN/50-years-of-bmw-production-at-dingolfing-location?utm_source=chatgpt.com" TargetMode="External"/><Relationship Id="rId142" Type="http://schemas.openxmlformats.org/officeDocument/2006/relationships/hyperlink" Target="https://www.volvotrucks.com/en-en/news-stories/press-releases/2022/sep/volvo-trucks-starts-series-production-of-heavy-electric-trucks.html" TargetMode="External"/><Relationship Id="rId184" Type="http://schemas.openxmlformats.org/officeDocument/2006/relationships/hyperlink" Target="https://www.media.stellantis.com/em-en/e-mobility/press/fca-s-mirafiori-plant-turns-80-work-begins-on-new-assembly-line-for-the-fiat-500-electric" TargetMode="External"/><Relationship Id="rId391" Type="http://schemas.openxmlformats.org/officeDocument/2006/relationships/hyperlink" Target="https://www.rimac-newsroom.com/press-releases/rimac-group/rimac-campus-phase-one-is-complete-with-production-already-underway" TargetMode="External"/><Relationship Id="rId405" Type="http://schemas.openxmlformats.org/officeDocument/2006/relationships/hyperlink" Target="https://www.electrive.com/2018/10/22/thunder-power-moves-into-belgian-factory/" TargetMode="External"/><Relationship Id="rId251" Type="http://schemas.openxmlformats.org/officeDocument/2006/relationships/hyperlink" Target="https://www.electrive.com/2018/12/06/byd-completes-first-electric-bus-in-france/" TargetMode="External"/><Relationship Id="rId46" Type="http://schemas.openxmlformats.org/officeDocument/2006/relationships/hyperlink" Target="https://www.press.bmwgroup.com/global/article/detail/T0145644EN/a-new-era-dawns:-bmw-group-begins-series-production-of-the-bmw-i3-electric-car-in-leipzig-/-industrial-scale-manufacture-of-cfrp-makes-its-debut-in-the-car-industry-/-commitment-to-a-sustainable-production-process?language=en" TargetMode="External"/><Relationship Id="rId293" Type="http://schemas.openxmlformats.org/officeDocument/2006/relationships/hyperlink" Target="https://catalonia.com/w/chinese-company-chery-chooses-barcelona-for-its-first-electric-car-plant-in-europe" TargetMode="External"/><Relationship Id="rId307" Type="http://schemas.openxmlformats.org/officeDocument/2006/relationships/hyperlink" Target="https://www.courthousenews.com/poland-taps-coal-region-for-first-electric-car-plant/" TargetMode="External"/><Relationship Id="rId349" Type="http://schemas.openxmlformats.org/officeDocument/2006/relationships/hyperlink" Target="https://fordauthority.com/2022/06/ford-valencia-assembly-plant-will-produce-next-gen-electric-vehicles/" TargetMode="External"/><Relationship Id="rId88" Type="http://schemas.openxmlformats.org/officeDocument/2006/relationships/hyperlink" Target="https://www.gov.uk/government/news/aston-martin-announces-significant-wales-investment" TargetMode="External"/><Relationship Id="rId111" Type="http://schemas.openxmlformats.org/officeDocument/2006/relationships/hyperlink" Target="https://www.industryintel.com/automobile/news/vw-approves-new-2-billion-manufacturing-plant-in-wolfsburg-warmenau-germany-to-build-new-trinity-ev-with-plant-construction-beginning-in-2023-vehicle-production-to-start-in-2026-with-vw-aiming-for-production-time-of-10-hours-per-vehicle-157048035456" TargetMode="External"/><Relationship Id="rId153" Type="http://schemas.openxmlformats.org/officeDocument/2006/relationships/hyperlink" Target="https://www.electrive.com/2020/02/17/mercedes-benz-to-build-new-e-model-in-bremen/" TargetMode="External"/><Relationship Id="rId195" Type="http://schemas.openxmlformats.org/officeDocument/2006/relationships/hyperlink" Target="https://www.electrive.com/2021/01/04/fiat-chrysler-to-build-evs-in-poland-starting-in-2022/" TargetMode="External"/><Relationship Id="rId209" Type="http://schemas.openxmlformats.org/officeDocument/2006/relationships/hyperlink" Target="https://www.media.stellantis.com/nl-nl/corporate-communications/press/electric-motors-production-ramp-up-to-reach-more-than-1-million-in-france-by-2024" TargetMode="External"/><Relationship Id="rId360" Type="http://schemas.openxmlformats.org/officeDocument/2006/relationships/hyperlink" Target="https://www.reuters.com/business/autos-transportation/nissan-invest-14-bln-build-two-new-ev-models-britain-2023-11-24/" TargetMode="External"/><Relationship Id="rId416" Type="http://schemas.openxmlformats.org/officeDocument/2006/relationships/hyperlink" Target="https://www.electrive.com/2018/04/26/zhi-dou-looking-in-europe-for-new-manufacturing-location/" TargetMode="External"/><Relationship Id="rId220" Type="http://schemas.openxmlformats.org/officeDocument/2006/relationships/hyperlink" Target="https://autotechinsight.ihsmarkit.com/news/5276793/stellantis-commences-mass-production-of-evs-at-mangualde-plant-in-portugal" TargetMode="External"/><Relationship Id="rId15" Type="http://schemas.openxmlformats.org/officeDocument/2006/relationships/hyperlink" Target="https://www.press.bmwgroup.com/global/article/detail/T0424419EN/%E2%80%9Ceight-times-five-is-50%E2%80%9D:-plant-dingolfing-celebrates-start-of-bmw-i5-production-during-anniversary-year?language=en" TargetMode="External"/><Relationship Id="rId57" Type="http://schemas.openxmlformats.org/officeDocument/2006/relationships/hyperlink" Target="https://www.theengineer.co.uk/content/news/bmw-investing-over-600m-into-oxford-and-swindon-factories/" TargetMode="External"/><Relationship Id="rId262" Type="http://schemas.openxmlformats.org/officeDocument/2006/relationships/hyperlink" Target="https://hungarytoday.hu/byds-szeged-plant-takes-shape-drone-footage-reveals-progress/" TargetMode="External"/><Relationship Id="rId318" Type="http://schemas.openxmlformats.org/officeDocument/2006/relationships/hyperlink" Target="https://www.electrive.com/2018/09/25/kazakhstan-eurabus-opens-electric-bus-facility/" TargetMode="External"/><Relationship Id="rId99" Type="http://schemas.openxmlformats.org/officeDocument/2006/relationships/hyperlink" Target="https://www.electrive.com/2024/08/26/vw-probably-wants-to-increase-ev-production-in-emden/" TargetMode="External"/><Relationship Id="rId122" Type="http://schemas.openxmlformats.org/officeDocument/2006/relationships/hyperlink" Target="https://electrek.co/2021/03/18/tesla-shutting-down-final-assembly-plant-tilburg-following-model-s-x-refresh/" TargetMode="External"/><Relationship Id="rId164" Type="http://schemas.openxmlformats.org/officeDocument/2006/relationships/hyperlink" Target="https://www.espaciofurgo.com/en/mercedes-invertira-1-230-millones-en-vitoria-para-fabricar-furgonetas-electricas/" TargetMode="External"/><Relationship Id="rId371" Type="http://schemas.openxmlformats.org/officeDocument/2006/relationships/hyperlink" Target="https://uk.nissannews.com/en-GB/releases/three-is-the-magic-number-as-nissan-accelerates-the-switch-to-full-electric" TargetMode="External"/><Relationship Id="rId427" Type="http://schemas.openxmlformats.org/officeDocument/2006/relationships/hyperlink" Target="https://group.mercedes-benz.com/unternehmen/standorte/produktionsnetzwerk-ludwigsfelde.html" TargetMode="External"/><Relationship Id="rId26" Type="http://schemas.openxmlformats.org/officeDocument/2006/relationships/hyperlink" Target="https://www.fuelsandlubes.com/bmw-ends-combustion-engine-production-in-munich-after-60-years/" TargetMode="External"/><Relationship Id="rId231" Type="http://schemas.openxmlformats.org/officeDocument/2006/relationships/hyperlink" Target="https://www.caranddriver.com/news/a20053827/pininfarina-will-build-its-own-version-of-the-rimac-ev-hypercar/" TargetMode="External"/><Relationship Id="rId273" Type="http://schemas.openxmlformats.org/officeDocument/2006/relationships/hyperlink" Target="https://www.electrive.com/2024/11/12/end-of-streetscooter-production-in-germany/" TargetMode="External"/><Relationship Id="rId329" Type="http://schemas.openxmlformats.org/officeDocument/2006/relationships/hyperlink" Target="https://ev.com/news/ferraris-first-all-electric-model-set-to-debut-in-october-2025" TargetMode="External"/><Relationship Id="rId68" Type="http://schemas.openxmlformats.org/officeDocument/2006/relationships/hyperlink" Target="https://hungarytoday.hu/construction-of-debrecen-bmw-group-plant-in-full-swing/" TargetMode="External"/><Relationship Id="rId133" Type="http://schemas.openxmlformats.org/officeDocument/2006/relationships/hyperlink" Target="https://www.skoda-storyboard.com/en/press-releases/skoda-elroq-czech-carmaker-powers-up-production-of-its-most-affordable-all-electric-model/" TargetMode="External"/><Relationship Id="rId175" Type="http://schemas.openxmlformats.org/officeDocument/2006/relationships/hyperlink" Target="https://www.koreaherald.com/article/3495928" TargetMode="External"/><Relationship Id="rId340" Type="http://schemas.openxmlformats.org/officeDocument/2006/relationships/hyperlink" Target="https://media.ford.com/content/fordmedia/fna/us/en/news/2023/06/12/ford-opens-cologne-ev-center.html?utm_source=chatgpt.com" TargetMode="External"/><Relationship Id="rId200"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382" Type="http://schemas.openxmlformats.org/officeDocument/2006/relationships/hyperlink" Target="https://www.forbes.com/sites/alistaircharlton/2021/04/12/ev-maker-rimac-announces-new-croatian-campus-complete-with-meadow-and-native-sheep/" TargetMode="External"/><Relationship Id="rId438" Type="http://schemas.openxmlformats.org/officeDocument/2006/relationships/hyperlink" Target="https://www.automotivelogistics.media/tesla-now-in-production-at-tilburg-for-european-customers/13852.article" TargetMode="External"/><Relationship Id="rId242" Type="http://schemas.openxmlformats.org/officeDocument/2006/relationships/hyperlink" Target="https://www.electrive.com/2019/04/15/ireland-crowley-carbon-to-build-electric-cars-as-electrifi/" TargetMode="External"/><Relationship Id="rId284" Type="http://schemas.openxmlformats.org/officeDocument/2006/relationships/hyperlink" Target="https://catalonia.com/w/chinese-company-chery-chooses-barcelona-for-its-first-electric-car-plant-in-europe" TargetMode="External"/><Relationship Id="rId37" Type="http://schemas.openxmlformats.org/officeDocument/2006/relationships/hyperlink" Target="https://www.visit-bmwgroup.com/en/the-bmw-group-plant-in-leipzig-starts-production-of-the-mini-countryman-electric/" TargetMode="External"/><Relationship Id="rId79" Type="http://schemas.openxmlformats.org/officeDocument/2006/relationships/hyperlink" Target="https://www.electrichybridvehicletechnology.com/news/italian-ev-startup-aehra-announces-its-first-two-ultra-premium-evs.html" TargetMode="External"/><Relationship Id="rId102" Type="http://schemas.openxmlformats.org/officeDocument/2006/relationships/hyperlink" Target="https://www.volkswagen-newsroom.com/en/press-releases/volkswagens-global-production-network-for-electric-vehicles-grows-with-the-launch-of-a-second-german-site-in-emden-7976" TargetMode="External"/><Relationship Id="rId144" Type="http://schemas.openxmlformats.org/officeDocument/2006/relationships/hyperlink" Target="https://www.media.volvocars.com/global/en-gb/media/pressreleases/302778/volvo-cars-gears-up-for-long-term-sustainable-growth-with-new-slovakia-electric-car-manufacturing-pl-5" TargetMode="External"/><Relationship Id="rId90" Type="http://schemas.openxmlformats.org/officeDocument/2006/relationships/hyperlink" Target="https://www.drive.com.au/news/aston-martin-delays-first-electric-car/" TargetMode="External"/><Relationship Id="rId186" Type="http://schemas.openxmlformats.org/officeDocument/2006/relationships/hyperlink" Target="https://www.media.stellantis.com/em-en/e-mobility/press/fca-s-mirafiori-plant-turns-80-work-begins-on-new-assembly-line-for-the-fiat-500-electric" TargetMode="External"/><Relationship Id="rId351" Type="http://schemas.openxmlformats.org/officeDocument/2006/relationships/hyperlink" Target="https://fordauthority.com/2024/05/ford-valencia-assembly-to-build-300k-vehicles-per-year/" TargetMode="External"/><Relationship Id="rId393" Type="http://schemas.openxmlformats.org/officeDocument/2006/relationships/hyperlink" Target="https://www.electrive.com/2023/02/23/seat-prepares-martorell-plant-for-ev-production/" TargetMode="External"/><Relationship Id="rId407" Type="http://schemas.openxmlformats.org/officeDocument/2006/relationships/hyperlink" Target="https://www.electrive.com/2018/10/22/thunder-power-moves-into-belgian-factory/" TargetMode="External"/><Relationship Id="rId211" Type="http://schemas.openxmlformats.org/officeDocument/2006/relationships/hyperlink" Target="https://www.carscoops.com/tag/citroen-c5-aircross/" TargetMode="External"/><Relationship Id="rId253" Type="http://schemas.openxmlformats.org/officeDocument/2006/relationships/hyperlink" Target="https://www.bydeurope.com/article/225" TargetMode="External"/><Relationship Id="rId295" Type="http://schemas.openxmlformats.org/officeDocument/2006/relationships/hyperlink" Target="https://www.moveelectric.com/e-cars/electricbrands-build-isetta-micro-electric-car" TargetMode="External"/><Relationship Id="rId309" Type="http://schemas.openxmlformats.org/officeDocument/2006/relationships/hyperlink" Target="https://www.electrive.com/2020/12/21/polands-first-electric-car-factory-is-being-built-in-jaworzno/" TargetMode="External"/><Relationship Id="rId48" Type="http://schemas.openxmlformats.org/officeDocument/2006/relationships/hyperlink" Target="https://www.press.bmwgroup.com/global/article/detail/T0145644EN/a-new-era-dawns:-bmw-group-begins-series-production-of-the-bmw-i3-electric-car-in-leipzig-/-industrial-scale-manufacture-of-cfrp-makes-its-debut-in-the-car-industry-/-commitment-to-a-sustainable-production-process?language=en" TargetMode="External"/><Relationship Id="rId113" Type="http://schemas.openxmlformats.org/officeDocument/2006/relationships/hyperlink" Target="https://evhype.com/rivian-and-volkswagen-team-up-to-revive-project-trinity/" TargetMode="External"/><Relationship Id="rId320" Type="http://schemas.openxmlformats.org/officeDocument/2006/relationships/hyperlink" Target="https://www.eurabus.com/" TargetMode="External"/><Relationship Id="rId155" Type="http://schemas.openxmlformats.org/officeDocument/2006/relationships/hyperlink" Target="https://www.autoweek.com/news/green-cars/a37179240/mercedes-benz-eqe-ev-teaser/" TargetMode="External"/><Relationship Id="rId197" Type="http://schemas.openxmlformats.org/officeDocument/2006/relationships/hyperlink" Target="https://www.media.stellantis.com/em-en/corporate-communications/press/stellantis-in-tychy-celebrates-the-production-of-12-500-000-vehicles-corporate" TargetMode="External"/><Relationship Id="rId362" Type="http://schemas.openxmlformats.org/officeDocument/2006/relationships/hyperlink" Target="https://www.electrive.com/2022/12/12/uk-envision-aesc-lays-foundation-for-sunderland-gigafactory/" TargetMode="External"/><Relationship Id="rId418" Type="http://schemas.openxmlformats.org/officeDocument/2006/relationships/hyperlink" Target="https://motorillustrated.com/volvo-to-launch-first-battery-powered-sedan-es90-in-march/139951/" TargetMode="External"/><Relationship Id="rId222" Type="http://schemas.openxmlformats.org/officeDocument/2006/relationships/hyperlink" Target="https://www.media.stellantis.com/uk-en/corporate-communications/press/stellantis-to-begin-electric-vehicle-production-at-luton-from-2025" TargetMode="External"/><Relationship Id="rId264" Type="http://schemas.openxmlformats.org/officeDocument/2006/relationships/hyperlink" Target="http://en.ccceu.eu/2024-02/04/c_4047.htm" TargetMode="External"/><Relationship Id="rId17" Type="http://schemas.openxmlformats.org/officeDocument/2006/relationships/hyperlink" Target="https://www.automotivemanufacturingsolutions.com/evs/bmw-begins-production-of-its-fully-electric-i5-model-at-dingolfing-plant/44459.article" TargetMode="External"/><Relationship Id="rId59" Type="http://schemas.openxmlformats.org/officeDocument/2006/relationships/hyperlink" Target="https://www.reuters.com/business/autos-transportation/britain-says-bmw-make-multimillion-pound-investment-electric-mini-output-2023-09-11/" TargetMode="External"/><Relationship Id="rId124" Type="http://schemas.openxmlformats.org/officeDocument/2006/relationships/hyperlink" Target="https://www.carscoops.com/2018/11/vw-turn-zwickau-plant-europes-biggest-ev-factory/" TargetMode="External"/><Relationship Id="rId70" Type="http://schemas.openxmlformats.org/officeDocument/2006/relationships/hyperlink" Target="https://www.press.bmwgroup.com/global/article/detail/T0405972EN/bmw-group-to-invest-more-than-2-billion-euros-in-hungarian-plant-debrecen-by-2025?language=en" TargetMode="External"/><Relationship Id="rId166" Type="http://schemas.openxmlformats.org/officeDocument/2006/relationships/hyperlink" Target="https://www.thesmartcityjournal.com/en/business/next-generation-esprinter-to-be-built-at-plant-in-ludwigsfelde" TargetMode="External"/><Relationship Id="rId331" Type="http://schemas.openxmlformats.org/officeDocument/2006/relationships/hyperlink" Target="https://www.youtube.com/watch?v=sFoC6Ro8_iA" TargetMode="External"/><Relationship Id="rId373" Type="http://schemas.openxmlformats.org/officeDocument/2006/relationships/hyperlink" Target="https://electrek.co/2023/11/14/renault-teases-new-affordable-electric-city-car/" TargetMode="External"/><Relationship Id="rId429" Type="http://schemas.openxmlformats.org/officeDocument/2006/relationships/hyperlink" Target="https://www.electrive.com/2018/03/22/seat-leon-to-be-released-as-phev-in-2020/" TargetMode="External"/><Relationship Id="rId1" Type="http://schemas.openxmlformats.org/officeDocument/2006/relationships/hyperlink" Target="https://www.bmwgroup-werke.com/content/dam/grpw/websites/bmwgroup-werke_com/dingolfing/PR_2107_Plant%20Profile_BMW_DGF_EN.pdf" TargetMode="External"/><Relationship Id="rId233" Type="http://schemas.openxmlformats.org/officeDocument/2006/relationships/hyperlink" Target="https://www.autovision-news.com/electrification/bentley-ev-dream-factory/" TargetMode="External"/><Relationship Id="rId440" Type="http://schemas.openxmlformats.org/officeDocument/2006/relationships/hyperlink" Target="https://www.brusselstimes.com/belgium/1502544/volvo-car-ghent-almost-ready-to-produce-the-ex30-electric-vehicle?utm_term=Autofeed&amp;utm_medium=Social&amp;utm_source=Facebook" TargetMode="External"/><Relationship Id="rId28" Type="http://schemas.openxmlformats.org/officeDocument/2006/relationships/hyperlink" Target="https://www.greencarcongress.com/2020/11/20201119-munich.html" TargetMode="External"/><Relationship Id="rId275" Type="http://schemas.openxmlformats.org/officeDocument/2006/relationships/hyperlink" Target="https://catalonia.com/w/chinese-company-chery-chooses-barcelona-for-its-first-electric-car-plant-in-europe" TargetMode="External"/><Relationship Id="rId300" Type="http://schemas.openxmlformats.org/officeDocument/2006/relationships/hyperlink" Target="https://insideevs.com/news/597551/electric-brands-shows-production-spec-xbus-camper-evetta-micro-evs/" TargetMode="External"/><Relationship Id="rId81" Type="http://schemas.openxmlformats.org/officeDocument/2006/relationships/hyperlink" Target="https://thebusinessmagazine.co.uk/companies/electric-vehicle-company-expands-again-at-bicester/" TargetMode="External"/><Relationship Id="rId135" Type="http://schemas.openxmlformats.org/officeDocument/2006/relationships/hyperlink" Target="https://www.skoda-storyboard.com/en/press-releases/skoda-elroq-czech-carmaker-powers-up-production-of-its-most-affordable-all-electric-model/" TargetMode="External"/><Relationship Id="rId177" Type="http://schemas.openxmlformats.org/officeDocument/2006/relationships/hyperlink" Target="https://www.stellantis.com/en/news/press-releases/2021/july/ellesmere-port-will-support-sustainable-mobility-through-the-production-of-an-all-electric-vehicle-starting-in-2022" TargetMode="External"/><Relationship Id="rId342" Type="http://schemas.openxmlformats.org/officeDocument/2006/relationships/hyperlink" Target="https://media.ford.com/content/fordmedia/feu/en/news/2020/01/16/Valencia.html" TargetMode="External"/><Relationship Id="rId384" Type="http://schemas.openxmlformats.org/officeDocument/2006/relationships/hyperlink" Target="https://www.rimac-newsroom.com/press-releases/rimac-group/rimac-campus-phase-one-is-complete-with-production-already-underway" TargetMode="External"/><Relationship Id="rId202"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244" Type="http://schemas.openxmlformats.org/officeDocument/2006/relationships/hyperlink" Target="https://paultan.org/2021/02/04/ava-hyperclassic-reimagined-all-electric-hypercar-with-more-than-1200-hp-in-a-corvette-stingray-c2-body/"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cnbc.com/2022/03/22/gigafactory-berlin-tesla-ceo-elon-musk-opens-electric-vehicle-plant.html" TargetMode="External"/><Relationship Id="rId299" Type="http://schemas.openxmlformats.org/officeDocument/2006/relationships/hyperlink" Target="https://www.automotivetestingtechnologyinternational.com/news/ev-charging/electricbrands-reveals-first-electric-xbus-prototype.html" TargetMode="External"/><Relationship Id="rId21" Type="http://schemas.openxmlformats.org/officeDocument/2006/relationships/hyperlink" Target="https://www.bmwgroup-werke.com/muenchen/en/news/pressemeldungen/transformation-to-e-mobility.html?utm_source=chatgpt.com" TargetMode="External"/><Relationship Id="rId63" Type="http://schemas.openxmlformats.org/officeDocument/2006/relationships/hyperlink" Target="https://www.bmwblog.com/2025/02/22/mini-confirms-ev-production-oxford-postponed/" TargetMode="External"/><Relationship Id="rId159" Type="http://schemas.openxmlformats.org/officeDocument/2006/relationships/hyperlink" Target="https://notesfrompoland.com/2022/12/12/mercedes-investing-e1-billion-in-poland-to-build-first-electric-only-van-plant/" TargetMode="External"/><Relationship Id="rId324" Type="http://schemas.openxmlformats.org/officeDocument/2006/relationships/hyperlink" Target="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TargetMode="External"/><Relationship Id="rId366" Type="http://schemas.openxmlformats.org/officeDocument/2006/relationships/hyperlink" Target="https://www.theguardian.com/business/2023/nov/24/nissan-to-build-three-new-electric-car-models-at-sunderland-plant" TargetMode="External"/><Relationship Id="rId170" Type="http://schemas.openxmlformats.org/officeDocument/2006/relationships/hyperlink" Target="https://www.surinenglish.com/spain/mercedesbenz-expands-its-vitoria-plant-manufacture-electric-20240329072834-nt.html" TargetMode="External"/><Relationship Id="rId226" Type="http://schemas.openxmlformats.org/officeDocument/2006/relationships/hyperlink" Target="https://www.caranddriver.com/news/a20053827/pininfarina-will-build-its-own-version-of-the-rimac-ev-hypercar/" TargetMode="External"/><Relationship Id="rId433" Type="http://schemas.openxmlformats.org/officeDocument/2006/relationships/hyperlink" Target="https://www.investinspain.org/content/icex-invest/en/noticias-main/2021/stellantis-electric-cars.html" TargetMode="External"/><Relationship Id="rId268" Type="http://schemas.openxmlformats.org/officeDocument/2006/relationships/hyperlink" Target="https://hungarytoday.hu/byds-szeged-plant-takes-shape-drone-footage-reveals-progress/" TargetMode="External"/><Relationship Id="rId32" Type="http://schemas.openxmlformats.org/officeDocument/2006/relationships/hyperlink" Target="https://www.pm-review.com/bmw-to-invest-e650-million-converting-munich-plant-to-all-electric-production-by-2027/" TargetMode="External"/><Relationship Id="rId74" Type="http://schemas.openxmlformats.org/officeDocument/2006/relationships/hyperlink" Target="https://www.press.bmwgroup.com/global/article/detail/T0293372EN/bmw-group-annual-report-2018?language=en" TargetMode="External"/><Relationship Id="rId128" Type="http://schemas.openxmlformats.org/officeDocument/2006/relationships/hyperlink" Target="https://www.automotivepowertraintechnologyinternational.com/news/facility-development/volkswagen-to-begin-id-3-production-at-zwickau.html" TargetMode="External"/><Relationship Id="rId335" Type="http://schemas.openxmlformats.org/officeDocument/2006/relationships/hyperlink" Target="https://www.automotivelogistics.media/electric-vehicles/ford-opens-2-billion-carbon-neutral-ev-plant-in-cologne/44323.article" TargetMode="External"/><Relationship Id="rId377" Type="http://schemas.openxmlformats.org/officeDocument/2006/relationships/hyperlink" Target="https://www.autocar.co.uk/car-news/motor-shows-frankfurt-motor-show/renault-details-two-new-evs-due-2020" TargetMode="External"/><Relationship Id="rId5" Type="http://schemas.openxmlformats.org/officeDocument/2006/relationships/hyperlink" Target="https://www.press.bmwgroup.com/global/article/detail/T0437680EN/50-years-of-bmw-production-at-dingolfing-location?language=en" TargetMode="External"/><Relationship Id="rId181" Type="http://schemas.openxmlformats.org/officeDocument/2006/relationships/hyperlink" Target="https://www.media.stellantis.com/uk-en/corporate-communications/press/stellantis-announces-proposed-plan-to-invest-50-million-to-strengthen-the-ellesmere-port-plant-as-its-uk-commercial-vehicle-manufacturing-hub" TargetMode="External"/><Relationship Id="rId237" Type="http://schemas.openxmlformats.org/officeDocument/2006/relationships/hyperlink" Target="https://www.audi-mediacenter.com/en/press-releases/bentley-breaks-ground-on-new-launch-quality-centre-and-engineering-technical-centre-15192" TargetMode="External"/><Relationship Id="rId402" Type="http://schemas.openxmlformats.org/officeDocument/2006/relationships/hyperlink" Target="https://www.electrive.com/2021/10/27/sono-still-hasnt-reached-a-production-agreement-with-nevs/" TargetMode="External"/><Relationship Id="rId279" Type="http://schemas.openxmlformats.org/officeDocument/2006/relationships/hyperlink" Target="https://catalonia.com/w/ev-motors-starts-production-of-ebro-brand-vehicles-at-its-factory-in-barcelona" TargetMode="External"/><Relationship Id="rId444" Type="http://schemas.openxmlformats.org/officeDocument/2006/relationships/hyperlink" Target="https://www.skoda-storyboard.com/en/press-releases/skoda-releases-the-first-silhouette-of-the-all-new-battery-electric-elroq/" TargetMode="External"/><Relationship Id="rId43" Type="http://schemas.openxmlformats.org/officeDocument/2006/relationships/hyperlink" Target="https://www.electrive.com/2024/03/19/bmw-also-builds-neue-klasse-in-regensburg/" TargetMode="External"/><Relationship Id="rId139" Type="http://schemas.openxmlformats.org/officeDocument/2006/relationships/hyperlink" Target="https://www.volvotrucks.com/en-en/news-stories/press-releases/2022/sep/volvo-trucks-starts-series-production-of-heavy-electric-trucks.html" TargetMode="External"/><Relationship Id="rId290" Type="http://schemas.openxmlformats.org/officeDocument/2006/relationships/hyperlink" Target="https://catalonia.com/w/chinese-company-chery-chooses-barcelona-for-its-first-electric-car-plant-in-europe" TargetMode="External"/><Relationship Id="rId304" Type="http://schemas.openxmlformats.org/officeDocument/2006/relationships/hyperlink" Target="https://www.courthousenews.com/poland-taps-coal-region-for-first-electric-car-plant/" TargetMode="External"/><Relationship Id="rId346" Type="http://schemas.openxmlformats.org/officeDocument/2006/relationships/hyperlink" Target="https://www.investinspain.org/content/icex-invest/en/noticias-main/2021/ford-valencia-plant.html" TargetMode="External"/><Relationship Id="rId388" Type="http://schemas.openxmlformats.org/officeDocument/2006/relationships/hyperlink" Target="https://www.evinfocus.com/rimac-completes-construction-of-new-manufacturing-base/" TargetMode="External"/><Relationship Id="rId85" Type="http://schemas.openxmlformats.org/officeDocument/2006/relationships/hyperlink" Target="https://www.silicon.co.uk/e-innovation/green-it/arrival-ev-administration-548775" TargetMode="External"/><Relationship Id="rId150" Type="http://schemas.openxmlformats.org/officeDocument/2006/relationships/hyperlink" Target="https://electrek.co/2018/01/29/mercedes-benz-electric-vehicle-production-global-battery-network/" TargetMode="External"/><Relationship Id="rId192" Type="http://schemas.openxmlformats.org/officeDocument/2006/relationships/hyperlink" Target="https://emerging-europe.com/business/fiat-chrysler-announces-major-ev-investment-in-polish-plant/" TargetMode="External"/><Relationship Id="rId206" Type="http://schemas.openxmlformats.org/officeDocument/2006/relationships/hyperlink" Target="https://www.electrive.com/2021/10/27/fiat-to-launch-two-new-electric-van-models/" TargetMode="External"/><Relationship Id="rId413" Type="http://schemas.openxmlformats.org/officeDocument/2006/relationships/hyperlink" Target="https://www.intellinews.com/slovakia-battling-romania-for-chinese-electric-carmaker-zhi-dou-s-plant-140569/" TargetMode="External"/><Relationship Id="rId248" Type="http://schemas.openxmlformats.org/officeDocument/2006/relationships/hyperlink" Target="https://electriccarsreport.com/2017/04/byd-group-invest-e10-million-electric-bus-assembly-site-france/" TargetMode="External"/><Relationship Id="rId12" Type="http://schemas.openxmlformats.org/officeDocument/2006/relationships/hyperlink" Target="https://www.electrive.com/2023/07/24/bmw-i5-rolls-off-production-line-in-dingolfing/?utm_source=chatgpt.com" TargetMode="External"/><Relationship Id="rId108" Type="http://schemas.openxmlformats.org/officeDocument/2006/relationships/hyperlink" Target="https://www.autoweek.com/news/green-cars/a40217054/vw-id-buzz-production-start-germany/" TargetMode="External"/><Relationship Id="rId315" Type="http://schemas.openxmlformats.org/officeDocument/2006/relationships/hyperlink" Target="https://astanatimes.com/2018/08/eurabus-to-open-electric-bus-manufacturing-plant-in-almaty/" TargetMode="External"/><Relationship Id="rId357" Type="http://schemas.openxmlformats.org/officeDocument/2006/relationships/hyperlink" Target="https://europe.nissannews.com/en-GB/releases/release-6480-nissan-to-build-leaf-electric-vehicle-in-sunderland" TargetMode="External"/><Relationship Id="rId54" Type="http://schemas.openxmlformats.org/officeDocument/2006/relationships/hyperlink" Target="https://www.bbc.com/news/business-48921455?utm_source=chatgpt.com" TargetMode="External"/><Relationship Id="rId96" Type="http://schemas.openxmlformats.org/officeDocument/2006/relationships/hyperlink" Target="https://www.greencarcongress.com/2018/11/20181115-volkswagen.html" TargetMode="External"/><Relationship Id="rId161" Type="http://schemas.openxmlformats.org/officeDocument/2006/relationships/hyperlink" Target="https://www.thesmartcityjournal.com/en/business/next-generation-esprinter-to-be-built-at-plant-in-ludwigsfelde" TargetMode="External"/><Relationship Id="rId217" Type="http://schemas.openxmlformats.org/officeDocument/2006/relationships/hyperlink" Target="https://www.electrive.com/2023/04/03/stellantis-will-build-evs-in-portugal/" TargetMode="External"/><Relationship Id="rId399" Type="http://schemas.openxmlformats.org/officeDocument/2006/relationships/hyperlink" Target="https://sonomotors.com/en/press/press-releases/sono-motors-to-produce-sion-in-sweden/" TargetMode="External"/><Relationship Id="rId259" Type="http://schemas.openxmlformats.org/officeDocument/2006/relationships/hyperlink" Target="https://apnews.com/article/chinas-byd-building-electric-vehicle-plant-hungary-4c4754f43703d061e1dc02516be0c14a" TargetMode="External"/><Relationship Id="rId424" Type="http://schemas.openxmlformats.org/officeDocument/2006/relationships/hyperlink" Target="https://hipa.hu/news/a-new-era-begins-at-the-mercedes-benz-factory-in-kecskemet/" TargetMode="External"/><Relationship Id="rId23" Type="http://schemas.openxmlformats.org/officeDocument/2006/relationships/hyperlink" Target="https://www.bmwgroup-werke.com/muenchen/en/news/pressemeldungen/neue-fahrzeugmontage.html" TargetMode="External"/><Relationship Id="rId119" Type="http://schemas.openxmlformats.org/officeDocument/2006/relationships/hyperlink" Target="https://www.tesla.com/giga-berlin" TargetMode="External"/><Relationship Id="rId270" Type="http://schemas.openxmlformats.org/officeDocument/2006/relationships/hyperlink" Target="https://newseu.cgtn.com/news/2025-02-06/BYD-factory-s-arrival-to-turbocharge-Hungarian-city-1AKDnxKNi6c/p.html" TargetMode="External"/><Relationship Id="rId326" Type="http://schemas.openxmlformats.org/officeDocument/2006/relationships/hyperlink" Target="https://www.goauto.com.au/news/ferrari/ferrari-outlines-its-electrification-strategy/2022-06-17/88171.html" TargetMode="External"/><Relationship Id="rId65" Type="http://schemas.openxmlformats.org/officeDocument/2006/relationships/hyperlink" Target="https://dteurope.com/business/bmw-to-build-factory-in-hungary/" TargetMode="External"/><Relationship Id="rId130" Type="http://schemas.openxmlformats.org/officeDocument/2006/relationships/hyperlink" Target="https://erticonetwork.com/volkswagen-successfully-transforms-zwickau-site-into-an-electric-vehicle-production-plant/" TargetMode="External"/><Relationship Id="rId368" Type="http://schemas.openxmlformats.org/officeDocument/2006/relationships/hyperlink" Target="https://techxplore.com/news/2023-11-nissan-invest-billion-ev-versions.html" TargetMode="External"/><Relationship Id="rId172" Type="http://schemas.openxmlformats.org/officeDocument/2006/relationships/hyperlink" Target="https://www.electrive.com/2019/07/19/hyundai-considers-manufacturing-kona-in-czech-republic/" TargetMode="External"/><Relationship Id="rId228" Type="http://schemas.openxmlformats.org/officeDocument/2006/relationships/hyperlink" Target="https://www.prnewswire.com/in/news-releases/automobili-pininfarina-to-invest-over-20m-in-pura-design-cooperation-for-luxury-and-performance-701386631.html" TargetMode="External"/><Relationship Id="rId435" Type="http://schemas.openxmlformats.org/officeDocument/2006/relationships/hyperlink" Target="https://www.investinspain.org/content/icex-invest/en/noticias-main/2021/stellantis-electric-cars.html" TargetMode="External"/><Relationship Id="rId281" Type="http://schemas.openxmlformats.org/officeDocument/2006/relationships/hyperlink" Target="https://english.news.cn/20241125/b1a67c0d3d2041b59daf394903a5ef4e/c.html" TargetMode="External"/><Relationship Id="rId337" Type="http://schemas.openxmlformats.org/officeDocument/2006/relationships/hyperlink" Target="https://media.ford.com/content/fordmedia/fna/us/en/news/2023/06/12/ford-opens-cologne-ev-center.html?utm_source=chatgpt.com" TargetMode="External"/><Relationship Id="rId34" Type="http://schemas.openxmlformats.org/officeDocument/2006/relationships/hyperlink" Target="https://www.press.bmwgroup.com/global/article/detail/T0439003EN/transformation-to-e-mobility:-bmw-group%E2%80%99s-munich-plant-to-produce-exclusively-all-electric-models-from-the-end-of-2027?language=en" TargetMode="External"/><Relationship Id="rId76" Type="http://schemas.openxmlformats.org/officeDocument/2006/relationships/hyperlink" Target="https://mobilityportal.eu/aehra-ev-brand-reveals-model-names/" TargetMode="External"/><Relationship Id="rId141" Type="http://schemas.openxmlformats.org/officeDocument/2006/relationships/hyperlink" Target="https://www.volvotrucks.com/en-en/news-stories/press-releases/2023/sep/volvo-starts-serial-production-of-electric-trucks-in-ghent.html" TargetMode="External"/><Relationship Id="rId379" Type="http://schemas.openxmlformats.org/officeDocument/2006/relationships/hyperlink" Target="https://www.renaultgroup.com/en/magazine/energy-and-motorization/twingo-electric-the-ultimate-electric-city-car" TargetMode="External"/><Relationship Id="rId7" Type="http://schemas.openxmlformats.org/officeDocument/2006/relationships/hyperlink" Target="https://www.press.bmwgroup.com/global/article/detail/T0336831EN/series-production-of-bmw-ix-gets-underway-at-plant-dingolfing?utm_source=chatgpt.com" TargetMode="External"/><Relationship Id="rId183" Type="http://schemas.openxmlformats.org/officeDocument/2006/relationships/hyperlink" Target="https://www.media.stellantis.com/uk-en/corporate-communications/press/stellantis-announces-proposed-plan-to-invest-50-million-to-strengthen-the-ellesmere-port-plant-as-its-uk-commercial-vehicle-manufacturing-hub" TargetMode="External"/><Relationship Id="rId239" Type="http://schemas.openxmlformats.org/officeDocument/2006/relationships/hyperlink" Target="https://www.easytrip.ie/irish-start-up-converting-classics-into-electric-supercars/" TargetMode="External"/><Relationship Id="rId390" Type="http://schemas.openxmlformats.org/officeDocument/2006/relationships/hyperlink" Target="https://www.forbes.com/sites/alistaircharlton/2021/04/12/ev-maker-rimac-announces-new-croatian-campus-complete-with-meadow-and-native-sheep/" TargetMode="External"/><Relationship Id="rId404" Type="http://schemas.openxmlformats.org/officeDocument/2006/relationships/hyperlink" Target="http://www.xinhuanet.com/english/2018-10/20/c_137545250.htm" TargetMode="External"/><Relationship Id="rId446" Type="http://schemas.openxmlformats.org/officeDocument/2006/relationships/comments" Target="../comments2.xml"/><Relationship Id="rId250" Type="http://schemas.openxmlformats.org/officeDocument/2006/relationships/hyperlink" Target="https://www.electrive.com/2021/11/08/byd-closes-up-shop-in-france/" TargetMode="External"/><Relationship Id="rId292" Type="http://schemas.openxmlformats.org/officeDocument/2006/relationships/hyperlink" Target="https://catalonia.com/w/chinese-company-chery-chooses-barcelona-for-its-first-electric-car-plant-in-europe" TargetMode="External"/><Relationship Id="rId306" Type="http://schemas.openxmlformats.org/officeDocument/2006/relationships/hyperlink" Target="https://www.slazag.pl/co-zamiast-izery-1-5-miliarda-euro-kosztowac-ma-fabryki-samochodow-elektrycznych-i-hybrydowych-w-jaworznie?utm_source=chatgpt.com" TargetMode="External"/><Relationship Id="rId45" Type="http://schemas.openxmlformats.org/officeDocument/2006/relationships/hyperlink" Target="https://www.press.bmwgroup.com/global/article/detail/T0293372EN/bmw-group-annual-report-2018?language=en" TargetMode="External"/><Relationship Id="rId87" Type="http://schemas.openxmlformats.org/officeDocument/2006/relationships/hyperlink" Target="https://www.gov.uk/government/news/aston-martin-announces-significant-wales-investment" TargetMode="External"/><Relationship Id="rId110" Type="http://schemas.openxmlformats.org/officeDocument/2006/relationships/hyperlink" Target="https://www.industryintel.com/automobile/news/vw-approves-new-2-billion-manufacturing-plant-in-wolfsburg-warmenau-germany-to-build-new-trinity-ev-with-plant-construction-beginning-in-2023-vehicle-production-to-start-in-2026-with-vw-aiming-for-production-time-of-10-hours-per-vehicle-157048035456" TargetMode="External"/><Relationship Id="rId348" Type="http://schemas.openxmlformats.org/officeDocument/2006/relationships/hyperlink" Target="https://cadenaser.com/comunitat-valenciana/2024/08/26/ford-almussafes-retoma-la-actividad-tras-las-vacaciones-en-pleno-ajuste-de-personal-radio-valencia/?utm_source=chatgpt.com" TargetMode="External"/><Relationship Id="rId152" Type="http://schemas.openxmlformats.org/officeDocument/2006/relationships/hyperlink" Target="https://www.engadget.com/2018-01-30-mercedes-ev-production-network.html" TargetMode="External"/><Relationship Id="rId194" Type="http://schemas.openxmlformats.org/officeDocument/2006/relationships/hyperlink" Target="https://notesfrompoland.com/2020/12/29/fiat-chrysler-to-invest-e2-billion-in-polish-car-factory/" TargetMode="External"/><Relationship Id="rId208" Type="http://schemas.openxmlformats.org/officeDocument/2006/relationships/hyperlink" Target="https://www.stellantis.com/en/news/press-releases/2024/january/stellantis-pro-one-expands-existing-hydrogen-fuel-cell-offer-with-in-house-production-starting-on-mid-size-and-large-vans-in-europe" TargetMode="External"/><Relationship Id="rId415" Type="http://schemas.openxmlformats.org/officeDocument/2006/relationships/hyperlink" Target="https://www.electrive.com/2018/04/26/zhi-dou-looking-in-europe-for-new-manufacturing-location/" TargetMode="External"/><Relationship Id="rId261" Type="http://schemas.openxmlformats.org/officeDocument/2006/relationships/hyperlink" Target="https://cepa.org/article/xi-and-china-electric-cars-drive-into-hungary/" TargetMode="External"/><Relationship Id="rId14" Type="http://schemas.openxmlformats.org/officeDocument/2006/relationships/hyperlink" Target="https://www.electrive.com/2023/07/24/bmw-i5-rolls-off-production-line-in-dingolfing/?utm_source=chatgpt.com" TargetMode="External"/><Relationship Id="rId56" Type="http://schemas.openxmlformats.org/officeDocument/2006/relationships/hyperlink" Target="https://www.theengineer.co.uk/content/news/bmw-investing-over-600m-into-oxford-and-swindon-factories/" TargetMode="External"/><Relationship Id="rId317" Type="http://schemas.openxmlformats.org/officeDocument/2006/relationships/hyperlink" Target="https://astanatimes.com/2018/08/eurabus-to-open-electric-bus-manufacturing-plant-in-almaty/" TargetMode="External"/><Relationship Id="rId359" Type="http://schemas.openxmlformats.org/officeDocument/2006/relationships/hyperlink" Target="https://www.reuters.com/business/autos-transportation/nissan-invest-14-bln-build-two-new-ev-models-britain-2023-11-24/" TargetMode="External"/><Relationship Id="rId98" Type="http://schemas.openxmlformats.org/officeDocument/2006/relationships/hyperlink" Target="https://www.volkswagen-newsroom.com/en/press-releases/volkswagens-global-production-network-for-electric-vehicles-grows-with-the-launch-of-a-second-german-site-in-emden-7976" TargetMode="External"/><Relationship Id="rId121" Type="http://schemas.openxmlformats.org/officeDocument/2006/relationships/hyperlink" Target="https://www.cnbc.com/2022/03/22/gigafactory-berlin-tesla-ceo-elon-musk-opens-electric-vehicle-plant.html" TargetMode="External"/><Relationship Id="rId163" Type="http://schemas.openxmlformats.org/officeDocument/2006/relationships/hyperlink" Target="https://www.espaciofurgo.com/en/mercedes-invertira-1-230-millones-en-vitoria-para-fabricar-furgonetas-electricas/" TargetMode="External"/><Relationship Id="rId219" Type="http://schemas.openxmlformats.org/officeDocument/2006/relationships/hyperlink" Target="https://www.macaubusiness.com/portugal-stellantis-plant-moves-over-to-100-electric-vehicles/" TargetMode="External"/><Relationship Id="rId370" Type="http://schemas.openxmlformats.org/officeDocument/2006/relationships/hyperlink" Target="https://www.electrive.com/2024/03/01/nissan-leaf-production-draws-to-a-close-in-sunderland/" TargetMode="External"/><Relationship Id="rId426" Type="http://schemas.openxmlformats.org/officeDocument/2006/relationships/hyperlink" Target="https://group.mercedes-benz.com/unternehmen/standorte/produktionsnetzwerk-duesseldorf.html" TargetMode="External"/><Relationship Id="rId230" Type="http://schemas.openxmlformats.org/officeDocument/2006/relationships/hyperlink" Target="https://www.prnewswire.com/in/news-releases/automobili-pininfarina-to-invest-over-20m-in-pura-design-cooperation-for-luxury-and-performance-701386631.html" TargetMode="External"/><Relationship Id="rId25" Type="http://schemas.openxmlformats.org/officeDocument/2006/relationships/hyperlink" Target="https://insideevs.com/news/542578/bmw-i4-entered-series-production/" TargetMode="External"/><Relationship Id="rId67" Type="http://schemas.openxmlformats.org/officeDocument/2006/relationships/hyperlink" Target="https://hungarytoday.hu/construction-of-debrecen-bmw-group-plant-in-full-swing/" TargetMode="External"/><Relationship Id="rId272" Type="http://schemas.openxmlformats.org/officeDocument/2006/relationships/hyperlink" Target="https://www.automotiveev.com/e-volution-takes-over-operations-of-insolvent-nob-manufacturing-gmbh/" TargetMode="External"/><Relationship Id="rId328" Type="http://schemas.openxmlformats.org/officeDocument/2006/relationships/hyperlink" Target="https://www.bochexotics.com/blog/2022/june/29/ferrari-is-going-electric-in-2025.htm" TargetMode="External"/><Relationship Id="rId132" Type="http://schemas.openxmlformats.org/officeDocument/2006/relationships/hyperlink" Target="https://www.skoda-auto.com/_doc/b6a68d8b-0ec2-4cd5-b357-36587e77bf6d" TargetMode="External"/><Relationship Id="rId174" Type="http://schemas.openxmlformats.org/officeDocument/2006/relationships/hyperlink" Target="https://www.kedglobal.com/electric-vehicles/newsView/ked202502270003" TargetMode="External"/><Relationship Id="rId381" Type="http://schemas.openxmlformats.org/officeDocument/2006/relationships/hyperlink" Target="https://www.autoexpress.co.uk/renault/twingo/108878/new-2020-electric-renault-twingo-ze-revealed" TargetMode="External"/><Relationship Id="rId241" Type="http://schemas.openxmlformats.org/officeDocument/2006/relationships/hyperlink" Target="https://www.studioava.com/ava-electrifi" TargetMode="External"/><Relationship Id="rId437" Type="http://schemas.openxmlformats.org/officeDocument/2006/relationships/hyperlink" Target="https://www.automotivelogistics.media/tesla-now-in-production-at-tilburg-for-european-customers/13852.article" TargetMode="External"/><Relationship Id="rId36" Type="http://schemas.openxmlformats.org/officeDocument/2006/relationships/hyperlink" Target="https://www.bmwgroup.com/content/dam/grpw/websites/bmwgroup_com/ir/downloads/en/2025/bericht/BMW-Group-Report-2024-en.pdf" TargetMode="External"/><Relationship Id="rId283" Type="http://schemas.openxmlformats.org/officeDocument/2006/relationships/hyperlink" Target="https://english.news.cn/20240913/4ad58c67f4304b4aa650f8b0ebf2b210/c.html" TargetMode="External"/><Relationship Id="rId339" Type="http://schemas.openxmlformats.org/officeDocument/2006/relationships/hyperlink" Target="https://media.ford.com/content/fordmedia/feu/en/news/2021/08/18/ford-starts-the-redesign-of-its-niehl-assembly-plant-to-create-t.html?utm_source=chatgpt.com" TargetMode="External"/><Relationship Id="rId78" Type="http://schemas.openxmlformats.org/officeDocument/2006/relationships/hyperlink" Target="https://www.electrichybridvehicletechnology.com/news/italian-ev-startup-aehra-announces-its-first-two-ultra-premium-evs.html" TargetMode="External"/><Relationship Id="rId101" Type="http://schemas.openxmlformats.org/officeDocument/2006/relationships/hyperlink" Target="https://www.volkswagen-newsroom.com/en/volkswagen-ag-emden-plant-5913" TargetMode="External"/><Relationship Id="rId143" Type="http://schemas.openxmlformats.org/officeDocument/2006/relationships/hyperlink" Target="https://www.media.volvocars.com/global/en-gb/media/pressreleases/302778/volvo-cars-gears-up-for-long-term-sustainable-growth-with-new-slovakia-electric-car-manufacturing-pl-5" TargetMode="External"/><Relationship Id="rId185" Type="http://schemas.openxmlformats.org/officeDocument/2006/relationships/hyperlink" Target="https://www.media.stellantis.com/em-en/e-mobility/press/fca-s-mirafiori-plant-turns-80-work-begins-on-new-assembly-line-for-the-fiat-500-electric" TargetMode="External"/><Relationship Id="rId350" Type="http://schemas.openxmlformats.org/officeDocument/2006/relationships/hyperlink" Target="https://fordauthority.com/2024/05/ford-valencia-assembly-to-build-300k-vehicles-per-year/" TargetMode="External"/><Relationship Id="rId406" Type="http://schemas.openxmlformats.org/officeDocument/2006/relationships/hyperlink" Target="https://www.electrive.com/2018/10/22/thunder-power-moves-into-belgian-factory/" TargetMode="External"/><Relationship Id="rId9" Type="http://schemas.openxmlformats.org/officeDocument/2006/relationships/hyperlink" Target="https://theevreport.com/e-mobility-milestone-at-bmw-dingolfing" TargetMode="External"/><Relationship Id="rId210" Type="http://schemas.openxmlformats.org/officeDocument/2006/relationships/hyperlink" Target="https://www.carscoops.com/2023/06/stellantis-spending-176-million-to-get-french-factory-ready-for-electric-suv/" TargetMode="External"/><Relationship Id="rId392" Type="http://schemas.openxmlformats.org/officeDocument/2006/relationships/hyperlink" Target="https://www.rimac-newsroom.com/press-releases/rimac-group/rimac-campus-phase-one-is-complete-with-production-already-underway" TargetMode="External"/><Relationship Id="rId252" Type="http://schemas.openxmlformats.org/officeDocument/2006/relationships/hyperlink" Target="https://www.bydeurope.com/article/225" TargetMode="External"/><Relationship Id="rId294" Type="http://schemas.openxmlformats.org/officeDocument/2006/relationships/hyperlink" Target="https://www.moveelectric.com/e-cars/electricbrands-build-isetta-micro-electric-car" TargetMode="External"/><Relationship Id="rId308" Type="http://schemas.openxmlformats.org/officeDocument/2006/relationships/hyperlink" Target="https://ceenergynews.com/transport/polands-first-ev-company-izera-selects-contractor-for-factory-construction/" TargetMode="External"/><Relationship Id="rId47" Type="http://schemas.openxmlformats.org/officeDocument/2006/relationships/hyperlink" Target="https://www.press.bmwgroup.com/global/article/detail/T0145644EN/a-new-era-dawns:-bmw-group-begins-series-production-of-the-bmw-i3-electric-car-in-leipzig-/-industrial-scale-manufacture-of-cfrp-makes-its-debut-in-the-car-industry-/-commitment-to-a-sustainable-production-process?language=en" TargetMode="External"/><Relationship Id="rId89" Type="http://schemas.openxmlformats.org/officeDocument/2006/relationships/hyperlink" Target="https://media.astonmartin.com/aston-martin-st-athan-confirmed-as-home-of-electrification/" TargetMode="External"/><Relationship Id="rId112" Type="http://schemas.openxmlformats.org/officeDocument/2006/relationships/hyperlink" Target="https://www.teslarati.com/volkswagen-ev-production-delay/" TargetMode="External"/><Relationship Id="rId154" Type="http://schemas.openxmlformats.org/officeDocument/2006/relationships/hyperlink" Target="https://www.mercedesbenzofwashington.com/production-of-mercedes-benz-evs-expands-in-bremen/" TargetMode="External"/><Relationship Id="rId361" Type="http://schemas.openxmlformats.org/officeDocument/2006/relationships/hyperlink" Target="https://www.electrive.com/2022/12/12/uk-envision-aesc-lays-foundation-for-sunderland-gigafactory/" TargetMode="External"/><Relationship Id="rId196" Type="http://schemas.openxmlformats.org/officeDocument/2006/relationships/hyperlink" Target="https://www.media.stellantis.com/em-en/jeep/press/stellantis-plant-in-tychy-starts-production-of-all-new-jeep-avenger-winner-of-prestigious-european-car-of-the-year-2023-award" TargetMode="External"/><Relationship Id="rId417" Type="http://schemas.openxmlformats.org/officeDocument/2006/relationships/hyperlink" Target="https://www.electrive.com/2018/04/26/zhi-dou-looking-in-europe-for-new-manufacturing-location/" TargetMode="External"/><Relationship Id="rId16" Type="http://schemas.openxmlformats.org/officeDocument/2006/relationships/hyperlink" Target="https://www.evspecifications.com/en/news/cfd58db" TargetMode="External"/><Relationship Id="rId221" Type="http://schemas.openxmlformats.org/officeDocument/2006/relationships/hyperlink" Target="https://autotechinsight.ihsmarkit.com/news/5276793/stellantis-commences-mass-production-of-evs-at-mangualde-plant-in-portugal" TargetMode="External"/><Relationship Id="rId263" Type="http://schemas.openxmlformats.org/officeDocument/2006/relationships/hyperlink" Target="https://newseu.cgtn.com/news/2025-02-06/BYD-factory-s-arrival-to-turbocharge-Hungarian-city-1AKDnxKNi6c/p.html" TargetMode="External"/><Relationship Id="rId319" Type="http://schemas.openxmlformats.org/officeDocument/2006/relationships/hyperlink" Target="https://astanatimes.com/2018/08/eurabus-to-open-electric-bus-manufacturing-plant-in-almaty/" TargetMode="External"/><Relationship Id="rId58" Type="http://schemas.openxmlformats.org/officeDocument/2006/relationships/hyperlink" Target="https://www.automotivedive.com/news/bmw-mini-EVs-invests-750m-Oxford-UK-factory/693380/" TargetMode="External"/><Relationship Id="rId123" Type="http://schemas.openxmlformats.org/officeDocument/2006/relationships/hyperlink" Target="https://www.carscoops.com/2018/11/vw-turn-zwickau-plant-europes-biggest-ev-factory/" TargetMode="External"/><Relationship Id="rId330" Type="http://schemas.openxmlformats.org/officeDocument/2006/relationships/hyperlink" Target="https://www.designboom.com/architecture/mario-cucinella-architects-ferrari-e-building-hypercar-maranello-italy-interview-06-21-2024/" TargetMode="External"/><Relationship Id="rId165" Type="http://schemas.openxmlformats.org/officeDocument/2006/relationships/hyperlink" Target="https://www.thesmartcityjournal.com/en/business/next-generation-esprinter-to-be-built-at-plant-in-ludwigsfelde" TargetMode="External"/><Relationship Id="rId372" Type="http://schemas.openxmlformats.org/officeDocument/2006/relationships/hyperlink" Target="https://www.nissan-global.com/EN/IR/TSE/ASSETS/2021/PDF/20210701_ev36zero_E.pdf" TargetMode="External"/><Relationship Id="rId428" Type="http://schemas.openxmlformats.org/officeDocument/2006/relationships/hyperlink" Target="https://www.beev.co/en/blog/electric-cars/voiture-electrique-a-moins-de-20-000-la-future-renault-twingo-legend/" TargetMode="External"/><Relationship Id="rId232" Type="http://schemas.openxmlformats.org/officeDocument/2006/relationships/hyperlink" Target="https://www.theguardian.com/business/2022/jan/26/bentley-to-build-its-first-fully-electric-car-at-crewe-factory" TargetMode="External"/><Relationship Id="rId274" Type="http://schemas.openxmlformats.org/officeDocument/2006/relationships/hyperlink" Target="https://catalonia.com/w/chinese-company-chery-chooses-barcelona-for-its-first-electric-car-plant-in-europe" TargetMode="External"/><Relationship Id="rId27" Type="http://schemas.openxmlformats.org/officeDocument/2006/relationships/hyperlink" Target="https://www.bmwgroup-werke.com/muenchen/en/news/pressemeldungen/neue-fahrzeugmontage.html" TargetMode="External"/><Relationship Id="rId69" Type="http://schemas.openxmlformats.org/officeDocument/2006/relationships/hyperlink" Target="https://www.bmwgroup.jobs/hu/en/about-us/news/popup-ceremony.html" TargetMode="External"/><Relationship Id="rId134" Type="http://schemas.openxmlformats.org/officeDocument/2006/relationships/hyperlink" Target="https://www.electrive.com/2025/01/22/skoda-launches-mass-production-of-the-elroq/" TargetMode="External"/><Relationship Id="rId80" Type="http://schemas.openxmlformats.org/officeDocument/2006/relationships/hyperlink" Target="https://www.prnewswire.com/in/news-releases/aehra-italys-first-pure-ev-brand-reveals-model-names-and-funding-plans-302215477.html" TargetMode="External"/><Relationship Id="rId176" Type="http://schemas.openxmlformats.org/officeDocument/2006/relationships/hyperlink" Target="https://www.zemo.org.uk/news-events/news,stellantis-announces-major-investment-in-electric-van-manufacture-in-ellesm_4257.htm" TargetMode="External"/><Relationship Id="rId341" Type="http://schemas.openxmlformats.org/officeDocument/2006/relationships/hyperlink" Target="https://media.ford.com/content/fordmedia/feu/de/en/news/2024/10/14/new-electric-ford-capri-is-on-its-way-to-customers.html" TargetMode="External"/><Relationship Id="rId383" Type="http://schemas.openxmlformats.org/officeDocument/2006/relationships/hyperlink" Target="https://www.forbes.com/sites/alistaircharlton/2021/04/12/ev-maker-rimac-announces-new-croatian-campus-complete-with-meadow-and-native-sheep/" TargetMode="External"/><Relationship Id="rId439" Type="http://schemas.openxmlformats.org/officeDocument/2006/relationships/hyperlink" Target="https://www.brusselstimes.com/belgium/1502544/volvo-car-ghent-almost-ready-to-produce-the-ex30-electric-vehicle?utm_term=Autofeed&amp;utm_medium=Social&amp;utm_source=Facebook" TargetMode="External"/><Relationship Id="rId201"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243" Type="http://schemas.openxmlformats.org/officeDocument/2006/relationships/hyperlink" Target="https://www.irishtimes.com/business/innovation/forget-delorean-ireland-could-be-an-electric-car-making-hub-1.4505412" TargetMode="External"/><Relationship Id="rId285" Type="http://schemas.openxmlformats.org/officeDocument/2006/relationships/hyperlink" Target="https://catalonia.com/w/chinese-company-chery-chooses-barcelona-for-its-first-electric-car-plant-in-europe" TargetMode="External"/><Relationship Id="rId38" Type="http://schemas.openxmlformats.org/officeDocument/2006/relationships/hyperlink" Target="https://www.automotivemanufacturingsolutions.com/evs/bmw-groups-leipzig-plant-prepares-production-of-electric-mini-countryman/43971.article" TargetMode="External"/><Relationship Id="rId103" Type="http://schemas.openxmlformats.org/officeDocument/2006/relationships/hyperlink" Target="https://www.electrive.com/2024/03/04/vw-pauses-ev-production-in-emden-due-to-bottleneck/" TargetMode="External"/><Relationship Id="rId310" Type="http://schemas.openxmlformats.org/officeDocument/2006/relationships/hyperlink" Target="https://www.marklines.com/en/news/305062" TargetMode="External"/><Relationship Id="rId91" Type="http://schemas.openxmlformats.org/officeDocument/2006/relationships/hyperlink" Target="https://www.astonmartin.com/en/our-world/news/2019/04/30/production-ready-rapide-e-given-world-debut-at-auto-shanghai" TargetMode="External"/><Relationship Id="rId145" Type="http://schemas.openxmlformats.org/officeDocument/2006/relationships/hyperlink" Target="https://www.media.volvocars.com/global/en-gb/media/pressreleases/302778/volvo-cars-gears-up-for-long-term-sustainable-growth-with-new-slovakia-electric-car-manufacturing-pl-5" TargetMode="External"/><Relationship Id="rId187" Type="http://schemas.openxmlformats.org/officeDocument/2006/relationships/hyperlink" Target="https://www.media.stellantis.com/em-en/e-mobility/press/fca-s-mirafiori-plant-turns-80-work-begins-on-new-assembly-line-for-the-fiat-500-electric" TargetMode="External"/><Relationship Id="rId352" Type="http://schemas.openxmlformats.org/officeDocument/2006/relationships/hyperlink" Target="https://fordauthority.com/2022/06/ford-valencia-assembly-plant-will-produce-next-gen-electric-vehicles/" TargetMode="External"/><Relationship Id="rId394" Type="http://schemas.openxmlformats.org/officeDocument/2006/relationships/hyperlink" Target="https://www.greencarcongress.com/2023/02/20230226-seat.html" TargetMode="External"/><Relationship Id="rId408" Type="http://schemas.openxmlformats.org/officeDocument/2006/relationships/hyperlink" Target="https://techcrunch.com/2024/09/06/public-ev-startup-with-an-indicted-ceo-is-looking-to-raise-an-additional-100-million/?utm_source=chatgpt.com" TargetMode="External"/><Relationship Id="rId212" Type="http://schemas.openxmlformats.org/officeDocument/2006/relationships/hyperlink" Target="https://www.electrive.com/2023/06/06/stellantis-gears-up-rennes-factory-for-suv-production/" TargetMode="External"/><Relationship Id="rId254" Type="http://schemas.openxmlformats.org/officeDocument/2006/relationships/hyperlink" Target="https://www.bydeurope.com/article/225" TargetMode="External"/><Relationship Id="rId49" Type="http://schemas.openxmlformats.org/officeDocument/2006/relationships/hyperlink" Target="https://www.bmwgroup-werke.com/content/dam/grpw/websites/bmwgroup-werke_com/dingolfing/PR_2107_Plant%20Profile_BMW_DGF_EN.pdf" TargetMode="External"/><Relationship Id="rId114" Type="http://schemas.openxmlformats.org/officeDocument/2006/relationships/hyperlink" Target="https://www.carscoops.com/2023/09/vw-cancels-trinity-factory-moves-tesla-fighter-to-zwickau-confirms-2026-sub-e20k-ev/" TargetMode="External"/><Relationship Id="rId296" Type="http://schemas.openxmlformats.org/officeDocument/2006/relationships/hyperlink" Target="https://www.moveelectric.com/e-cars/electricbrands-build-isetta-micro-electric-car" TargetMode="External"/><Relationship Id="rId60" Type="http://schemas.openxmlformats.org/officeDocument/2006/relationships/hyperlink" Target="https://insideevs.com/news/742257/bmw-mini-autonomous-driving-factory/" TargetMode="External"/><Relationship Id="rId156" Type="http://schemas.openxmlformats.org/officeDocument/2006/relationships/hyperlink" Target="https://electrek.co/2021/09/05/mercedes-benz-eqe-electric-sedan-400-mile-range/" TargetMode="External"/><Relationship Id="rId198" Type="http://schemas.openxmlformats.org/officeDocument/2006/relationships/hyperlink" Target="https://www.essential-business.pt/2024/07/01/stellantis-portugal-unveils-new-electric-vehicles/" TargetMode="External"/><Relationship Id="rId321" Type="http://schemas.openxmlformats.org/officeDocument/2006/relationships/hyperlink" Target="https://www.electrive.com/2018/09/25/kazakhstan-eurabus-opens-electric-bus-facility/" TargetMode="External"/><Relationship Id="rId363" Type="http://schemas.openxmlformats.org/officeDocument/2006/relationships/hyperlink" Target="https://techxplore.com/news/2023-11-nissan-invest-billion-ev-versions.html" TargetMode="External"/><Relationship Id="rId419" Type="http://schemas.openxmlformats.org/officeDocument/2006/relationships/hyperlink" Target="https://www.electrive.com/2022/02/08/volvo-prepares-to-invest-around-e1-billion-in-torslanda-plant/" TargetMode="External"/><Relationship Id="rId223" Type="http://schemas.openxmlformats.org/officeDocument/2006/relationships/hyperlink" Target="https://www.fleetnews.co.uk/news/stellantis-to-close-luton-plant-putting-1-000-plus-jobs-at-risk" TargetMode="External"/><Relationship Id="rId430" Type="http://schemas.openxmlformats.org/officeDocument/2006/relationships/hyperlink" Target="https://www.seat.com/company/news/company/annual-press-conference" TargetMode="External"/><Relationship Id="rId18" Type="http://schemas.openxmlformats.org/officeDocument/2006/relationships/hyperlink" Target="https://www.electrichybridvehicletechnology.com/news/bmw-begins-production-of-new-hybrid-m5-at-dingolfing-plant.html" TargetMode="External"/><Relationship Id="rId39" Type="http://schemas.openxmlformats.org/officeDocument/2006/relationships/hyperlink" Target="https://www.bmwgroup-werke.com/leipzig/en/news/EoP_BMW_i3.html" TargetMode="External"/><Relationship Id="rId265" Type="http://schemas.openxmlformats.org/officeDocument/2006/relationships/hyperlink" Target="https://www.reuters.com/business/autos-transportation/new-byd-bmw-car-plants-hungary-start-production-h2-2025-2024-11-14/" TargetMode="External"/><Relationship Id="rId286" Type="http://schemas.openxmlformats.org/officeDocument/2006/relationships/hyperlink" Target="https://catalonia.com/w/chinese-company-chery-chooses-barcelona-for-its-first-electric-car-plant-in-europe" TargetMode="External"/><Relationship Id="rId50" Type="http://schemas.openxmlformats.org/officeDocument/2006/relationships/hyperlink" Target="https://www.press.bmwgroup.com/global/article/detail/T0293372EN/bmw-group-annual-report-2018?language=en" TargetMode="External"/><Relationship Id="rId104" Type="http://schemas.openxmlformats.org/officeDocument/2006/relationships/hyperlink" Target="https://www.electrive.com/2024/08/26/vw-probably-wants-to-increase-ev-production-in-emden/" TargetMode="External"/><Relationship Id="rId125" Type="http://schemas.openxmlformats.org/officeDocument/2006/relationships/hyperlink" Target="https://www.carscoops.com/2018/11/vw-turn-zwickau-plant-europes-biggest-ev-factory/" TargetMode="External"/><Relationship Id="rId146" Type="http://schemas.openxmlformats.org/officeDocument/2006/relationships/hyperlink" Target="https://www.media.volvocars.com/global/en-gb/media/pressreleases/302778/volvo-cars-gears-up-for-long-term-sustainable-growth-with-new-slovakia-electric-car-manufacturing-pl-5" TargetMode="External"/><Relationship Id="rId167" Type="http://schemas.openxmlformats.org/officeDocument/2006/relationships/hyperlink" Target="https://hungarytoday.hu/new-mercedes-plant-to-start-production-by-the-end-of-next-year/" TargetMode="External"/><Relationship Id="rId188" Type="http://schemas.openxmlformats.org/officeDocument/2006/relationships/hyperlink" Target="https://www.hagerty.com/media/news/new-fiat-500-goes-all-electric/" TargetMode="External"/><Relationship Id="rId311" Type="http://schemas.openxmlformats.org/officeDocument/2006/relationships/hyperlink" Target="https://polandweekly.com/2024/07/03/construction-permit-for-izera/" TargetMode="External"/><Relationship Id="rId332" Type="http://schemas.openxmlformats.org/officeDocument/2006/relationships/hyperlink" Target="https://www.ferrari.com/en-EN/corporate/articles/inauguration-of-the-ferrari-e-building-in-the-presence-of-the-president-of-the-italian-republic-corporate" TargetMode="External"/><Relationship Id="rId353" Type="http://schemas.openxmlformats.org/officeDocument/2006/relationships/hyperlink" Target="https://www.electrive.com/2018/05/17/evs-to-be-made-in-croatia-by-green-tech-group/" TargetMode="External"/><Relationship Id="rId374" Type="http://schemas.openxmlformats.org/officeDocument/2006/relationships/hyperlink" Target="https://www.autonews.com/automakers/renaults-low-cost-electric-twingo-gets-2026-production-start-date/" TargetMode="External"/><Relationship Id="rId395" Type="http://schemas.openxmlformats.org/officeDocument/2006/relationships/hyperlink" Target="https://www.greencarcongress.com/2023/02/20230226-seat.html" TargetMode="External"/><Relationship Id="rId409" Type="http://schemas.openxmlformats.org/officeDocument/2006/relationships/hyperlink" Target="https://www.gardnerweb.com/news/chinese-partsmaker-plan-ev-factory-in-germany" TargetMode="External"/><Relationship Id="rId71" Type="http://schemas.openxmlformats.org/officeDocument/2006/relationships/hyperlink" Target="https://theevreport.com/bmw-accelerates-neue-klasse-test-production" TargetMode="External"/><Relationship Id="rId92" Type="http://schemas.openxmlformats.org/officeDocument/2006/relationships/hyperlink" Target="https://www.volkswagen-group.com/en/publications/more/audi-ag-annual-and-sustainability-report-2024-2950" TargetMode="External"/><Relationship Id="rId213" Type="http://schemas.openxmlformats.org/officeDocument/2006/relationships/hyperlink" Target="https://www.electrive.com/2024/10/30/ds-3-e-tense-will-probably-released-as-an-electric-sedan/" TargetMode="External"/><Relationship Id="rId234" Type="http://schemas.openxmlformats.org/officeDocument/2006/relationships/hyperlink" Target="https://www.autovision-news.com/electrification/bentley-ev-dream-factory/" TargetMode="External"/><Relationship Id="rId420" Type="http://schemas.openxmlformats.org/officeDocument/2006/relationships/hyperlink" Target="https://www.volkswagen-group.com/en/publications/more/audi-ag-annual-and-sustainability-report-2024-2950" TargetMode="External"/><Relationship Id="rId2" Type="http://schemas.openxmlformats.org/officeDocument/2006/relationships/hyperlink" Target="https://www.press.bmwgroup.com/usa/article/detail/T0320510EN_US/the-new-bmw-ix-design?utm_source=chatgpt.com" TargetMode="External"/><Relationship Id="rId29" Type="http://schemas.openxmlformats.org/officeDocument/2006/relationships/hyperlink" Target="https://www.electrive.com/2020/11/19/bmw-puts-400-million-euros-into-munich-plant/" TargetMode="External"/><Relationship Id="rId255" Type="http://schemas.openxmlformats.org/officeDocument/2006/relationships/hyperlink" Target="https://www.bydeurope.com/article/225" TargetMode="External"/><Relationship Id="rId276" Type="http://schemas.openxmlformats.org/officeDocument/2006/relationships/hyperlink" Target="https://catalonia.com/w/chinese-company-chery-chooses-barcelona-for-its-first-electric-car-plant-in-europe" TargetMode="External"/><Relationship Id="rId297" Type="http://schemas.openxmlformats.org/officeDocument/2006/relationships/hyperlink" Target="https://www.electrive.com/2022/08/11/isetta-style-convertible-coming-in-as-evetta-openair/" TargetMode="External"/><Relationship Id="rId441" Type="http://schemas.openxmlformats.org/officeDocument/2006/relationships/hyperlink" Target="https://www.investmentmonitor.ai/news/jlr-invests-500m-to-expand-its-ev-factory-in-halewood/" TargetMode="External"/><Relationship Id="rId40" Type="http://schemas.openxmlformats.org/officeDocument/2006/relationships/hyperlink" Target="https://www.press.bmwgroup.com/global/article/detail/T0405526EN/start-of-bmw-ix1-production-in-regensburg-ups-the-pace:-by-2024-one-in-three-bmws-from-bavarian-plants-will-be-electric?language=en" TargetMode="External"/><Relationship Id="rId115" Type="http://schemas.openxmlformats.org/officeDocument/2006/relationships/hyperlink" Target="https://abcnews.go.com/Business/elon-musk-announces-teslas-european-gigafactory-berlin/story?id=66974080" TargetMode="External"/><Relationship Id="rId136" Type="http://schemas.openxmlformats.org/officeDocument/2006/relationships/hyperlink" Target="https://www.skoda-storyboard.com/en/press-releases/skoda-auto-invests-32-million-euros-in-enyaq-iv-production-line-at-its-mlada-boleslav-plant/" TargetMode="External"/><Relationship Id="rId157" Type="http://schemas.openxmlformats.org/officeDocument/2006/relationships/hyperlink" Target="https://ceenergynews.com/transport/mercedes-benz-to-invest-e1bn-in-hungarian-plant-preparing-for-electric-future/" TargetMode="External"/><Relationship Id="rId178" Type="http://schemas.openxmlformats.org/officeDocument/2006/relationships/hyperlink" Target="https://www.stellantis.com/en/news/press-releases/2021/july/ellesmere-port-will-support-sustainable-mobility-through-the-production-of-an-all-electric-vehicle-starting-in-2022" TargetMode="External"/><Relationship Id="rId301" Type="http://schemas.openxmlformats.org/officeDocument/2006/relationships/hyperlink" Target="https://www.electrive.com/2022/09/04/ralf-haller-now-ceo-of-electricbrands-xbus/" TargetMode="External"/><Relationship Id="rId322" Type="http://schemas.openxmlformats.org/officeDocument/2006/relationships/hyperlink" Target="https://www.electrive.com/2017/11/09/eurabus-bet-bmz-batteries/" TargetMode="External"/><Relationship Id="rId343" Type="http://schemas.openxmlformats.org/officeDocument/2006/relationships/hyperlink" Target="https://media.ford.com/content/fordmedia/feu/en/news/2020/01/16/Valencia.html" TargetMode="External"/><Relationship Id="rId364" Type="http://schemas.openxmlformats.org/officeDocument/2006/relationships/hyperlink" Target="https://edition.cnn.com/2023/11/24/business/nissan-uk-ev-investment/index.html" TargetMode="External"/><Relationship Id="rId61" Type="http://schemas.openxmlformats.org/officeDocument/2006/relationships/hyperlink" Target="https://www.autoevolution.com/news/mini-oxford-plant-delays-electric-vehicle-production-over-multiple-uncertainties-247540.html" TargetMode="External"/><Relationship Id="rId82" Type="http://schemas.openxmlformats.org/officeDocument/2006/relationships/hyperlink" Target="https://thebusinessmagazine.co.uk/companies/electric-vehicle-company-expands-again-at-bicester/" TargetMode="External"/><Relationship Id="rId199"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203"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385" Type="http://schemas.openxmlformats.org/officeDocument/2006/relationships/hyperlink" Target="https://www.rimac-automobili.com/" TargetMode="External"/><Relationship Id="rId19" Type="http://schemas.openxmlformats.org/officeDocument/2006/relationships/hyperlink" Target="https://www.bmwblog.com/2024/11/04/bmw-3-series-production-moving-dingolfing-report/" TargetMode="External"/><Relationship Id="rId224" Type="http://schemas.openxmlformats.org/officeDocument/2006/relationships/hyperlink" Target="https://www.electrive.com/2025/02/07/stellantis-plans-to-close-uk-plant-in-luton-by-the-middle-of-the-year/" TargetMode="External"/><Relationship Id="rId245" Type="http://schemas.openxmlformats.org/officeDocument/2006/relationships/hyperlink" Target="https://www.seattleeva.org/wp/byd-to-invest-e10-million-in-an-electric-bus-assembly-site-in-france/" TargetMode="External"/><Relationship Id="rId266" Type="http://schemas.openxmlformats.org/officeDocument/2006/relationships/hyperlink" Target="https://cepa.org/article/xi-and-china-electric-cars-drive-into-hungary/" TargetMode="External"/><Relationship Id="rId287" Type="http://schemas.openxmlformats.org/officeDocument/2006/relationships/hyperlink" Target="https://catalonia.com/w/chinese-company-chery-chooses-barcelona-for-its-first-electric-car-plant-in-europe" TargetMode="External"/><Relationship Id="rId410" Type="http://schemas.openxmlformats.org/officeDocument/2006/relationships/hyperlink" Target="https://www.gardnerweb.com/news/chinese-partsmaker-plan-ev-factory-in-germany" TargetMode="External"/><Relationship Id="rId431" Type="http://schemas.openxmlformats.org/officeDocument/2006/relationships/hyperlink" Target="https://www.stellantis-slovakia.sk/o-nas/" TargetMode="External"/><Relationship Id="rId30" Type="http://schemas.openxmlformats.org/officeDocument/2006/relationships/hyperlink" Target="https://www.teslarati.com/bmw-munich-ditch-gas-powered-production-ev-germany/" TargetMode="External"/><Relationship Id="rId105" Type="http://schemas.openxmlformats.org/officeDocument/2006/relationships/hyperlink" Target="https://electrek.co/2023/08/21/volkswagen-begins-production-flagship-id-7-electric-car/" TargetMode="External"/><Relationship Id="rId126" Type="http://schemas.openxmlformats.org/officeDocument/2006/relationships/hyperlink" Target="https://www.carscoops.com/2018/11/vw-turn-zwickau-plant-europes-biggest-ev-factory/" TargetMode="External"/><Relationship Id="rId147" Type="http://schemas.openxmlformats.org/officeDocument/2006/relationships/hyperlink" Target="https://www.media.volvocars.com/global/en-gb/media/pressreleases/302778/volvo-cars-gears-up-for-long-term-sustainable-growth-with-new-slovakia-electric-car-manufacturing-pl-5" TargetMode="External"/><Relationship Id="rId168" Type="http://schemas.openxmlformats.org/officeDocument/2006/relationships/hyperlink" Target="https://www.electrive.com/2020/09/02/mercedes-to-open-factory-56-in-sindelfingen/" TargetMode="External"/><Relationship Id="rId312" Type="http://schemas.openxmlformats.org/officeDocument/2006/relationships/hyperlink" Target="https://www.electrive.com/2023/01/20/electromobility-poland-postpones-production-of-first-model-til-2025/" TargetMode="External"/><Relationship Id="rId333" Type="http://schemas.openxmlformats.org/officeDocument/2006/relationships/hyperlink" Target="https://media.ford.com/content/fordmedia/fna/us/en/news/2021/02/17/ford-europe-goes-all-in-on-evs.html" TargetMode="External"/><Relationship Id="rId354" Type="http://schemas.openxmlformats.org/officeDocument/2006/relationships/hyperlink" Target="https://seenews.com/news/greentech-group-to-invest-100-mln-euro-112-3-mln-in-ev-plant-in-croatia-report-1145175" TargetMode="External"/><Relationship Id="rId51" Type="http://schemas.openxmlformats.org/officeDocument/2006/relationships/hyperlink" Target="https://www.visit-bmwgroup.com/en/the-bmw-group-plant-in-leipzig-starts-production-of-the-mini-countryman-electric/" TargetMode="External"/><Relationship Id="rId72" Type="http://schemas.openxmlformats.org/officeDocument/2006/relationships/hyperlink" Target="https://www.theguardian.com/business/2025/jan/08/rolls-royce-to-invest-300m-in-expansion-of-goodwood-factory" TargetMode="External"/><Relationship Id="rId93" Type="http://schemas.openxmlformats.org/officeDocument/2006/relationships/hyperlink" Target="https://uploads.audi-mediacenter.com/system/production/uploaded_files/33813/file/9ce0f9ae1aaf25ff33063cfb07f1962fcc24b04e/250318_Audi_in_Neckarsulm_2025_EN.pdf?1741949031" TargetMode="External"/><Relationship Id="rId189" Type="http://schemas.openxmlformats.org/officeDocument/2006/relationships/hyperlink" Target="https://www.autocar.co.uk/car-news/new-cars/new-fiat-500-hybrid-confirmed-italy-production-2026" TargetMode="External"/><Relationship Id="rId375" Type="http://schemas.openxmlformats.org/officeDocument/2006/relationships/hyperlink" Target="https://www.gov.si/en/news/2024-07-24-slovenia-establishes-itself-as-an-electric-vehicle-manufacturer-with-the-production-of-electric-renault-twingo/" TargetMode="External"/><Relationship Id="rId396" Type="http://schemas.openxmlformats.org/officeDocument/2006/relationships/hyperlink" Target="https://electrek.co/2023/02/22/seat-cupra-converting-main-factory-bev-production-hub-volkswagen-group-ev/" TargetMode="External"/><Relationship Id="rId3" Type="http://schemas.openxmlformats.org/officeDocument/2006/relationships/hyperlink" Target="https://www.bmwgroup-werke.com/content/dam/grpw/websites/bmwgroup-werke_com/dingolfing/PR_2107_Plant%20Profile_BMW_DGF_EN.pdf" TargetMode="External"/><Relationship Id="rId214" Type="http://schemas.openxmlformats.org/officeDocument/2006/relationships/hyperlink" Target="https://www.electrive.com/2023/11/27/stellantis-to-build-small-electric-cars-in-spain/" TargetMode="External"/><Relationship Id="rId235" Type="http://schemas.openxmlformats.org/officeDocument/2006/relationships/hyperlink" Target="https://www.autovision-news.com/electrification/bentley-ev-dream-factory/" TargetMode="External"/><Relationship Id="rId256" Type="http://schemas.openxmlformats.org/officeDocument/2006/relationships/hyperlink" Target="https://www.bydeurope.com/article/225" TargetMode="External"/><Relationship Id="rId277" Type="http://schemas.openxmlformats.org/officeDocument/2006/relationships/hyperlink" Target="https://catalonia.com/w/chinese-company-chery-chooses-barcelona-for-its-first-electric-car-plant-in-europe" TargetMode="External"/><Relationship Id="rId298" Type="http://schemas.openxmlformats.org/officeDocument/2006/relationships/hyperlink" Target="https://www.electrive.com/2023/02/15/electricbrands-to-have-xbus-evetta-built-in-the-netherlands/" TargetMode="External"/><Relationship Id="rId400" Type="http://schemas.openxmlformats.org/officeDocument/2006/relationships/hyperlink" Target="https://www.globenewswire.com/news-release/2020/02/25/1989717/0/en/Sono-Motors-will-cooperate-with-Valoe-as-a-Partner-for-Solar-Solutions-of-Self-Charging-Electric-Vehicles.html" TargetMode="External"/><Relationship Id="rId421" Type="http://schemas.openxmlformats.org/officeDocument/2006/relationships/hyperlink" Target="https://www.businesskorea.co.kr/news/articleView.html?idxno=103165" TargetMode="External"/><Relationship Id="rId442" Type="http://schemas.openxmlformats.org/officeDocument/2006/relationships/hyperlink" Target="https://electrek.co/2017/10/04/land-rover-first-plug-in-hybrid-range-rover/" TargetMode="External"/><Relationship Id="rId116" Type="http://schemas.openxmlformats.org/officeDocument/2006/relationships/hyperlink" Target="https://www.dw.com/en/tesla-factory-outside-berlin-to-cost-4-billion/a-51286353" TargetMode="External"/><Relationship Id="rId137" Type="http://schemas.openxmlformats.org/officeDocument/2006/relationships/hyperlink" Target="https://euroweeklynews.com/2023/02/15/volkswagen-announces-plans-for-a-billion-plus-investment-in-its-landaben-navarra-plant/" TargetMode="External"/><Relationship Id="rId158" Type="http://schemas.openxmlformats.org/officeDocument/2006/relationships/hyperlink" Target="https://www.reuters.com/business/autos-transportation/mercedes-benz-vans-plans-first-electric-only-plant-jawor-2022-12-12/" TargetMode="External"/><Relationship Id="rId302" Type="http://schemas.openxmlformats.org/officeDocument/2006/relationships/hyperlink" Target="https://www.electrive.com/2020/01/05/microlino-artega-settle-out-of-court/" TargetMode="External"/><Relationship Id="rId323" Type="http://schemas.openxmlformats.org/officeDocument/2006/relationships/hyperlink" Target="https://www.thetruthaboutcars.com/2022/06/report-ferrari-plotting-italian-ev-assembly-line/" TargetMode="External"/><Relationship Id="rId344" Type="http://schemas.openxmlformats.org/officeDocument/2006/relationships/hyperlink" Target="https://media.ford.com/content/fordmedia/feu/en/news/2020/01/16/Valencia.html" TargetMode="External"/><Relationship Id="rId20" Type="http://schemas.openxmlformats.org/officeDocument/2006/relationships/hyperlink" Target="https://www.bmwblog.com/2024/01/10/bmw-munich-plant-produce-last-car-combustion-engine-2027/" TargetMode="External"/><Relationship Id="rId41" Type="http://schemas.openxmlformats.org/officeDocument/2006/relationships/hyperlink" Target="https://www.press.bmwgroup.com/global/article/detail/T0405526EN/start-of-bmw-ix1-production-in-regensburg-ups-the-pace:-by-2024-one-in-three-bmws-from-bavarian-plants-will-be-electric?language=en" TargetMode="External"/><Relationship Id="rId62" Type="http://schemas.openxmlformats.org/officeDocument/2006/relationships/hyperlink" Target="https://www.bmwblog.com/2025/02/22/mini-confirms-ev-production-oxford-postponed/" TargetMode="External"/><Relationship Id="rId83" Type="http://schemas.openxmlformats.org/officeDocument/2006/relationships/hyperlink" Target="https://arrival.com/news/Arrival-Bus-Reimagines-Public-Transportation-for-a-New-Normal" TargetMode="External"/><Relationship Id="rId179" Type="http://schemas.openxmlformats.org/officeDocument/2006/relationships/hyperlink" Target="https://www.media.stellantis.com/uk-en/vauxhall/press/stellantis-announces-start-of-electric-vehicle-production-at-ellesmere-port-the-uk-s-first-ev-only-manufacturing-plant" TargetMode="External"/><Relationship Id="rId365" Type="http://schemas.openxmlformats.org/officeDocument/2006/relationships/hyperlink" Target="https://www.zemo.org.uk/news-events/news,nissan-announces-2bn-investment-to-build-new-models-additional-gigafactory-_4584.htm" TargetMode="External"/><Relationship Id="rId386" Type="http://schemas.openxmlformats.org/officeDocument/2006/relationships/hyperlink" Target="https://campus.rimac-group.com/news/rimac-unveils-design-for-its-new-state-of-the-art-campus/" TargetMode="External"/><Relationship Id="rId190" Type="http://schemas.openxmlformats.org/officeDocument/2006/relationships/hyperlink" Target="https://moparinsiders.com/stellantis-pauses-fiat-500e-production-for-december/" TargetMode="External"/><Relationship Id="rId204" Type="http://schemas.openxmlformats.org/officeDocument/2006/relationships/hyperlink" Target="https://moparinsiders.com/stellantis-starts-production-of-its-electrified-hydrogen-light-commercial-vehicles-lcvs/" TargetMode="External"/><Relationship Id="rId225" Type="http://schemas.openxmlformats.org/officeDocument/2006/relationships/hyperlink" Target="https://professionalpickup.com/stellantis-to-close-luton-van-plant-move-production-to-france/" TargetMode="External"/><Relationship Id="rId246" Type="http://schemas.openxmlformats.org/officeDocument/2006/relationships/hyperlink" Target="https://www.seattleeva.org/wp/byd-to-invest-e10-million-in-an-electric-bus-assembly-site-in-france/" TargetMode="External"/><Relationship Id="rId267" Type="http://schemas.openxmlformats.org/officeDocument/2006/relationships/hyperlink" Target="https://www.electrive.com/2024/02/06/byd-plans-to-open-its-hungarian-ev-factory-within-three-years/" TargetMode="External"/><Relationship Id="rId288" Type="http://schemas.openxmlformats.org/officeDocument/2006/relationships/hyperlink" Target="https://catalonia.com/w/chinese-company-chery-chooses-barcelona-for-its-first-electric-car-plant-in-europe" TargetMode="External"/><Relationship Id="rId411" Type="http://schemas.openxmlformats.org/officeDocument/2006/relationships/hyperlink" Target="https://www.gardnerweb.com/news/chinese-partsmaker-plan-ev-factory-in-germany" TargetMode="External"/><Relationship Id="rId432" Type="http://schemas.openxmlformats.org/officeDocument/2006/relationships/hyperlink" Target="https://spectator.sme.sk/business/c/trnava-based-carmaker-will-manufacture-new-models" TargetMode="External"/><Relationship Id="rId106" Type="http://schemas.openxmlformats.org/officeDocument/2006/relationships/hyperlink" Target="https://www.greencarcongress.com/2018/11/20181115-volkswagen.html" TargetMode="External"/><Relationship Id="rId127" Type="http://schemas.openxmlformats.org/officeDocument/2006/relationships/hyperlink" Target="https://www.carscoops.com/2018/11/vw-turn-zwickau-plant-europes-biggest-ev-factory/" TargetMode="External"/><Relationship Id="rId313" Type="http://schemas.openxmlformats.org/officeDocument/2006/relationships/hyperlink" Target="https://polandinsight.com/construction-of-polish-izera-electric-car-factory-to-start-soon-in-jaworzno-48763/?utm_source=chatgpt.com" TargetMode="External"/><Relationship Id="rId10" Type="http://schemas.openxmlformats.org/officeDocument/2006/relationships/hyperlink" Target="https://www.press.bmwgroup.com/global/article/detail/T0424419EN/%E2%80%9Ceight-times-five-is-50%E2%80%9D:-plant-dingolfing-celebrates-start-of-bmw-i5-production-during-anniversary-year?language=en" TargetMode="External"/><Relationship Id="rId31" Type="http://schemas.openxmlformats.org/officeDocument/2006/relationships/hyperlink" Target="https://www.pm-review.com/bmw-to-invest-e650-million-converting-munich-plant-to-all-electric-production-by-2027/" TargetMode="External"/><Relationship Id="rId52" Type="http://schemas.openxmlformats.org/officeDocument/2006/relationships/hyperlink" Target="https://www.bbc.com/news/business-40718892" TargetMode="External"/><Relationship Id="rId73" Type="http://schemas.openxmlformats.org/officeDocument/2006/relationships/hyperlink" Target="https://www.press.bmwgroup.com/global/article/detail/T0293372EN/bmw-group-annual-report-2018?language=en" TargetMode="External"/><Relationship Id="rId94" Type="http://schemas.openxmlformats.org/officeDocument/2006/relationships/hyperlink" Target="https://www.vrt.be/vrtnws/en/2018/09/18/audi-launches-new-brussels-built-electrically-powered-car/" TargetMode="External"/><Relationship Id="rId148" Type="http://schemas.openxmlformats.org/officeDocument/2006/relationships/hyperlink" Target="https://justauto.nridigital.com/just_auto_magazine_sep22/industry_news" TargetMode="External"/><Relationship Id="rId169" Type="http://schemas.openxmlformats.org/officeDocument/2006/relationships/hyperlink" Target="https://polanddaily24.com/mercedes-expands-jawor-plant-to-build-electric-vans/business-innovation/48937" TargetMode="External"/><Relationship Id="rId334" Type="http://schemas.openxmlformats.org/officeDocument/2006/relationships/hyperlink" Target="https://www.electrive.com/2021/02/17/ford-confirms-ev-manufacturing-in-cologne-to-begin-2023/" TargetMode="External"/><Relationship Id="rId355" Type="http://schemas.openxmlformats.org/officeDocument/2006/relationships/hyperlink" Target="https://seenews.com/news/greentech-group-to-invest-100-mln-euro-112-3-mln-in-ev-plant-in-croatia-report-1145175" TargetMode="External"/><Relationship Id="rId376" Type="http://schemas.openxmlformats.org/officeDocument/2006/relationships/hyperlink" Target="https://electrek.co/2025/02/10/renault-unveils-three-electric-light-commercial-vehicles-hit-market-2026/" TargetMode="External"/><Relationship Id="rId397" Type="http://schemas.openxmlformats.org/officeDocument/2006/relationships/hyperlink" Target="https://theevreport.com/seat-s-a-champions-electrification-for-2025" TargetMode="External"/><Relationship Id="rId4" Type="http://schemas.openxmlformats.org/officeDocument/2006/relationships/hyperlink" Target="https://www.bmwgroup-werke.com/content/dam/grpw/websites/bmwgroup-werke_com/dingolfing/PR_2107_Plant%20Profile_BMW_DGF_EN.pdf" TargetMode="External"/><Relationship Id="rId180" Type="http://schemas.openxmlformats.org/officeDocument/2006/relationships/hyperlink" Target="https://professionalpickup.com/ellesmere-port-factory-transformed-into-electric-van-plant-after-100-million-investment/" TargetMode="External"/><Relationship Id="rId215" Type="http://schemas.openxmlformats.org/officeDocument/2006/relationships/hyperlink" Target="https://www.electrive.com/2023/11/27/stellantis-to-build-small-electric-cars-in-spain/" TargetMode="External"/><Relationship Id="rId236" Type="http://schemas.openxmlformats.org/officeDocument/2006/relationships/hyperlink" Target="https://www.teslarati.com/bentley-2-5bn-investment-new-ev-factory-uk-crewe-england/" TargetMode="External"/><Relationship Id="rId257" Type="http://schemas.openxmlformats.org/officeDocument/2006/relationships/hyperlink" Target="https://www.bydeurope.com/article/225" TargetMode="External"/><Relationship Id="rId278" Type="http://schemas.openxmlformats.org/officeDocument/2006/relationships/hyperlink" Target="https://catalonia.com/w/chinese-company-chery-chooses-barcelona-for-its-first-electric-car-plant-in-europe" TargetMode="External"/><Relationship Id="rId401" Type="http://schemas.openxmlformats.org/officeDocument/2006/relationships/hyperlink" Target="https://electrek.co/2019/04/17/sono-motors-will-build-solar-powered-sion-ev-at-an-old-saab-plant-in-sweden/" TargetMode="External"/><Relationship Id="rId422" Type="http://schemas.openxmlformats.org/officeDocument/2006/relationships/hyperlink" Target="https://ceenergynews.com/transport/slovakia-approves-major-state-aid-package-for-kia-to-increase-ev-production/" TargetMode="External"/><Relationship Id="rId443" Type="http://schemas.openxmlformats.org/officeDocument/2006/relationships/hyperlink" Target="https://www.theguardian.com/business/2024/sep/26/jaguar-land-rover-jlr-halewood-car-plant-hybrid-electric-vehicle" TargetMode="External"/><Relationship Id="rId303" Type="http://schemas.openxmlformats.org/officeDocument/2006/relationships/hyperlink" Target="https://www.highmotor.com/en/xbus-ev-vehiculo-modular-puede-ser-furgoneta-pick-up-minibus-ya-esta-produccion.html" TargetMode="External"/><Relationship Id="rId42" Type="http://schemas.openxmlformats.org/officeDocument/2006/relationships/hyperlink" Target="https://www.electrive.com/2025/03/28/bmw-regensburg-plant-opens-additional-body-shop/" TargetMode="External"/><Relationship Id="rId84" Type="http://schemas.openxmlformats.org/officeDocument/2006/relationships/hyperlink" Target="https://arrival.com/news/Arrival-and-First-Bus-confirm-the-start-of-zero-emission-bus-trials" TargetMode="External"/><Relationship Id="rId138" Type="http://schemas.openxmlformats.org/officeDocument/2006/relationships/hyperlink" Target="https://www.electrive.com/2024/04/12/kuka-to-deliver-700-robots-for-vws-production-in-spain/" TargetMode="External"/><Relationship Id="rId345" Type="http://schemas.openxmlformats.org/officeDocument/2006/relationships/hyperlink" Target="https://media.ford.com/content/fordmedia/feu/en/news/2021/03/25/ford-continues-to-go-all-in-on-electrification-with-new-hybrid-e.html" TargetMode="External"/><Relationship Id="rId387" Type="http://schemas.openxmlformats.org/officeDocument/2006/relationships/hyperlink" Target="https://theevreport.com/rimac-completes-phase-one-of-campus" TargetMode="External"/><Relationship Id="rId191" Type="http://schemas.openxmlformats.org/officeDocument/2006/relationships/hyperlink" Target="https://www.autoblog.com/news/stellantis-pauses-production-at-italys-iconic-mirafiori-plant-yet-again" TargetMode="External"/><Relationship Id="rId205"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247" Type="http://schemas.openxmlformats.org/officeDocument/2006/relationships/hyperlink" Target="https://www.seattleeva.org/wp/byd-to-invest-e10-million-in-an-electric-bus-assembly-site-in-france/" TargetMode="External"/><Relationship Id="rId412" Type="http://schemas.openxmlformats.org/officeDocument/2006/relationships/hyperlink" Target="https://www.electrive.com/2018/01/10/chinese-wkw-scraps-e1-1bn-plan-make-evs-germany/" TargetMode="External"/><Relationship Id="rId107" Type="http://schemas.openxmlformats.org/officeDocument/2006/relationships/hyperlink" Target="https://www.autoweek.com/news/green-cars/a40217054/vw-id-buzz-production-start-germany/" TargetMode="External"/><Relationship Id="rId289" Type="http://schemas.openxmlformats.org/officeDocument/2006/relationships/hyperlink" Target="https://catalonia.com/w/chinese-company-chery-chooses-barcelona-for-its-first-electric-car-plant-in-europe" TargetMode="External"/><Relationship Id="rId11" Type="http://schemas.openxmlformats.org/officeDocument/2006/relationships/hyperlink" Target="https://www.electrive.com/2023/07/24/bmw-i5-rolls-off-production-line-in-dingolfing/?utm_source=chatgpt.com" TargetMode="External"/><Relationship Id="rId53" Type="http://schemas.openxmlformats.org/officeDocument/2006/relationships/hyperlink" Target="https://www.environmentenergyleader.com/stories/bmw-invests-750-million-for-uk-ev-production,4639" TargetMode="External"/><Relationship Id="rId149" Type="http://schemas.openxmlformats.org/officeDocument/2006/relationships/hyperlink" Target="https://autogear.pt/en/volvo-has-completed-the-initial-phase-of-the-new-factory-in-slovakia/?utm_source=chatgpt.com" TargetMode="External"/><Relationship Id="rId314" Type="http://schemas.openxmlformats.org/officeDocument/2006/relationships/hyperlink" Target="https://ceenergynews.com/transport/polands-first-ev-company-izera-selects-contractor-for-factory-construction/" TargetMode="External"/><Relationship Id="rId356" Type="http://schemas.openxmlformats.org/officeDocument/2006/relationships/hyperlink" Target="https://balkangreenenergynews.com/preparatory-works-launched-for-facility-to-produce-electric-cars-in-croatia/" TargetMode="External"/><Relationship Id="rId398" Type="http://schemas.openxmlformats.org/officeDocument/2006/relationships/hyperlink" Target="https://transportandenergy.com/2025/01/28/seat-plans-for-electric-future/" TargetMode="External"/><Relationship Id="rId95" Type="http://schemas.openxmlformats.org/officeDocument/2006/relationships/hyperlink" Target="https://www.vrt.be/vrtnws/en/2018/09/18/audi-launches-new-brussels-built-electrically-powered-car/" TargetMode="External"/><Relationship Id="rId160" Type="http://schemas.openxmlformats.org/officeDocument/2006/relationships/hyperlink" Target="https://www.ludwigsfelde.de/mercedes-produziert-esprinter-in-ludwigsfelde/" TargetMode="External"/><Relationship Id="rId216" Type="http://schemas.openxmlformats.org/officeDocument/2006/relationships/hyperlink" Target="https://www.electrive.com/2023/03/22/opel-to-release-battery-electric-grandland-in-2024/" TargetMode="External"/><Relationship Id="rId423" Type="http://schemas.openxmlformats.org/officeDocument/2006/relationships/hyperlink" Target="https://hipa.hu/news/a-new-era-begins-at-the-mercedes-benz-factory-in-kecskemet/" TargetMode="External"/><Relationship Id="rId258" Type="http://schemas.openxmlformats.org/officeDocument/2006/relationships/hyperlink" Target="https://bydeurope.com/article/273" TargetMode="External"/><Relationship Id="rId22" Type="http://schemas.openxmlformats.org/officeDocument/2006/relationships/hyperlink" Target="https://insideevs.com/news/542578/bmw-i4-entered-series-production/" TargetMode="External"/><Relationship Id="rId64" Type="http://schemas.openxmlformats.org/officeDocument/2006/relationships/hyperlink" Target="https://hungarytoday.hu/construction-of-debrecen-bmw-group-plant-in-full-swing/" TargetMode="External"/><Relationship Id="rId118" Type="http://schemas.openxmlformats.org/officeDocument/2006/relationships/hyperlink" Target="https://www.cnbc.com/2022/03/22/gigafactory-berlin-tesla-ceo-elon-musk-opens-electric-vehicle-plant.html" TargetMode="External"/><Relationship Id="rId325" Type="http://schemas.openxmlformats.org/officeDocument/2006/relationships/hyperlink" Target="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TargetMode="External"/><Relationship Id="rId367" Type="http://schemas.openxmlformats.org/officeDocument/2006/relationships/hyperlink" Target="https://www.businessinsider.com/nissan-ramps-up-ev-battery-business-uk-billions-2023-11" TargetMode="External"/><Relationship Id="rId171" Type="http://schemas.openxmlformats.org/officeDocument/2006/relationships/hyperlink" Target="https://www.hyundai-motor.cz/wp-content/uploads/2024/06/VZ_Hyundai_2023_EN_final.pdf" TargetMode="External"/><Relationship Id="rId227" Type="http://schemas.openxmlformats.org/officeDocument/2006/relationships/hyperlink" Target="https://www.prnewswire.com/in/news-releases/automobili-pininfarina-to-invest-over-20m-in-pura-design-cooperation-for-luxury-and-performance-701386631.html" TargetMode="External"/><Relationship Id="rId269" Type="http://schemas.openxmlformats.org/officeDocument/2006/relationships/hyperlink" Target="https://www.reuters.com/business/autos-transportation/china-ev-maker-byd-build-first-europe-plant-hungary-fas-2023-11-04/" TargetMode="External"/><Relationship Id="rId434" Type="http://schemas.openxmlformats.org/officeDocument/2006/relationships/hyperlink" Target="https://www.investinspain.org/content/icex-invest/en/noticias-main/2021/stellantis-electric-cars.html" TargetMode="External"/><Relationship Id="rId33" Type="http://schemas.openxmlformats.org/officeDocument/2006/relationships/hyperlink" Target="https://www.reuters.com/business/autos-transportation/bmws-munich-plant-produce-exclusively-electric-cars-2027-2024-01-10/" TargetMode="External"/><Relationship Id="rId129" Type="http://schemas.openxmlformats.org/officeDocument/2006/relationships/hyperlink" Target="https://www.volkswagen-newsroom.com/en/press-releases/transformation-continuing-apace-zwickau-car-factory-to-produce-only-electric-models-in-future-6154" TargetMode="External"/><Relationship Id="rId280" Type="http://schemas.openxmlformats.org/officeDocument/2006/relationships/hyperlink" Target="https://english.news.cn/20241125/b1a67c0d3d2041b59daf394903a5ef4e/c.html" TargetMode="External"/><Relationship Id="rId336" Type="http://schemas.openxmlformats.org/officeDocument/2006/relationships/hyperlink" Target="https://media.ford.com/content/fordmedia/fna/us/en/news/2023/06/12/ford-opens-cologne-ev-center.html?utm_source=chatgpt.com" TargetMode="External"/><Relationship Id="rId75" Type="http://schemas.openxmlformats.org/officeDocument/2006/relationships/hyperlink" Target="https://www.electrichybridvehicletechnology.com/news/italian-ev-startup-aehra-announces-its-first-two-ultra-premium-evs.html" TargetMode="External"/><Relationship Id="rId140" Type="http://schemas.openxmlformats.org/officeDocument/2006/relationships/hyperlink" Target="https://www.volvotrucks.com/en-en/news-stories/press-releases/2023/sep/volvo-starts-serial-production-of-electric-trucks-in-ghent.html" TargetMode="External"/><Relationship Id="rId182" Type="http://schemas.openxmlformats.org/officeDocument/2006/relationships/hyperlink" Target="https://www.media.stellantis.com/uk-en/corporate-communications/press/stellantis-announces-proposed-plan-to-invest-50-million-to-strengthen-the-ellesmere-port-plant-as-its-uk-commercial-vehicle-manufacturing-hub" TargetMode="External"/><Relationship Id="rId378" Type="http://schemas.openxmlformats.org/officeDocument/2006/relationships/hyperlink" Target="https://www.autocar.co.uk/car-news/motor-shows-frankfurt-motor-show/renault-details-two-new-evs-due-2020" TargetMode="External"/><Relationship Id="rId403" Type="http://schemas.openxmlformats.org/officeDocument/2006/relationships/hyperlink" Target="https://en.saabblog.net/2022/04/10/sono-motors-das-ende-der-schwedisch-deutschen-liaison/" TargetMode="External"/><Relationship Id="rId6" Type="http://schemas.openxmlformats.org/officeDocument/2006/relationships/hyperlink" Target="https://www.bmwgroup-werke.com/content/dam/grpw/websites/bmwgroup-werke_com/dingolfing/PR_2107_Plant%20Profile_BMW_DGF_EN.pdf" TargetMode="External"/><Relationship Id="rId238" Type="http://schemas.openxmlformats.org/officeDocument/2006/relationships/hyperlink" Target="https://www.completecar.ie/car-news/article/9042/High-end-electric-cars-to-be-produced-in-Ireland" TargetMode="External"/><Relationship Id="rId445" Type="http://schemas.openxmlformats.org/officeDocument/2006/relationships/vmlDrawing" Target="../drawings/vmlDrawing2.vml"/><Relationship Id="rId291" Type="http://schemas.openxmlformats.org/officeDocument/2006/relationships/hyperlink" Target="https://catalonia.com/w/chinese-company-chery-chooses-barcelona-for-its-first-electric-car-plant-in-europe" TargetMode="External"/><Relationship Id="rId305" Type="http://schemas.openxmlformats.org/officeDocument/2006/relationships/hyperlink" Target="https://www.slazag.pl/co-zamiast-izery-1-5-miliarda-euro-kosztowac-ma-fabryki-samochodow-elektrycznych-i-hybrydowych-w-jaworznie?utm_source=chatgpt.com" TargetMode="External"/><Relationship Id="rId347" Type="http://schemas.openxmlformats.org/officeDocument/2006/relationships/hyperlink" Target="https://media.ford.com/content/fordmedia/feu/en/news/2021/02/09/new-s-max-hybrid-helps-active-families-go-electric-and-continues.html" TargetMode="External"/><Relationship Id="rId44" Type="http://schemas.openxmlformats.org/officeDocument/2006/relationships/hyperlink" Target="https://www.electrive.com/2024/03/19/bmw-also-builds-neue-klasse-in-regensburg/" TargetMode="External"/><Relationship Id="rId86" Type="http://schemas.openxmlformats.org/officeDocument/2006/relationships/hyperlink" Target="https://www.fleetnews.co.uk/news/van-news/2022/10/21/arrival-to-shrink-uk-operation-and-move-van-production-to-us" TargetMode="External"/><Relationship Id="rId151" Type="http://schemas.openxmlformats.org/officeDocument/2006/relationships/hyperlink" Target="https://autovista24.autovistagroup.com/news/daimler-announces-start-eqc-production/" TargetMode="External"/><Relationship Id="rId389" Type="http://schemas.openxmlformats.org/officeDocument/2006/relationships/hyperlink" Target="https://electricdrives.tv/rimac-begins-production-at-new-campus-with-phase-one-complete/" TargetMode="External"/><Relationship Id="rId193" Type="http://schemas.openxmlformats.org/officeDocument/2006/relationships/hyperlink" Target="https://notesfrompoland.com/2020/12/29/fiat-chrysler-to-invest-e2-billion-in-polish-car-factory/" TargetMode="External"/><Relationship Id="rId207" Type="http://schemas.openxmlformats.org/officeDocument/2006/relationships/hyperlink" Target="https://www.stellantis.com/content/dam/stellantis-corporate/news/press-releases/2022/october/27-10-2022/en/20221027_Stellantis_France_Hordain_EN.pdf" TargetMode="External"/><Relationship Id="rId249" Type="http://schemas.openxmlformats.org/officeDocument/2006/relationships/hyperlink" Target="https://www.sustainable-bus.com/electric-bus/byd-france-close-electric-bus-plant/" TargetMode="External"/><Relationship Id="rId414" Type="http://schemas.openxmlformats.org/officeDocument/2006/relationships/hyperlink" Target="https://www.electrive.com/2018/04/26/zhi-dou-looking-in-europe-for-new-manufacturing-location/" TargetMode="External"/><Relationship Id="rId13" Type="http://schemas.openxmlformats.org/officeDocument/2006/relationships/hyperlink" Target="https://www.electrive.com/2023/07/24/bmw-i5-rolls-off-production-line-in-dingolfing/?utm_source=chatgpt.com" TargetMode="External"/><Relationship Id="rId109" Type="http://schemas.openxmlformats.org/officeDocument/2006/relationships/hyperlink" Target="https://www.industryintel.com/automobile/news/vw-approves-new-2-billion-manufacturing-plant-in-wolfsburg-warmenau-germany-to-build-new-trinity-ev-with-plant-construction-beginning-in-2023-vehicle-production-to-start-in-2026-with-vw-aiming-for-production-time-of-10-hours-per-vehicle-157048035456" TargetMode="External"/><Relationship Id="rId260" Type="http://schemas.openxmlformats.org/officeDocument/2006/relationships/hyperlink" Target="https://cepa.org/article/xi-and-china-electric-cars-drive-into-hungary/" TargetMode="External"/><Relationship Id="rId316" Type="http://schemas.openxmlformats.org/officeDocument/2006/relationships/hyperlink" Target="https://astanatimes.com/2018/08/eurabus-to-open-electric-bus-manufacturing-plant-in-almaty/" TargetMode="External"/><Relationship Id="rId55" Type="http://schemas.openxmlformats.org/officeDocument/2006/relationships/hyperlink" Target="https://www.environmentenergyleader.com/stories/bmw-invests-750-million-for-uk-ev-production,4639" TargetMode="External"/><Relationship Id="rId97" Type="http://schemas.openxmlformats.org/officeDocument/2006/relationships/hyperlink" Target="https://www.volkswagen-newsroom.com/en/press-releases/volkswagens-global-production-network-for-electric-vehicles-grows-with-the-launch-of-a-second-german-site-in-emden-7976" TargetMode="External"/><Relationship Id="rId120" Type="http://schemas.openxmlformats.org/officeDocument/2006/relationships/hyperlink" Target="https://www.prnewswire.com/news-releases/germany-welcomes-tesla-gigafactory-to-berlin-brandenburg-location-300957520.html" TargetMode="External"/><Relationship Id="rId358" Type="http://schemas.openxmlformats.org/officeDocument/2006/relationships/hyperlink" Target="https://www.electrive.com/2022/12/12/uk-envision-aesc-lays-foundation-for-sunderland-gigafactory/" TargetMode="External"/><Relationship Id="rId162" Type="http://schemas.openxmlformats.org/officeDocument/2006/relationships/hyperlink" Target="https://www.espaciofurgo.com/en/mercedes-invertira-1-230-millones-en-vitoria-para-fabricar-furgonetas-electricas/" TargetMode="External"/><Relationship Id="rId218" Type="http://schemas.openxmlformats.org/officeDocument/2006/relationships/hyperlink" Target="https://www.stellantis.com/en/news/press-releases/2023/march/stellantis-allocates-electric-van-to-mangualde-to-support-light-commercial-vehicle-leadership-in-europe" TargetMode="External"/><Relationship Id="rId425" Type="http://schemas.openxmlformats.org/officeDocument/2006/relationships/hyperlink" Target="https://www.autoevolution.com/news/2015-c-class-w205-plug-in-hybrid-comes-later-this-year-74915.html" TargetMode="External"/><Relationship Id="rId271" Type="http://schemas.openxmlformats.org/officeDocument/2006/relationships/hyperlink" Target="https://centraleuropeantimes.com/2023/12/chinese-vehicle-maker-byd-plans-plant-in-szeged/?utm_source=chatgpt.com" TargetMode="External"/><Relationship Id="rId24" Type="http://schemas.openxmlformats.org/officeDocument/2006/relationships/hyperlink" Target="https://www.electrive.com/2020/11/19/bmw-puts-400-million-euros-into-munich-plant/" TargetMode="External"/><Relationship Id="rId66" Type="http://schemas.openxmlformats.org/officeDocument/2006/relationships/hyperlink" Target="https://www.reuters.com/business/autos-transportation/bmw-raises-investment-hungary-ev-factory-over-2-bln-euros-adds-battery-assembly-2022-11-25/" TargetMode="External"/><Relationship Id="rId131" Type="http://schemas.openxmlformats.org/officeDocument/2006/relationships/hyperlink" Target="https://insideevs.com/news/380217/vw-officially-start-production-id3/" TargetMode="External"/><Relationship Id="rId327" Type="http://schemas.openxmlformats.org/officeDocument/2006/relationships/hyperlink" Target="https://www.caranddriver.com/news/a63679726/ferrari-six-new-cars-2025-first-ev/" TargetMode="External"/><Relationship Id="rId369" Type="http://schemas.openxmlformats.org/officeDocument/2006/relationships/hyperlink" Target="https://electrek.co/2024/05/24/nissan-preps-next-gen-leaf-ev-production-but-challenges-await/" TargetMode="External"/><Relationship Id="rId173" Type="http://schemas.openxmlformats.org/officeDocument/2006/relationships/hyperlink" Target="https://www.electrive.com/2019/07/19/hyundai-considers-manufacturing-kona-in-czech-republic/" TargetMode="External"/><Relationship Id="rId229" Type="http://schemas.openxmlformats.org/officeDocument/2006/relationships/hyperlink" Target="https://www.forbes.com/sites/nargessbanks/2018/08/23/pebble-beach-reveal-pininfarina-pf0/" TargetMode="External"/><Relationship Id="rId380" Type="http://schemas.openxmlformats.org/officeDocument/2006/relationships/hyperlink" Target="https://thedriven.io/2020/01/24/renault-confirms-launch-of-twingo-z-e-electric-car-this-year/" TargetMode="External"/><Relationship Id="rId436" Type="http://schemas.openxmlformats.org/officeDocument/2006/relationships/hyperlink" Target="https://www.investinspain.org/content/icex-invest/en/noticias-main/2021/stellantis-electric-cars.html" TargetMode="External"/><Relationship Id="rId240" Type="http://schemas.openxmlformats.org/officeDocument/2006/relationships/hyperlink" Target="https://www.easytrip.ie/irish-start-up-converting-classics-into-electric-supercars/" TargetMode="External"/><Relationship Id="rId35" Type="http://schemas.openxmlformats.org/officeDocument/2006/relationships/hyperlink" Target="https://www.bmwgroup.com/content/dam/grpw/websites/bmwgroup_com/ir/downloads/en/2025/bericht/BMW-Group-Report-2024-en.pdf" TargetMode="External"/><Relationship Id="rId77" Type="http://schemas.openxmlformats.org/officeDocument/2006/relationships/hyperlink" Target="https://mobilityportal.eu/aehra-ev-brand-reveals-model-names/" TargetMode="External"/><Relationship Id="rId100" Type="http://schemas.openxmlformats.org/officeDocument/2006/relationships/hyperlink" Target="https://www.electrive.com/2024/08/26/vw-probably-wants-to-increase-ev-production-in-emden/" TargetMode="External"/><Relationship Id="rId282" Type="http://schemas.openxmlformats.org/officeDocument/2006/relationships/hyperlink" Target="https://www.electrive.com/2024/04/22/chinese-car-manufacturer-chery-produces-in-barcelona/" TargetMode="External"/><Relationship Id="rId338" Type="http://schemas.openxmlformats.org/officeDocument/2006/relationships/hyperlink" Target="https://media.ford.com/content/fordmedia/feu/en/news/2024/06/04/mass-production-of-new-all-electric-explorer-starts-at-fords-ev-.html" TargetMode="External"/><Relationship Id="rId8" Type="http://schemas.openxmlformats.org/officeDocument/2006/relationships/hyperlink" Target="https://www.press.bmwgroup.com/global/article/detail/T0437680EN/50-years-of-bmw-production-at-dingolfing-location?utm_source=chatgpt.com" TargetMode="External"/><Relationship Id="rId142" Type="http://schemas.openxmlformats.org/officeDocument/2006/relationships/hyperlink" Target="https://www.volvotrucks.com/en-en/news-stories/press-releases/2022/sep/volvo-trucks-starts-series-production-of-heavy-electric-trucks.html" TargetMode="External"/><Relationship Id="rId184" Type="http://schemas.openxmlformats.org/officeDocument/2006/relationships/hyperlink" Target="https://www.media.stellantis.com/em-en/e-mobility/press/fca-s-mirafiori-plant-turns-80-work-begins-on-new-assembly-line-for-the-fiat-500-electric" TargetMode="External"/><Relationship Id="rId391" Type="http://schemas.openxmlformats.org/officeDocument/2006/relationships/hyperlink" Target="https://www.rimac-newsroom.com/press-releases/rimac-group/rimac-campus-phase-one-is-complete-with-production-already-underway" TargetMode="External"/><Relationship Id="rId405" Type="http://schemas.openxmlformats.org/officeDocument/2006/relationships/hyperlink" Target="https://www.electrive.com/2018/10/22/thunder-power-moves-into-belgian-factory/" TargetMode="External"/><Relationship Id="rId447" Type="http://schemas.microsoft.com/office/2017/10/relationships/threadedComment" Target="../threadedComments/threadedComment1.xml"/><Relationship Id="rId251" Type="http://schemas.openxmlformats.org/officeDocument/2006/relationships/hyperlink" Target="https://www.electrive.com/2018/12/06/byd-completes-first-electric-bus-in-france/" TargetMode="External"/><Relationship Id="rId46" Type="http://schemas.openxmlformats.org/officeDocument/2006/relationships/hyperlink" Target="https://www.press.bmwgroup.com/global/article/detail/T0145644EN/a-new-era-dawns:-bmw-group-begins-series-production-of-the-bmw-i3-electric-car-in-leipzig-/-industrial-scale-manufacture-of-cfrp-makes-its-debut-in-the-car-industry-/-commitment-to-a-sustainable-production-process?language=en" TargetMode="External"/><Relationship Id="rId293" Type="http://schemas.openxmlformats.org/officeDocument/2006/relationships/hyperlink" Target="https://catalonia.com/w/chinese-company-chery-chooses-barcelona-for-its-first-electric-car-plant-in-europe" TargetMode="External"/><Relationship Id="rId307" Type="http://schemas.openxmlformats.org/officeDocument/2006/relationships/hyperlink" Target="https://www.courthousenews.com/poland-taps-coal-region-for-first-electric-car-plant/" TargetMode="External"/><Relationship Id="rId349" Type="http://schemas.openxmlformats.org/officeDocument/2006/relationships/hyperlink" Target="https://fordauthority.com/2022/06/ford-valencia-assembly-plant-will-produce-next-gen-electric-vehicles/" TargetMode="External"/><Relationship Id="rId88" Type="http://schemas.openxmlformats.org/officeDocument/2006/relationships/hyperlink" Target="https://www.gov.uk/government/news/aston-martin-announces-significant-wales-investment" TargetMode="External"/><Relationship Id="rId111" Type="http://schemas.openxmlformats.org/officeDocument/2006/relationships/hyperlink" Target="https://www.industryintel.com/automobile/news/vw-approves-new-2-billion-manufacturing-plant-in-wolfsburg-warmenau-germany-to-build-new-trinity-ev-with-plant-construction-beginning-in-2023-vehicle-production-to-start-in-2026-with-vw-aiming-for-production-time-of-10-hours-per-vehicle-157048035456" TargetMode="External"/><Relationship Id="rId153" Type="http://schemas.openxmlformats.org/officeDocument/2006/relationships/hyperlink" Target="https://www.electrive.com/2020/02/17/mercedes-benz-to-build-new-e-model-in-bremen/" TargetMode="External"/><Relationship Id="rId195" Type="http://schemas.openxmlformats.org/officeDocument/2006/relationships/hyperlink" Target="https://www.electrive.com/2021/01/04/fiat-chrysler-to-build-evs-in-poland-starting-in-2022/" TargetMode="External"/><Relationship Id="rId209" Type="http://schemas.openxmlformats.org/officeDocument/2006/relationships/hyperlink" Target="https://www.media.stellantis.com/nl-nl/corporate-communications/press/electric-motors-production-ramp-up-to-reach-more-than-1-million-in-france-by-2024" TargetMode="External"/><Relationship Id="rId360" Type="http://schemas.openxmlformats.org/officeDocument/2006/relationships/hyperlink" Target="https://www.reuters.com/business/autos-transportation/nissan-invest-14-bln-build-two-new-ev-models-britain-2023-11-24/" TargetMode="External"/><Relationship Id="rId416" Type="http://schemas.openxmlformats.org/officeDocument/2006/relationships/hyperlink" Target="https://www.electrive.com/2018/04/26/zhi-dou-looking-in-europe-for-new-manufacturing-location/" TargetMode="External"/><Relationship Id="rId220" Type="http://schemas.openxmlformats.org/officeDocument/2006/relationships/hyperlink" Target="https://autotechinsight.ihsmarkit.com/news/5276793/stellantis-commences-mass-production-of-evs-at-mangualde-plant-in-portugal" TargetMode="External"/><Relationship Id="rId15" Type="http://schemas.openxmlformats.org/officeDocument/2006/relationships/hyperlink" Target="https://www.press.bmwgroup.com/global/article/detail/T0424419EN/%E2%80%9Ceight-times-five-is-50%E2%80%9D:-plant-dingolfing-celebrates-start-of-bmw-i5-production-during-anniversary-year?language=en" TargetMode="External"/><Relationship Id="rId57" Type="http://schemas.openxmlformats.org/officeDocument/2006/relationships/hyperlink" Target="https://www.theengineer.co.uk/content/news/bmw-investing-over-600m-into-oxford-and-swindon-factories/" TargetMode="External"/><Relationship Id="rId262" Type="http://schemas.openxmlformats.org/officeDocument/2006/relationships/hyperlink" Target="https://hungarytoday.hu/byds-szeged-plant-takes-shape-drone-footage-reveals-progress/" TargetMode="External"/><Relationship Id="rId318" Type="http://schemas.openxmlformats.org/officeDocument/2006/relationships/hyperlink" Target="https://www.electrive.com/2018/09/25/kazakhstan-eurabus-opens-electric-bus-facility/" TargetMode="External"/><Relationship Id="rId99" Type="http://schemas.openxmlformats.org/officeDocument/2006/relationships/hyperlink" Target="https://www.electrive.com/2024/08/26/vw-probably-wants-to-increase-ev-production-in-emden/" TargetMode="External"/><Relationship Id="rId122" Type="http://schemas.openxmlformats.org/officeDocument/2006/relationships/hyperlink" Target="https://electrek.co/2021/03/18/tesla-shutting-down-final-assembly-plant-tilburg-following-model-s-x-refresh/" TargetMode="External"/><Relationship Id="rId164" Type="http://schemas.openxmlformats.org/officeDocument/2006/relationships/hyperlink" Target="https://www.espaciofurgo.com/en/mercedes-invertira-1-230-millones-en-vitoria-para-fabricar-furgonetas-electricas/" TargetMode="External"/><Relationship Id="rId371" Type="http://schemas.openxmlformats.org/officeDocument/2006/relationships/hyperlink" Target="https://uk.nissannews.com/en-GB/releases/three-is-the-magic-number-as-nissan-accelerates-the-switch-to-full-electric" TargetMode="External"/><Relationship Id="rId427" Type="http://schemas.openxmlformats.org/officeDocument/2006/relationships/hyperlink" Target="https://group.mercedes-benz.com/unternehmen/standorte/produktionsnetzwerk-ludwigsfelde.html" TargetMode="External"/><Relationship Id="rId26" Type="http://schemas.openxmlformats.org/officeDocument/2006/relationships/hyperlink" Target="https://www.fuelsandlubes.com/bmw-ends-combustion-engine-production-in-munich-after-60-years/" TargetMode="External"/><Relationship Id="rId231" Type="http://schemas.openxmlformats.org/officeDocument/2006/relationships/hyperlink" Target="https://www.caranddriver.com/news/a20053827/pininfarina-will-build-its-own-version-of-the-rimac-ev-hypercar/" TargetMode="External"/><Relationship Id="rId273" Type="http://schemas.openxmlformats.org/officeDocument/2006/relationships/hyperlink" Target="https://www.electrive.com/2024/11/12/end-of-streetscooter-production-in-germany/" TargetMode="External"/><Relationship Id="rId329" Type="http://schemas.openxmlformats.org/officeDocument/2006/relationships/hyperlink" Target="https://ev.com/news/ferraris-first-all-electric-model-set-to-debut-in-october-2025" TargetMode="External"/><Relationship Id="rId68" Type="http://schemas.openxmlformats.org/officeDocument/2006/relationships/hyperlink" Target="https://hungarytoday.hu/construction-of-debrecen-bmw-group-plant-in-full-swing/" TargetMode="External"/><Relationship Id="rId133" Type="http://schemas.openxmlformats.org/officeDocument/2006/relationships/hyperlink" Target="https://www.skoda-storyboard.com/en/press-releases/skoda-elroq-czech-carmaker-powers-up-production-of-its-most-affordable-all-electric-model/" TargetMode="External"/><Relationship Id="rId175" Type="http://schemas.openxmlformats.org/officeDocument/2006/relationships/hyperlink" Target="https://www.koreaherald.com/article/3495928" TargetMode="External"/><Relationship Id="rId340" Type="http://schemas.openxmlformats.org/officeDocument/2006/relationships/hyperlink" Target="https://media.ford.com/content/fordmedia/fna/us/en/news/2023/06/12/ford-opens-cologne-ev-center.html?utm_source=chatgpt.com" TargetMode="External"/><Relationship Id="rId200"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382" Type="http://schemas.openxmlformats.org/officeDocument/2006/relationships/hyperlink" Target="https://www.forbes.com/sites/alistaircharlton/2021/04/12/ev-maker-rimac-announces-new-croatian-campus-complete-with-meadow-and-native-sheep/" TargetMode="External"/><Relationship Id="rId438" Type="http://schemas.openxmlformats.org/officeDocument/2006/relationships/hyperlink" Target="https://www.automotivelogistics.media/tesla-now-in-production-at-tilburg-for-european-customers/13852.article" TargetMode="External"/><Relationship Id="rId242" Type="http://schemas.openxmlformats.org/officeDocument/2006/relationships/hyperlink" Target="https://www.electrive.com/2019/04/15/ireland-crowley-carbon-to-build-electric-cars-as-electrifi/" TargetMode="External"/><Relationship Id="rId284" Type="http://schemas.openxmlformats.org/officeDocument/2006/relationships/hyperlink" Target="https://catalonia.com/w/chinese-company-chery-chooses-barcelona-for-its-first-electric-car-plant-in-europe" TargetMode="External"/><Relationship Id="rId37" Type="http://schemas.openxmlformats.org/officeDocument/2006/relationships/hyperlink" Target="https://www.visit-bmwgroup.com/en/the-bmw-group-plant-in-leipzig-starts-production-of-the-mini-countryman-electric/" TargetMode="External"/><Relationship Id="rId79" Type="http://schemas.openxmlformats.org/officeDocument/2006/relationships/hyperlink" Target="https://www.electrichybridvehicletechnology.com/news/italian-ev-startup-aehra-announces-its-first-two-ultra-premium-evs.html" TargetMode="External"/><Relationship Id="rId102" Type="http://schemas.openxmlformats.org/officeDocument/2006/relationships/hyperlink" Target="https://www.volkswagen-newsroom.com/en/press-releases/volkswagens-global-production-network-for-electric-vehicles-grows-with-the-launch-of-a-second-german-site-in-emden-7976" TargetMode="External"/><Relationship Id="rId144" Type="http://schemas.openxmlformats.org/officeDocument/2006/relationships/hyperlink" Target="https://www.media.volvocars.com/global/en-gb/media/pressreleases/302778/volvo-cars-gears-up-for-long-term-sustainable-growth-with-new-slovakia-electric-car-manufacturing-pl-5" TargetMode="External"/><Relationship Id="rId90" Type="http://schemas.openxmlformats.org/officeDocument/2006/relationships/hyperlink" Target="https://www.drive.com.au/news/aston-martin-delays-first-electric-car/" TargetMode="External"/><Relationship Id="rId186" Type="http://schemas.openxmlformats.org/officeDocument/2006/relationships/hyperlink" Target="https://www.media.stellantis.com/em-en/e-mobility/press/fca-s-mirafiori-plant-turns-80-work-begins-on-new-assembly-line-for-the-fiat-500-electric" TargetMode="External"/><Relationship Id="rId351" Type="http://schemas.openxmlformats.org/officeDocument/2006/relationships/hyperlink" Target="https://fordauthority.com/2024/05/ford-valencia-assembly-to-build-300k-vehicles-per-year/" TargetMode="External"/><Relationship Id="rId393" Type="http://schemas.openxmlformats.org/officeDocument/2006/relationships/hyperlink" Target="https://www.electrive.com/2023/02/23/seat-prepares-martorell-plant-for-ev-production/" TargetMode="External"/><Relationship Id="rId407" Type="http://schemas.openxmlformats.org/officeDocument/2006/relationships/hyperlink" Target="https://www.electrive.com/2018/10/22/thunder-power-moves-into-belgian-factory/" TargetMode="External"/><Relationship Id="rId211" Type="http://schemas.openxmlformats.org/officeDocument/2006/relationships/hyperlink" Target="https://www.carscoops.com/tag/citroen-c5-aircross/" TargetMode="External"/><Relationship Id="rId253" Type="http://schemas.openxmlformats.org/officeDocument/2006/relationships/hyperlink" Target="https://www.bydeurope.com/article/225" TargetMode="External"/><Relationship Id="rId295" Type="http://schemas.openxmlformats.org/officeDocument/2006/relationships/hyperlink" Target="https://www.moveelectric.com/e-cars/electricbrands-build-isetta-micro-electric-car" TargetMode="External"/><Relationship Id="rId309" Type="http://schemas.openxmlformats.org/officeDocument/2006/relationships/hyperlink" Target="https://www.electrive.com/2020/12/21/polands-first-electric-car-factory-is-being-built-in-jaworzno/" TargetMode="External"/><Relationship Id="rId48" Type="http://schemas.openxmlformats.org/officeDocument/2006/relationships/hyperlink" Target="https://www.press.bmwgroup.com/global/article/detail/T0145644EN/a-new-era-dawns:-bmw-group-begins-series-production-of-the-bmw-i3-electric-car-in-leipzig-/-industrial-scale-manufacture-of-cfrp-makes-its-debut-in-the-car-industry-/-commitment-to-a-sustainable-production-process?language=en" TargetMode="External"/><Relationship Id="rId113" Type="http://schemas.openxmlformats.org/officeDocument/2006/relationships/hyperlink" Target="https://evhype.com/rivian-and-volkswagen-team-up-to-revive-project-trinity/" TargetMode="External"/><Relationship Id="rId320" Type="http://schemas.openxmlformats.org/officeDocument/2006/relationships/hyperlink" Target="https://www.eurabus.com/" TargetMode="External"/><Relationship Id="rId155" Type="http://schemas.openxmlformats.org/officeDocument/2006/relationships/hyperlink" Target="https://www.autoweek.com/news/green-cars/a37179240/mercedes-benz-eqe-ev-teaser/" TargetMode="External"/><Relationship Id="rId197" Type="http://schemas.openxmlformats.org/officeDocument/2006/relationships/hyperlink" Target="https://www.media.stellantis.com/em-en/corporate-communications/press/stellantis-in-tychy-celebrates-the-production-of-12-500-000-vehicles-corporate" TargetMode="External"/><Relationship Id="rId362" Type="http://schemas.openxmlformats.org/officeDocument/2006/relationships/hyperlink" Target="https://www.electrive.com/2022/12/12/uk-envision-aesc-lays-foundation-for-sunderland-gigafactory/" TargetMode="External"/><Relationship Id="rId418" Type="http://schemas.openxmlformats.org/officeDocument/2006/relationships/hyperlink" Target="https://motorillustrated.com/volvo-to-launch-first-battery-powered-sedan-es90-in-march/139951/" TargetMode="External"/><Relationship Id="rId222" Type="http://schemas.openxmlformats.org/officeDocument/2006/relationships/hyperlink" Target="https://www.media.stellantis.com/uk-en/corporate-communications/press/stellantis-to-begin-electric-vehicle-production-at-luton-from-2025" TargetMode="External"/><Relationship Id="rId264" Type="http://schemas.openxmlformats.org/officeDocument/2006/relationships/hyperlink" Target="http://en.ccceu.eu/2024-02/04/c_4047.htm" TargetMode="External"/><Relationship Id="rId17" Type="http://schemas.openxmlformats.org/officeDocument/2006/relationships/hyperlink" Target="https://www.automotivemanufacturingsolutions.com/evs/bmw-begins-production-of-its-fully-electric-i5-model-at-dingolfing-plant/44459.article" TargetMode="External"/><Relationship Id="rId59" Type="http://schemas.openxmlformats.org/officeDocument/2006/relationships/hyperlink" Target="https://www.reuters.com/business/autos-transportation/britain-says-bmw-make-multimillion-pound-investment-electric-mini-output-2023-09-11/" TargetMode="External"/><Relationship Id="rId124" Type="http://schemas.openxmlformats.org/officeDocument/2006/relationships/hyperlink" Target="https://www.carscoops.com/2018/11/vw-turn-zwickau-plant-europes-biggest-ev-factory/" TargetMode="External"/><Relationship Id="rId70" Type="http://schemas.openxmlformats.org/officeDocument/2006/relationships/hyperlink" Target="https://www.press.bmwgroup.com/global/article/detail/T0405972EN/bmw-group-to-invest-more-than-2-billion-euros-in-hungarian-plant-debrecen-by-2025?language=en" TargetMode="External"/><Relationship Id="rId166" Type="http://schemas.openxmlformats.org/officeDocument/2006/relationships/hyperlink" Target="https://www.thesmartcityjournal.com/en/business/next-generation-esprinter-to-be-built-at-plant-in-ludwigsfelde" TargetMode="External"/><Relationship Id="rId331" Type="http://schemas.openxmlformats.org/officeDocument/2006/relationships/hyperlink" Target="https://www.youtube.com/watch?v=sFoC6Ro8_iA" TargetMode="External"/><Relationship Id="rId373" Type="http://schemas.openxmlformats.org/officeDocument/2006/relationships/hyperlink" Target="https://electrek.co/2023/11/14/renault-teases-new-affordable-electric-city-car/" TargetMode="External"/><Relationship Id="rId429" Type="http://schemas.openxmlformats.org/officeDocument/2006/relationships/hyperlink" Target="https://www.electrive.com/2018/03/22/seat-leon-to-be-released-as-phev-in-2020/" TargetMode="External"/><Relationship Id="rId1" Type="http://schemas.openxmlformats.org/officeDocument/2006/relationships/hyperlink" Target="https://www.bmwgroup-werke.com/content/dam/grpw/websites/bmwgroup-werke_com/dingolfing/PR_2107_Plant%20Profile_BMW_DGF_EN.pdf" TargetMode="External"/><Relationship Id="rId233" Type="http://schemas.openxmlformats.org/officeDocument/2006/relationships/hyperlink" Target="https://www.autovision-news.com/electrification/bentley-ev-dream-factory/" TargetMode="External"/><Relationship Id="rId440" Type="http://schemas.openxmlformats.org/officeDocument/2006/relationships/hyperlink" Target="https://www.brusselstimes.com/belgium/1502544/volvo-car-ghent-almost-ready-to-produce-the-ex30-electric-vehicle?utm_term=Autofeed&amp;utm_medium=Social&amp;utm_source=Facebook" TargetMode="External"/><Relationship Id="rId28" Type="http://schemas.openxmlformats.org/officeDocument/2006/relationships/hyperlink" Target="https://www.greencarcongress.com/2020/11/20201119-munich.html" TargetMode="External"/><Relationship Id="rId275" Type="http://schemas.openxmlformats.org/officeDocument/2006/relationships/hyperlink" Target="https://catalonia.com/w/chinese-company-chery-chooses-barcelona-for-its-first-electric-car-plant-in-europe" TargetMode="External"/><Relationship Id="rId300" Type="http://schemas.openxmlformats.org/officeDocument/2006/relationships/hyperlink" Target="https://insideevs.com/news/597551/electric-brands-shows-production-spec-xbus-camper-evetta-micro-evs/" TargetMode="External"/><Relationship Id="rId81" Type="http://schemas.openxmlformats.org/officeDocument/2006/relationships/hyperlink" Target="https://thebusinessmagazine.co.uk/companies/electric-vehicle-company-expands-again-at-bicester/" TargetMode="External"/><Relationship Id="rId135" Type="http://schemas.openxmlformats.org/officeDocument/2006/relationships/hyperlink" Target="https://www.skoda-storyboard.com/en/press-releases/skoda-elroq-czech-carmaker-powers-up-production-of-its-most-affordable-all-electric-model/" TargetMode="External"/><Relationship Id="rId177" Type="http://schemas.openxmlformats.org/officeDocument/2006/relationships/hyperlink" Target="https://www.stellantis.com/en/news/press-releases/2021/july/ellesmere-port-will-support-sustainable-mobility-through-the-production-of-an-all-electric-vehicle-starting-in-2022" TargetMode="External"/><Relationship Id="rId342" Type="http://schemas.openxmlformats.org/officeDocument/2006/relationships/hyperlink" Target="https://media.ford.com/content/fordmedia/feu/en/news/2020/01/16/Valencia.html" TargetMode="External"/><Relationship Id="rId384" Type="http://schemas.openxmlformats.org/officeDocument/2006/relationships/hyperlink" Target="https://www.rimac-newsroom.com/press-releases/rimac-group/rimac-campus-phase-one-is-complete-with-production-already-underway" TargetMode="External"/><Relationship Id="rId202"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244" Type="http://schemas.openxmlformats.org/officeDocument/2006/relationships/hyperlink" Target="https://paultan.org/2021/02/04/ava-hyperclassic-reimagined-all-electric-hypercar-with-more-than-1200-hp-in-a-corvette-stingray-c2-body/"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17" Type="http://schemas.openxmlformats.org/officeDocument/2006/relationships/hyperlink" Target="https://euroweeklynews.com/2023/02/15/volkswagen-announces-plans-for-a-billion-plus-investment-in-its-landaben-navarra-plant/" TargetMode="External"/><Relationship Id="rId299" Type="http://schemas.openxmlformats.org/officeDocument/2006/relationships/hyperlink" Target="https://www.electrive.com/2023/02/15/electricbrands-to-have-xbus-evetta-built-in-the-netherlands/" TargetMode="External"/><Relationship Id="rId21" Type="http://schemas.openxmlformats.org/officeDocument/2006/relationships/hyperlink" Target="https://www.environmentenergyleader.com/stories/bmw-invests-750-million-for-uk-ev-production,4639" TargetMode="External"/><Relationship Id="rId63" Type="http://schemas.openxmlformats.org/officeDocument/2006/relationships/hyperlink" Target="https://www.bmwgroup-werke.com/muenchen/en/news/pressemeldungen/neue-fahrzeugmontage.html" TargetMode="External"/><Relationship Id="rId159" Type="http://schemas.openxmlformats.org/officeDocument/2006/relationships/hyperlink" Target="https://professionalpickup.com/ellesmere-port-factory-transformed-into-electric-van-plant-after-100-million-investment/" TargetMode="External"/><Relationship Id="rId324" Type="http://schemas.openxmlformats.org/officeDocument/2006/relationships/hyperlink" Target="https://www.thetruthaboutcars.com/2022/06/report-ferrari-plotting-italian-ev-assembly-line/" TargetMode="External"/><Relationship Id="rId366" Type="http://schemas.openxmlformats.org/officeDocument/2006/relationships/hyperlink" Target="https://www.zemo.org.uk/news-events/news,nissan-announces-2bn-investment-to-build-new-models-additional-gigafactory-_4584.htm" TargetMode="External"/><Relationship Id="rId170" Type="http://schemas.openxmlformats.org/officeDocument/2006/relationships/hyperlink" Target="https://moparinsiders.com/stellantis-pauses-fiat-500e-production-for-december/" TargetMode="External"/><Relationship Id="rId226" Type="http://schemas.openxmlformats.org/officeDocument/2006/relationships/hyperlink" Target="https://www.astonmartin.com/en/our-world/news/2019/04/30/production-ready-rapide-e-given-world-debut-at-auto-shanghai" TargetMode="External"/><Relationship Id="rId268" Type="http://schemas.openxmlformats.org/officeDocument/2006/relationships/hyperlink" Target="https://www.electrive.com/2024/02/06/byd-plans-to-open-its-hungarian-ev-factory-within-three-years/" TargetMode="External"/><Relationship Id="rId32" Type="http://schemas.openxmlformats.org/officeDocument/2006/relationships/hyperlink" Target="https://hungarytoday.hu/construction-of-debrecen-bmw-group-plant-in-full-swing/" TargetMode="External"/><Relationship Id="rId74" Type="http://schemas.openxmlformats.org/officeDocument/2006/relationships/hyperlink" Target="https://www.press.bmwgroup.com/global/article/detail/T0439003EN/transformation-to-e-mobility:-bmw-group%E2%80%99s-munich-plant-to-produce-exclusively-all-electric-models-from-the-end-of-2027?language=en" TargetMode="External"/><Relationship Id="rId128" Type="http://schemas.openxmlformats.org/officeDocument/2006/relationships/hyperlink" Target="https://justauto.nridigital.com/just_auto_magazine_sep22/industry_news" TargetMode="External"/><Relationship Id="rId335" Type="http://schemas.openxmlformats.org/officeDocument/2006/relationships/hyperlink" Target="https://www.electrive.com/2021/02/17/ford-confirms-ev-manufacturing-in-cologne-to-begin-2023/" TargetMode="External"/><Relationship Id="rId377" Type="http://schemas.openxmlformats.org/officeDocument/2006/relationships/hyperlink" Target="https://electrek.co/2025/02/10/renault-unveils-three-electric-light-commercial-vehicles-hit-market-2026/" TargetMode="External"/><Relationship Id="rId5" Type="http://schemas.openxmlformats.org/officeDocument/2006/relationships/hyperlink" Target="https://www.electrive.com/2024/08/26/vw-probably-wants-to-increase-ev-production-in-emden/" TargetMode="External"/><Relationship Id="rId181" Type="http://schemas.openxmlformats.org/officeDocument/2006/relationships/hyperlink" Target="https://autotechinsight.ihsmarkit.com/news/5276793/stellantis-commences-mass-production-of-evs-at-mangualde-plant-in-portugal" TargetMode="External"/><Relationship Id="rId237" Type="http://schemas.openxmlformats.org/officeDocument/2006/relationships/hyperlink" Target="https://www.teslarati.com/bentley-2-5bn-investment-new-ev-factory-uk-crewe-england/" TargetMode="External"/><Relationship Id="rId402" Type="http://schemas.openxmlformats.org/officeDocument/2006/relationships/hyperlink" Target="https://electrek.co/2019/04/17/sono-motors-will-build-solar-powered-sion-ev-at-an-old-saab-plant-in-sweden/" TargetMode="External"/><Relationship Id="rId279" Type="http://schemas.openxmlformats.org/officeDocument/2006/relationships/hyperlink" Target="https://catalonia.com/w/chinese-company-chery-chooses-barcelona-for-its-first-electric-car-plant-in-europe" TargetMode="External"/><Relationship Id="rId43" Type="http://schemas.openxmlformats.org/officeDocument/2006/relationships/hyperlink" Target="https://www.bmwgroup-werke.com/content/dam/grpw/websites/bmwgroup-werke_com/dingolfing/PR_2107_Plant%20Profile_BMW_DGF_EN.pdf" TargetMode="External"/><Relationship Id="rId139" Type="http://schemas.openxmlformats.org/officeDocument/2006/relationships/hyperlink" Target="https://notesfrompoland.com/2022/12/12/mercedes-investing-e1-billion-in-poland-to-build-first-electric-only-van-plant/" TargetMode="External"/><Relationship Id="rId290" Type="http://schemas.openxmlformats.org/officeDocument/2006/relationships/hyperlink" Target="https://catalonia.com/w/chinese-company-chery-chooses-barcelona-for-its-first-electric-car-plant-in-europe" TargetMode="External"/><Relationship Id="rId304" Type="http://schemas.openxmlformats.org/officeDocument/2006/relationships/hyperlink" Target="https://www.highmotor.com/en/xbus-ev-vehiculo-modular-puede-ser-furgoneta-pick-up-minibus-ya-esta-produccion.html" TargetMode="External"/><Relationship Id="rId346" Type="http://schemas.openxmlformats.org/officeDocument/2006/relationships/hyperlink" Target="https://media.ford.com/content/fordmedia/feu/en/news/2021/03/25/ford-continues-to-go-all-in-on-electrification-with-new-hybrid-e.html" TargetMode="External"/><Relationship Id="rId388" Type="http://schemas.openxmlformats.org/officeDocument/2006/relationships/hyperlink" Target="https://theevreport.com/rimac-completes-phase-one-of-campus" TargetMode="External"/><Relationship Id="rId85" Type="http://schemas.openxmlformats.org/officeDocument/2006/relationships/hyperlink" Target="https://www.cnbc.com/2022/03/22/gigafactory-berlin-tesla-ceo-elon-musk-opens-electric-vehicle-plant.html" TargetMode="External"/><Relationship Id="rId150" Type="http://schemas.openxmlformats.org/officeDocument/2006/relationships/hyperlink" Target="https://www.electrive.com/2019/07/19/hyundai-considers-manufacturing-kona-in-czech-republic/" TargetMode="External"/><Relationship Id="rId192" Type="http://schemas.openxmlformats.org/officeDocument/2006/relationships/hyperlink" Target="https://www.stellantis.com/en/news/press-releases/2024/january/stellantis-pro-one-expands-existing-hydrogen-fuel-cell-offer-with-in-house-production-starting-on-mid-size-and-large-vans-in-europe" TargetMode="External"/><Relationship Id="rId206" Type="http://schemas.openxmlformats.org/officeDocument/2006/relationships/hyperlink" Target="https://www.media.stellantis.com/uk-en/corporate-communications/press/stellantis-to-begin-electric-vehicle-production-at-luton-from-2025" TargetMode="External"/><Relationship Id="rId413" Type="http://schemas.openxmlformats.org/officeDocument/2006/relationships/hyperlink" Target="https://www.electrive.com/2018/01/10/chinese-wkw-scraps-e1-1bn-plan-make-evs-germany/" TargetMode="External"/><Relationship Id="rId248" Type="http://schemas.openxmlformats.org/officeDocument/2006/relationships/hyperlink" Target="https://www.seattleeva.org/wp/byd-to-invest-e10-million-in-an-electric-bus-assembly-site-in-france/" TargetMode="External"/><Relationship Id="rId12" Type="http://schemas.openxmlformats.org/officeDocument/2006/relationships/hyperlink" Target="https://www.autoweek.com/news/green-cars/a40217054/vw-id-buzz-production-start-germany/" TargetMode="External"/><Relationship Id="rId108" Type="http://schemas.openxmlformats.org/officeDocument/2006/relationships/hyperlink" Target="https://uploads.audi-mediacenter.com/system/production/uploaded_files/33813/file/9ce0f9ae1aaf25ff33063cfb07f1962fcc24b04e/250318_Audi_in_Neckarsulm_2025_EN.pdf?1741949031" TargetMode="External"/><Relationship Id="rId315" Type="http://schemas.openxmlformats.org/officeDocument/2006/relationships/hyperlink" Target="https://ceenergynews.com/transport/polands-first-ev-company-izera-selects-contractor-for-factory-construction/" TargetMode="External"/><Relationship Id="rId357" Type="http://schemas.openxmlformats.org/officeDocument/2006/relationships/hyperlink" Target="https://balkangreenenergynews.com/preparatory-works-launched-for-facility-to-produce-electric-cars-in-croatia/" TargetMode="External"/><Relationship Id="rId54" Type="http://schemas.openxmlformats.org/officeDocument/2006/relationships/hyperlink" Target="https://www.electrive.com/2023/07/24/bmw-i5-rolls-off-production-line-in-dingolfing/?utm_source=chatgpt.com" TargetMode="External"/><Relationship Id="rId96" Type="http://schemas.openxmlformats.org/officeDocument/2006/relationships/hyperlink" Target="https://www.electrive.com/2024/03/19/bmw-also-builds-neue-klasse-in-regensburg/" TargetMode="External"/><Relationship Id="rId161" Type="http://schemas.openxmlformats.org/officeDocument/2006/relationships/hyperlink" Target="https://www.media.stellantis.com/uk-en/corporate-communications/press/stellantis-announces-proposed-plan-to-invest-50-million-to-strengthen-the-ellesmere-port-plant-as-its-uk-commercial-vehicle-manufacturing-hub" TargetMode="External"/><Relationship Id="rId217" Type="http://schemas.openxmlformats.org/officeDocument/2006/relationships/hyperlink" Target="https://thebusinessmagazine.co.uk/companies/electric-vehicle-company-expands-again-at-bicester/" TargetMode="External"/><Relationship Id="rId399" Type="http://schemas.openxmlformats.org/officeDocument/2006/relationships/hyperlink" Target="https://transportandenergy.com/2025/01/28/seat-plans-for-electric-future/" TargetMode="External"/><Relationship Id="rId259" Type="http://schemas.openxmlformats.org/officeDocument/2006/relationships/hyperlink" Target="https://bydeurope.com/article/273" TargetMode="External"/><Relationship Id="rId23" Type="http://schemas.openxmlformats.org/officeDocument/2006/relationships/hyperlink" Target="https://www.environmentenergyleader.com/stories/bmw-invests-750-million-for-uk-ev-production,4639" TargetMode="External"/><Relationship Id="rId119" Type="http://schemas.openxmlformats.org/officeDocument/2006/relationships/hyperlink" Target="https://www.volvotrucks.com/en-en/news-stories/press-releases/2022/sep/volvo-trucks-starts-series-production-of-heavy-electric-trucks.html" TargetMode="External"/><Relationship Id="rId270" Type="http://schemas.openxmlformats.org/officeDocument/2006/relationships/hyperlink" Target="https://www.reuters.com/business/autos-transportation/china-ev-maker-byd-build-first-europe-plant-hungary-fas-2023-11-04/" TargetMode="External"/><Relationship Id="rId326" Type="http://schemas.openxmlformats.org/officeDocument/2006/relationships/hyperlink" Target="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TargetMode="External"/><Relationship Id="rId65" Type="http://schemas.openxmlformats.org/officeDocument/2006/relationships/hyperlink" Target="https://insideevs.com/news/542578/bmw-i4-entered-series-production/" TargetMode="External"/><Relationship Id="rId130" Type="http://schemas.openxmlformats.org/officeDocument/2006/relationships/hyperlink" Target="https://electrek.co/2018/01/29/mercedes-benz-electric-vehicle-production-global-battery-network/" TargetMode="External"/><Relationship Id="rId368" Type="http://schemas.openxmlformats.org/officeDocument/2006/relationships/hyperlink" Target="https://www.businessinsider.com/nissan-ramps-up-ev-battery-business-uk-billions-2023-11" TargetMode="External"/><Relationship Id="rId172" Type="http://schemas.openxmlformats.org/officeDocument/2006/relationships/hyperlink" Target="https://emerging-europe.com/business/fiat-chrysler-announces-major-ev-investment-in-polish-plant/" TargetMode="External"/><Relationship Id="rId228" Type="http://schemas.openxmlformats.org/officeDocument/2006/relationships/hyperlink" Target="https://www.prnewswire.com/in/news-releases/automobili-pininfarina-to-invest-over-20m-in-pura-design-cooperation-for-luxury-and-performance-701386631.html" TargetMode="External"/><Relationship Id="rId281" Type="http://schemas.openxmlformats.org/officeDocument/2006/relationships/hyperlink" Target="https://english.news.cn/20241125/b1a67c0d3d2041b59daf394903a5ef4e/c.html" TargetMode="External"/><Relationship Id="rId337" Type="http://schemas.openxmlformats.org/officeDocument/2006/relationships/hyperlink" Target="https://media.ford.com/content/fordmedia/fna/us/en/news/2023/06/12/ford-opens-cologne-ev-center.html?utm_source=chatgpt.com" TargetMode="External"/><Relationship Id="rId34" Type="http://schemas.openxmlformats.org/officeDocument/2006/relationships/hyperlink" Target="https://www.reuters.com/business/autos-transportation/bmw-raises-investment-hungary-ev-factory-over-2-bln-euros-adds-battery-assembly-2022-11-25/" TargetMode="External"/><Relationship Id="rId76" Type="http://schemas.openxmlformats.org/officeDocument/2006/relationships/hyperlink" Target="https://www.bmwgroup.com/content/dam/grpw/websites/bmwgroup_com/ir/downloads/en/2025/bericht/BMW-Group-Report-2024-en.pdf" TargetMode="External"/><Relationship Id="rId141" Type="http://schemas.openxmlformats.org/officeDocument/2006/relationships/hyperlink" Target="https://www.espaciofurgo.com/en/mercedes-invertira-1-230-millones-en-vitoria-para-fabricar-furgonetas-electricas/" TargetMode="External"/><Relationship Id="rId379" Type="http://schemas.openxmlformats.org/officeDocument/2006/relationships/hyperlink" Target="https://www.autocar.co.uk/car-news/motor-shows-frankfurt-motor-show/renault-details-two-new-evs-due-2020" TargetMode="External"/><Relationship Id="rId7" Type="http://schemas.openxmlformats.org/officeDocument/2006/relationships/hyperlink" Target="https://www.volkswagen-newsroom.com/en/press-releases/volkswagens-global-production-network-for-electric-vehicles-grows-with-the-launch-of-a-second-german-site-in-emden-7976" TargetMode="External"/><Relationship Id="rId183"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239" Type="http://schemas.openxmlformats.org/officeDocument/2006/relationships/hyperlink" Target="https://www.completecar.ie/car-news/article/9042/High-end-electric-cars-to-be-produced-in-Ireland" TargetMode="External"/><Relationship Id="rId390" Type="http://schemas.openxmlformats.org/officeDocument/2006/relationships/hyperlink" Target="https://electricdrives.tv/rimac-begins-production-at-new-campus-with-phase-one-complete/" TargetMode="External"/><Relationship Id="rId404" Type="http://schemas.openxmlformats.org/officeDocument/2006/relationships/hyperlink" Target="https://en.saabblog.net/2022/04/10/sono-motors-das-ende-der-schwedisch-deutschen-liaison/" TargetMode="External"/><Relationship Id="rId250" Type="http://schemas.openxmlformats.org/officeDocument/2006/relationships/hyperlink" Target="https://www.sustainable-bus.com/electric-bus/byd-france-close-electric-bus-plant/" TargetMode="External"/><Relationship Id="rId292" Type="http://schemas.openxmlformats.org/officeDocument/2006/relationships/hyperlink" Target="https://catalonia.com/w/chinese-company-chery-chooses-barcelona-for-its-first-electric-car-plant-in-europe" TargetMode="External"/><Relationship Id="rId306" Type="http://schemas.openxmlformats.org/officeDocument/2006/relationships/hyperlink" Target="https://www.slazag.pl/co-zamiast-izery-1-5-miliarda-euro-kosztowac-ma-fabryki-samochodow-elektrycznych-i-hybrydowych-w-jaworznie?utm_source=chatgpt.com" TargetMode="External"/><Relationship Id="rId45" Type="http://schemas.openxmlformats.org/officeDocument/2006/relationships/hyperlink" Target="https://www.bmwgroup-werke.com/content/dam/grpw/websites/bmwgroup-werke_com/dingolfing/PR_2107_Plant%20Profile_BMW_DGF_EN.pdf" TargetMode="External"/><Relationship Id="rId87" Type="http://schemas.openxmlformats.org/officeDocument/2006/relationships/hyperlink" Target="https://www.theguardian.com/business/2025/jan/08/rolls-royce-to-invest-300m-in-expansion-of-goodwood-factory" TargetMode="External"/><Relationship Id="rId110" Type="http://schemas.openxmlformats.org/officeDocument/2006/relationships/hyperlink" Target="https://www.vrt.be/vrtnws/en/2018/09/18/audi-launches-new-brussels-built-electrically-powered-car/" TargetMode="External"/><Relationship Id="rId348" Type="http://schemas.openxmlformats.org/officeDocument/2006/relationships/hyperlink" Target="https://media.ford.com/content/fordmedia/feu/en/news/2021/02/09/new-s-max-hybrid-helps-active-families-go-electric-and-continues.html" TargetMode="External"/><Relationship Id="rId152" Type="http://schemas.openxmlformats.org/officeDocument/2006/relationships/hyperlink" Target="https://www.kedglobal.com/electric-vehicles/newsView/ked202502270003" TargetMode="External"/><Relationship Id="rId194" Type="http://schemas.openxmlformats.org/officeDocument/2006/relationships/hyperlink" Target="https://www.carscoops.com/2023/06/stellantis-spending-176-million-to-get-french-factory-ready-for-electric-suv/" TargetMode="External"/><Relationship Id="rId208" Type="http://schemas.openxmlformats.org/officeDocument/2006/relationships/hyperlink" Target="https://www.electrive.com/2025/02/07/stellantis-plans-to-close-uk-plant-in-luton-by-the-middle-of-the-year/" TargetMode="External"/><Relationship Id="rId415" Type="http://schemas.openxmlformats.org/officeDocument/2006/relationships/hyperlink" Target="https://www.electrive.com/2018/04/26/zhi-dou-looking-in-europe-for-new-manufacturing-location/" TargetMode="External"/><Relationship Id="rId261" Type="http://schemas.openxmlformats.org/officeDocument/2006/relationships/hyperlink" Target="https://cepa.org/article/xi-and-china-electric-cars-drive-into-hungary/" TargetMode="External"/><Relationship Id="rId14" Type="http://schemas.openxmlformats.org/officeDocument/2006/relationships/hyperlink" Target="https://www.industryintel.com/automobile/news/vw-approves-new-2-billion-manufacturing-plant-in-wolfsburg-warmenau-germany-to-build-new-trinity-ev-with-plant-construction-beginning-in-2023-vehicle-production-to-start-in-2026-with-vw-aiming-for-production-time-of-10-hours-per-vehicle-157048035456" TargetMode="External"/><Relationship Id="rId56" Type="http://schemas.openxmlformats.org/officeDocument/2006/relationships/hyperlink" Target="https://www.evspecifications.com/en/news/cfd58db" TargetMode="External"/><Relationship Id="rId317" Type="http://schemas.openxmlformats.org/officeDocument/2006/relationships/hyperlink" Target="https://astanatimes.com/2018/08/eurabus-to-open-electric-bus-manufacturing-plant-in-almaty/" TargetMode="External"/><Relationship Id="rId359" Type="http://schemas.openxmlformats.org/officeDocument/2006/relationships/hyperlink" Target="https://www.electrive.com/2022/12/12/uk-envision-aesc-lays-foundation-for-sunderland-gigafactory/" TargetMode="External"/><Relationship Id="rId98" Type="http://schemas.openxmlformats.org/officeDocument/2006/relationships/hyperlink" Target="https://www.carscoops.com/2018/11/vw-turn-zwickau-plant-europes-biggest-ev-factory/" TargetMode="External"/><Relationship Id="rId121" Type="http://schemas.openxmlformats.org/officeDocument/2006/relationships/hyperlink" Target="https://www.volvotrucks.com/en-en/news-stories/press-releases/2023/sep/volvo-starts-serial-production-of-electric-trucks-in-ghent.html" TargetMode="External"/><Relationship Id="rId163" Type="http://schemas.openxmlformats.org/officeDocument/2006/relationships/hyperlink" Target="https://www.media.stellantis.com/em-en/e-mobility/press/fca-s-mirafiori-plant-turns-80-work-begins-on-new-assembly-line-for-the-fiat-500-electric" TargetMode="External"/><Relationship Id="rId219" Type="http://schemas.openxmlformats.org/officeDocument/2006/relationships/hyperlink" Target="https://arrival.com/news/Arrival-and-First-Bus-confirm-the-start-of-zero-emission-bus-trials" TargetMode="External"/><Relationship Id="rId370" Type="http://schemas.openxmlformats.org/officeDocument/2006/relationships/hyperlink" Target="https://electrek.co/2024/05/24/nissan-preps-next-gen-leaf-ev-production-but-challenges-await/" TargetMode="External"/><Relationship Id="rId230" Type="http://schemas.openxmlformats.org/officeDocument/2006/relationships/hyperlink" Target="https://www.forbes.com/sites/nargessbanks/2018/08/23/pebble-beach-reveal-pininfarina-pf0/" TargetMode="External"/><Relationship Id="rId25" Type="http://schemas.openxmlformats.org/officeDocument/2006/relationships/hyperlink" Target="https://www.theengineer.co.uk/content/news/bmw-investing-over-600m-into-oxford-and-swindon-factories/" TargetMode="External"/><Relationship Id="rId67" Type="http://schemas.openxmlformats.org/officeDocument/2006/relationships/hyperlink" Target="https://www.bmwgroup-werke.com/muenchen/en/news/pressemeldungen/neue-fahrzeugmontage.html" TargetMode="External"/><Relationship Id="rId272" Type="http://schemas.openxmlformats.org/officeDocument/2006/relationships/hyperlink" Target="https://centraleuropeantimes.com/2023/12/chinese-vehicle-maker-byd-plans-plant-in-szeged/?utm_source=chatgpt.com" TargetMode="External"/><Relationship Id="rId328" Type="http://schemas.openxmlformats.org/officeDocument/2006/relationships/hyperlink" Target="https://www.caranddriver.com/news/a63679726/ferrari-six-new-cars-2025-first-ev/" TargetMode="External"/><Relationship Id="rId132" Type="http://schemas.openxmlformats.org/officeDocument/2006/relationships/hyperlink" Target="https://www.engadget.com/2018-01-30-mercedes-ev-production-network.html" TargetMode="External"/><Relationship Id="rId174" Type="http://schemas.openxmlformats.org/officeDocument/2006/relationships/hyperlink" Target="https://notesfrompoland.com/2020/12/29/fiat-chrysler-to-invest-e2-billion-in-polish-car-factory/" TargetMode="External"/><Relationship Id="rId381" Type="http://schemas.openxmlformats.org/officeDocument/2006/relationships/hyperlink" Target="https://thedriven.io/2020/01/24/renault-confirms-launch-of-twingo-z-e-electric-car-this-year/" TargetMode="External"/><Relationship Id="rId241" Type="http://schemas.openxmlformats.org/officeDocument/2006/relationships/hyperlink" Target="https://www.easytrip.ie/irish-start-up-converting-classics-into-electric-supercars/" TargetMode="External"/><Relationship Id="rId36" Type="http://schemas.openxmlformats.org/officeDocument/2006/relationships/hyperlink" Target="https://hungarytoday.hu/construction-of-debrecen-bmw-group-plant-in-full-swing/" TargetMode="External"/><Relationship Id="rId283" Type="http://schemas.openxmlformats.org/officeDocument/2006/relationships/hyperlink" Target="https://www.electrive.com/2024/04/22/chinese-car-manufacturer-chery-produces-in-barcelona/" TargetMode="External"/><Relationship Id="rId339" Type="http://schemas.openxmlformats.org/officeDocument/2006/relationships/hyperlink" Target="https://media.ford.com/content/fordmedia/feu/en/news/2024/06/04/mass-production-of-new-all-electric-explorer-starts-at-fords-ev-.html" TargetMode="External"/><Relationship Id="rId78" Type="http://schemas.openxmlformats.org/officeDocument/2006/relationships/hyperlink" Target="https://abcnews.go.com/Business/elon-musk-announces-teslas-european-gigafactory-berlin/story?id=66974080" TargetMode="External"/><Relationship Id="rId101" Type="http://schemas.openxmlformats.org/officeDocument/2006/relationships/hyperlink" Target="https://www.carscoops.com/2018/11/vw-turn-zwickau-plant-europes-biggest-ev-factory/" TargetMode="External"/><Relationship Id="rId143" Type="http://schemas.openxmlformats.org/officeDocument/2006/relationships/hyperlink" Target="https://www.thesmartcityjournal.com/en/business/next-generation-esprinter-to-be-built-at-plant-in-ludwigsfelde" TargetMode="External"/><Relationship Id="rId185"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350" Type="http://schemas.openxmlformats.org/officeDocument/2006/relationships/hyperlink" Target="https://fordauthority.com/2022/06/ford-valencia-assembly-plant-will-produce-next-gen-electric-vehicles/" TargetMode="External"/><Relationship Id="rId406" Type="http://schemas.openxmlformats.org/officeDocument/2006/relationships/hyperlink" Target="https://www.electrive.com/2018/10/22/thunder-power-moves-into-belgian-factory/" TargetMode="External"/><Relationship Id="rId9" Type="http://schemas.openxmlformats.org/officeDocument/2006/relationships/hyperlink" Target="https://www.electrive.com/2024/08/26/vw-probably-wants-to-increase-ev-production-in-emden/" TargetMode="External"/><Relationship Id="rId210" Type="http://schemas.openxmlformats.org/officeDocument/2006/relationships/hyperlink" Target="https://www.electrichybridvehicletechnology.com/news/italian-ev-startup-aehra-announces-its-first-two-ultra-premium-evs.html" TargetMode="External"/><Relationship Id="rId392" Type="http://schemas.openxmlformats.org/officeDocument/2006/relationships/hyperlink" Target="https://www.rimac-newsroom.com/press-releases/rimac-group/rimac-campus-phase-one-is-complete-with-production-already-underway" TargetMode="External"/><Relationship Id="rId252" Type="http://schemas.openxmlformats.org/officeDocument/2006/relationships/hyperlink" Target="https://www.electrive.com/2018/12/06/byd-completes-first-electric-bus-in-france/" TargetMode="External"/><Relationship Id="rId294" Type="http://schemas.openxmlformats.org/officeDocument/2006/relationships/hyperlink" Target="https://catalonia.com/w/chinese-company-chery-chooses-barcelona-for-its-first-electric-car-plant-in-europe" TargetMode="External"/><Relationship Id="rId308" Type="http://schemas.openxmlformats.org/officeDocument/2006/relationships/hyperlink" Target="https://www.courthousenews.com/poland-taps-coal-region-for-first-electric-car-plant/" TargetMode="External"/><Relationship Id="rId47" Type="http://schemas.openxmlformats.org/officeDocument/2006/relationships/hyperlink" Target="https://www.press.bmwgroup.com/global/article/detail/T0437680EN/50-years-of-bmw-production-at-dingolfing-location?utm_source=chatgpt.com" TargetMode="External"/><Relationship Id="rId89" Type="http://schemas.openxmlformats.org/officeDocument/2006/relationships/hyperlink" Target="https://www.automotivemanufacturingsolutions.com/evs/bmw-groups-leipzig-plant-prepares-production-of-electric-mini-countryman/43971.article" TargetMode="External"/><Relationship Id="rId112" Type="http://schemas.openxmlformats.org/officeDocument/2006/relationships/hyperlink" Target="https://www.skoda-auto.com/_doc/b6a68d8b-0ec2-4cd5-b357-36587e77bf6d" TargetMode="External"/><Relationship Id="rId154" Type="http://schemas.openxmlformats.org/officeDocument/2006/relationships/hyperlink" Target="https://ceenergynews.com/transport/slovakia-approves-major-state-aid-package-for-kia-to-increase-ev-production/" TargetMode="External"/><Relationship Id="rId361" Type="http://schemas.openxmlformats.org/officeDocument/2006/relationships/hyperlink" Target="https://www.reuters.com/business/autos-transportation/nissan-invest-14-bln-build-two-new-ev-models-britain-2023-11-24/" TargetMode="External"/><Relationship Id="rId196" Type="http://schemas.openxmlformats.org/officeDocument/2006/relationships/hyperlink" Target="https://www.electrive.com/2023/06/06/stellantis-gears-up-rennes-factory-for-suv-production/" TargetMode="External"/><Relationship Id="rId417" Type="http://schemas.openxmlformats.org/officeDocument/2006/relationships/hyperlink" Target="https://www.electrive.com/2018/04/26/zhi-dou-looking-in-europe-for-new-manufacturing-location/" TargetMode="External"/><Relationship Id="rId16" Type="http://schemas.openxmlformats.org/officeDocument/2006/relationships/hyperlink" Target="https://www.industryintel.com/automobile/news/vw-approves-new-2-billion-manufacturing-plant-in-wolfsburg-warmenau-germany-to-build-new-trinity-ev-with-plant-construction-beginning-in-2023-vehicle-production-to-start-in-2026-with-vw-aiming-for-production-time-of-10-hours-per-vehicle-157048035456" TargetMode="External"/><Relationship Id="rId221" Type="http://schemas.openxmlformats.org/officeDocument/2006/relationships/hyperlink" Target="https://www.fleetnews.co.uk/news/van-news/2022/10/21/arrival-to-shrink-uk-operation-and-move-van-production-to-us" TargetMode="External"/><Relationship Id="rId263" Type="http://schemas.openxmlformats.org/officeDocument/2006/relationships/hyperlink" Target="https://hungarytoday.hu/byds-szeged-plant-takes-shape-drone-footage-reveals-progress/" TargetMode="External"/><Relationship Id="rId319" Type="http://schemas.openxmlformats.org/officeDocument/2006/relationships/hyperlink" Target="https://www.electrive.com/2018/09/25/kazakhstan-eurabus-opens-electric-bus-facility/" TargetMode="External"/><Relationship Id="rId58" Type="http://schemas.openxmlformats.org/officeDocument/2006/relationships/hyperlink" Target="https://www.electrichybridvehicletechnology.com/news/bmw-begins-production-of-new-hybrid-m5-at-dingolfing-plant.html" TargetMode="External"/><Relationship Id="rId123" Type="http://schemas.openxmlformats.org/officeDocument/2006/relationships/hyperlink" Target="https://www.media.volvocars.com/global/en-gb/media/pressreleases/302778/volvo-cars-gears-up-for-long-term-sustainable-growth-with-new-slovakia-electric-car-manufacturing-pl-5" TargetMode="External"/><Relationship Id="rId330" Type="http://schemas.openxmlformats.org/officeDocument/2006/relationships/hyperlink" Target="https://ev.com/news/ferraris-first-all-electric-model-set-to-debut-in-october-2025" TargetMode="External"/><Relationship Id="rId165" Type="http://schemas.openxmlformats.org/officeDocument/2006/relationships/hyperlink" Target="https://www.media.stellantis.com/em-en/e-mobility/press/fca-s-mirafiori-plant-turns-80-work-begins-on-new-assembly-line-for-the-fiat-500-electric" TargetMode="External"/><Relationship Id="rId372" Type="http://schemas.openxmlformats.org/officeDocument/2006/relationships/hyperlink" Target="https://uk.nissannews.com/en-GB/releases/three-is-the-magic-number-as-nissan-accelerates-the-switch-to-full-electric" TargetMode="External"/><Relationship Id="rId232" Type="http://schemas.openxmlformats.org/officeDocument/2006/relationships/hyperlink" Target="https://www.caranddriver.com/news/a20053827/pininfarina-will-build-its-own-version-of-the-rimac-ev-hypercar/" TargetMode="External"/><Relationship Id="rId274" Type="http://schemas.openxmlformats.org/officeDocument/2006/relationships/hyperlink" Target="https://www.electrive.com/2024/11/12/end-of-streetscooter-production-in-germany/" TargetMode="External"/><Relationship Id="rId27" Type="http://schemas.openxmlformats.org/officeDocument/2006/relationships/hyperlink" Target="https://www.reuters.com/business/autos-transportation/britain-says-bmw-make-multimillion-pound-investment-electric-mini-output-2023-09-11/" TargetMode="External"/><Relationship Id="rId69" Type="http://schemas.openxmlformats.org/officeDocument/2006/relationships/hyperlink" Target="https://www.electrive.com/2020/11/19/bmw-puts-400-million-euros-into-munich-plant/" TargetMode="External"/><Relationship Id="rId134" Type="http://schemas.openxmlformats.org/officeDocument/2006/relationships/hyperlink" Target="https://www.mercedesbenzofwashington.com/production-of-mercedes-benz-evs-expands-in-bremen/" TargetMode="External"/><Relationship Id="rId80" Type="http://schemas.openxmlformats.org/officeDocument/2006/relationships/hyperlink" Target="https://www.cnbc.com/2022/03/22/gigafactory-berlin-tesla-ceo-elon-musk-opens-electric-vehicle-plant.html" TargetMode="External"/><Relationship Id="rId176" Type="http://schemas.openxmlformats.org/officeDocument/2006/relationships/hyperlink" Target="https://www.media.stellantis.com/em-en/jeep/press/stellantis-plant-in-tychy-starts-production-of-all-new-jeep-avenger-winner-of-prestigious-european-car-of-the-year-2023-award" TargetMode="External"/><Relationship Id="rId341" Type="http://schemas.openxmlformats.org/officeDocument/2006/relationships/hyperlink" Target="https://media.ford.com/content/fordmedia/fna/us/en/news/2023/06/12/ford-opens-cologne-ev-center.html?utm_source=chatgpt.com" TargetMode="External"/><Relationship Id="rId383" Type="http://schemas.openxmlformats.org/officeDocument/2006/relationships/hyperlink" Target="https://www.forbes.com/sites/alistaircharlton/2021/04/12/ev-maker-rimac-announces-new-croatian-campus-complete-with-meadow-and-native-sheep/" TargetMode="External"/><Relationship Id="rId201" Type="http://schemas.openxmlformats.org/officeDocument/2006/relationships/hyperlink" Target="https://www.electrive.com/2023/04/03/stellantis-will-build-evs-in-portugal/" TargetMode="External"/><Relationship Id="rId243" Type="http://schemas.openxmlformats.org/officeDocument/2006/relationships/hyperlink" Target="https://www.electrive.com/2019/04/15/ireland-crowley-carbon-to-build-electric-cars-as-electrifi/" TargetMode="External"/><Relationship Id="rId285" Type="http://schemas.openxmlformats.org/officeDocument/2006/relationships/hyperlink" Target="https://catalonia.com/w/chinese-company-chery-chooses-barcelona-for-its-first-electric-car-plant-in-europe" TargetMode="External"/><Relationship Id="rId17" Type="http://schemas.openxmlformats.org/officeDocument/2006/relationships/hyperlink" Target="https://www.teslarati.com/volkswagen-ev-production-delay/" TargetMode="External"/><Relationship Id="rId38" Type="http://schemas.openxmlformats.org/officeDocument/2006/relationships/hyperlink" Target="https://www.press.bmwgroup.com/global/article/detail/T0405972EN/bmw-group-to-invest-more-than-2-billion-euros-in-hungarian-plant-debrecen-by-2025?language=en" TargetMode="External"/><Relationship Id="rId59" Type="http://schemas.openxmlformats.org/officeDocument/2006/relationships/hyperlink" Target="https://www.bmwblog.com/2024/11/04/bmw-3-series-production-moving-dingolfing-report/" TargetMode="External"/><Relationship Id="rId103" Type="http://schemas.openxmlformats.org/officeDocument/2006/relationships/hyperlink" Target="https://www.automotivepowertraintechnologyinternational.com/news/facility-development/volkswagen-to-begin-id-3-production-at-zwickau.html" TargetMode="External"/><Relationship Id="rId124" Type="http://schemas.openxmlformats.org/officeDocument/2006/relationships/hyperlink" Target="https://www.media.volvocars.com/global/en-gb/media/pressreleases/302778/volvo-cars-gears-up-for-long-term-sustainable-growth-with-new-slovakia-electric-car-manufacturing-pl-5" TargetMode="External"/><Relationship Id="rId310" Type="http://schemas.openxmlformats.org/officeDocument/2006/relationships/hyperlink" Target="https://www.electrive.com/2020/12/21/polands-first-electric-car-factory-is-being-built-in-jaworzno/" TargetMode="External"/><Relationship Id="rId70" Type="http://schemas.openxmlformats.org/officeDocument/2006/relationships/hyperlink" Target="https://www.teslarati.com/bmw-munich-ditch-gas-powered-production-ev-germany/" TargetMode="External"/><Relationship Id="rId91" Type="http://schemas.openxmlformats.org/officeDocument/2006/relationships/hyperlink" Target="https://www.bmwgroup-werke.com/leipzig/en/news/EoP_BMW_i3.html" TargetMode="External"/><Relationship Id="rId145" Type="http://schemas.openxmlformats.org/officeDocument/2006/relationships/hyperlink" Target="https://hungarytoday.hu/new-mercedes-plant-to-start-production-by-the-end-of-next-year/" TargetMode="External"/><Relationship Id="rId166" Type="http://schemas.openxmlformats.org/officeDocument/2006/relationships/hyperlink" Target="https://www.media.stellantis.com/em-en/e-mobility/press/fca-s-mirafiori-plant-turns-80-work-begins-on-new-assembly-line-for-the-fiat-500-electric" TargetMode="External"/><Relationship Id="rId187"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331" Type="http://schemas.openxmlformats.org/officeDocument/2006/relationships/hyperlink" Target="https://www.designboom.com/architecture/mario-cucinella-architects-ferrari-e-building-hypercar-maranello-italy-interview-06-21-2024/" TargetMode="External"/><Relationship Id="rId352" Type="http://schemas.openxmlformats.org/officeDocument/2006/relationships/hyperlink" Target="https://fordauthority.com/2024/05/ford-valencia-assembly-to-build-300k-vehicles-per-year/" TargetMode="External"/><Relationship Id="rId373" Type="http://schemas.openxmlformats.org/officeDocument/2006/relationships/hyperlink" Target="https://www.nissan-global.com/EN/IR/TSE/ASSETS/2021/PDF/20210701_ev36zero_E.pdf" TargetMode="External"/><Relationship Id="rId394" Type="http://schemas.openxmlformats.org/officeDocument/2006/relationships/hyperlink" Target="https://www.electrive.com/2023/02/23/seat-prepares-martorell-plant-for-ev-production/" TargetMode="External"/><Relationship Id="rId408" Type="http://schemas.openxmlformats.org/officeDocument/2006/relationships/hyperlink" Target="https://www.electrive.com/2018/10/22/thunder-power-moves-into-belgian-factory/" TargetMode="External"/><Relationship Id="rId1" Type="http://schemas.openxmlformats.org/officeDocument/2006/relationships/hyperlink" Target="https://www.greencarcongress.com/2018/11/20181115-volkswagen.html" TargetMode="External"/><Relationship Id="rId212" Type="http://schemas.openxmlformats.org/officeDocument/2006/relationships/hyperlink" Target="https://mobilityportal.eu/aehra-ev-brand-reveals-model-names/" TargetMode="External"/><Relationship Id="rId233" Type="http://schemas.openxmlformats.org/officeDocument/2006/relationships/hyperlink" Target="https://www.theguardian.com/business/2022/jan/26/bentley-to-build-its-first-fully-electric-car-at-crewe-factory" TargetMode="External"/><Relationship Id="rId254" Type="http://schemas.openxmlformats.org/officeDocument/2006/relationships/hyperlink" Target="https://www.bydeurope.com/article/225" TargetMode="External"/><Relationship Id="rId28" Type="http://schemas.openxmlformats.org/officeDocument/2006/relationships/hyperlink" Target="https://insideevs.com/news/742257/bmw-mini-autonomous-driving-factory/" TargetMode="External"/><Relationship Id="rId49" Type="http://schemas.openxmlformats.org/officeDocument/2006/relationships/hyperlink" Target="https://www.press.bmwgroup.com/global/article/detail/T0424419EN/%E2%80%9Ceight-times-five-is-50%E2%80%9D:-plant-dingolfing-celebrates-start-of-bmw-i5-production-during-anniversary-year?language=en" TargetMode="External"/><Relationship Id="rId114" Type="http://schemas.openxmlformats.org/officeDocument/2006/relationships/hyperlink" Target="https://www.electrive.com/2025/01/22/skoda-launches-mass-production-of-the-elroq/" TargetMode="External"/><Relationship Id="rId275" Type="http://schemas.openxmlformats.org/officeDocument/2006/relationships/hyperlink" Target="https://catalonia.com/w/chinese-company-chery-chooses-barcelona-for-its-first-electric-car-plant-in-europe" TargetMode="External"/><Relationship Id="rId296" Type="http://schemas.openxmlformats.org/officeDocument/2006/relationships/hyperlink" Target="https://www.moveelectric.com/e-cars/electricbrands-build-isetta-micro-electric-car" TargetMode="External"/><Relationship Id="rId300" Type="http://schemas.openxmlformats.org/officeDocument/2006/relationships/hyperlink" Target="https://www.automotivetestingtechnologyinternational.com/news/ev-charging/electricbrands-reveals-first-electric-xbus-prototype.html" TargetMode="External"/><Relationship Id="rId60" Type="http://schemas.openxmlformats.org/officeDocument/2006/relationships/hyperlink" Target="https://www.bmwblog.com/2024/01/10/bmw-munich-plant-produce-last-car-combustion-engine-2027/" TargetMode="External"/><Relationship Id="rId81" Type="http://schemas.openxmlformats.org/officeDocument/2006/relationships/hyperlink" Target="https://www.cnbc.com/2022/03/22/gigafactory-berlin-tesla-ceo-elon-musk-opens-electric-vehicle-plant.html" TargetMode="External"/><Relationship Id="rId135" Type="http://schemas.openxmlformats.org/officeDocument/2006/relationships/hyperlink" Target="https://www.autoweek.com/news/green-cars/a37179240/mercedes-benz-eqe-ev-teaser/" TargetMode="External"/><Relationship Id="rId156" Type="http://schemas.openxmlformats.org/officeDocument/2006/relationships/hyperlink" Target="https://www.stellantis.com/en/news/press-releases/2021/july/ellesmere-port-will-support-sustainable-mobility-through-the-production-of-an-all-electric-vehicle-starting-in-2022" TargetMode="External"/><Relationship Id="rId177" Type="http://schemas.openxmlformats.org/officeDocument/2006/relationships/hyperlink" Target="https://www.media.stellantis.com/em-en/corporate-communications/press/stellantis-in-tychy-celebrates-the-production-of-12-500-000-vehicles-corporate" TargetMode="External"/><Relationship Id="rId198" Type="http://schemas.openxmlformats.org/officeDocument/2006/relationships/hyperlink" Target="https://www.electrive.com/2023/11/27/stellantis-to-build-small-electric-cars-in-spain/" TargetMode="External"/><Relationship Id="rId321" Type="http://schemas.openxmlformats.org/officeDocument/2006/relationships/hyperlink" Target="https://www.eurabus.com/" TargetMode="External"/><Relationship Id="rId342" Type="http://schemas.openxmlformats.org/officeDocument/2006/relationships/hyperlink" Target="https://media.ford.com/content/fordmedia/feu/de/en/news/2024/10/14/new-electric-ford-capri-is-on-its-way-to-customers.html" TargetMode="External"/><Relationship Id="rId363" Type="http://schemas.openxmlformats.org/officeDocument/2006/relationships/hyperlink" Target="https://www.electrive.com/2022/12/12/uk-envision-aesc-lays-foundation-for-sunderland-gigafactory/" TargetMode="External"/><Relationship Id="rId384" Type="http://schemas.openxmlformats.org/officeDocument/2006/relationships/hyperlink" Target="https://www.forbes.com/sites/alistaircharlton/2021/04/12/ev-maker-rimac-announces-new-croatian-campus-complete-with-meadow-and-native-sheep/" TargetMode="External"/><Relationship Id="rId419" Type="http://schemas.openxmlformats.org/officeDocument/2006/relationships/hyperlink" Target="https://motorillustrated.com/volvo-to-launch-first-battery-powered-sedan-es90-in-march/139951/" TargetMode="External"/><Relationship Id="rId202" Type="http://schemas.openxmlformats.org/officeDocument/2006/relationships/hyperlink" Target="https://www.stellantis.com/en/news/press-releases/2023/march/stellantis-allocates-electric-van-to-mangualde-to-support-light-commercial-vehicle-leadership-in-europe" TargetMode="External"/><Relationship Id="rId223" Type="http://schemas.openxmlformats.org/officeDocument/2006/relationships/hyperlink" Target="https://www.gov.uk/government/news/aston-martin-announces-significant-wales-investment" TargetMode="External"/><Relationship Id="rId244" Type="http://schemas.openxmlformats.org/officeDocument/2006/relationships/hyperlink" Target="https://www.irishtimes.com/business/innovation/forget-delorean-ireland-could-be-an-electric-car-making-hub-1.4505412" TargetMode="External"/><Relationship Id="rId18" Type="http://schemas.openxmlformats.org/officeDocument/2006/relationships/hyperlink" Target="https://evhype.com/rivian-and-volkswagen-team-up-to-revive-project-trinity/" TargetMode="External"/><Relationship Id="rId39" Type="http://schemas.openxmlformats.org/officeDocument/2006/relationships/hyperlink" Target="https://theevreport.com/bmw-accelerates-neue-klasse-test-production" TargetMode="External"/><Relationship Id="rId265" Type="http://schemas.openxmlformats.org/officeDocument/2006/relationships/hyperlink" Target="http://en.ccceu.eu/2024-02/04/c_4047.htm" TargetMode="External"/><Relationship Id="rId286" Type="http://schemas.openxmlformats.org/officeDocument/2006/relationships/hyperlink" Target="https://catalonia.com/w/chinese-company-chery-chooses-barcelona-for-its-first-electric-car-plant-in-europe" TargetMode="External"/><Relationship Id="rId50" Type="http://schemas.openxmlformats.org/officeDocument/2006/relationships/hyperlink" Target="https://www.electrive.com/2023/07/24/bmw-i5-rolls-off-production-line-in-dingolfing/?utm_source=chatgpt.com" TargetMode="External"/><Relationship Id="rId104" Type="http://schemas.openxmlformats.org/officeDocument/2006/relationships/hyperlink" Target="https://www.volkswagen-newsroom.com/en/press-releases/transformation-continuing-apace-zwickau-car-factory-to-produce-only-electric-models-in-future-6154" TargetMode="External"/><Relationship Id="rId125" Type="http://schemas.openxmlformats.org/officeDocument/2006/relationships/hyperlink" Target="https://www.media.volvocars.com/global/en-gb/media/pressreleases/302778/volvo-cars-gears-up-for-long-term-sustainable-growth-with-new-slovakia-electric-car-manufacturing-pl-5" TargetMode="External"/><Relationship Id="rId146" Type="http://schemas.openxmlformats.org/officeDocument/2006/relationships/hyperlink" Target="https://www.electrive.com/2020/09/02/mercedes-to-open-factory-56-in-sindelfingen/" TargetMode="External"/><Relationship Id="rId167" Type="http://schemas.openxmlformats.org/officeDocument/2006/relationships/hyperlink" Target="https://www.media.stellantis.com/em-en/e-mobility/press/fca-s-mirafiori-plant-turns-80-work-begins-on-new-assembly-line-for-the-fiat-500-electric" TargetMode="External"/><Relationship Id="rId188" Type="http://schemas.openxmlformats.org/officeDocument/2006/relationships/hyperlink" Target="https://moparinsiders.com/stellantis-starts-production-of-its-electrified-hydrogen-light-commercial-vehicles-lcvs/" TargetMode="External"/><Relationship Id="rId311" Type="http://schemas.openxmlformats.org/officeDocument/2006/relationships/hyperlink" Target="https://www.marklines.com/en/news/305062" TargetMode="External"/><Relationship Id="rId332" Type="http://schemas.openxmlformats.org/officeDocument/2006/relationships/hyperlink" Target="https://www.youtube.com/watch?v=sFoC6Ro8_iA" TargetMode="External"/><Relationship Id="rId353" Type="http://schemas.openxmlformats.org/officeDocument/2006/relationships/hyperlink" Target="https://fordauthority.com/2022/06/ford-valencia-assembly-plant-will-produce-next-gen-electric-vehicles/" TargetMode="External"/><Relationship Id="rId374" Type="http://schemas.openxmlformats.org/officeDocument/2006/relationships/hyperlink" Target="https://electrek.co/2023/11/14/renault-teases-new-affordable-electric-city-car/" TargetMode="External"/><Relationship Id="rId395" Type="http://schemas.openxmlformats.org/officeDocument/2006/relationships/hyperlink" Target="https://www.greencarcongress.com/2023/02/20230226-seat.html" TargetMode="External"/><Relationship Id="rId409" Type="http://schemas.openxmlformats.org/officeDocument/2006/relationships/hyperlink" Target="https://techcrunch.com/2024/09/06/public-ev-startup-with-an-indicted-ceo-is-looking-to-raise-an-additional-100-million/?utm_source=chatgpt.com" TargetMode="External"/><Relationship Id="rId71" Type="http://schemas.openxmlformats.org/officeDocument/2006/relationships/hyperlink" Target="https://www.pm-review.com/bmw-to-invest-e650-million-converting-munich-plant-to-all-electric-production-by-2027/" TargetMode="External"/><Relationship Id="rId92" Type="http://schemas.openxmlformats.org/officeDocument/2006/relationships/hyperlink" Target="https://www.press.bmwgroup.com/global/article/detail/T0145644EN/a-new-era-dawns:-bmw-group-begins-series-production-of-the-bmw-i3-electric-car-in-leipzig-/-industrial-scale-manufacture-of-cfrp-makes-its-debut-in-the-car-industry-/-commitment-to-a-sustainable-production-process?language=en" TargetMode="External"/><Relationship Id="rId213" Type="http://schemas.openxmlformats.org/officeDocument/2006/relationships/hyperlink" Target="https://www.electrichybridvehicletechnology.com/news/italian-ev-startup-aehra-announces-its-first-two-ultra-premium-evs.html" TargetMode="External"/><Relationship Id="rId234" Type="http://schemas.openxmlformats.org/officeDocument/2006/relationships/hyperlink" Target="https://www.autovision-news.com/electrification/bentley-ev-dream-factory/" TargetMode="External"/><Relationship Id="rId420" Type="http://schemas.openxmlformats.org/officeDocument/2006/relationships/hyperlink" Target="https://www.electrive.com/2022/02/08/volvo-prepares-to-invest-around-e1-billion-in-torslanda-plant/" TargetMode="External"/><Relationship Id="rId2" Type="http://schemas.openxmlformats.org/officeDocument/2006/relationships/hyperlink" Target="https://www.volkswagen-newsroom.com/en/press-releases/volkswagens-global-production-network-for-electric-vehicles-grows-with-the-launch-of-a-second-german-site-in-emden-7976" TargetMode="External"/><Relationship Id="rId29" Type="http://schemas.openxmlformats.org/officeDocument/2006/relationships/hyperlink" Target="https://www.autoevolution.com/news/mini-oxford-plant-delays-electric-vehicle-production-over-multiple-uncertainties-247540.html" TargetMode="External"/><Relationship Id="rId255" Type="http://schemas.openxmlformats.org/officeDocument/2006/relationships/hyperlink" Target="https://www.bydeurope.com/article/225" TargetMode="External"/><Relationship Id="rId276" Type="http://schemas.openxmlformats.org/officeDocument/2006/relationships/hyperlink" Target="https://catalonia.com/w/chinese-company-chery-chooses-barcelona-for-its-first-electric-car-plant-in-europe" TargetMode="External"/><Relationship Id="rId297" Type="http://schemas.openxmlformats.org/officeDocument/2006/relationships/hyperlink" Target="https://www.moveelectric.com/e-cars/electricbrands-build-isetta-micro-electric-car" TargetMode="External"/><Relationship Id="rId40" Type="http://schemas.openxmlformats.org/officeDocument/2006/relationships/hyperlink" Target="https://www.bmwgroup-werke.com/content/dam/grpw/websites/bmwgroup-werke_com/dingolfing/PR_2107_Plant%20Profile_BMW_DGF_EN.pdf" TargetMode="External"/><Relationship Id="rId115" Type="http://schemas.openxmlformats.org/officeDocument/2006/relationships/hyperlink" Target="https://www.skoda-storyboard.com/en/press-releases/skoda-elroq-czech-carmaker-powers-up-production-of-its-most-affordable-all-electric-model/" TargetMode="External"/><Relationship Id="rId136" Type="http://schemas.openxmlformats.org/officeDocument/2006/relationships/hyperlink" Target="https://electrek.co/2021/09/05/mercedes-benz-eqe-electric-sedan-400-mile-range/" TargetMode="External"/><Relationship Id="rId157" Type="http://schemas.openxmlformats.org/officeDocument/2006/relationships/hyperlink" Target="https://www.stellantis.com/en/news/press-releases/2021/july/ellesmere-port-will-support-sustainable-mobility-through-the-production-of-an-all-electric-vehicle-starting-in-2022" TargetMode="External"/><Relationship Id="rId178" Type="http://schemas.openxmlformats.org/officeDocument/2006/relationships/hyperlink" Target="https://www.stellantis.com/en/news/press-releases/2023/march/stellantis-allocates-electric-van-to-mangualde-to-support-light-commercial-vehicle-leadership-in-europe" TargetMode="External"/><Relationship Id="rId301" Type="http://schemas.openxmlformats.org/officeDocument/2006/relationships/hyperlink" Target="https://insideevs.com/news/597551/electric-brands-shows-production-spec-xbus-camper-evetta-micro-evs/" TargetMode="External"/><Relationship Id="rId322" Type="http://schemas.openxmlformats.org/officeDocument/2006/relationships/hyperlink" Target="https://www.electrive.com/2018/09/25/kazakhstan-eurabus-opens-electric-bus-facility/" TargetMode="External"/><Relationship Id="rId343" Type="http://schemas.openxmlformats.org/officeDocument/2006/relationships/hyperlink" Target="https://media.ford.com/content/fordmedia/feu/en/news/2020/01/16/Valencia.html" TargetMode="External"/><Relationship Id="rId364" Type="http://schemas.openxmlformats.org/officeDocument/2006/relationships/hyperlink" Target="https://techxplore.com/news/2023-11-nissan-invest-billion-ev-versions.html" TargetMode="External"/><Relationship Id="rId61" Type="http://schemas.openxmlformats.org/officeDocument/2006/relationships/hyperlink" Target="https://www.bmwgroup-werke.com/muenchen/en/news/pressemeldungen/transformation-to-e-mobility.html?utm_source=chatgpt.com" TargetMode="External"/><Relationship Id="rId82" Type="http://schemas.openxmlformats.org/officeDocument/2006/relationships/hyperlink" Target="https://www.cnbc.com/2022/03/22/gigafactory-berlin-tesla-ceo-elon-musk-opens-electric-vehicle-plant.html" TargetMode="External"/><Relationship Id="rId199" Type="http://schemas.openxmlformats.org/officeDocument/2006/relationships/hyperlink" Target="https://www.electrive.com/2023/11/27/stellantis-to-build-small-electric-cars-in-spain/" TargetMode="External"/><Relationship Id="rId203" Type="http://schemas.openxmlformats.org/officeDocument/2006/relationships/hyperlink" Target="https://www.macaubusiness.com/portugal-stellantis-plant-moves-over-to-100-electric-vehicles/" TargetMode="External"/><Relationship Id="rId385" Type="http://schemas.openxmlformats.org/officeDocument/2006/relationships/hyperlink" Target="https://www.rimac-newsroom.com/press-releases/rimac-group/rimac-campus-phase-one-is-complete-with-production-already-underway" TargetMode="External"/><Relationship Id="rId19" Type="http://schemas.openxmlformats.org/officeDocument/2006/relationships/hyperlink" Target="https://www.carscoops.com/2023/09/vw-cancels-trinity-factory-moves-tesla-fighter-to-zwickau-confirms-2026-sub-e20k-ev/" TargetMode="External"/><Relationship Id="rId224" Type="http://schemas.openxmlformats.org/officeDocument/2006/relationships/hyperlink" Target="https://media.astonmartin.com/aston-martin-st-athan-confirmed-as-home-of-electrification/" TargetMode="External"/><Relationship Id="rId245" Type="http://schemas.openxmlformats.org/officeDocument/2006/relationships/hyperlink" Target="https://paultan.org/2021/02/04/ava-hyperclassic-reimagined-all-electric-hypercar-with-more-than-1200-hp-in-a-corvette-stingray-c2-body/" TargetMode="External"/><Relationship Id="rId266" Type="http://schemas.openxmlformats.org/officeDocument/2006/relationships/hyperlink" Target="https://www.reuters.com/business/autos-transportation/new-byd-bmw-car-plants-hungary-start-production-h2-2025-2024-11-14/" TargetMode="External"/><Relationship Id="rId287" Type="http://schemas.openxmlformats.org/officeDocument/2006/relationships/hyperlink" Target="https://catalonia.com/w/chinese-company-chery-chooses-barcelona-for-its-first-electric-car-plant-in-europe" TargetMode="External"/><Relationship Id="rId410" Type="http://schemas.openxmlformats.org/officeDocument/2006/relationships/hyperlink" Target="https://www.gardnerweb.com/news/chinese-partsmaker-plan-ev-factory-in-germany" TargetMode="External"/><Relationship Id="rId30" Type="http://schemas.openxmlformats.org/officeDocument/2006/relationships/hyperlink" Target="https://www.bmwblog.com/2025/02/22/mini-confirms-ev-production-oxford-postponed/" TargetMode="External"/><Relationship Id="rId105" Type="http://schemas.openxmlformats.org/officeDocument/2006/relationships/hyperlink" Target="https://erticonetwork.com/volkswagen-successfully-transforms-zwickau-site-into-an-electric-vehicle-production-plant/" TargetMode="External"/><Relationship Id="rId126" Type="http://schemas.openxmlformats.org/officeDocument/2006/relationships/hyperlink" Target="https://www.media.volvocars.com/global/en-gb/media/pressreleases/302778/volvo-cars-gears-up-for-long-term-sustainable-growth-with-new-slovakia-electric-car-manufacturing-pl-5" TargetMode="External"/><Relationship Id="rId147" Type="http://schemas.openxmlformats.org/officeDocument/2006/relationships/hyperlink" Target="https://polanddaily24.com/mercedes-expands-jawor-plant-to-build-electric-vans/business-innovation/48937" TargetMode="External"/><Relationship Id="rId168" Type="http://schemas.openxmlformats.org/officeDocument/2006/relationships/hyperlink" Target="https://www.hagerty.com/media/news/new-fiat-500-goes-all-electric/" TargetMode="External"/><Relationship Id="rId312" Type="http://schemas.openxmlformats.org/officeDocument/2006/relationships/hyperlink" Target="https://polandweekly.com/2024/07/03/construction-permit-for-izera/" TargetMode="External"/><Relationship Id="rId333" Type="http://schemas.openxmlformats.org/officeDocument/2006/relationships/hyperlink" Target="https://www.ferrari.com/en-EN/corporate/articles/inauguration-of-the-ferrari-e-building-in-the-presence-of-the-president-of-the-italian-republic-corporate" TargetMode="External"/><Relationship Id="rId354" Type="http://schemas.openxmlformats.org/officeDocument/2006/relationships/hyperlink" Target="https://www.electrive.com/2018/05/17/evs-to-be-made-in-croatia-by-green-tech-group/" TargetMode="External"/><Relationship Id="rId51" Type="http://schemas.openxmlformats.org/officeDocument/2006/relationships/hyperlink" Target="https://www.electrive.com/2023/07/24/bmw-i5-rolls-off-production-line-in-dingolfing/?utm_source=chatgpt.com" TargetMode="External"/><Relationship Id="rId72" Type="http://schemas.openxmlformats.org/officeDocument/2006/relationships/hyperlink" Target="https://www.pm-review.com/bmw-to-invest-e650-million-converting-munich-plant-to-all-electric-production-by-2027/" TargetMode="External"/><Relationship Id="rId93" Type="http://schemas.openxmlformats.org/officeDocument/2006/relationships/hyperlink" Target="https://www.press.bmwgroup.com/global/article/detail/T0405526EN/start-of-bmw-ix1-production-in-regensburg-ups-the-pace:-by-2024-one-in-three-bmws-from-bavarian-plants-will-be-electric?language=en" TargetMode="External"/><Relationship Id="rId189"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375" Type="http://schemas.openxmlformats.org/officeDocument/2006/relationships/hyperlink" Target="https://www.autonews.com/automakers/renaults-low-cost-electric-twingo-gets-2026-production-start-date/" TargetMode="External"/><Relationship Id="rId396" Type="http://schemas.openxmlformats.org/officeDocument/2006/relationships/hyperlink" Target="https://www.greencarcongress.com/2023/02/20230226-seat.html" TargetMode="External"/><Relationship Id="rId3" Type="http://schemas.openxmlformats.org/officeDocument/2006/relationships/hyperlink" Target="https://www.volkswagen-newsroom.com/en/press-releases/volkswagens-global-production-network-for-electric-vehicles-grows-with-the-launch-of-a-second-german-site-in-emden-7976" TargetMode="External"/><Relationship Id="rId214" Type="http://schemas.openxmlformats.org/officeDocument/2006/relationships/hyperlink" Target="https://www.electrichybridvehicletechnology.com/news/italian-ev-startup-aehra-announces-its-first-two-ultra-premium-evs.html" TargetMode="External"/><Relationship Id="rId235" Type="http://schemas.openxmlformats.org/officeDocument/2006/relationships/hyperlink" Target="https://www.autovision-news.com/electrification/bentley-ev-dream-factory/" TargetMode="External"/><Relationship Id="rId256" Type="http://schemas.openxmlformats.org/officeDocument/2006/relationships/hyperlink" Target="https://www.bydeurope.com/article/225" TargetMode="External"/><Relationship Id="rId277" Type="http://schemas.openxmlformats.org/officeDocument/2006/relationships/hyperlink" Target="https://catalonia.com/w/chinese-company-chery-chooses-barcelona-for-its-first-electric-car-plant-in-europe" TargetMode="External"/><Relationship Id="rId298" Type="http://schemas.openxmlformats.org/officeDocument/2006/relationships/hyperlink" Target="https://www.electrive.com/2022/08/11/isetta-style-convertible-coming-in-as-evetta-openair/" TargetMode="External"/><Relationship Id="rId400" Type="http://schemas.openxmlformats.org/officeDocument/2006/relationships/hyperlink" Target="https://sonomotors.com/en/press/press-releases/sono-motors-to-produce-sion-in-sweden/" TargetMode="External"/><Relationship Id="rId421" Type="http://schemas.openxmlformats.org/officeDocument/2006/relationships/printerSettings" Target="../printerSettings/printerSettings5.bin"/><Relationship Id="rId116" Type="http://schemas.openxmlformats.org/officeDocument/2006/relationships/hyperlink" Target="https://www.skoda-storyboard.com/en/press-releases/skoda-auto-invests-32-million-euros-in-enyaq-iv-production-line-at-its-mlada-boleslav-plant/" TargetMode="External"/><Relationship Id="rId137" Type="http://schemas.openxmlformats.org/officeDocument/2006/relationships/hyperlink" Target="https://ceenergynews.com/transport/mercedes-benz-to-invest-e1bn-in-hungarian-plant-preparing-for-electric-future/" TargetMode="External"/><Relationship Id="rId158" Type="http://schemas.openxmlformats.org/officeDocument/2006/relationships/hyperlink" Target="https://www.media.stellantis.com/uk-en/vauxhall/press/stellantis-announces-start-of-electric-vehicle-production-at-ellesmere-port-the-uk-s-first-ev-only-manufacturing-plant" TargetMode="External"/><Relationship Id="rId302" Type="http://schemas.openxmlformats.org/officeDocument/2006/relationships/hyperlink" Target="https://www.electrive.com/2022/09/04/ralf-haller-now-ceo-of-electricbrands-xbus/" TargetMode="External"/><Relationship Id="rId323" Type="http://schemas.openxmlformats.org/officeDocument/2006/relationships/hyperlink" Target="https://www.electrive.com/2017/11/09/eurabus-bet-bmz-batteries/" TargetMode="External"/><Relationship Id="rId344" Type="http://schemas.openxmlformats.org/officeDocument/2006/relationships/hyperlink" Target="https://media.ford.com/content/fordmedia/feu/en/news/2020/01/16/Valencia.html" TargetMode="External"/><Relationship Id="rId20" Type="http://schemas.openxmlformats.org/officeDocument/2006/relationships/hyperlink" Target="https://www.bbc.com/news/business-40718892" TargetMode="External"/><Relationship Id="rId41" Type="http://schemas.openxmlformats.org/officeDocument/2006/relationships/hyperlink" Target="https://www.press.bmwgroup.com/usa/article/detail/T0320510EN_US/the-new-bmw-ix-design?utm_source=chatgpt.com" TargetMode="External"/><Relationship Id="rId62" Type="http://schemas.openxmlformats.org/officeDocument/2006/relationships/hyperlink" Target="https://insideevs.com/news/542578/bmw-i4-entered-series-production/" TargetMode="External"/><Relationship Id="rId83" Type="http://schemas.openxmlformats.org/officeDocument/2006/relationships/hyperlink" Target="https://www.tesla.com/giga-berlin" TargetMode="External"/><Relationship Id="rId179" Type="http://schemas.openxmlformats.org/officeDocument/2006/relationships/hyperlink" Target="https://www.macaubusiness.com/portugal-stellantis-plant-moves-over-to-100-electric-vehicles/" TargetMode="External"/><Relationship Id="rId365" Type="http://schemas.openxmlformats.org/officeDocument/2006/relationships/hyperlink" Target="https://edition.cnn.com/2023/11/24/business/nissan-uk-ev-investment/index.html" TargetMode="External"/><Relationship Id="rId386" Type="http://schemas.openxmlformats.org/officeDocument/2006/relationships/hyperlink" Target="https://www.rimac-automobili.com/" TargetMode="External"/><Relationship Id="rId190" Type="http://schemas.openxmlformats.org/officeDocument/2006/relationships/hyperlink" Target="https://www.electrive.com/2021/10/27/fiat-to-launch-two-new-electric-van-models/" TargetMode="External"/><Relationship Id="rId204" Type="http://schemas.openxmlformats.org/officeDocument/2006/relationships/hyperlink" Target="https://autotechinsight.ihsmarkit.com/news/5276793/stellantis-commences-mass-production-of-evs-at-mangualde-plant-in-portugal" TargetMode="External"/><Relationship Id="rId225" Type="http://schemas.openxmlformats.org/officeDocument/2006/relationships/hyperlink" Target="https://www.drive.com.au/news/aston-martin-delays-first-electric-car/" TargetMode="External"/><Relationship Id="rId246" Type="http://schemas.openxmlformats.org/officeDocument/2006/relationships/hyperlink" Target="https://www.seattleeva.org/wp/byd-to-invest-e10-million-in-an-electric-bus-assembly-site-in-france/" TargetMode="External"/><Relationship Id="rId267" Type="http://schemas.openxmlformats.org/officeDocument/2006/relationships/hyperlink" Target="https://cepa.org/article/xi-and-china-electric-cars-drive-into-hungary/" TargetMode="External"/><Relationship Id="rId288" Type="http://schemas.openxmlformats.org/officeDocument/2006/relationships/hyperlink" Target="https://catalonia.com/w/chinese-company-chery-chooses-barcelona-for-its-first-electric-car-plant-in-europe" TargetMode="External"/><Relationship Id="rId411" Type="http://schemas.openxmlformats.org/officeDocument/2006/relationships/hyperlink" Target="https://www.gardnerweb.com/news/chinese-partsmaker-plan-ev-factory-in-germany" TargetMode="External"/><Relationship Id="rId106" Type="http://schemas.openxmlformats.org/officeDocument/2006/relationships/hyperlink" Target="https://insideevs.com/news/380217/vw-officially-start-production-id3/" TargetMode="External"/><Relationship Id="rId127" Type="http://schemas.openxmlformats.org/officeDocument/2006/relationships/hyperlink" Target="https://www.media.volvocars.com/global/en-gb/media/pressreleases/302778/volvo-cars-gears-up-for-long-term-sustainable-growth-with-new-slovakia-electric-car-manufacturing-pl-5" TargetMode="External"/><Relationship Id="rId313" Type="http://schemas.openxmlformats.org/officeDocument/2006/relationships/hyperlink" Target="https://www.electrive.com/2023/01/20/electromobility-poland-postpones-production-of-first-model-til-2025/" TargetMode="External"/><Relationship Id="rId10" Type="http://schemas.openxmlformats.org/officeDocument/2006/relationships/hyperlink" Target="https://electrek.co/2023/08/21/volkswagen-begins-production-flagship-id-7-electric-car/" TargetMode="External"/><Relationship Id="rId31" Type="http://schemas.openxmlformats.org/officeDocument/2006/relationships/hyperlink" Target="https://www.bmwblog.com/2025/02/22/mini-confirms-ev-production-oxford-postponed/" TargetMode="External"/><Relationship Id="rId52" Type="http://schemas.openxmlformats.org/officeDocument/2006/relationships/hyperlink" Target="https://www.electrive.com/2023/07/24/bmw-i5-rolls-off-production-line-in-dingolfing/?utm_source=chatgpt.com" TargetMode="External"/><Relationship Id="rId73" Type="http://schemas.openxmlformats.org/officeDocument/2006/relationships/hyperlink" Target="https://www.reuters.com/business/autos-transportation/bmws-munich-plant-produce-exclusively-electric-cars-2027-2024-01-10/" TargetMode="External"/><Relationship Id="rId94" Type="http://schemas.openxmlformats.org/officeDocument/2006/relationships/hyperlink" Target="https://www.press.bmwgroup.com/global/article/detail/T0405526EN/start-of-bmw-ix1-production-in-regensburg-ups-the-pace:-by-2024-one-in-three-bmws-from-bavarian-plants-will-be-electric?language=en" TargetMode="External"/><Relationship Id="rId148" Type="http://schemas.openxmlformats.org/officeDocument/2006/relationships/hyperlink" Target="https://www.surinenglish.com/spain/mercedesbenz-expands-its-vitoria-plant-manufacture-electric-20240329072834-nt.html" TargetMode="External"/><Relationship Id="rId169" Type="http://schemas.openxmlformats.org/officeDocument/2006/relationships/hyperlink" Target="https://www.autocar.co.uk/car-news/new-cars/new-fiat-500-hybrid-confirmed-italy-production-2026" TargetMode="External"/><Relationship Id="rId334" Type="http://schemas.openxmlformats.org/officeDocument/2006/relationships/hyperlink" Target="https://media.ford.com/content/fordmedia/fna/us/en/news/2021/02/17/ford-europe-goes-all-in-on-evs.html" TargetMode="External"/><Relationship Id="rId355" Type="http://schemas.openxmlformats.org/officeDocument/2006/relationships/hyperlink" Target="https://seenews.com/news/greentech-group-to-invest-100-mln-euro-112-3-mln-in-ev-plant-in-croatia-report-1145175" TargetMode="External"/><Relationship Id="rId376" Type="http://schemas.openxmlformats.org/officeDocument/2006/relationships/hyperlink" Target="https://www.gov.si/en/news/2024-07-24-slovenia-establishes-itself-as-an-electric-vehicle-manufacturer-with-the-production-of-electric-renault-twingo/" TargetMode="External"/><Relationship Id="rId397" Type="http://schemas.openxmlformats.org/officeDocument/2006/relationships/hyperlink" Target="https://electrek.co/2023/02/22/seat-cupra-converting-main-factory-bev-production-hub-volkswagen-group-ev/" TargetMode="External"/><Relationship Id="rId4" Type="http://schemas.openxmlformats.org/officeDocument/2006/relationships/hyperlink" Target="https://www.electrive.com/2024/08/26/vw-probably-wants-to-increase-ev-production-in-emden/" TargetMode="External"/><Relationship Id="rId180" Type="http://schemas.openxmlformats.org/officeDocument/2006/relationships/hyperlink" Target="https://autotechinsight.ihsmarkit.com/news/5276793/stellantis-commences-mass-production-of-evs-at-mangualde-plant-in-portugal" TargetMode="External"/><Relationship Id="rId215" Type="http://schemas.openxmlformats.org/officeDocument/2006/relationships/hyperlink" Target="https://www.prnewswire.com/in/news-releases/aehra-italys-first-pure-ev-brand-reveals-model-names-and-funding-plans-302215477.html" TargetMode="External"/><Relationship Id="rId236" Type="http://schemas.openxmlformats.org/officeDocument/2006/relationships/hyperlink" Target="https://www.autovision-news.com/electrification/bentley-ev-dream-factory/" TargetMode="External"/><Relationship Id="rId257" Type="http://schemas.openxmlformats.org/officeDocument/2006/relationships/hyperlink" Target="https://www.bydeurope.com/article/225" TargetMode="External"/><Relationship Id="rId278" Type="http://schemas.openxmlformats.org/officeDocument/2006/relationships/hyperlink" Target="https://catalonia.com/w/chinese-company-chery-chooses-barcelona-for-its-first-electric-car-plant-in-europe" TargetMode="External"/><Relationship Id="rId401" Type="http://schemas.openxmlformats.org/officeDocument/2006/relationships/hyperlink" Target="https://www.globenewswire.com/news-release/2020/02/25/1989717/0/en/Sono-Motors-will-cooperate-with-Valoe-as-a-Partner-for-Solar-Solutions-of-Self-Charging-Electric-Vehicles.html" TargetMode="External"/><Relationship Id="rId422" Type="http://schemas.openxmlformats.org/officeDocument/2006/relationships/vmlDrawing" Target="../drawings/vmlDrawing3.vml"/><Relationship Id="rId303" Type="http://schemas.openxmlformats.org/officeDocument/2006/relationships/hyperlink" Target="https://www.electrive.com/2020/01/05/microlino-artega-settle-out-of-court/" TargetMode="External"/><Relationship Id="rId42" Type="http://schemas.openxmlformats.org/officeDocument/2006/relationships/hyperlink" Target="https://www.bmwgroup-werke.com/content/dam/grpw/websites/bmwgroup-werke_com/dingolfing/PR_2107_Plant%20Profile_BMW_DGF_EN.pdf" TargetMode="External"/><Relationship Id="rId84" Type="http://schemas.openxmlformats.org/officeDocument/2006/relationships/hyperlink" Target="https://www.prnewswire.com/news-releases/germany-welcomes-tesla-gigafactory-to-berlin-brandenburg-location-300957520.html" TargetMode="External"/><Relationship Id="rId138" Type="http://schemas.openxmlformats.org/officeDocument/2006/relationships/hyperlink" Target="https://www.reuters.com/business/autos-transportation/mercedes-benz-vans-plans-first-electric-only-plant-jawor-2022-12-12/" TargetMode="External"/><Relationship Id="rId345" Type="http://schemas.openxmlformats.org/officeDocument/2006/relationships/hyperlink" Target="https://media.ford.com/content/fordmedia/feu/en/news/2020/01/16/Valencia.html" TargetMode="External"/><Relationship Id="rId387" Type="http://schemas.openxmlformats.org/officeDocument/2006/relationships/hyperlink" Target="https://campus.rimac-group.com/news/rimac-unveils-design-for-its-new-state-of-the-art-campus/" TargetMode="External"/><Relationship Id="rId191" Type="http://schemas.openxmlformats.org/officeDocument/2006/relationships/hyperlink" Target="https://www.stellantis.com/content/dam/stellantis-corporate/news/press-releases/2022/october/27-10-2022/en/20221027_Stellantis_France_Hordain_EN.pdf" TargetMode="External"/><Relationship Id="rId205" Type="http://schemas.openxmlformats.org/officeDocument/2006/relationships/hyperlink" Target="https://autotechinsight.ihsmarkit.com/news/5276793/stellantis-commences-mass-production-of-evs-at-mangualde-plant-in-portugal" TargetMode="External"/><Relationship Id="rId247" Type="http://schemas.openxmlformats.org/officeDocument/2006/relationships/hyperlink" Target="https://www.seattleeva.org/wp/byd-to-invest-e10-million-in-an-electric-bus-assembly-site-in-france/" TargetMode="External"/><Relationship Id="rId412" Type="http://schemas.openxmlformats.org/officeDocument/2006/relationships/hyperlink" Target="https://www.gardnerweb.com/news/chinese-partsmaker-plan-ev-factory-in-germany" TargetMode="External"/><Relationship Id="rId107" Type="http://schemas.openxmlformats.org/officeDocument/2006/relationships/hyperlink" Target="https://www.volkswagen-group.com/en/publications/more/audi-ag-annual-and-sustainability-report-2024-2950" TargetMode="External"/><Relationship Id="rId289" Type="http://schemas.openxmlformats.org/officeDocument/2006/relationships/hyperlink" Target="https://catalonia.com/w/chinese-company-chery-chooses-barcelona-for-its-first-electric-car-plant-in-europe" TargetMode="External"/><Relationship Id="rId11" Type="http://schemas.openxmlformats.org/officeDocument/2006/relationships/hyperlink" Target="https://www.greencarcongress.com/2018/11/20181115-volkswagen.html" TargetMode="External"/><Relationship Id="rId53" Type="http://schemas.openxmlformats.org/officeDocument/2006/relationships/hyperlink" Target="https://www.electrive.com/2023/07/24/bmw-i5-rolls-off-production-line-in-dingolfing/?utm_source=chatgpt.com" TargetMode="External"/><Relationship Id="rId149" Type="http://schemas.openxmlformats.org/officeDocument/2006/relationships/hyperlink" Target="https://www.hyundai-motor.cz/wp-content/uploads/2024/06/VZ_Hyundai_2023_EN_final.pdf" TargetMode="External"/><Relationship Id="rId314" Type="http://schemas.openxmlformats.org/officeDocument/2006/relationships/hyperlink" Target="https://polandinsight.com/construction-of-polish-izera-electric-car-factory-to-start-soon-in-jaworzno-48763/?utm_source=chatgpt.com" TargetMode="External"/><Relationship Id="rId356" Type="http://schemas.openxmlformats.org/officeDocument/2006/relationships/hyperlink" Target="https://seenews.com/news/greentech-group-to-invest-100-mln-euro-112-3-mln-in-ev-plant-in-croatia-report-1145175" TargetMode="External"/><Relationship Id="rId398" Type="http://schemas.openxmlformats.org/officeDocument/2006/relationships/hyperlink" Target="https://theevreport.com/seat-s-a-champions-electrification-for-2025" TargetMode="External"/><Relationship Id="rId95" Type="http://schemas.openxmlformats.org/officeDocument/2006/relationships/hyperlink" Target="https://www.electrive.com/2025/03/28/bmw-regensburg-plant-opens-additional-body-shop/" TargetMode="External"/><Relationship Id="rId160" Type="http://schemas.openxmlformats.org/officeDocument/2006/relationships/hyperlink" Target="https://www.media.stellantis.com/uk-en/corporate-communications/press/stellantis-announces-proposed-plan-to-invest-50-million-to-strengthen-the-ellesmere-port-plant-as-its-uk-commercial-vehicle-manufacturing-hub" TargetMode="External"/><Relationship Id="rId216" Type="http://schemas.openxmlformats.org/officeDocument/2006/relationships/hyperlink" Target="https://thebusinessmagazine.co.uk/companies/electric-vehicle-company-expands-again-at-bicester/" TargetMode="External"/><Relationship Id="rId423" Type="http://schemas.openxmlformats.org/officeDocument/2006/relationships/comments" Target="../comments3.xml"/><Relationship Id="rId258" Type="http://schemas.openxmlformats.org/officeDocument/2006/relationships/hyperlink" Target="https://www.bydeurope.com/article/225" TargetMode="External"/><Relationship Id="rId22" Type="http://schemas.openxmlformats.org/officeDocument/2006/relationships/hyperlink" Target="https://www.bbc.com/news/business-48921455?utm_source=chatgpt.com" TargetMode="External"/><Relationship Id="rId64" Type="http://schemas.openxmlformats.org/officeDocument/2006/relationships/hyperlink" Target="https://www.electrive.com/2020/11/19/bmw-puts-400-million-euros-into-munich-plant/" TargetMode="External"/><Relationship Id="rId118" Type="http://schemas.openxmlformats.org/officeDocument/2006/relationships/hyperlink" Target="https://www.electrive.com/2024/04/12/kuka-to-deliver-700-robots-for-vws-production-in-spain/" TargetMode="External"/><Relationship Id="rId325" Type="http://schemas.openxmlformats.org/officeDocument/2006/relationships/hyperlink" Target="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TargetMode="External"/><Relationship Id="rId367" Type="http://schemas.openxmlformats.org/officeDocument/2006/relationships/hyperlink" Target="https://www.theguardian.com/business/2023/nov/24/nissan-to-build-three-new-electric-car-models-at-sunderland-plant" TargetMode="External"/><Relationship Id="rId171" Type="http://schemas.openxmlformats.org/officeDocument/2006/relationships/hyperlink" Target="https://www.autoblog.com/news/stellantis-pauses-production-at-italys-iconic-mirafiori-plant-yet-again" TargetMode="External"/><Relationship Id="rId227" Type="http://schemas.openxmlformats.org/officeDocument/2006/relationships/hyperlink" Target="https://www.caranddriver.com/news/a20053827/pininfarina-will-build-its-own-version-of-the-rimac-ev-hypercar/" TargetMode="External"/><Relationship Id="rId269" Type="http://schemas.openxmlformats.org/officeDocument/2006/relationships/hyperlink" Target="https://hungarytoday.hu/byds-szeged-plant-takes-shape-drone-footage-reveals-progress/" TargetMode="External"/><Relationship Id="rId33" Type="http://schemas.openxmlformats.org/officeDocument/2006/relationships/hyperlink" Target="https://dteurope.com/business/bmw-to-build-factory-in-hungary/" TargetMode="External"/><Relationship Id="rId129" Type="http://schemas.openxmlformats.org/officeDocument/2006/relationships/hyperlink" Target="https://autogear.pt/en/volvo-has-completed-the-initial-phase-of-the-new-factory-in-slovakia/?utm_source=chatgpt.com" TargetMode="External"/><Relationship Id="rId280" Type="http://schemas.openxmlformats.org/officeDocument/2006/relationships/hyperlink" Target="https://catalonia.com/w/ev-motors-starts-production-of-ebro-brand-vehicles-at-its-factory-in-barcelona" TargetMode="External"/><Relationship Id="rId336" Type="http://schemas.openxmlformats.org/officeDocument/2006/relationships/hyperlink" Target="https://www.automotivelogistics.media/electric-vehicles/ford-opens-2-billion-carbon-neutral-ev-plant-in-cologne/44323.article" TargetMode="External"/><Relationship Id="rId75" Type="http://schemas.openxmlformats.org/officeDocument/2006/relationships/hyperlink" Target="https://www.bmwgroup.com/content/dam/grpw/websites/bmwgroup_com/ir/downloads/en/2025/bericht/BMW-Group-Report-2024-en.pdf" TargetMode="External"/><Relationship Id="rId140" Type="http://schemas.openxmlformats.org/officeDocument/2006/relationships/hyperlink" Target="https://www.espaciofurgo.com/en/mercedes-invertira-1-230-millones-en-vitoria-para-fabricar-furgonetas-electricas/" TargetMode="External"/><Relationship Id="rId182" Type="http://schemas.openxmlformats.org/officeDocument/2006/relationships/hyperlink" Target="https://www.essential-business.pt/2024/07/01/stellantis-portugal-unveils-new-electric-vehicles/" TargetMode="External"/><Relationship Id="rId378" Type="http://schemas.openxmlformats.org/officeDocument/2006/relationships/hyperlink" Target="https://www.autocar.co.uk/car-news/motor-shows-frankfurt-motor-show/renault-details-two-new-evs-due-2020" TargetMode="External"/><Relationship Id="rId403" Type="http://schemas.openxmlformats.org/officeDocument/2006/relationships/hyperlink" Target="https://www.electrive.com/2021/10/27/sono-still-hasnt-reached-a-production-agreement-with-nevs/" TargetMode="External"/><Relationship Id="rId6" Type="http://schemas.openxmlformats.org/officeDocument/2006/relationships/hyperlink" Target="https://www.volkswagen-newsroom.com/en/volkswagen-ag-emden-plant-5913" TargetMode="External"/><Relationship Id="rId238" Type="http://schemas.openxmlformats.org/officeDocument/2006/relationships/hyperlink" Target="https://www.audi-mediacenter.com/en/press-releases/bentley-breaks-ground-on-new-launch-quality-centre-and-engineering-technical-centre-15192" TargetMode="External"/><Relationship Id="rId291" Type="http://schemas.openxmlformats.org/officeDocument/2006/relationships/hyperlink" Target="https://catalonia.com/w/chinese-company-chery-chooses-barcelona-for-its-first-electric-car-plant-in-europe" TargetMode="External"/><Relationship Id="rId305" Type="http://schemas.openxmlformats.org/officeDocument/2006/relationships/hyperlink" Target="https://www.courthousenews.com/poland-taps-coal-region-for-first-electric-car-plant/" TargetMode="External"/><Relationship Id="rId347" Type="http://schemas.openxmlformats.org/officeDocument/2006/relationships/hyperlink" Target="https://www.investinspain.org/content/icex-invest/en/noticias-main/2021/ford-valencia-plant.html" TargetMode="External"/><Relationship Id="rId44" Type="http://schemas.openxmlformats.org/officeDocument/2006/relationships/hyperlink" Target="https://www.press.bmwgroup.com/global/article/detail/T0437680EN/50-years-of-bmw-production-at-dingolfing-location?language=en" TargetMode="External"/><Relationship Id="rId86" Type="http://schemas.openxmlformats.org/officeDocument/2006/relationships/hyperlink" Target="https://electrek.co/2021/03/18/tesla-shutting-down-final-assembly-plant-tilburg-following-model-s-x-refresh/" TargetMode="External"/><Relationship Id="rId151" Type="http://schemas.openxmlformats.org/officeDocument/2006/relationships/hyperlink" Target="https://www.electrive.com/2019/07/19/hyundai-considers-manufacturing-kona-in-czech-republic/" TargetMode="External"/><Relationship Id="rId389" Type="http://schemas.openxmlformats.org/officeDocument/2006/relationships/hyperlink" Target="https://www.evinfocus.com/rimac-completes-construction-of-new-manufacturing-base/" TargetMode="External"/><Relationship Id="rId193" Type="http://schemas.openxmlformats.org/officeDocument/2006/relationships/hyperlink" Target="https://www.media.stellantis.com/nl-nl/corporate-communications/press/electric-motors-production-ramp-up-to-reach-more-than-1-million-in-france-by-2024" TargetMode="External"/><Relationship Id="rId207" Type="http://schemas.openxmlformats.org/officeDocument/2006/relationships/hyperlink" Target="https://www.fleetnews.co.uk/news/stellantis-to-close-luton-plant-putting-1-000-plus-jobs-at-risk" TargetMode="External"/><Relationship Id="rId249" Type="http://schemas.openxmlformats.org/officeDocument/2006/relationships/hyperlink" Target="https://electriccarsreport.com/2017/04/byd-group-invest-e10-million-electric-bus-assembly-site-france/" TargetMode="External"/><Relationship Id="rId414" Type="http://schemas.openxmlformats.org/officeDocument/2006/relationships/hyperlink" Target="https://www.intellinews.com/slovakia-battling-romania-for-chinese-electric-carmaker-zhi-dou-s-plant-140569/" TargetMode="External"/><Relationship Id="rId13" Type="http://schemas.openxmlformats.org/officeDocument/2006/relationships/hyperlink" Target="https://www.autoweek.com/news/green-cars/a40217054/vw-id-buzz-production-start-germany/" TargetMode="External"/><Relationship Id="rId109" Type="http://schemas.openxmlformats.org/officeDocument/2006/relationships/hyperlink" Target="https://uploads.audi-mediacenter.com/system/production/uploaded_files/33813/file/9ce0f9ae1aaf25ff33063cfb07f1962fcc24b04e/250318_Audi_in_Neckarsulm_2025_EN.pdf?1741949031" TargetMode="External"/><Relationship Id="rId260" Type="http://schemas.openxmlformats.org/officeDocument/2006/relationships/hyperlink" Target="https://apnews.com/article/chinas-byd-building-electric-vehicle-plant-hungary-4c4754f43703d061e1dc02516be0c14a" TargetMode="External"/><Relationship Id="rId316" Type="http://schemas.openxmlformats.org/officeDocument/2006/relationships/hyperlink" Target="https://astanatimes.com/2018/08/eurabus-to-open-electric-bus-manufacturing-plant-in-almaty/" TargetMode="External"/><Relationship Id="rId55" Type="http://schemas.openxmlformats.org/officeDocument/2006/relationships/hyperlink" Target="https://www.press.bmwgroup.com/global/article/detail/T0424419EN/%E2%80%9Ceight-times-five-is-50%E2%80%9D:-plant-dingolfing-celebrates-start-of-bmw-i5-production-during-anniversary-year?language=en" TargetMode="External"/><Relationship Id="rId97" Type="http://schemas.openxmlformats.org/officeDocument/2006/relationships/hyperlink" Target="https://www.electrive.com/2024/03/19/bmw-also-builds-neue-klasse-in-regensburg/" TargetMode="External"/><Relationship Id="rId120" Type="http://schemas.openxmlformats.org/officeDocument/2006/relationships/hyperlink" Target="https://www.volvotrucks.com/en-en/news-stories/press-releases/2023/sep/volvo-starts-serial-production-of-electric-trucks-in-ghent.html" TargetMode="External"/><Relationship Id="rId358" Type="http://schemas.openxmlformats.org/officeDocument/2006/relationships/hyperlink" Target="https://europe.nissannews.com/en-GB/releases/release-6480-nissan-to-build-leaf-electric-vehicle-in-sunderland" TargetMode="External"/><Relationship Id="rId162" Type="http://schemas.openxmlformats.org/officeDocument/2006/relationships/hyperlink" Target="https://www.media.stellantis.com/uk-en/corporate-communications/press/stellantis-announces-proposed-plan-to-invest-50-million-to-strengthen-the-ellesmere-port-plant-as-its-uk-commercial-vehicle-manufacturing-hub" TargetMode="External"/><Relationship Id="rId218" Type="http://schemas.openxmlformats.org/officeDocument/2006/relationships/hyperlink" Target="https://arrival.com/news/Arrival-Bus-Reimagines-Public-Transportation-for-a-New-Normal" TargetMode="External"/><Relationship Id="rId271" Type="http://schemas.openxmlformats.org/officeDocument/2006/relationships/hyperlink" Target="https://newseu.cgtn.com/news/2025-02-06/BYD-factory-s-arrival-to-turbocharge-Hungarian-city-1AKDnxKNi6c/p.html" TargetMode="External"/><Relationship Id="rId24" Type="http://schemas.openxmlformats.org/officeDocument/2006/relationships/hyperlink" Target="https://www.theengineer.co.uk/content/news/bmw-investing-over-600m-into-oxford-and-swindon-factories/" TargetMode="External"/><Relationship Id="rId66" Type="http://schemas.openxmlformats.org/officeDocument/2006/relationships/hyperlink" Target="https://www.fuelsandlubes.com/bmw-ends-combustion-engine-production-in-munich-after-60-years/" TargetMode="External"/><Relationship Id="rId131" Type="http://schemas.openxmlformats.org/officeDocument/2006/relationships/hyperlink" Target="https://autovista24.autovistagroup.com/news/daimler-announces-start-eqc-production/" TargetMode="External"/><Relationship Id="rId327" Type="http://schemas.openxmlformats.org/officeDocument/2006/relationships/hyperlink" Target="https://www.goauto.com.au/news/ferrari/ferrari-outlines-its-electrification-strategy/2022-06-17/88171.html" TargetMode="External"/><Relationship Id="rId369" Type="http://schemas.openxmlformats.org/officeDocument/2006/relationships/hyperlink" Target="https://techxplore.com/news/2023-11-nissan-invest-billion-ev-versions.html" TargetMode="External"/><Relationship Id="rId173" Type="http://schemas.openxmlformats.org/officeDocument/2006/relationships/hyperlink" Target="https://notesfrompoland.com/2020/12/29/fiat-chrysler-to-invest-e2-billion-in-polish-car-factory/" TargetMode="External"/><Relationship Id="rId229" Type="http://schemas.openxmlformats.org/officeDocument/2006/relationships/hyperlink" Target="https://www.prnewswire.com/in/news-releases/automobili-pininfarina-to-invest-over-20m-in-pura-design-cooperation-for-luxury-and-performance-701386631.html" TargetMode="External"/><Relationship Id="rId380" Type="http://schemas.openxmlformats.org/officeDocument/2006/relationships/hyperlink" Target="https://www.renaultgroup.com/en/magazine/energy-and-motorization/twingo-electric-the-ultimate-electric-city-car" TargetMode="External"/><Relationship Id="rId240" Type="http://schemas.openxmlformats.org/officeDocument/2006/relationships/hyperlink" Target="https://www.easytrip.ie/irish-start-up-converting-classics-into-electric-supercars/" TargetMode="External"/><Relationship Id="rId35" Type="http://schemas.openxmlformats.org/officeDocument/2006/relationships/hyperlink" Target="https://hungarytoday.hu/construction-of-debrecen-bmw-group-plant-in-full-swing/" TargetMode="External"/><Relationship Id="rId77" Type="http://schemas.openxmlformats.org/officeDocument/2006/relationships/hyperlink" Target="https://www.bmwgroup.com/content/dam/grpw/websites/bmwgroup_com/ir/downloads/en/2025/bericht/BMW-Group-Report-2024-en.pdf" TargetMode="External"/><Relationship Id="rId100" Type="http://schemas.openxmlformats.org/officeDocument/2006/relationships/hyperlink" Target="https://www.carscoops.com/2018/11/vw-turn-zwickau-plant-europes-biggest-ev-factory/" TargetMode="External"/><Relationship Id="rId282" Type="http://schemas.openxmlformats.org/officeDocument/2006/relationships/hyperlink" Target="https://english.news.cn/20241125/b1a67c0d3d2041b59daf394903a5ef4e/c.html" TargetMode="External"/><Relationship Id="rId338" Type="http://schemas.openxmlformats.org/officeDocument/2006/relationships/hyperlink" Target="https://media.ford.com/content/fordmedia/fna/us/en/news/2023/06/12/ford-opens-cologne-ev-center.html?utm_source=chatgpt.com" TargetMode="External"/><Relationship Id="rId8" Type="http://schemas.openxmlformats.org/officeDocument/2006/relationships/hyperlink" Target="https://www.electrive.com/2024/03/04/vw-pauses-ev-production-in-emden-due-to-bottleneck/" TargetMode="External"/><Relationship Id="rId142" Type="http://schemas.openxmlformats.org/officeDocument/2006/relationships/hyperlink" Target="https://www.espaciofurgo.com/en/mercedes-invertira-1-230-millones-en-vitoria-para-fabricar-furgonetas-electricas/" TargetMode="External"/><Relationship Id="rId184"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391" Type="http://schemas.openxmlformats.org/officeDocument/2006/relationships/hyperlink" Target="https://www.forbes.com/sites/alistaircharlton/2021/04/12/ev-maker-rimac-announces-new-croatian-campus-complete-with-meadow-and-native-sheep/" TargetMode="External"/><Relationship Id="rId405" Type="http://schemas.openxmlformats.org/officeDocument/2006/relationships/hyperlink" Target="http://www.xinhuanet.com/english/2018-10/20/c_137545250.htm" TargetMode="External"/><Relationship Id="rId251" Type="http://schemas.openxmlformats.org/officeDocument/2006/relationships/hyperlink" Target="https://www.electrive.com/2021/11/08/byd-closes-up-shop-in-france/" TargetMode="External"/><Relationship Id="rId46" Type="http://schemas.openxmlformats.org/officeDocument/2006/relationships/hyperlink" Target="https://www.press.bmwgroup.com/global/article/detail/T0336831EN/series-production-of-bmw-ix-gets-underway-at-plant-dingolfing?utm_source=chatgpt.com" TargetMode="External"/><Relationship Id="rId293" Type="http://schemas.openxmlformats.org/officeDocument/2006/relationships/hyperlink" Target="https://catalonia.com/w/chinese-company-chery-chooses-barcelona-for-its-first-electric-car-plant-in-europe" TargetMode="External"/><Relationship Id="rId307" Type="http://schemas.openxmlformats.org/officeDocument/2006/relationships/hyperlink" Target="https://www.slazag.pl/co-zamiast-izery-1-5-miliarda-euro-kosztowac-ma-fabryki-samochodow-elektrycznych-i-hybrydowych-w-jaworznie?utm_source=chatgpt.com" TargetMode="External"/><Relationship Id="rId349" Type="http://schemas.openxmlformats.org/officeDocument/2006/relationships/hyperlink" Target="https://cadenaser.com/comunitat-valenciana/2024/08/26/ford-almussafes-retoma-la-actividad-tras-las-vacaciones-en-pleno-ajuste-de-personal-radio-valencia/?utm_source=chatgpt.com" TargetMode="External"/><Relationship Id="rId88" Type="http://schemas.openxmlformats.org/officeDocument/2006/relationships/hyperlink" Target="https://www.visit-bmwgroup.com/en/the-bmw-group-plant-in-leipzig-starts-production-of-the-mini-countryman-electric/" TargetMode="External"/><Relationship Id="rId111" Type="http://schemas.openxmlformats.org/officeDocument/2006/relationships/hyperlink" Target="https://www.vrt.be/vrtnws/en/2018/09/18/audi-launches-new-brussels-built-electrically-powered-car/" TargetMode="External"/><Relationship Id="rId153" Type="http://schemas.openxmlformats.org/officeDocument/2006/relationships/hyperlink" Target="https://www.koreaherald.com/article/3495928" TargetMode="External"/><Relationship Id="rId195" Type="http://schemas.openxmlformats.org/officeDocument/2006/relationships/hyperlink" Target="https://www.carscoops.com/tag/citroen-c5-aircross/" TargetMode="External"/><Relationship Id="rId209" Type="http://schemas.openxmlformats.org/officeDocument/2006/relationships/hyperlink" Target="https://professionalpickup.com/stellantis-to-close-luton-van-plant-move-production-to-france/" TargetMode="External"/><Relationship Id="rId360" Type="http://schemas.openxmlformats.org/officeDocument/2006/relationships/hyperlink" Target="https://www.reuters.com/business/autos-transportation/nissan-invest-14-bln-build-two-new-ev-models-britain-2023-11-24/" TargetMode="External"/><Relationship Id="rId416" Type="http://schemas.openxmlformats.org/officeDocument/2006/relationships/hyperlink" Target="https://www.electrive.com/2018/04/26/zhi-dou-looking-in-europe-for-new-manufacturing-location/" TargetMode="External"/><Relationship Id="rId220" Type="http://schemas.openxmlformats.org/officeDocument/2006/relationships/hyperlink" Target="https://www.silicon.co.uk/e-innovation/green-it/arrival-ev-administration-548775" TargetMode="External"/><Relationship Id="rId15" Type="http://schemas.openxmlformats.org/officeDocument/2006/relationships/hyperlink" Target="https://www.industryintel.com/automobile/news/vw-approves-new-2-billion-manufacturing-plant-in-wolfsburg-warmenau-germany-to-build-new-trinity-ev-with-plant-construction-beginning-in-2023-vehicle-production-to-start-in-2026-with-vw-aiming-for-production-time-of-10-hours-per-vehicle-157048035456" TargetMode="External"/><Relationship Id="rId57" Type="http://schemas.openxmlformats.org/officeDocument/2006/relationships/hyperlink" Target="https://www.automotivemanufacturingsolutions.com/evs/bmw-begins-production-of-its-fully-electric-i5-model-at-dingolfing-plant/44459.article" TargetMode="External"/><Relationship Id="rId262" Type="http://schemas.openxmlformats.org/officeDocument/2006/relationships/hyperlink" Target="https://cepa.org/article/xi-and-china-electric-cars-drive-into-hungary/" TargetMode="External"/><Relationship Id="rId318" Type="http://schemas.openxmlformats.org/officeDocument/2006/relationships/hyperlink" Target="https://astanatimes.com/2018/08/eurabus-to-open-electric-bus-manufacturing-plant-in-almaty/" TargetMode="External"/><Relationship Id="rId99" Type="http://schemas.openxmlformats.org/officeDocument/2006/relationships/hyperlink" Target="https://www.carscoops.com/2018/11/vw-turn-zwickau-plant-europes-biggest-ev-factory/" TargetMode="External"/><Relationship Id="rId122" Type="http://schemas.openxmlformats.org/officeDocument/2006/relationships/hyperlink" Target="https://www.volvotrucks.com/en-en/news-stories/press-releases/2022/sep/volvo-trucks-starts-series-production-of-heavy-electric-trucks.html" TargetMode="External"/><Relationship Id="rId164" Type="http://schemas.openxmlformats.org/officeDocument/2006/relationships/hyperlink" Target="https://www.media.stellantis.com/em-en/e-mobility/press/fca-s-mirafiori-plant-turns-80-work-begins-on-new-assembly-line-for-the-fiat-500-electric" TargetMode="External"/><Relationship Id="rId371" Type="http://schemas.openxmlformats.org/officeDocument/2006/relationships/hyperlink" Target="https://www.electrive.com/2024/03/01/nissan-leaf-production-draws-to-a-close-in-sunderland/" TargetMode="External"/><Relationship Id="rId26" Type="http://schemas.openxmlformats.org/officeDocument/2006/relationships/hyperlink" Target="https://www.automotivedive.com/news/bmw-mini-EVs-invests-750m-Oxford-UK-factory/693380/" TargetMode="External"/><Relationship Id="rId231" Type="http://schemas.openxmlformats.org/officeDocument/2006/relationships/hyperlink" Target="https://www.prnewswire.com/in/news-releases/automobili-pininfarina-to-invest-over-20m-in-pura-design-cooperation-for-luxury-and-performance-701386631.html" TargetMode="External"/><Relationship Id="rId273" Type="http://schemas.openxmlformats.org/officeDocument/2006/relationships/hyperlink" Target="https://www.automotiveev.com/e-volution-takes-over-operations-of-insolvent-nob-manufacturing-gmbh/" TargetMode="External"/><Relationship Id="rId329" Type="http://schemas.openxmlformats.org/officeDocument/2006/relationships/hyperlink" Target="https://www.bochexotics.com/blog/2022/june/29/ferrari-is-going-electric-in-2025.htm" TargetMode="External"/><Relationship Id="rId68" Type="http://schemas.openxmlformats.org/officeDocument/2006/relationships/hyperlink" Target="https://www.greencarcongress.com/2020/11/20201119-munich.html" TargetMode="External"/><Relationship Id="rId133" Type="http://schemas.openxmlformats.org/officeDocument/2006/relationships/hyperlink" Target="https://www.electrive.com/2020/02/17/mercedes-benz-to-build-new-e-model-in-bremen/" TargetMode="External"/><Relationship Id="rId175" Type="http://schemas.openxmlformats.org/officeDocument/2006/relationships/hyperlink" Target="https://www.electrive.com/2021/01/04/fiat-chrysler-to-build-evs-in-poland-starting-in-2022/" TargetMode="External"/><Relationship Id="rId340" Type="http://schemas.openxmlformats.org/officeDocument/2006/relationships/hyperlink" Target="https://media.ford.com/content/fordmedia/feu/en/news/2021/08/18/ford-starts-the-redesign-of-its-niehl-assembly-plant-to-create-t.html?utm_source=chatgpt.com" TargetMode="External"/><Relationship Id="rId200" Type="http://schemas.openxmlformats.org/officeDocument/2006/relationships/hyperlink" Target="https://www.electrive.com/2023/03/22/opel-to-release-battery-electric-grandland-in-2024/" TargetMode="External"/><Relationship Id="rId382" Type="http://schemas.openxmlformats.org/officeDocument/2006/relationships/hyperlink" Target="https://www.autoexpress.co.uk/renault/twingo/108878/new-2020-electric-renault-twingo-ze-revealed" TargetMode="External"/><Relationship Id="rId242" Type="http://schemas.openxmlformats.org/officeDocument/2006/relationships/hyperlink" Target="https://www.studioava.com/ava-electrifi" TargetMode="External"/><Relationship Id="rId284" Type="http://schemas.openxmlformats.org/officeDocument/2006/relationships/hyperlink" Target="https://english.news.cn/20240913/4ad58c67f4304b4aa650f8b0ebf2b210/c.html" TargetMode="External"/><Relationship Id="rId37" Type="http://schemas.openxmlformats.org/officeDocument/2006/relationships/hyperlink" Target="https://www.bmwgroup.jobs/hu/en/about-us/news/popup-ceremony.html" TargetMode="External"/><Relationship Id="rId79" Type="http://schemas.openxmlformats.org/officeDocument/2006/relationships/hyperlink" Target="https://www.dw.com/en/tesla-factory-outside-berlin-to-cost-4-billion/a-51286353" TargetMode="External"/><Relationship Id="rId102" Type="http://schemas.openxmlformats.org/officeDocument/2006/relationships/hyperlink" Target="https://www.carscoops.com/2018/11/vw-turn-zwickau-plant-europes-biggest-ev-factory/" TargetMode="External"/><Relationship Id="rId144" Type="http://schemas.openxmlformats.org/officeDocument/2006/relationships/hyperlink" Target="https://www.thesmartcityjournal.com/en/business/next-generation-esprinter-to-be-built-at-plant-in-ludwigsfelde" TargetMode="External"/><Relationship Id="rId90" Type="http://schemas.openxmlformats.org/officeDocument/2006/relationships/hyperlink" Target="https://www.automotivemanufacturingsolutions.com/evs/bmw-groups-leipzig-plant-prepares-production-of-electric-mini-countryman/43971.article" TargetMode="External"/><Relationship Id="rId186" Type="http://schemas.openxmlformats.org/officeDocument/2006/relationships/hyperlink" Target="https://www.globenewswire.com/news-release/2022/10/27/2542927/0/en/Stellantis-Hordain-First-Plant-in-the-World-to-Produce-Hydrogen-powered-Electric-and-Combustion-Engine-Commercial-Vehicles.html" TargetMode="External"/><Relationship Id="rId351" Type="http://schemas.openxmlformats.org/officeDocument/2006/relationships/hyperlink" Target="https://fordauthority.com/2024/05/ford-valencia-assembly-to-build-300k-vehicles-per-year/" TargetMode="External"/><Relationship Id="rId393" Type="http://schemas.openxmlformats.org/officeDocument/2006/relationships/hyperlink" Target="https://www.rimac-newsroom.com/press-releases/rimac-group/rimac-campus-phase-one-is-complete-with-production-already-underway" TargetMode="External"/><Relationship Id="rId407" Type="http://schemas.openxmlformats.org/officeDocument/2006/relationships/hyperlink" Target="https://www.electrive.com/2018/10/22/thunder-power-moves-into-belgian-factory/" TargetMode="External"/><Relationship Id="rId211" Type="http://schemas.openxmlformats.org/officeDocument/2006/relationships/hyperlink" Target="https://mobilityportal.eu/aehra-ev-brand-reveals-model-names/" TargetMode="External"/><Relationship Id="rId253" Type="http://schemas.openxmlformats.org/officeDocument/2006/relationships/hyperlink" Target="https://www.bydeurope.com/article/225" TargetMode="External"/><Relationship Id="rId295" Type="http://schemas.openxmlformats.org/officeDocument/2006/relationships/hyperlink" Target="https://www.moveelectric.com/e-cars/electricbrands-build-isetta-micro-electric-car" TargetMode="External"/><Relationship Id="rId309" Type="http://schemas.openxmlformats.org/officeDocument/2006/relationships/hyperlink" Target="https://ceenergynews.com/transport/polands-first-ev-company-izera-selects-contractor-for-factory-construction/" TargetMode="External"/><Relationship Id="rId48" Type="http://schemas.openxmlformats.org/officeDocument/2006/relationships/hyperlink" Target="https://theevreport.com/e-mobility-milestone-at-bmw-dingolfing" TargetMode="External"/><Relationship Id="rId113" Type="http://schemas.openxmlformats.org/officeDocument/2006/relationships/hyperlink" Target="https://www.skoda-storyboard.com/en/press-releases/skoda-elroq-czech-carmaker-powers-up-production-of-its-most-affordable-all-electric-model/" TargetMode="External"/><Relationship Id="rId320" Type="http://schemas.openxmlformats.org/officeDocument/2006/relationships/hyperlink" Target="https://astanatimes.com/2018/08/eurabus-to-open-electric-bus-manufacturing-plant-in-almaty/" TargetMode="External"/><Relationship Id="rId155" Type="http://schemas.openxmlformats.org/officeDocument/2006/relationships/hyperlink" Target="https://www.zemo.org.uk/news-events/news,stellantis-announces-major-investment-in-electric-van-manufacture-in-ellesm_4257.htm" TargetMode="External"/><Relationship Id="rId197" Type="http://schemas.openxmlformats.org/officeDocument/2006/relationships/hyperlink" Target="https://www.electrive.com/2024/10/30/ds-3-e-tense-will-probably-released-as-an-electric-sedan/" TargetMode="External"/><Relationship Id="rId362" Type="http://schemas.openxmlformats.org/officeDocument/2006/relationships/hyperlink" Target="https://www.electrive.com/2022/12/12/uk-envision-aesc-lays-foundation-for-sunderland-gigafactory/" TargetMode="External"/><Relationship Id="rId418" Type="http://schemas.openxmlformats.org/officeDocument/2006/relationships/hyperlink" Target="https://www.electrive.com/2018/04/26/zhi-dou-looking-in-europe-for-new-manufacturing-location/" TargetMode="External"/><Relationship Id="rId222" Type="http://schemas.openxmlformats.org/officeDocument/2006/relationships/hyperlink" Target="https://www.gov.uk/government/news/aston-martin-announces-significant-wales-investment" TargetMode="External"/><Relationship Id="rId264" Type="http://schemas.openxmlformats.org/officeDocument/2006/relationships/hyperlink" Target="https://newseu.cgtn.com/news/2025-02-06/BYD-factory-s-arrival-to-turbocharge-Hungarian-city-1AKDnxKNi6c/p.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E9C9A-4690-46D6-8196-391F567106A1}">
  <dimension ref="A1:BN108"/>
  <sheetViews>
    <sheetView zoomScaleNormal="100" workbookViewId="0">
      <pane xSplit="7" ySplit="1" topLeftCell="H42" activePane="bottomRight" state="frozen"/>
      <selection pane="topRight" activeCell="B1" sqref="B1"/>
      <selection pane="bottomLeft" activeCell="B1" sqref="B1"/>
      <selection pane="bottomRight" activeCell="D53" sqref="D53"/>
    </sheetView>
  </sheetViews>
  <sheetFormatPr baseColWidth="10" defaultColWidth="8.83203125" defaultRowHeight="15" outlineLevelRow="1" outlineLevelCol="1" x14ac:dyDescent="0.2"/>
  <cols>
    <col min="1" max="1" width="25.1640625" style="138" bestFit="1" customWidth="1"/>
    <col min="2" max="2" width="20.5" style="138" customWidth="1" outlineLevel="1"/>
    <col min="3" max="3" width="18.6640625" style="138" customWidth="1" outlineLevel="1"/>
    <col min="4" max="4" width="11.6640625" style="138" customWidth="1"/>
    <col min="5" max="5" width="14.5" style="138" hidden="1" customWidth="1" outlineLevel="1"/>
    <col min="6" max="6" width="13.5" style="138" bestFit="1" customWidth="1" collapsed="1"/>
    <col min="7" max="7" width="10.6640625" style="138" customWidth="1"/>
    <col min="8" max="8" width="9.1640625" style="158" customWidth="1"/>
    <col min="9" max="9" width="2.6640625" style="138" customWidth="1"/>
    <col min="10" max="10" width="12.5" style="138" customWidth="1"/>
    <col min="11" max="11" width="7.6640625" style="159" customWidth="1"/>
    <col min="12" max="12" width="10.5" style="138" customWidth="1"/>
    <col min="13" max="13" width="6" style="138" customWidth="1"/>
    <col min="14" max="14" width="10.6640625" style="138" customWidth="1"/>
    <col min="15" max="15" width="6.6640625" style="138" customWidth="1"/>
    <col min="16" max="16" width="10.1640625" style="158" customWidth="1"/>
    <col min="17" max="17" width="5.6640625" style="138" customWidth="1"/>
    <col min="18" max="18" width="11.1640625" style="138" customWidth="1"/>
    <col min="19" max="19" width="7.1640625" style="159" customWidth="1"/>
    <col min="20" max="20" width="17.33203125" style="138" hidden="1" customWidth="1"/>
    <col min="21" max="21" width="4.6640625" style="158" customWidth="1"/>
    <col min="22" max="22" width="3.6640625" style="138" customWidth="1"/>
    <col min="23" max="23" width="7.6640625" style="138" customWidth="1"/>
    <col min="24" max="24" width="9.6640625" style="138" hidden="1" customWidth="1"/>
    <col min="25" max="25" width="14.83203125" style="138" customWidth="1"/>
    <col min="26" max="26" width="14.83203125" style="138" hidden="1" customWidth="1"/>
    <col min="27" max="27" width="7.1640625" style="138" customWidth="1"/>
    <col min="28" max="28" width="8.6640625" style="138" customWidth="1"/>
    <col min="29" max="29" width="15.1640625" style="138" customWidth="1"/>
    <col min="30" max="30" width="14.33203125" style="138" customWidth="1"/>
    <col min="31" max="31" width="17.33203125" style="160" bestFit="1" customWidth="1"/>
    <col min="32" max="32" width="11.6640625" style="138" customWidth="1"/>
    <col min="33" max="33" width="11.5" style="138" customWidth="1"/>
    <col min="34" max="34" width="26.5" style="138" customWidth="1" outlineLevel="1"/>
    <col min="35" max="35" width="16.6640625" style="138" bestFit="1" customWidth="1"/>
    <col min="36" max="36" width="11.1640625" style="138" hidden="1" customWidth="1"/>
    <col min="37" max="37" width="71.1640625" style="138" customWidth="1"/>
    <col min="38" max="38" width="13.6640625" style="161" customWidth="1"/>
    <col min="39" max="39" width="3.6640625" style="138" customWidth="1"/>
    <col min="40" max="40" width="5.6640625" style="138" customWidth="1"/>
    <col min="41" max="41" width="16" style="138" hidden="1" customWidth="1"/>
    <col min="42" max="42" width="20.83203125" style="138" hidden="1" customWidth="1"/>
    <col min="43" max="43" width="9.1640625" style="161" customWidth="1"/>
    <col min="44" max="44" width="3.6640625" style="138" customWidth="1"/>
    <col min="45" max="45" width="7.5" style="138" customWidth="1"/>
    <col min="46" max="46" width="9.5" style="138" customWidth="1"/>
    <col min="47" max="47" width="4.1640625" style="138" customWidth="1"/>
    <col min="48" max="48" width="21.6640625" style="138" hidden="1" customWidth="1" outlineLevel="1"/>
    <col min="49" max="49" width="22.6640625" style="138" hidden="1" customWidth="1" outlineLevel="1"/>
    <col min="50" max="50" width="255.6640625" style="138" bestFit="1" customWidth="1" collapsed="1"/>
    <col min="51" max="51" width="19.33203125" style="138" bestFit="1" customWidth="1"/>
    <col min="52" max="52" width="14.5" style="138" bestFit="1" customWidth="1"/>
    <col min="53" max="53" width="11.83203125" style="138" hidden="1" customWidth="1"/>
    <col min="54" max="54" width="4.6640625" style="138" customWidth="1"/>
    <col min="55" max="55" width="7.1640625" style="138" hidden="1" customWidth="1" outlineLevel="1"/>
    <col min="56" max="56" width="182.83203125" style="138" bestFit="1" customWidth="1" collapsed="1"/>
    <col min="57" max="57" width="173.33203125" style="138" bestFit="1" customWidth="1"/>
    <col min="58" max="58" width="127" style="138" bestFit="1" customWidth="1"/>
    <col min="59" max="59" width="117.1640625" style="138" bestFit="1" customWidth="1"/>
    <col min="60" max="60" width="82.1640625" style="138" bestFit="1" customWidth="1"/>
    <col min="61" max="61" width="70.33203125" style="138" bestFit="1" customWidth="1"/>
    <col min="62" max="65" width="8.6640625" style="138" bestFit="1" customWidth="1"/>
    <col min="66" max="16384" width="8.83203125" style="138"/>
  </cols>
  <sheetData>
    <row r="1" spans="1:66" ht="17" customHeight="1" thickBot="1" x14ac:dyDescent="0.25">
      <c r="B1" s="189" t="s">
        <v>0</v>
      </c>
      <c r="C1" s="190" t="s">
        <v>1</v>
      </c>
      <c r="D1" s="189" t="s">
        <v>2</v>
      </c>
      <c r="E1" s="189" t="s">
        <v>3</v>
      </c>
      <c r="F1" s="189" t="s">
        <v>4</v>
      </c>
      <c r="G1" s="189" t="s">
        <v>5</v>
      </c>
      <c r="H1" s="191" t="s">
        <v>6</v>
      </c>
      <c r="I1" s="189" t="s">
        <v>7</v>
      </c>
      <c r="J1" s="189" t="s">
        <v>8</v>
      </c>
      <c r="K1" s="268" t="s">
        <v>9</v>
      </c>
      <c r="L1" s="189" t="s">
        <v>10</v>
      </c>
      <c r="M1" s="189" t="s">
        <v>11</v>
      </c>
      <c r="N1" s="189" t="s">
        <v>12</v>
      </c>
      <c r="O1" s="189" t="s">
        <v>13</v>
      </c>
      <c r="P1" s="191" t="s">
        <v>14</v>
      </c>
      <c r="Q1" s="189" t="s">
        <v>15</v>
      </c>
      <c r="R1" s="189" t="s">
        <v>16</v>
      </c>
      <c r="S1" s="192" t="s">
        <v>17</v>
      </c>
      <c r="T1" s="189" t="s">
        <v>18</v>
      </c>
      <c r="U1" s="193" t="s">
        <v>19</v>
      </c>
      <c r="V1" s="194" t="s">
        <v>20</v>
      </c>
      <c r="W1" s="195" t="s">
        <v>21</v>
      </c>
      <c r="X1" s="195" t="s">
        <v>22</v>
      </c>
      <c r="Y1" s="189" t="s">
        <v>23</v>
      </c>
      <c r="Z1" s="189" t="s">
        <v>24</v>
      </c>
      <c r="AA1" s="195" t="s">
        <v>25</v>
      </c>
      <c r="AB1" s="195" t="s">
        <v>26</v>
      </c>
      <c r="AC1" s="189" t="s">
        <v>27</v>
      </c>
      <c r="AD1" s="189" t="s">
        <v>28</v>
      </c>
      <c r="AE1" s="196" t="s">
        <v>29</v>
      </c>
      <c r="AF1" s="189" t="s">
        <v>30</v>
      </c>
      <c r="AG1" s="189" t="s">
        <v>31</v>
      </c>
      <c r="AH1" s="197" t="s">
        <v>32</v>
      </c>
      <c r="AI1" s="189" t="s">
        <v>33</v>
      </c>
      <c r="AJ1" s="189" t="s">
        <v>34</v>
      </c>
      <c r="AK1" s="189" t="s">
        <v>35</v>
      </c>
      <c r="AL1" s="198" t="s">
        <v>36</v>
      </c>
      <c r="AM1" s="189" t="s">
        <v>37</v>
      </c>
      <c r="AN1" s="189" t="s">
        <v>38</v>
      </c>
      <c r="AO1" s="189" t="s">
        <v>39</v>
      </c>
      <c r="AP1" s="189" t="s">
        <v>40</v>
      </c>
      <c r="AQ1" s="198" t="s">
        <v>41</v>
      </c>
      <c r="AR1" s="189" t="s">
        <v>42</v>
      </c>
      <c r="AS1" s="189" t="s">
        <v>43</v>
      </c>
      <c r="AT1" s="189" t="s">
        <v>44</v>
      </c>
      <c r="AU1" s="189" t="s">
        <v>45</v>
      </c>
      <c r="AV1" s="189" t="s">
        <v>46</v>
      </c>
      <c r="AW1" s="189" t="s">
        <v>47</v>
      </c>
      <c r="AX1" s="189" t="s">
        <v>48</v>
      </c>
      <c r="AY1" s="197" t="s">
        <v>49</v>
      </c>
      <c r="AZ1" s="197" t="s">
        <v>50</v>
      </c>
      <c r="BA1" s="197" t="s">
        <v>51</v>
      </c>
      <c r="BB1" s="197" t="s">
        <v>52</v>
      </c>
      <c r="BC1" s="197" t="s">
        <v>53</v>
      </c>
      <c r="BD1" s="197" t="s">
        <v>54</v>
      </c>
      <c r="BF1" s="197"/>
      <c r="BG1" s="197"/>
      <c r="BH1" s="197"/>
      <c r="BI1" s="197"/>
      <c r="BJ1" s="197"/>
    </row>
    <row r="2" spans="1:66" s="140" customFormat="1" x14ac:dyDescent="0.2">
      <c r="A2" s="139"/>
      <c r="B2" s="199" t="s">
        <v>55</v>
      </c>
      <c r="C2" s="199" t="s">
        <v>56</v>
      </c>
      <c r="D2" s="199" t="s">
        <v>57</v>
      </c>
      <c r="E2" s="199"/>
      <c r="F2" s="199" t="s">
        <v>58</v>
      </c>
      <c r="G2" s="199" t="s">
        <v>59</v>
      </c>
      <c r="H2" s="201" t="s">
        <v>60</v>
      </c>
      <c r="I2" s="199" t="s">
        <v>61</v>
      </c>
      <c r="J2" s="199"/>
      <c r="K2" s="202"/>
      <c r="L2" s="199"/>
      <c r="M2" s="199"/>
      <c r="N2" s="199"/>
      <c r="O2" s="200"/>
      <c r="P2" s="201"/>
      <c r="Q2" s="199"/>
      <c r="R2" s="199"/>
      <c r="S2" s="203"/>
      <c r="T2" s="199"/>
      <c r="U2" s="204"/>
      <c r="V2" s="205"/>
      <c r="W2" s="199"/>
      <c r="X2" s="199"/>
      <c r="Y2" s="199"/>
      <c r="Z2" s="199"/>
      <c r="AA2" s="199"/>
      <c r="AB2" s="199"/>
      <c r="AC2" s="199"/>
      <c r="AD2" s="199"/>
      <c r="AE2" s="206">
        <v>42370</v>
      </c>
      <c r="AF2" s="199"/>
      <c r="AG2" s="199"/>
      <c r="AH2" s="199"/>
      <c r="AI2" s="199" t="s">
        <v>62</v>
      </c>
      <c r="AJ2" s="199"/>
      <c r="AK2" s="199" t="s">
        <v>63</v>
      </c>
      <c r="AL2" s="207">
        <f>0.08*1500*365</f>
        <v>43800</v>
      </c>
      <c r="AM2" s="199" t="s">
        <v>64</v>
      </c>
      <c r="AN2" s="7" t="s">
        <v>65</v>
      </c>
      <c r="AO2" s="199"/>
      <c r="AP2" s="199"/>
      <c r="AQ2" s="207">
        <v>28225</v>
      </c>
      <c r="AR2" s="199" t="s">
        <v>64</v>
      </c>
      <c r="AS2" s="7" t="s">
        <v>65</v>
      </c>
      <c r="AT2" s="199"/>
      <c r="AU2" s="199"/>
      <c r="AV2" s="199"/>
      <c r="AW2" s="199"/>
      <c r="AX2" s="199" t="s">
        <v>66</v>
      </c>
      <c r="AY2" s="199"/>
      <c r="AZ2" s="199" t="s">
        <v>67</v>
      </c>
      <c r="BA2" s="208">
        <v>45782</v>
      </c>
      <c r="BB2" s="199" t="s">
        <v>68</v>
      </c>
      <c r="BC2" s="200"/>
      <c r="BD2" s="50" t="s">
        <v>69</v>
      </c>
      <c r="BE2" s="200"/>
      <c r="BF2" s="200"/>
      <c r="BG2" s="199"/>
      <c r="BH2" s="199"/>
      <c r="BI2" s="199"/>
      <c r="BJ2" s="199"/>
      <c r="BK2" s="199"/>
      <c r="BL2" s="199"/>
      <c r="BM2" s="199"/>
    </row>
    <row r="3" spans="1:66" x14ac:dyDescent="0.2">
      <c r="A3" s="141"/>
      <c r="B3" s="209" t="s">
        <v>70</v>
      </c>
      <c r="C3" s="209" t="s">
        <v>56</v>
      </c>
      <c r="D3" s="209" t="s">
        <v>57</v>
      </c>
      <c r="E3" s="209"/>
      <c r="F3" s="209" t="s">
        <v>58</v>
      </c>
      <c r="G3" s="209" t="s">
        <v>59</v>
      </c>
      <c r="H3" s="211" t="s">
        <v>71</v>
      </c>
      <c r="I3" s="209" t="s">
        <v>61</v>
      </c>
      <c r="J3" s="210">
        <v>44146</v>
      </c>
      <c r="K3" s="105" t="s">
        <v>65</v>
      </c>
      <c r="L3" s="209" t="s">
        <v>72</v>
      </c>
      <c r="M3" s="209" t="s">
        <v>73</v>
      </c>
      <c r="N3" s="210">
        <v>44408</v>
      </c>
      <c r="O3" s="271" t="s">
        <v>65</v>
      </c>
      <c r="P3" s="211" t="s">
        <v>72</v>
      </c>
      <c r="Q3" s="209" t="s">
        <v>73</v>
      </c>
      <c r="R3" s="210">
        <v>44408</v>
      </c>
      <c r="S3" s="105" t="s">
        <v>65</v>
      </c>
      <c r="T3" s="209"/>
      <c r="U3" s="212" t="s">
        <v>68</v>
      </c>
      <c r="V3" s="213">
        <v>0.4</v>
      </c>
      <c r="W3" s="209"/>
      <c r="X3" s="209"/>
      <c r="Y3" s="209"/>
      <c r="Z3" s="209"/>
      <c r="AA3" s="209"/>
      <c r="AB3" s="209" t="s">
        <v>74</v>
      </c>
      <c r="AC3" s="210">
        <v>44379</v>
      </c>
      <c r="AD3" s="210">
        <v>44379</v>
      </c>
      <c r="AE3" s="214"/>
      <c r="AF3" s="209"/>
      <c r="AG3" s="209"/>
      <c r="AH3" s="209"/>
      <c r="AI3" s="209" t="s">
        <v>75</v>
      </c>
      <c r="AJ3" s="209"/>
      <c r="AK3" s="209" t="s">
        <v>76</v>
      </c>
      <c r="AL3" s="207"/>
      <c r="AM3" s="209"/>
      <c r="AN3" s="209"/>
      <c r="AO3" s="209"/>
      <c r="AP3" s="209"/>
      <c r="AQ3" s="207"/>
      <c r="AR3" s="209"/>
      <c r="AS3" s="209"/>
      <c r="AT3" s="209"/>
      <c r="AU3" s="209"/>
      <c r="AV3" s="209"/>
      <c r="AW3" s="209"/>
      <c r="AX3" s="209" t="s">
        <v>77</v>
      </c>
      <c r="AY3" s="209" t="s">
        <v>78</v>
      </c>
      <c r="AZ3" s="209" t="s">
        <v>67</v>
      </c>
      <c r="BA3" s="210">
        <v>45714</v>
      </c>
      <c r="BB3" s="209" t="s">
        <v>68</v>
      </c>
      <c r="BC3" s="215"/>
      <c r="BD3" s="7" t="s">
        <v>79</v>
      </c>
      <c r="BE3" s="7" t="s">
        <v>69</v>
      </c>
      <c r="BF3" s="7" t="s">
        <v>80</v>
      </c>
      <c r="BG3" s="7" t="s">
        <v>81</v>
      </c>
      <c r="BH3" s="7" t="s">
        <v>82</v>
      </c>
      <c r="BI3" s="209"/>
      <c r="BJ3" s="209"/>
      <c r="BK3" s="209"/>
      <c r="BL3" s="209"/>
      <c r="BM3" s="209"/>
    </row>
    <row r="4" spans="1:66" x14ac:dyDescent="0.2">
      <c r="A4" s="141"/>
      <c r="B4" s="209" t="s">
        <v>83</v>
      </c>
      <c r="C4" s="209" t="s">
        <v>56</v>
      </c>
      <c r="D4" s="209" t="s">
        <v>57</v>
      </c>
      <c r="E4" s="209"/>
      <c r="F4" s="209" t="s">
        <v>58</v>
      </c>
      <c r="G4" s="209" t="s">
        <v>59</v>
      </c>
      <c r="H4" s="211" t="s">
        <v>71</v>
      </c>
      <c r="I4" s="209" t="s">
        <v>61</v>
      </c>
      <c r="J4" s="210">
        <v>45128</v>
      </c>
      <c r="K4" s="105" t="s">
        <v>65</v>
      </c>
      <c r="L4" s="265" t="s">
        <v>84</v>
      </c>
      <c r="M4" s="217" t="s">
        <v>73</v>
      </c>
      <c r="N4" s="218">
        <v>45497</v>
      </c>
      <c r="O4" s="167" t="s">
        <v>65</v>
      </c>
      <c r="P4" s="216" t="s">
        <v>85</v>
      </c>
      <c r="Q4" s="217" t="s">
        <v>73</v>
      </c>
      <c r="R4" s="218">
        <v>45497</v>
      </c>
      <c r="S4" s="104" t="s">
        <v>65</v>
      </c>
      <c r="T4" s="209"/>
      <c r="U4" s="212" t="s">
        <v>68</v>
      </c>
      <c r="V4" s="213">
        <v>0.6</v>
      </c>
      <c r="W4" s="209"/>
      <c r="X4" s="209"/>
      <c r="Y4" s="209"/>
      <c r="Z4" s="209"/>
      <c r="AA4" s="209"/>
      <c r="AB4" s="209" t="s">
        <v>74</v>
      </c>
      <c r="AC4" s="210">
        <v>45128</v>
      </c>
      <c r="AD4" s="210">
        <v>45128</v>
      </c>
      <c r="AE4" s="219">
        <v>45128</v>
      </c>
      <c r="AF4" s="209"/>
      <c r="AG4" s="209"/>
      <c r="AH4" s="209"/>
      <c r="AI4" s="209" t="s">
        <v>75</v>
      </c>
      <c r="AJ4" s="209"/>
      <c r="AK4" s="209" t="s">
        <v>86</v>
      </c>
      <c r="AL4" s="207">
        <v>300000</v>
      </c>
      <c r="AM4" s="209" t="s">
        <v>64</v>
      </c>
      <c r="AN4" s="7" t="s">
        <v>65</v>
      </c>
      <c r="AO4" s="209"/>
      <c r="AP4" s="209"/>
      <c r="AQ4" s="207">
        <v>123209</v>
      </c>
      <c r="AR4" s="209" t="s">
        <v>64</v>
      </c>
      <c r="AS4" s="7"/>
      <c r="AV4" s="209"/>
      <c r="AW4" s="209"/>
      <c r="AX4" s="209" t="s">
        <v>87</v>
      </c>
      <c r="AY4" s="209" t="s">
        <v>88</v>
      </c>
      <c r="AZ4" s="209" t="s">
        <v>89</v>
      </c>
      <c r="BA4" s="210">
        <v>45714</v>
      </c>
      <c r="BB4" s="209" t="s">
        <v>68</v>
      </c>
      <c r="BC4" s="215"/>
      <c r="BD4" s="7" t="s">
        <v>90</v>
      </c>
      <c r="BE4" s="215"/>
      <c r="BF4" s="215"/>
      <c r="BG4" s="215"/>
      <c r="BH4" s="215"/>
      <c r="BI4" s="209"/>
      <c r="BJ4" s="209"/>
      <c r="BK4" s="209"/>
      <c r="BL4" s="209"/>
      <c r="BM4" s="209"/>
    </row>
    <row r="5" spans="1:66" ht="16" thickBot="1" x14ac:dyDescent="0.25">
      <c r="A5" s="141"/>
      <c r="B5" s="209" t="s">
        <v>83</v>
      </c>
      <c r="C5" s="209" t="s">
        <v>56</v>
      </c>
      <c r="D5" s="209" t="s">
        <v>57</v>
      </c>
      <c r="E5" s="209"/>
      <c r="F5" s="209" t="s">
        <v>58</v>
      </c>
      <c r="G5" s="209" t="s">
        <v>59</v>
      </c>
      <c r="H5" s="211" t="s">
        <v>71</v>
      </c>
      <c r="I5" s="209" t="s">
        <v>61</v>
      </c>
      <c r="J5" s="210">
        <v>45128</v>
      </c>
      <c r="K5" s="105" t="s">
        <v>65</v>
      </c>
      <c r="L5" s="209"/>
      <c r="M5" s="209"/>
      <c r="N5" s="209"/>
      <c r="O5" s="209"/>
      <c r="P5" s="211"/>
      <c r="Q5" s="209"/>
      <c r="R5" s="209"/>
      <c r="S5" s="233"/>
      <c r="T5" s="209"/>
      <c r="U5" s="212"/>
      <c r="V5" s="213"/>
      <c r="W5" s="209"/>
      <c r="X5" s="209"/>
      <c r="Y5" s="209"/>
      <c r="Z5" s="209"/>
      <c r="AA5" s="209">
        <v>2027</v>
      </c>
      <c r="AB5" s="209" t="s">
        <v>91</v>
      </c>
      <c r="AC5" s="210">
        <v>46568</v>
      </c>
      <c r="AD5" s="210">
        <v>46568</v>
      </c>
      <c r="AE5" s="214">
        <v>2027</v>
      </c>
      <c r="AF5" s="210">
        <v>46568</v>
      </c>
      <c r="AG5" s="210">
        <v>46568</v>
      </c>
      <c r="AH5" s="209"/>
      <c r="AI5" s="209" t="s">
        <v>75</v>
      </c>
      <c r="AJ5" s="209"/>
      <c r="AK5" s="209" t="s">
        <v>92</v>
      </c>
      <c r="AL5" s="207"/>
      <c r="AM5" s="209"/>
      <c r="AN5" s="209"/>
      <c r="AO5" s="209"/>
      <c r="AP5" s="209"/>
      <c r="AQ5" s="207"/>
      <c r="AR5" s="209"/>
      <c r="AS5" s="209"/>
      <c r="AT5" s="209"/>
      <c r="AU5" s="209"/>
      <c r="AV5" s="209"/>
      <c r="AW5" s="209"/>
      <c r="AX5" s="209" t="s">
        <v>93</v>
      </c>
      <c r="AY5" s="209"/>
      <c r="AZ5" s="209" t="s">
        <v>89</v>
      </c>
      <c r="BA5" s="210">
        <v>45714</v>
      </c>
      <c r="BB5" s="209" t="s">
        <v>67</v>
      </c>
      <c r="BC5" s="209"/>
      <c r="BD5" s="7" t="s">
        <v>94</v>
      </c>
      <c r="BE5" s="7" t="s">
        <v>95</v>
      </c>
      <c r="BF5" s="7" t="s">
        <v>96</v>
      </c>
      <c r="BG5" s="7" t="s">
        <v>97</v>
      </c>
      <c r="BH5" s="7" t="s">
        <v>98</v>
      </c>
      <c r="BI5" s="209"/>
      <c r="BJ5" s="209"/>
      <c r="BK5" s="209"/>
      <c r="BL5" s="209"/>
      <c r="BM5" s="209"/>
    </row>
    <row r="6" spans="1:66" s="140" customFormat="1" outlineLevel="1" x14ac:dyDescent="0.2">
      <c r="A6" s="144"/>
      <c r="D6" s="199" t="s">
        <v>57</v>
      </c>
      <c r="F6" s="199" t="s">
        <v>58</v>
      </c>
      <c r="G6" s="199" t="s">
        <v>99</v>
      </c>
      <c r="H6" s="201" t="s">
        <v>60</v>
      </c>
      <c r="I6" s="199" t="s">
        <v>61</v>
      </c>
      <c r="J6" s="208">
        <v>41535</v>
      </c>
      <c r="K6" s="107" t="s">
        <v>65</v>
      </c>
      <c r="L6" s="140" t="s">
        <v>72</v>
      </c>
      <c r="M6" s="140" t="s">
        <v>73</v>
      </c>
      <c r="N6" s="208">
        <v>41535</v>
      </c>
      <c r="O6" s="50" t="s">
        <v>65</v>
      </c>
      <c r="P6" s="145" t="s">
        <v>72</v>
      </c>
      <c r="Q6" s="140" t="s">
        <v>73</v>
      </c>
      <c r="R6" s="208">
        <v>41535</v>
      </c>
      <c r="S6" s="107" t="s">
        <v>65</v>
      </c>
      <c r="U6" s="147"/>
      <c r="V6" s="147"/>
      <c r="AE6" s="206"/>
      <c r="AF6" s="208">
        <v>41535</v>
      </c>
      <c r="AG6" s="208">
        <v>41535</v>
      </c>
      <c r="AH6" s="148">
        <v>44742</v>
      </c>
      <c r="AI6" s="199" t="s">
        <v>75</v>
      </c>
      <c r="AK6" s="199" t="s">
        <v>100</v>
      </c>
      <c r="AL6" s="149"/>
      <c r="AN6" s="85"/>
      <c r="AQ6" s="149">
        <f>250000/9</f>
        <v>27777.777777777777</v>
      </c>
      <c r="AR6" s="199" t="s">
        <v>64</v>
      </c>
      <c r="AS6" s="85" t="s">
        <v>65</v>
      </c>
      <c r="AX6" s="199" t="s">
        <v>101</v>
      </c>
      <c r="BD6" s="140" t="s">
        <v>102</v>
      </c>
    </row>
    <row r="7" spans="1:66" s="154" customFormat="1" ht="16" thickBot="1" x14ac:dyDescent="0.25">
      <c r="A7" s="150"/>
      <c r="B7" s="143"/>
      <c r="C7" s="143"/>
      <c r="D7" s="220" t="s">
        <v>57</v>
      </c>
      <c r="E7" s="143"/>
      <c r="F7" s="220" t="s">
        <v>58</v>
      </c>
      <c r="G7" s="220" t="s">
        <v>99</v>
      </c>
      <c r="H7" s="222" t="s">
        <v>71</v>
      </c>
      <c r="I7" s="220" t="s">
        <v>61</v>
      </c>
      <c r="J7" s="221">
        <v>44987</v>
      </c>
      <c r="K7" s="106" t="s">
        <v>65</v>
      </c>
      <c r="L7" s="262" t="s">
        <v>1045</v>
      </c>
      <c r="M7" s="143" t="s">
        <v>73</v>
      </c>
      <c r="N7" s="221">
        <v>45355</v>
      </c>
      <c r="O7" s="51" t="s">
        <v>65</v>
      </c>
      <c r="P7" s="272" t="s">
        <v>1066</v>
      </c>
      <c r="Q7" s="143" t="s">
        <v>73</v>
      </c>
      <c r="R7" s="221">
        <v>45355</v>
      </c>
      <c r="S7" s="106" t="s">
        <v>65</v>
      </c>
      <c r="T7" s="143"/>
      <c r="U7" s="152" t="s">
        <v>68</v>
      </c>
      <c r="V7" s="152">
        <v>0.5</v>
      </c>
      <c r="W7" s="143"/>
      <c r="X7" s="143"/>
      <c r="Y7" s="143"/>
      <c r="Z7" s="143"/>
      <c r="AA7" s="143"/>
      <c r="AB7" s="143"/>
      <c r="AC7" s="143"/>
      <c r="AD7" s="143"/>
      <c r="AE7" s="228"/>
      <c r="AF7" s="221">
        <v>45355</v>
      </c>
      <c r="AG7" s="221">
        <v>45355</v>
      </c>
      <c r="AH7" s="143"/>
      <c r="AI7" s="220" t="s">
        <v>75</v>
      </c>
      <c r="AJ7" s="143"/>
      <c r="AK7" s="220" t="s">
        <v>103</v>
      </c>
      <c r="AL7" s="153"/>
      <c r="AM7" s="143"/>
      <c r="AN7" s="143"/>
      <c r="AO7" s="143"/>
      <c r="AP7" s="143"/>
      <c r="AQ7" s="153">
        <v>100000</v>
      </c>
      <c r="AR7" s="220" t="s">
        <v>64</v>
      </c>
      <c r="AS7" s="86" t="s">
        <v>65</v>
      </c>
      <c r="AT7" s="227">
        <v>32192</v>
      </c>
      <c r="AU7" s="143" t="s">
        <v>104</v>
      </c>
      <c r="AV7" s="143"/>
      <c r="AW7" s="143"/>
      <c r="AX7" s="220" t="s">
        <v>105</v>
      </c>
      <c r="AY7" s="143"/>
      <c r="AZ7" s="143"/>
      <c r="BA7" s="143"/>
      <c r="BB7" s="143"/>
      <c r="BC7" s="143"/>
      <c r="BD7" s="143" t="s">
        <v>106</v>
      </c>
      <c r="BE7" s="143"/>
      <c r="BF7" s="143"/>
      <c r="BG7" s="143"/>
      <c r="BH7" s="143"/>
      <c r="BI7" s="143"/>
      <c r="BJ7" s="143"/>
      <c r="BK7" s="143"/>
      <c r="BL7" s="143"/>
      <c r="BM7" s="143"/>
      <c r="BN7" s="143"/>
    </row>
    <row r="8" spans="1:66" outlineLevel="1" x14ac:dyDescent="0.2">
      <c r="A8" s="141"/>
      <c r="B8" s="209" t="s">
        <v>107</v>
      </c>
      <c r="C8" s="209" t="s">
        <v>108</v>
      </c>
      <c r="D8" s="209" t="s">
        <v>57</v>
      </c>
      <c r="E8" s="209"/>
      <c r="F8" s="209" t="s">
        <v>58</v>
      </c>
      <c r="G8" s="209" t="s">
        <v>109</v>
      </c>
      <c r="H8" s="211" t="s">
        <v>60</v>
      </c>
      <c r="I8" s="209" t="s">
        <v>61</v>
      </c>
      <c r="J8" s="209"/>
      <c r="K8" s="269"/>
      <c r="L8" s="209"/>
      <c r="M8" s="209"/>
      <c r="N8" s="209"/>
      <c r="O8" s="209"/>
      <c r="P8" s="211"/>
      <c r="Q8" s="209"/>
      <c r="R8" s="209"/>
      <c r="S8" s="233"/>
      <c r="T8" s="209"/>
      <c r="U8" s="212"/>
      <c r="V8" s="213"/>
      <c r="W8" s="209"/>
      <c r="X8" s="209"/>
      <c r="Y8" s="209"/>
      <c r="Z8" s="209"/>
      <c r="AA8" s="209"/>
      <c r="AB8" s="209"/>
      <c r="AC8" s="209"/>
      <c r="AD8" s="209"/>
      <c r="AE8" s="214">
        <v>2015</v>
      </c>
      <c r="AF8" s="210">
        <v>42185</v>
      </c>
      <c r="AG8" s="210">
        <v>42185</v>
      </c>
      <c r="AH8" s="209"/>
      <c r="AI8" s="209" t="s">
        <v>62</v>
      </c>
      <c r="AJ8" s="209"/>
      <c r="AK8" s="209" t="s">
        <v>110</v>
      </c>
      <c r="AL8" s="207"/>
      <c r="AM8" s="209"/>
      <c r="AN8" s="209"/>
      <c r="AO8" s="209"/>
      <c r="AP8" s="209"/>
      <c r="AQ8" s="207">
        <v>20016</v>
      </c>
      <c r="AR8" s="209" t="s">
        <v>64</v>
      </c>
      <c r="AS8" s="24" t="s">
        <v>65</v>
      </c>
      <c r="AT8" s="209"/>
      <c r="AU8" s="209"/>
      <c r="AV8" s="209"/>
      <c r="AW8" s="209"/>
      <c r="AX8" s="209" t="s">
        <v>111</v>
      </c>
      <c r="AY8" s="209"/>
      <c r="AZ8" s="209" t="s">
        <v>89</v>
      </c>
      <c r="BA8" s="210">
        <v>45714</v>
      </c>
      <c r="BB8" s="209" t="s">
        <v>68</v>
      </c>
      <c r="BC8" s="209"/>
      <c r="BD8" s="7" t="s">
        <v>112</v>
      </c>
      <c r="BE8" s="7" t="s">
        <v>113</v>
      </c>
      <c r="BF8" s="215"/>
      <c r="BG8" s="215"/>
      <c r="BH8" s="215"/>
      <c r="BI8" s="209"/>
      <c r="BJ8" s="209"/>
      <c r="BK8" s="209"/>
      <c r="BL8" s="209"/>
      <c r="BM8" s="209"/>
    </row>
    <row r="9" spans="1:66" outlineLevel="1" x14ac:dyDescent="0.2">
      <c r="A9" s="141"/>
      <c r="B9" s="209" t="s">
        <v>114</v>
      </c>
      <c r="C9" s="209" t="s">
        <v>108</v>
      </c>
      <c r="D9" s="209" t="s">
        <v>57</v>
      </c>
      <c r="E9" s="209"/>
      <c r="F9" s="209" t="s">
        <v>58</v>
      </c>
      <c r="G9" s="209" t="s">
        <v>109</v>
      </c>
      <c r="H9" s="211" t="s">
        <v>71</v>
      </c>
      <c r="I9" s="209" t="s">
        <v>61</v>
      </c>
      <c r="J9" s="210">
        <v>44153</v>
      </c>
      <c r="K9" s="105" t="s">
        <v>65</v>
      </c>
      <c r="L9" s="266" t="s">
        <v>72</v>
      </c>
      <c r="M9" s="209" t="s">
        <v>73</v>
      </c>
      <c r="N9" s="210">
        <v>44154</v>
      </c>
      <c r="O9" s="7" t="s">
        <v>65</v>
      </c>
      <c r="P9" s="231" t="s">
        <v>115</v>
      </c>
      <c r="Q9" s="209" t="s">
        <v>73</v>
      </c>
      <c r="R9" s="210">
        <v>44491</v>
      </c>
      <c r="S9" s="105" t="s">
        <v>65</v>
      </c>
      <c r="T9" s="209"/>
      <c r="U9" s="212"/>
      <c r="V9" s="213"/>
      <c r="W9" s="209"/>
      <c r="X9" s="209"/>
      <c r="Y9" s="209"/>
      <c r="Z9" s="209"/>
      <c r="AA9" s="209"/>
      <c r="AB9" s="209" t="s">
        <v>74</v>
      </c>
      <c r="AC9" s="210">
        <v>44491</v>
      </c>
      <c r="AD9" s="210">
        <v>44491</v>
      </c>
      <c r="AE9" s="214"/>
      <c r="AF9" s="210">
        <v>44491</v>
      </c>
      <c r="AG9" s="210">
        <v>44491</v>
      </c>
      <c r="AH9" s="209"/>
      <c r="AI9" s="209" t="s">
        <v>116</v>
      </c>
      <c r="AJ9" s="209"/>
      <c r="AK9" s="209" t="s">
        <v>117</v>
      </c>
      <c r="AL9" s="207"/>
      <c r="AM9" s="209"/>
      <c r="AN9" s="209"/>
      <c r="AO9" s="209"/>
      <c r="AP9" s="209"/>
      <c r="AQ9" s="207"/>
      <c r="AR9" s="209"/>
      <c r="AS9" s="209"/>
      <c r="AT9" s="209"/>
      <c r="AU9" s="209"/>
      <c r="AV9" s="209"/>
      <c r="AW9" s="209"/>
      <c r="AX9" s="209" t="s">
        <v>118</v>
      </c>
      <c r="AY9" s="209"/>
      <c r="AZ9" s="209" t="s">
        <v>68</v>
      </c>
      <c r="BA9" s="210">
        <v>45714</v>
      </c>
      <c r="BB9" s="209" t="s">
        <v>68</v>
      </c>
      <c r="BC9" s="209"/>
      <c r="BD9" s="7" t="s">
        <v>119</v>
      </c>
      <c r="BE9" s="7" t="s">
        <v>120</v>
      </c>
      <c r="BF9" s="7" t="s">
        <v>121</v>
      </c>
      <c r="BG9" s="7" t="s">
        <v>122</v>
      </c>
      <c r="BH9" s="209"/>
      <c r="BI9" s="209"/>
      <c r="BJ9" s="209"/>
      <c r="BK9" s="209"/>
      <c r="BL9" s="209"/>
      <c r="BM9" s="209"/>
    </row>
    <row r="10" spans="1:66" s="143" customFormat="1" ht="16" outlineLevel="1" thickBot="1" x14ac:dyDescent="0.25">
      <c r="A10" s="142"/>
      <c r="B10" s="220" t="s">
        <v>123</v>
      </c>
      <c r="C10" s="220" t="s">
        <v>108</v>
      </c>
      <c r="D10" s="220" t="s">
        <v>57</v>
      </c>
      <c r="E10" s="220"/>
      <c r="F10" s="220" t="s">
        <v>58</v>
      </c>
      <c r="G10" s="220" t="s">
        <v>109</v>
      </c>
      <c r="H10" s="222" t="s">
        <v>71</v>
      </c>
      <c r="I10" s="220" t="s">
        <v>124</v>
      </c>
      <c r="J10" s="221">
        <v>45301</v>
      </c>
      <c r="K10" s="106" t="s">
        <v>65</v>
      </c>
      <c r="L10" s="220" t="s">
        <v>125</v>
      </c>
      <c r="M10" s="220" t="s">
        <v>73</v>
      </c>
      <c r="N10" s="221">
        <v>45303</v>
      </c>
      <c r="O10" s="51" t="s">
        <v>65</v>
      </c>
      <c r="P10" s="222" t="s">
        <v>125</v>
      </c>
      <c r="Q10" s="209" t="s">
        <v>73</v>
      </c>
      <c r="R10" s="221">
        <v>45303</v>
      </c>
      <c r="S10" s="106" t="s">
        <v>65</v>
      </c>
      <c r="T10" s="220"/>
      <c r="U10" s="224"/>
      <c r="V10" s="225"/>
      <c r="W10" s="220"/>
      <c r="X10" s="220" t="s">
        <v>91</v>
      </c>
      <c r="Y10" s="221">
        <v>45301</v>
      </c>
      <c r="Z10" s="221">
        <v>45301</v>
      </c>
      <c r="AA10" s="220"/>
      <c r="AB10" s="220" t="s">
        <v>91</v>
      </c>
      <c r="AC10" s="221">
        <v>46752</v>
      </c>
      <c r="AD10" s="221">
        <v>46752</v>
      </c>
      <c r="AE10" s="226"/>
      <c r="AF10" s="221">
        <v>46752</v>
      </c>
      <c r="AG10" s="221">
        <v>46752</v>
      </c>
      <c r="AH10" s="220"/>
      <c r="AI10" s="220" t="s">
        <v>116</v>
      </c>
      <c r="AJ10" s="220"/>
      <c r="AK10" s="220" t="s">
        <v>126</v>
      </c>
      <c r="AL10" s="227"/>
      <c r="AM10" s="220"/>
      <c r="AN10" s="220"/>
      <c r="AO10" s="220"/>
      <c r="AP10" s="220"/>
      <c r="AQ10" s="227"/>
      <c r="AR10" s="220"/>
      <c r="AS10" s="220"/>
      <c r="AT10" s="220"/>
      <c r="AU10" s="220"/>
      <c r="AV10" s="220"/>
      <c r="AW10" s="220"/>
      <c r="AX10" s="220" t="s">
        <v>127</v>
      </c>
      <c r="AY10" s="220"/>
      <c r="AZ10" s="220" t="s">
        <v>68</v>
      </c>
      <c r="BA10" s="221">
        <v>45714</v>
      </c>
      <c r="BB10" s="220" t="s">
        <v>67</v>
      </c>
      <c r="BC10" s="220"/>
      <c r="BD10" s="51" t="s">
        <v>128</v>
      </c>
      <c r="BE10" s="51" t="s">
        <v>129</v>
      </c>
      <c r="BF10" s="220"/>
      <c r="BG10" s="220"/>
      <c r="BH10" s="220"/>
      <c r="BI10" s="220"/>
      <c r="BJ10" s="220"/>
      <c r="BK10" s="220"/>
      <c r="BL10" s="220"/>
      <c r="BM10" s="220"/>
    </row>
    <row r="11" spans="1:66" s="140" customFormat="1" outlineLevel="1" x14ac:dyDescent="0.2">
      <c r="A11" s="144"/>
      <c r="D11" s="199" t="s">
        <v>57</v>
      </c>
      <c r="F11" s="199" t="s">
        <v>58</v>
      </c>
      <c r="G11" s="199" t="s">
        <v>130</v>
      </c>
      <c r="H11" s="145"/>
      <c r="I11" s="199" t="s">
        <v>61</v>
      </c>
      <c r="K11" s="168"/>
      <c r="L11" s="140" t="s">
        <v>131</v>
      </c>
      <c r="M11" s="140" t="s">
        <v>73</v>
      </c>
      <c r="N11" s="208">
        <v>44876</v>
      </c>
      <c r="O11" s="50" t="s">
        <v>65</v>
      </c>
      <c r="P11" s="145" t="s">
        <v>131</v>
      </c>
      <c r="Q11" s="140" t="s">
        <v>73</v>
      </c>
      <c r="S11" s="107" t="s">
        <v>65</v>
      </c>
      <c r="U11" s="146" t="s">
        <v>68</v>
      </c>
      <c r="V11" s="147">
        <v>0.3</v>
      </c>
      <c r="AE11" s="155"/>
      <c r="AF11" s="208">
        <v>44876</v>
      </c>
      <c r="AG11" s="208">
        <v>44876</v>
      </c>
      <c r="AI11" s="199" t="s">
        <v>75</v>
      </c>
      <c r="AK11" s="199" t="s">
        <v>132</v>
      </c>
      <c r="AL11" s="149"/>
      <c r="AQ11" s="149">
        <f>342521*0.33</f>
        <v>113031.93000000001</v>
      </c>
      <c r="AR11" s="199" t="s">
        <v>64</v>
      </c>
      <c r="AS11" s="85" t="s">
        <v>65</v>
      </c>
      <c r="AX11" s="199" t="s">
        <v>133</v>
      </c>
      <c r="BD11" s="140" t="s">
        <v>134</v>
      </c>
      <c r="BE11" s="140" t="s">
        <v>135</v>
      </c>
    </row>
    <row r="12" spans="1:66" s="143" customFormat="1" ht="16" thickBot="1" x14ac:dyDescent="0.25">
      <c r="A12" s="142"/>
      <c r="D12" s="220" t="s">
        <v>57</v>
      </c>
      <c r="F12" s="220" t="s">
        <v>58</v>
      </c>
      <c r="G12" s="220" t="s">
        <v>130</v>
      </c>
      <c r="H12" s="156" t="s">
        <v>71</v>
      </c>
      <c r="I12" s="220" t="s">
        <v>61</v>
      </c>
      <c r="K12" s="162"/>
      <c r="L12" s="143" t="s">
        <v>136</v>
      </c>
      <c r="M12" s="143" t="s">
        <v>73</v>
      </c>
      <c r="O12" s="51" t="s">
        <v>137</v>
      </c>
      <c r="P12" s="156" t="s">
        <v>136</v>
      </c>
      <c r="Q12" s="143" t="s">
        <v>73</v>
      </c>
      <c r="S12" s="106" t="s">
        <v>137</v>
      </c>
      <c r="U12" s="151" t="s">
        <v>68</v>
      </c>
      <c r="V12" s="152">
        <v>0.5</v>
      </c>
      <c r="AE12" s="157"/>
      <c r="AF12" s="221">
        <v>45744</v>
      </c>
      <c r="AG12" s="221">
        <v>45744</v>
      </c>
      <c r="AI12" s="220" t="s">
        <v>75</v>
      </c>
      <c r="AK12" s="220" t="s">
        <v>138</v>
      </c>
      <c r="AL12" s="153"/>
      <c r="AQ12" s="153">
        <f>AQ11+120*365</f>
        <v>156831.93</v>
      </c>
      <c r="AR12" s="220" t="s">
        <v>64</v>
      </c>
      <c r="AS12" s="86" t="s">
        <v>65</v>
      </c>
      <c r="AX12" s="220" t="s">
        <v>139</v>
      </c>
      <c r="BD12" s="143" t="s">
        <v>140</v>
      </c>
    </row>
    <row r="13" spans="1:66" s="140" customFormat="1" x14ac:dyDescent="0.2">
      <c r="A13" s="144"/>
      <c r="B13" s="199" t="s">
        <v>141</v>
      </c>
      <c r="C13" s="199" t="s">
        <v>141</v>
      </c>
      <c r="D13" s="199" t="s">
        <v>57</v>
      </c>
      <c r="E13" s="199"/>
      <c r="F13" s="199" t="s">
        <v>142</v>
      </c>
      <c r="G13" s="199" t="s">
        <v>143</v>
      </c>
      <c r="H13" s="201" t="s">
        <v>144</v>
      </c>
      <c r="I13" s="199" t="s">
        <v>61</v>
      </c>
      <c r="J13" s="208">
        <v>42941</v>
      </c>
      <c r="K13" s="107" t="s">
        <v>65</v>
      </c>
      <c r="L13" s="199"/>
      <c r="M13" s="199"/>
      <c r="N13" s="199"/>
      <c r="O13" s="199"/>
      <c r="P13" s="201"/>
      <c r="Q13" s="199"/>
      <c r="R13" s="199"/>
      <c r="S13" s="203"/>
      <c r="T13" s="199"/>
      <c r="U13" s="205"/>
      <c r="V13" s="205"/>
      <c r="W13" s="199"/>
      <c r="X13" s="199"/>
      <c r="Y13" s="199"/>
      <c r="Z13" s="199"/>
      <c r="AA13" s="199"/>
      <c r="AB13" s="199" t="s">
        <v>74</v>
      </c>
      <c r="AC13" s="208">
        <v>43655</v>
      </c>
      <c r="AD13" s="208">
        <v>43655</v>
      </c>
      <c r="AE13" s="229"/>
      <c r="AF13" s="208">
        <v>43655</v>
      </c>
      <c r="AG13" s="208">
        <v>43655</v>
      </c>
      <c r="AH13" s="199"/>
      <c r="AI13" s="199" t="s">
        <v>116</v>
      </c>
      <c r="AJ13" s="199"/>
      <c r="AK13" s="199" t="s">
        <v>145</v>
      </c>
      <c r="AL13" s="230"/>
      <c r="AM13" s="199"/>
      <c r="AN13" s="199"/>
      <c r="AO13" s="199"/>
      <c r="AP13" s="199"/>
      <c r="AQ13" s="149">
        <v>46387</v>
      </c>
      <c r="AR13" s="199" t="s">
        <v>64</v>
      </c>
      <c r="AS13" s="85" t="s">
        <v>65</v>
      </c>
      <c r="AT13" s="199"/>
      <c r="AU13" s="199"/>
      <c r="AV13" s="199"/>
      <c r="AW13" s="199"/>
      <c r="AX13" s="199" t="s">
        <v>146</v>
      </c>
      <c r="AY13" s="199"/>
      <c r="AZ13" s="199" t="s">
        <v>68</v>
      </c>
      <c r="BA13" s="208">
        <v>45714</v>
      </c>
      <c r="BB13" s="199" t="s">
        <v>68</v>
      </c>
      <c r="BC13" s="199"/>
      <c r="BD13" s="50" t="s">
        <v>147</v>
      </c>
      <c r="BE13" s="50" t="s">
        <v>148</v>
      </c>
      <c r="BF13" s="199"/>
      <c r="BG13" s="199"/>
      <c r="BH13" s="199"/>
      <c r="BI13" s="199"/>
      <c r="BJ13" s="199"/>
      <c r="BK13" s="199"/>
      <c r="BL13" s="199"/>
      <c r="BM13" s="199"/>
    </row>
    <row r="14" spans="1:66" x14ac:dyDescent="0.2">
      <c r="A14" s="141"/>
      <c r="B14" s="209" t="s">
        <v>149</v>
      </c>
      <c r="C14" s="209" t="s">
        <v>141</v>
      </c>
      <c r="D14" s="209" t="s">
        <v>57</v>
      </c>
      <c r="E14" s="209"/>
      <c r="F14" s="209" t="s">
        <v>142</v>
      </c>
      <c r="G14" s="209" t="s">
        <v>143</v>
      </c>
      <c r="H14" s="211" t="s">
        <v>71</v>
      </c>
      <c r="I14" s="209" t="s">
        <v>150</v>
      </c>
      <c r="J14" s="210">
        <v>45181</v>
      </c>
      <c r="K14" s="105" t="s">
        <v>65</v>
      </c>
      <c r="L14" s="209" t="s">
        <v>85</v>
      </c>
      <c r="M14" s="209" t="s">
        <v>151</v>
      </c>
      <c r="N14" s="210">
        <v>45180</v>
      </c>
      <c r="O14" s="7" t="s">
        <v>65</v>
      </c>
      <c r="P14" s="211" t="s">
        <v>85</v>
      </c>
      <c r="Q14" s="209" t="s">
        <v>152</v>
      </c>
      <c r="R14" s="210">
        <v>45180</v>
      </c>
      <c r="S14" s="105" t="s">
        <v>65</v>
      </c>
      <c r="T14" s="209"/>
      <c r="U14" s="213"/>
      <c r="V14" s="213"/>
      <c r="W14" s="209"/>
      <c r="X14" s="209"/>
      <c r="Y14" s="209"/>
      <c r="Z14" s="209"/>
      <c r="AA14" s="209"/>
      <c r="AB14" s="209"/>
      <c r="AC14" s="209"/>
      <c r="AD14" s="209"/>
      <c r="AE14" s="214" t="s">
        <v>153</v>
      </c>
      <c r="AF14" s="209"/>
      <c r="AG14" s="209"/>
      <c r="AH14" s="209"/>
      <c r="AI14" s="209" t="s">
        <v>116</v>
      </c>
      <c r="AJ14" s="209"/>
      <c r="AK14" s="209" t="s">
        <v>154</v>
      </c>
      <c r="AL14" s="207"/>
      <c r="AM14" s="209"/>
      <c r="AN14" s="209"/>
      <c r="AO14" s="209"/>
      <c r="AP14" s="209"/>
      <c r="AQ14" s="207"/>
      <c r="AR14" s="209"/>
      <c r="AS14" s="209"/>
      <c r="AT14" s="209"/>
      <c r="AU14" s="209"/>
      <c r="AV14" s="209"/>
      <c r="AW14" s="209"/>
      <c r="AX14" s="209" t="s">
        <v>155</v>
      </c>
      <c r="AY14" s="209"/>
      <c r="AZ14" s="209" t="s">
        <v>68</v>
      </c>
      <c r="BA14" s="210">
        <v>45714</v>
      </c>
      <c r="BB14" s="209" t="s">
        <v>67</v>
      </c>
      <c r="BC14" s="209"/>
      <c r="BD14" s="7" t="s">
        <v>156</v>
      </c>
      <c r="BE14" s="7" t="s">
        <v>157</v>
      </c>
      <c r="BF14" s="7" t="s">
        <v>158</v>
      </c>
      <c r="BG14" s="7" t="s">
        <v>159</v>
      </c>
      <c r="BH14" s="7" t="s">
        <v>160</v>
      </c>
      <c r="BI14" s="7" t="s">
        <v>160</v>
      </c>
      <c r="BJ14" s="209"/>
      <c r="BK14" s="209"/>
      <c r="BL14" s="209"/>
      <c r="BM14" s="209"/>
    </row>
    <row r="15" spans="1:66" x14ac:dyDescent="0.2">
      <c r="A15" s="141"/>
      <c r="B15" s="209" t="s">
        <v>161</v>
      </c>
      <c r="C15" s="209" t="s">
        <v>162</v>
      </c>
      <c r="D15" s="209" t="s">
        <v>57</v>
      </c>
      <c r="E15" s="209"/>
      <c r="F15" s="209" t="s">
        <v>163</v>
      </c>
      <c r="G15" s="209" t="s">
        <v>164</v>
      </c>
      <c r="H15" s="211" t="s">
        <v>144</v>
      </c>
      <c r="I15" s="209" t="s">
        <v>124</v>
      </c>
      <c r="J15" s="210">
        <v>43312</v>
      </c>
      <c r="K15" s="105" t="s">
        <v>65</v>
      </c>
      <c r="L15" s="209" t="s">
        <v>165</v>
      </c>
      <c r="M15" s="209" t="s">
        <v>73</v>
      </c>
      <c r="N15" s="210">
        <v>43312</v>
      </c>
      <c r="O15" s="7" t="s">
        <v>65</v>
      </c>
      <c r="P15" s="211" t="s">
        <v>166</v>
      </c>
      <c r="Q15" s="209" t="s">
        <v>167</v>
      </c>
      <c r="R15" s="210">
        <v>44890</v>
      </c>
      <c r="S15" s="105" t="s">
        <v>65</v>
      </c>
      <c r="T15" s="209"/>
      <c r="U15" s="213"/>
      <c r="V15" s="213"/>
      <c r="W15" s="209"/>
      <c r="X15" s="209" t="s">
        <v>74</v>
      </c>
      <c r="Y15" s="210">
        <v>44713</v>
      </c>
      <c r="Z15" s="210">
        <v>44713</v>
      </c>
      <c r="AA15" s="209"/>
      <c r="AB15" s="209" t="s">
        <v>91</v>
      </c>
      <c r="AC15" s="210">
        <v>46022</v>
      </c>
      <c r="AD15" s="210">
        <v>46022</v>
      </c>
      <c r="AE15" s="214" t="s">
        <v>168</v>
      </c>
      <c r="AF15" s="210">
        <v>46022</v>
      </c>
      <c r="AG15" s="210">
        <v>46022</v>
      </c>
      <c r="AH15" s="209"/>
      <c r="AI15" s="209" t="s">
        <v>116</v>
      </c>
      <c r="AJ15" s="209"/>
      <c r="AK15" s="209" t="s">
        <v>169</v>
      </c>
      <c r="AL15" s="207">
        <v>150000</v>
      </c>
      <c r="AM15" s="209" t="s">
        <v>64</v>
      </c>
      <c r="AN15" s="24" t="s">
        <v>65</v>
      </c>
      <c r="AO15" s="209"/>
      <c r="AP15" s="209"/>
      <c r="AQ15" s="207">
        <v>150000</v>
      </c>
      <c r="AR15" s="209" t="s">
        <v>64</v>
      </c>
      <c r="AS15" s="24" t="s">
        <v>65</v>
      </c>
      <c r="AT15" s="209"/>
      <c r="AU15" s="209"/>
      <c r="AV15" s="209"/>
      <c r="AW15" s="209"/>
      <c r="AX15" s="209" t="s">
        <v>170</v>
      </c>
      <c r="AY15" s="209"/>
      <c r="AZ15" s="209" t="s">
        <v>68</v>
      </c>
      <c r="BA15" s="210">
        <v>45714</v>
      </c>
      <c r="BB15" s="209" t="s">
        <v>67</v>
      </c>
      <c r="BC15" s="215"/>
      <c r="BD15" s="7" t="s">
        <v>171</v>
      </c>
      <c r="BE15" s="7" t="s">
        <v>172</v>
      </c>
      <c r="BF15" s="7" t="s">
        <v>173</v>
      </c>
      <c r="BG15" s="209"/>
      <c r="BH15" s="209"/>
      <c r="BI15" s="209"/>
      <c r="BJ15" s="209"/>
      <c r="BK15" s="209"/>
      <c r="BL15" s="209"/>
      <c r="BM15" s="209"/>
    </row>
    <row r="16" spans="1:66" x14ac:dyDescent="0.2">
      <c r="A16" s="141"/>
      <c r="D16" s="209" t="s">
        <v>57</v>
      </c>
      <c r="F16" s="209" t="s">
        <v>142</v>
      </c>
      <c r="G16" s="209" t="s">
        <v>174</v>
      </c>
      <c r="H16" s="211" t="s">
        <v>60</v>
      </c>
      <c r="I16" s="209" t="s">
        <v>61</v>
      </c>
      <c r="U16" s="138"/>
      <c r="AF16" s="210">
        <v>45291</v>
      </c>
      <c r="AG16" s="210">
        <v>45291</v>
      </c>
      <c r="AI16" s="209" t="s">
        <v>116</v>
      </c>
      <c r="AK16" s="209" t="s">
        <v>175</v>
      </c>
      <c r="AQ16" s="207">
        <v>1076</v>
      </c>
      <c r="AR16" s="209" t="s">
        <v>64</v>
      </c>
      <c r="AS16" s="24" t="s">
        <v>65</v>
      </c>
      <c r="AX16" s="209" t="s">
        <v>176</v>
      </c>
    </row>
    <row r="17" spans="1:66" s="143" customFormat="1" ht="16" thickBot="1" x14ac:dyDescent="0.25">
      <c r="A17" s="142" t="s">
        <v>177</v>
      </c>
      <c r="D17" s="220" t="s">
        <v>57</v>
      </c>
      <c r="F17" s="220" t="s">
        <v>142</v>
      </c>
      <c r="G17" s="220" t="s">
        <v>174</v>
      </c>
      <c r="H17" s="222" t="s">
        <v>71</v>
      </c>
      <c r="I17" s="232" t="s">
        <v>150</v>
      </c>
      <c r="J17" s="221">
        <v>45665</v>
      </c>
      <c r="K17" s="106" t="s">
        <v>65</v>
      </c>
      <c r="L17" s="143" t="s">
        <v>84</v>
      </c>
      <c r="M17" s="143" t="s">
        <v>151</v>
      </c>
      <c r="P17" s="156"/>
      <c r="S17" s="162"/>
      <c r="AE17" s="157"/>
      <c r="AI17" s="220" t="s">
        <v>116</v>
      </c>
      <c r="AK17" s="220"/>
      <c r="AL17" s="153"/>
      <c r="AQ17" s="227"/>
      <c r="AR17" s="220"/>
      <c r="AS17" s="86"/>
      <c r="AX17" s="220" t="s">
        <v>178</v>
      </c>
      <c r="BD17" s="143" t="s">
        <v>179</v>
      </c>
      <c r="BE17" s="143" t="s">
        <v>180</v>
      </c>
    </row>
    <row r="18" spans="1:66" x14ac:dyDescent="0.2">
      <c r="B18" s="209" t="s">
        <v>181</v>
      </c>
      <c r="C18" s="209" t="s">
        <v>182</v>
      </c>
      <c r="D18" s="209" t="s">
        <v>183</v>
      </c>
      <c r="E18" s="209"/>
      <c r="F18" s="209" t="s">
        <v>184</v>
      </c>
      <c r="G18" s="209" t="s">
        <v>185</v>
      </c>
      <c r="H18" s="211" t="s">
        <v>144</v>
      </c>
      <c r="I18" s="209" t="s">
        <v>150</v>
      </c>
      <c r="J18" s="210">
        <v>45511</v>
      </c>
      <c r="K18" s="105" t="s">
        <v>65</v>
      </c>
      <c r="L18" s="209" t="s">
        <v>186</v>
      </c>
      <c r="M18" s="209" t="s">
        <v>73</v>
      </c>
      <c r="N18" s="210">
        <v>45511</v>
      </c>
      <c r="O18" s="7" t="s">
        <v>65</v>
      </c>
      <c r="P18" s="211" t="s">
        <v>186</v>
      </c>
      <c r="Q18" s="209" t="s">
        <v>167</v>
      </c>
      <c r="R18" s="210">
        <v>45511</v>
      </c>
      <c r="S18" s="105" t="s">
        <v>65</v>
      </c>
      <c r="T18" s="209"/>
      <c r="U18" s="213"/>
      <c r="V18" s="213"/>
      <c r="W18" s="209"/>
      <c r="X18" s="209" t="s">
        <v>91</v>
      </c>
      <c r="Y18" s="210">
        <v>45838</v>
      </c>
      <c r="Z18" s="210">
        <v>45838</v>
      </c>
      <c r="AA18" s="209"/>
      <c r="AB18" s="209" t="s">
        <v>91</v>
      </c>
      <c r="AC18" s="210">
        <v>46022</v>
      </c>
      <c r="AD18" s="210">
        <v>46022</v>
      </c>
      <c r="AE18" s="214" t="s">
        <v>187</v>
      </c>
      <c r="AF18" s="210">
        <v>46203</v>
      </c>
      <c r="AG18" s="210">
        <v>46203</v>
      </c>
      <c r="AH18" s="209"/>
      <c r="AI18" s="209" t="s">
        <v>116</v>
      </c>
      <c r="AJ18" s="209"/>
      <c r="AK18" s="209" t="s">
        <v>188</v>
      </c>
      <c r="AL18" s="207">
        <v>50000</v>
      </c>
      <c r="AM18" s="209" t="s">
        <v>64</v>
      </c>
      <c r="AN18" s="7" t="s">
        <v>65</v>
      </c>
      <c r="AO18" s="209"/>
      <c r="AP18" s="209"/>
      <c r="AQ18" s="207">
        <v>50000</v>
      </c>
      <c r="AR18" s="209" t="s">
        <v>64</v>
      </c>
      <c r="AS18" s="7" t="s">
        <v>65</v>
      </c>
      <c r="AT18" s="209"/>
      <c r="AU18" s="209"/>
      <c r="AV18" s="209">
        <v>650</v>
      </c>
      <c r="AW18" s="209"/>
      <c r="AX18" s="209" t="s">
        <v>189</v>
      </c>
      <c r="AY18" s="209" t="s">
        <v>190</v>
      </c>
      <c r="AZ18" s="209" t="s">
        <v>68</v>
      </c>
      <c r="BA18" s="210">
        <v>45709</v>
      </c>
      <c r="BB18" s="209" t="s">
        <v>67</v>
      </c>
      <c r="BC18" s="209"/>
      <c r="BD18" s="7" t="s">
        <v>191</v>
      </c>
      <c r="BE18" s="209"/>
      <c r="BF18" s="209"/>
      <c r="BG18" s="209"/>
      <c r="BH18" s="209"/>
      <c r="BI18" s="209"/>
      <c r="BJ18" s="209"/>
      <c r="BK18" s="209"/>
      <c r="BL18" s="209"/>
      <c r="BM18" s="209"/>
    </row>
    <row r="19" spans="1:66" x14ac:dyDescent="0.2">
      <c r="B19" s="209" t="s">
        <v>192</v>
      </c>
      <c r="C19" s="209" t="s">
        <v>193</v>
      </c>
      <c r="D19" s="209" t="s">
        <v>194</v>
      </c>
      <c r="E19" s="209"/>
      <c r="F19" s="209" t="s">
        <v>142</v>
      </c>
      <c r="G19" s="209" t="s">
        <v>195</v>
      </c>
      <c r="H19" s="211" t="s">
        <v>144</v>
      </c>
      <c r="I19" s="209" t="s">
        <v>196</v>
      </c>
      <c r="J19" s="210">
        <v>44067</v>
      </c>
      <c r="K19" s="105" t="s">
        <v>65</v>
      </c>
      <c r="L19" s="209"/>
      <c r="M19" s="209"/>
      <c r="N19" s="209"/>
      <c r="O19" s="209"/>
      <c r="P19" s="211"/>
      <c r="Q19" s="209"/>
      <c r="R19" s="209"/>
      <c r="S19" s="233"/>
      <c r="T19" s="209"/>
      <c r="U19" s="213"/>
      <c r="V19" s="213"/>
      <c r="W19" s="209"/>
      <c r="X19" s="209"/>
      <c r="Y19" s="209"/>
      <c r="Z19" s="209"/>
      <c r="AA19" s="209"/>
      <c r="AB19" s="209" t="s">
        <v>74</v>
      </c>
      <c r="AC19" s="210">
        <v>44249</v>
      </c>
      <c r="AD19" s="210">
        <v>44249</v>
      </c>
      <c r="AE19" s="214"/>
      <c r="AF19" s="210">
        <v>44249</v>
      </c>
      <c r="AG19" s="210">
        <v>44249</v>
      </c>
      <c r="AH19" s="210">
        <v>45328</v>
      </c>
      <c r="AI19" s="209" t="s">
        <v>116</v>
      </c>
      <c r="AJ19" s="209"/>
      <c r="AK19" s="209" t="s">
        <v>197</v>
      </c>
      <c r="AL19" s="207"/>
      <c r="AM19" s="209"/>
      <c r="AN19" s="209"/>
      <c r="AO19" s="209"/>
      <c r="AP19" s="209"/>
      <c r="AQ19" s="207"/>
      <c r="AR19" s="209"/>
      <c r="AS19" s="209"/>
      <c r="AT19" s="209"/>
      <c r="AU19" s="209"/>
      <c r="AV19" s="209"/>
      <c r="AW19" s="209"/>
      <c r="AX19" s="209" t="s">
        <v>198</v>
      </c>
      <c r="AY19" s="209" t="s">
        <v>199</v>
      </c>
      <c r="AZ19" s="209" t="s">
        <v>67</v>
      </c>
      <c r="BA19" s="210">
        <v>45709</v>
      </c>
      <c r="BB19" s="209" t="s">
        <v>68</v>
      </c>
      <c r="BC19" s="209"/>
      <c r="BD19" s="7" t="s">
        <v>200</v>
      </c>
      <c r="BE19" s="7" t="s">
        <v>201</v>
      </c>
      <c r="BF19" s="7" t="s">
        <v>202</v>
      </c>
      <c r="BG19" s="7" t="s">
        <v>203</v>
      </c>
      <c r="BH19" s="7" t="s">
        <v>204</v>
      </c>
      <c r="BI19" s="209"/>
      <c r="BJ19" s="209"/>
      <c r="BK19" s="209"/>
      <c r="BL19" s="209"/>
      <c r="BM19" s="209"/>
    </row>
    <row r="20" spans="1:66" ht="16" thickBot="1" x14ac:dyDescent="0.25">
      <c r="B20" s="209" t="s">
        <v>205</v>
      </c>
      <c r="C20" s="209" t="s">
        <v>206</v>
      </c>
      <c r="D20" s="209" t="s">
        <v>207</v>
      </c>
      <c r="E20" s="209"/>
      <c r="F20" s="209" t="s">
        <v>142</v>
      </c>
      <c r="G20" s="209" t="s">
        <v>208</v>
      </c>
      <c r="H20" s="211" t="s">
        <v>144</v>
      </c>
      <c r="I20" s="209" t="s">
        <v>150</v>
      </c>
      <c r="J20" s="210">
        <v>43354</v>
      </c>
      <c r="K20" s="105" t="s">
        <v>65</v>
      </c>
      <c r="L20" s="209"/>
      <c r="M20" s="209"/>
      <c r="N20" s="209"/>
      <c r="O20" s="209"/>
      <c r="P20" s="211"/>
      <c r="Q20" s="209"/>
      <c r="R20" s="209"/>
      <c r="S20" s="233"/>
      <c r="T20" s="209"/>
      <c r="U20" s="213"/>
      <c r="V20" s="213"/>
      <c r="W20" s="209">
        <v>2017</v>
      </c>
      <c r="X20" s="209"/>
      <c r="Y20" s="209"/>
      <c r="Z20" s="209"/>
      <c r="AA20" s="209"/>
      <c r="AB20" s="209" t="s">
        <v>91</v>
      </c>
      <c r="AC20" s="210">
        <v>46203</v>
      </c>
      <c r="AD20" s="210">
        <v>46203</v>
      </c>
      <c r="AE20" s="214" t="s">
        <v>209</v>
      </c>
      <c r="AF20" s="210">
        <v>46203</v>
      </c>
      <c r="AG20" s="210">
        <v>46203</v>
      </c>
      <c r="AH20" s="209"/>
      <c r="AI20" s="209" t="s">
        <v>75</v>
      </c>
      <c r="AJ20" s="209"/>
      <c r="AK20" s="209" t="s">
        <v>210</v>
      </c>
      <c r="AL20" s="207"/>
      <c r="AM20" s="209"/>
      <c r="AN20" s="209"/>
      <c r="AO20" s="209"/>
      <c r="AP20" s="209"/>
      <c r="AQ20" s="207"/>
      <c r="AR20" s="209"/>
      <c r="AS20" s="209"/>
      <c r="AT20" s="209"/>
      <c r="AU20" s="209"/>
      <c r="AV20" s="209"/>
      <c r="AW20" s="209"/>
      <c r="AX20" s="209" t="s">
        <v>211</v>
      </c>
      <c r="AY20" s="209" t="s">
        <v>212</v>
      </c>
      <c r="AZ20" s="209" t="s">
        <v>67</v>
      </c>
      <c r="BA20" s="210">
        <v>45709</v>
      </c>
      <c r="BB20" s="209" t="s">
        <v>67</v>
      </c>
      <c r="BC20" s="209"/>
      <c r="BD20" s="7" t="s">
        <v>213</v>
      </c>
      <c r="BE20" s="7" t="s">
        <v>214</v>
      </c>
      <c r="BF20" s="7" t="s">
        <v>215</v>
      </c>
      <c r="BG20" s="7" t="s">
        <v>216</v>
      </c>
      <c r="BH20" s="209"/>
      <c r="BI20" s="209"/>
      <c r="BJ20" s="209"/>
      <c r="BK20" s="209"/>
      <c r="BL20" s="209"/>
      <c r="BM20" s="209"/>
    </row>
    <row r="21" spans="1:66" s="140" customFormat="1" x14ac:dyDescent="0.2">
      <c r="A21" s="144"/>
      <c r="D21" s="140" t="s">
        <v>217</v>
      </c>
      <c r="F21" s="199" t="s">
        <v>218</v>
      </c>
      <c r="G21" s="199" t="s">
        <v>219</v>
      </c>
      <c r="H21" s="145" t="s">
        <v>220</v>
      </c>
      <c r="I21" s="199" t="s">
        <v>196</v>
      </c>
      <c r="K21" s="168"/>
      <c r="L21" s="140" t="s">
        <v>85</v>
      </c>
      <c r="M21" s="140" t="s">
        <v>73</v>
      </c>
      <c r="N21" s="148">
        <v>43361</v>
      </c>
      <c r="O21" s="50" t="s">
        <v>65</v>
      </c>
      <c r="P21" s="145" t="s">
        <v>85</v>
      </c>
      <c r="Q21" s="140" t="s">
        <v>73</v>
      </c>
      <c r="R21" s="148">
        <v>43361</v>
      </c>
      <c r="S21" s="107" t="s">
        <v>65</v>
      </c>
      <c r="AE21" s="155">
        <v>2018</v>
      </c>
      <c r="AF21" s="148">
        <v>43252</v>
      </c>
      <c r="AH21" s="148">
        <v>45716</v>
      </c>
      <c r="AI21" s="199" t="s">
        <v>116</v>
      </c>
      <c r="AK21" s="199" t="s">
        <v>221</v>
      </c>
      <c r="AL21" s="149"/>
      <c r="AN21" s="50"/>
      <c r="AQ21" s="234">
        <v>50339</v>
      </c>
      <c r="AR21" s="140" t="s">
        <v>64</v>
      </c>
      <c r="AS21" s="50" t="s">
        <v>65</v>
      </c>
      <c r="AX21" s="140" t="s">
        <v>222</v>
      </c>
      <c r="BD21" s="140" t="s">
        <v>223</v>
      </c>
      <c r="BE21" s="140" t="s">
        <v>224</v>
      </c>
      <c r="BF21" s="140" t="s">
        <v>225</v>
      </c>
    </row>
    <row r="22" spans="1:66" x14ac:dyDescent="0.2">
      <c r="A22" s="141"/>
      <c r="D22" s="138" t="s">
        <v>217</v>
      </c>
      <c r="F22" s="209" t="s">
        <v>58</v>
      </c>
      <c r="G22" s="209" t="s">
        <v>226</v>
      </c>
      <c r="H22" s="158" t="s">
        <v>144</v>
      </c>
      <c r="I22" s="209" t="s">
        <v>61</v>
      </c>
      <c r="U22" s="138"/>
      <c r="AE22" s="160">
        <v>2024</v>
      </c>
      <c r="AF22" s="163">
        <v>45292</v>
      </c>
      <c r="AI22" s="209" t="s">
        <v>116</v>
      </c>
      <c r="AK22" s="138" t="s">
        <v>227</v>
      </c>
      <c r="AQ22" s="161">
        <v>15411</v>
      </c>
      <c r="AR22" s="138" t="s">
        <v>64</v>
      </c>
      <c r="AS22" s="7" t="s">
        <v>65</v>
      </c>
      <c r="AX22" s="138" t="s">
        <v>228</v>
      </c>
      <c r="BD22" s="138" t="s">
        <v>229</v>
      </c>
      <c r="BE22" s="138" t="s">
        <v>224</v>
      </c>
    </row>
    <row r="23" spans="1:66" s="143" customFormat="1" ht="16" thickBot="1" x14ac:dyDescent="0.25">
      <c r="A23" s="142"/>
      <c r="D23" s="143" t="s">
        <v>217</v>
      </c>
      <c r="F23" s="220" t="s">
        <v>58</v>
      </c>
      <c r="G23" s="143" t="s">
        <v>230</v>
      </c>
      <c r="H23" s="222" t="s">
        <v>220</v>
      </c>
      <c r="I23" s="220" t="s">
        <v>61</v>
      </c>
      <c r="J23" s="221"/>
      <c r="K23" s="162"/>
      <c r="P23" s="156"/>
      <c r="S23" s="162"/>
      <c r="AE23" s="157">
        <v>2020</v>
      </c>
      <c r="AF23" s="164">
        <v>43983</v>
      </c>
      <c r="AH23" s="164"/>
      <c r="AI23" s="220" t="s">
        <v>116</v>
      </c>
      <c r="AK23" s="220" t="s">
        <v>231</v>
      </c>
      <c r="AL23" s="153"/>
      <c r="AN23" s="51"/>
      <c r="AQ23" s="153">
        <v>28334</v>
      </c>
      <c r="AR23" s="143" t="s">
        <v>64</v>
      </c>
      <c r="AS23" s="51" t="s">
        <v>65</v>
      </c>
      <c r="BD23" s="51" t="s">
        <v>232</v>
      </c>
      <c r="BE23" s="143" t="s">
        <v>233</v>
      </c>
    </row>
    <row r="24" spans="1:66" x14ac:dyDescent="0.2">
      <c r="B24" s="209" t="s">
        <v>234</v>
      </c>
      <c r="C24" s="209" t="s">
        <v>235</v>
      </c>
      <c r="D24" s="209" t="s">
        <v>236</v>
      </c>
      <c r="E24" s="209"/>
      <c r="F24" s="209" t="s">
        <v>184</v>
      </c>
      <c r="G24" s="209" t="s">
        <v>237</v>
      </c>
      <c r="H24" s="211" t="s">
        <v>144</v>
      </c>
      <c r="I24" s="209" t="s">
        <v>61</v>
      </c>
      <c r="J24" s="210">
        <v>43214</v>
      </c>
      <c r="K24" s="105" t="s">
        <v>65</v>
      </c>
      <c r="L24" s="209" t="s">
        <v>238</v>
      </c>
      <c r="M24" s="209" t="s">
        <v>73</v>
      </c>
      <c r="N24" s="210">
        <v>43432</v>
      </c>
      <c r="O24" s="7" t="s">
        <v>65</v>
      </c>
      <c r="P24" s="211" t="s">
        <v>238</v>
      </c>
      <c r="Q24" s="209" t="s">
        <v>167</v>
      </c>
      <c r="R24" s="210">
        <v>43432</v>
      </c>
      <c r="S24" s="105" t="s">
        <v>65</v>
      </c>
      <c r="T24" s="209"/>
      <c r="U24" s="213"/>
      <c r="V24" s="213"/>
      <c r="W24" s="209"/>
      <c r="X24" s="209"/>
      <c r="Y24" s="209"/>
      <c r="Z24" s="209"/>
      <c r="AA24" s="210">
        <v>44755</v>
      </c>
      <c r="AB24" s="209" t="s">
        <v>74</v>
      </c>
      <c r="AC24" s="210">
        <v>44755</v>
      </c>
      <c r="AD24" s="210">
        <v>44755</v>
      </c>
      <c r="AE24" s="214">
        <v>2020</v>
      </c>
      <c r="AF24" s="209"/>
      <c r="AG24" s="209"/>
      <c r="AH24" s="209"/>
      <c r="AI24" s="209" t="s">
        <v>116</v>
      </c>
      <c r="AJ24" s="209"/>
      <c r="AK24" s="209" t="s">
        <v>239</v>
      </c>
      <c r="AL24" s="207"/>
      <c r="AM24" s="209"/>
      <c r="AN24" s="209"/>
      <c r="AO24" s="209"/>
      <c r="AP24" s="209"/>
      <c r="AQ24" s="207"/>
      <c r="AR24" s="209"/>
      <c r="AS24" s="209"/>
      <c r="AT24" s="209"/>
      <c r="AU24" s="209"/>
      <c r="AV24" s="209"/>
      <c r="AW24" s="209"/>
      <c r="AX24" s="209" t="s">
        <v>240</v>
      </c>
      <c r="AY24" s="209"/>
      <c r="AZ24" s="209" t="s">
        <v>68</v>
      </c>
      <c r="BA24" s="210">
        <v>45709</v>
      </c>
      <c r="BB24" s="209" t="s">
        <v>68</v>
      </c>
      <c r="BC24" s="209"/>
      <c r="BD24" s="7" t="s">
        <v>241</v>
      </c>
      <c r="BE24" s="7" t="s">
        <v>242</v>
      </c>
      <c r="BF24" s="7" t="s">
        <v>243</v>
      </c>
      <c r="BG24" s="209"/>
      <c r="BH24" s="209"/>
      <c r="BI24" s="209"/>
      <c r="BJ24" s="209"/>
      <c r="BK24" s="209"/>
      <c r="BL24" s="209"/>
      <c r="BM24" s="209"/>
    </row>
    <row r="25" spans="1:66" x14ac:dyDescent="0.2">
      <c r="B25" s="209" t="s">
        <v>244</v>
      </c>
      <c r="C25" s="209" t="s">
        <v>245</v>
      </c>
      <c r="D25" s="209" t="s">
        <v>246</v>
      </c>
      <c r="E25" s="209"/>
      <c r="F25" s="209" t="s">
        <v>247</v>
      </c>
      <c r="G25" s="209" t="s">
        <v>248</v>
      </c>
      <c r="H25" s="211" t="s">
        <v>144</v>
      </c>
      <c r="I25" s="209" t="s">
        <v>124</v>
      </c>
      <c r="J25" s="210">
        <v>43566</v>
      </c>
      <c r="K25" s="105" t="s">
        <v>65</v>
      </c>
      <c r="L25" s="209" t="s">
        <v>249</v>
      </c>
      <c r="M25" s="209" t="s">
        <v>73</v>
      </c>
      <c r="N25" s="210">
        <v>43566</v>
      </c>
      <c r="O25" s="7" t="s">
        <v>65</v>
      </c>
      <c r="P25" s="211" t="s">
        <v>249</v>
      </c>
      <c r="Q25" s="209" t="s">
        <v>167</v>
      </c>
      <c r="R25" s="210">
        <v>43566</v>
      </c>
      <c r="S25" s="105" t="s">
        <v>65</v>
      </c>
      <c r="T25" s="209"/>
      <c r="U25" s="213"/>
      <c r="V25" s="213"/>
      <c r="W25" s="209"/>
      <c r="X25" s="209" t="s">
        <v>91</v>
      </c>
      <c r="Y25" s="210">
        <v>43566</v>
      </c>
      <c r="Z25" s="210">
        <v>43566</v>
      </c>
      <c r="AA25" s="209"/>
      <c r="AB25" s="209"/>
      <c r="AC25" s="209"/>
      <c r="AD25" s="209"/>
      <c r="AE25" s="214" t="s">
        <v>250</v>
      </c>
      <c r="AF25" s="209"/>
      <c r="AG25" s="209"/>
      <c r="AH25" s="209"/>
      <c r="AI25" s="209" t="s">
        <v>116</v>
      </c>
      <c r="AJ25" s="209"/>
      <c r="AK25" s="209" t="s">
        <v>251</v>
      </c>
      <c r="AL25" s="207"/>
      <c r="AM25" s="209"/>
      <c r="AN25" s="209"/>
      <c r="AO25" s="209"/>
      <c r="AP25" s="209"/>
      <c r="AQ25" s="207"/>
      <c r="AR25" s="209"/>
      <c r="AS25" s="209"/>
      <c r="AT25" s="209"/>
      <c r="AU25" s="209"/>
      <c r="AV25" s="209">
        <v>150</v>
      </c>
      <c r="AW25" s="209"/>
      <c r="AX25" s="209" t="s">
        <v>252</v>
      </c>
      <c r="AY25" s="209" t="s">
        <v>253</v>
      </c>
      <c r="AZ25" s="209" t="s">
        <v>67</v>
      </c>
      <c r="BA25" s="210">
        <v>45712</v>
      </c>
      <c r="BB25" s="209" t="s">
        <v>67</v>
      </c>
      <c r="BC25" s="7" t="s">
        <v>254</v>
      </c>
      <c r="BD25" s="7" t="s">
        <v>255</v>
      </c>
      <c r="BE25" s="7" t="s">
        <v>256</v>
      </c>
      <c r="BF25" s="7" t="s">
        <v>257</v>
      </c>
      <c r="BG25" s="209"/>
      <c r="BH25" s="209"/>
      <c r="BI25" s="209"/>
      <c r="BJ25" s="209"/>
      <c r="BK25" s="209"/>
      <c r="BL25" s="209"/>
      <c r="BM25" s="209"/>
    </row>
    <row r="26" spans="1:66" x14ac:dyDescent="0.2">
      <c r="A26" s="165" t="s">
        <v>258</v>
      </c>
      <c r="B26" s="209" t="s">
        <v>259</v>
      </c>
      <c r="C26" s="209" t="s">
        <v>260</v>
      </c>
      <c r="D26" s="209" t="s">
        <v>261</v>
      </c>
      <c r="E26" s="209"/>
      <c r="F26" s="209" t="s">
        <v>142</v>
      </c>
      <c r="G26" s="209" t="s">
        <v>262</v>
      </c>
      <c r="H26" s="211" t="s">
        <v>144</v>
      </c>
      <c r="I26" s="209" t="s">
        <v>124</v>
      </c>
      <c r="J26" s="210">
        <v>44587</v>
      </c>
      <c r="K26" s="105" t="s">
        <v>65</v>
      </c>
      <c r="L26" s="209" t="s">
        <v>263</v>
      </c>
      <c r="M26" s="209" t="s">
        <v>151</v>
      </c>
      <c r="N26" s="210">
        <v>44987</v>
      </c>
      <c r="O26" s="7" t="s">
        <v>65</v>
      </c>
      <c r="P26" s="211" t="s">
        <v>263</v>
      </c>
      <c r="Q26" s="209" t="s">
        <v>152</v>
      </c>
      <c r="R26" s="210">
        <v>44987</v>
      </c>
      <c r="S26" s="105" t="s">
        <v>65</v>
      </c>
      <c r="T26" s="209"/>
      <c r="U26" s="213"/>
      <c r="V26" s="213"/>
      <c r="W26" s="210">
        <v>44986</v>
      </c>
      <c r="X26" s="209" t="s">
        <v>74</v>
      </c>
      <c r="Y26" s="210">
        <v>44987</v>
      </c>
      <c r="Z26" s="210">
        <v>44987</v>
      </c>
      <c r="AA26" s="209"/>
      <c r="AB26" s="209" t="s">
        <v>91</v>
      </c>
      <c r="AC26" s="210">
        <v>46203</v>
      </c>
      <c r="AD26" s="210">
        <v>46203</v>
      </c>
      <c r="AE26" s="214" t="s">
        <v>264</v>
      </c>
      <c r="AF26" s="210">
        <v>46203</v>
      </c>
      <c r="AG26" s="210">
        <v>46203</v>
      </c>
      <c r="AH26" s="209"/>
      <c r="AI26" s="209" t="s">
        <v>116</v>
      </c>
      <c r="AJ26" s="209"/>
      <c r="AK26" s="209"/>
      <c r="AL26" s="207"/>
      <c r="AM26" s="209"/>
      <c r="AN26" s="209"/>
      <c r="AO26" s="209"/>
      <c r="AP26" s="209"/>
      <c r="AQ26" s="207"/>
      <c r="AR26" s="209"/>
      <c r="AS26" s="209"/>
      <c r="AT26" s="209"/>
      <c r="AU26" s="209"/>
      <c r="AV26" s="209"/>
      <c r="AW26" s="209"/>
      <c r="AX26" s="209" t="s">
        <v>265</v>
      </c>
      <c r="AY26" s="209" t="s">
        <v>266</v>
      </c>
      <c r="AZ26" s="209" t="s">
        <v>67</v>
      </c>
      <c r="BA26" s="210">
        <v>45709</v>
      </c>
      <c r="BB26" s="209" t="s">
        <v>67</v>
      </c>
      <c r="BC26" s="209"/>
      <c r="BD26" s="7" t="s">
        <v>267</v>
      </c>
      <c r="BE26" s="7" t="s">
        <v>268</v>
      </c>
      <c r="BF26" s="7" t="s">
        <v>269</v>
      </c>
      <c r="BG26" s="209"/>
      <c r="BH26" s="209"/>
      <c r="BI26" s="209"/>
      <c r="BJ26" s="209"/>
      <c r="BK26" s="209"/>
      <c r="BL26" s="209"/>
      <c r="BM26" s="209"/>
    </row>
    <row r="27" spans="1:66" x14ac:dyDescent="0.2">
      <c r="B27" s="209" t="s">
        <v>270</v>
      </c>
      <c r="C27" s="209" t="s">
        <v>271</v>
      </c>
      <c r="D27" s="209" t="s">
        <v>272</v>
      </c>
      <c r="E27" s="209"/>
      <c r="F27" s="209" t="s">
        <v>273</v>
      </c>
      <c r="G27" s="209" t="s">
        <v>274</v>
      </c>
      <c r="H27" s="211" t="s">
        <v>144</v>
      </c>
      <c r="I27" s="209" t="s">
        <v>275</v>
      </c>
      <c r="J27" s="210">
        <v>42825</v>
      </c>
      <c r="K27" s="105" t="s">
        <v>65</v>
      </c>
      <c r="L27" s="209" t="s">
        <v>276</v>
      </c>
      <c r="M27" s="209" t="s">
        <v>73</v>
      </c>
      <c r="N27" s="210">
        <v>42825</v>
      </c>
      <c r="O27" s="7" t="s">
        <v>65</v>
      </c>
      <c r="P27" s="211" t="s">
        <v>276</v>
      </c>
      <c r="Q27" s="209" t="s">
        <v>167</v>
      </c>
      <c r="R27" s="210">
        <v>42825</v>
      </c>
      <c r="S27" s="105" t="s">
        <v>65</v>
      </c>
      <c r="T27" s="209"/>
      <c r="U27" s="213"/>
      <c r="V27" s="213"/>
      <c r="W27" s="209" t="s">
        <v>277</v>
      </c>
      <c r="X27" s="209" t="s">
        <v>91</v>
      </c>
      <c r="Y27" s="210">
        <v>43190</v>
      </c>
      <c r="Z27" s="210">
        <v>43190</v>
      </c>
      <c r="AA27" s="209"/>
      <c r="AB27" s="209" t="s">
        <v>74</v>
      </c>
      <c r="AC27" s="210">
        <v>43440</v>
      </c>
      <c r="AD27" s="210">
        <v>43440</v>
      </c>
      <c r="AE27" s="214" t="s">
        <v>278</v>
      </c>
      <c r="AF27" s="210">
        <v>43440</v>
      </c>
      <c r="AG27" s="210">
        <v>43440</v>
      </c>
      <c r="AH27" s="210">
        <v>44502</v>
      </c>
      <c r="AI27" s="209" t="s">
        <v>116</v>
      </c>
      <c r="AJ27" s="209"/>
      <c r="AK27" s="209"/>
      <c r="AL27" s="207"/>
      <c r="AM27" s="209"/>
      <c r="AN27" s="209"/>
      <c r="AO27" s="209"/>
      <c r="AP27" s="209"/>
      <c r="AQ27" s="207"/>
      <c r="AR27" s="209"/>
      <c r="AS27" s="209"/>
      <c r="AT27" s="209"/>
      <c r="AU27" s="209"/>
      <c r="AV27" s="209"/>
      <c r="AW27" s="209"/>
      <c r="AX27" s="209" t="s">
        <v>279</v>
      </c>
      <c r="AY27" s="209"/>
      <c r="AZ27" s="209" t="s">
        <v>68</v>
      </c>
      <c r="BA27" s="210">
        <v>45709</v>
      </c>
      <c r="BB27" s="209" t="s">
        <v>68</v>
      </c>
      <c r="BC27" s="209"/>
      <c r="BD27" s="7" t="s">
        <v>280</v>
      </c>
      <c r="BE27" s="7" t="s">
        <v>281</v>
      </c>
      <c r="BF27" s="7" t="s">
        <v>282</v>
      </c>
      <c r="BG27" s="7" t="s">
        <v>283</v>
      </c>
      <c r="BH27" s="209"/>
      <c r="BI27" s="209"/>
      <c r="BJ27" s="209"/>
      <c r="BK27" s="209"/>
      <c r="BL27" s="209"/>
      <c r="BM27" s="209"/>
    </row>
    <row r="28" spans="1:66" x14ac:dyDescent="0.2">
      <c r="B28" s="209" t="s">
        <v>284</v>
      </c>
      <c r="C28" s="209" t="s">
        <v>285</v>
      </c>
      <c r="D28" s="209" t="s">
        <v>272</v>
      </c>
      <c r="E28" s="209"/>
      <c r="F28" s="209" t="s">
        <v>163</v>
      </c>
      <c r="G28" s="209" t="s">
        <v>286</v>
      </c>
      <c r="H28" s="211" t="s">
        <v>60</v>
      </c>
      <c r="I28" s="209" t="s">
        <v>61</v>
      </c>
      <c r="J28" s="210">
        <v>42655</v>
      </c>
      <c r="K28" s="105" t="s">
        <v>65</v>
      </c>
      <c r="L28" s="209" t="s">
        <v>238</v>
      </c>
      <c r="M28" s="209" t="s">
        <v>73</v>
      </c>
      <c r="N28" s="210">
        <v>42655</v>
      </c>
      <c r="O28" s="7" t="s">
        <v>65</v>
      </c>
      <c r="P28" s="211" t="s">
        <v>238</v>
      </c>
      <c r="Q28" s="209" t="s">
        <v>167</v>
      </c>
      <c r="R28" s="210">
        <v>42655</v>
      </c>
      <c r="S28" s="105" t="s">
        <v>65</v>
      </c>
      <c r="T28" s="209"/>
      <c r="U28" s="213"/>
      <c r="V28" s="213"/>
      <c r="W28" s="209"/>
      <c r="X28" s="209"/>
      <c r="Y28" s="209"/>
      <c r="Z28" s="209"/>
      <c r="AA28" s="209"/>
      <c r="AB28" s="209" t="s">
        <v>287</v>
      </c>
      <c r="AC28" s="210">
        <v>42855</v>
      </c>
      <c r="AD28" s="210">
        <v>42855</v>
      </c>
      <c r="AE28" s="214" t="s">
        <v>288</v>
      </c>
      <c r="AF28" s="210">
        <v>42855</v>
      </c>
      <c r="AG28" s="210">
        <v>42855</v>
      </c>
      <c r="AH28" s="209"/>
      <c r="AI28" s="209" t="s">
        <v>116</v>
      </c>
      <c r="AJ28" s="209"/>
      <c r="AK28" s="209"/>
      <c r="AL28" s="207">
        <v>400</v>
      </c>
      <c r="AM28" s="209" t="s">
        <v>64</v>
      </c>
      <c r="AN28" s="7" t="s">
        <v>65</v>
      </c>
      <c r="AO28" s="209"/>
      <c r="AP28" s="209"/>
      <c r="AQ28" s="207">
        <v>400</v>
      </c>
      <c r="AR28" s="209" t="s">
        <v>64</v>
      </c>
      <c r="AS28" s="7" t="s">
        <v>65</v>
      </c>
      <c r="AT28" s="209"/>
      <c r="AU28" s="209"/>
      <c r="AV28" s="209">
        <v>300</v>
      </c>
      <c r="AW28" s="209"/>
      <c r="AX28" s="209" t="s">
        <v>289</v>
      </c>
      <c r="AY28" s="209"/>
      <c r="AZ28" s="209" t="s">
        <v>68</v>
      </c>
      <c r="BA28" s="210">
        <v>45709</v>
      </c>
      <c r="BB28" s="209" t="s">
        <v>68</v>
      </c>
      <c r="BC28" s="209"/>
      <c r="BD28" s="7" t="s">
        <v>290</v>
      </c>
      <c r="BE28" s="7" t="s">
        <v>291</v>
      </c>
      <c r="BF28" s="209"/>
      <c r="BG28" s="209"/>
      <c r="BH28" s="209"/>
      <c r="BI28" s="209"/>
      <c r="BJ28" s="209"/>
      <c r="BK28" s="209"/>
      <c r="BL28" s="209"/>
      <c r="BM28" s="209"/>
    </row>
    <row r="29" spans="1:66" x14ac:dyDescent="0.2">
      <c r="B29" s="209" t="s">
        <v>292</v>
      </c>
      <c r="C29" s="209" t="s">
        <v>285</v>
      </c>
      <c r="D29" s="209" t="s">
        <v>272</v>
      </c>
      <c r="E29" s="209"/>
      <c r="F29" s="209" t="s">
        <v>163</v>
      </c>
      <c r="G29" s="209" t="s">
        <v>286</v>
      </c>
      <c r="H29" s="211" t="s">
        <v>144</v>
      </c>
      <c r="I29" s="209" t="s">
        <v>124</v>
      </c>
      <c r="J29" s="210">
        <v>45282</v>
      </c>
      <c r="K29" s="105" t="s">
        <v>65</v>
      </c>
      <c r="L29" s="209" t="s">
        <v>293</v>
      </c>
      <c r="M29" s="209" t="s">
        <v>73</v>
      </c>
      <c r="N29" s="210">
        <v>45419</v>
      </c>
      <c r="O29" s="7" t="s">
        <v>65</v>
      </c>
      <c r="P29" s="211" t="s">
        <v>293</v>
      </c>
      <c r="Q29" s="209" t="s">
        <v>167</v>
      </c>
      <c r="R29" s="210">
        <v>45419</v>
      </c>
      <c r="S29" s="105" t="s">
        <v>65</v>
      </c>
      <c r="T29" s="209"/>
      <c r="U29" s="213"/>
      <c r="V29" s="213"/>
      <c r="W29" s="209"/>
      <c r="X29" s="209"/>
      <c r="Y29" s="209"/>
      <c r="Z29" s="209"/>
      <c r="AA29" s="209"/>
      <c r="AB29" s="209" t="s">
        <v>91</v>
      </c>
      <c r="AC29" s="210">
        <v>45930</v>
      </c>
      <c r="AD29" s="210">
        <v>45930</v>
      </c>
      <c r="AE29" s="214" t="s">
        <v>294</v>
      </c>
      <c r="AF29" s="209"/>
      <c r="AG29" s="209"/>
      <c r="AH29" s="209"/>
      <c r="AI29" s="209" t="s">
        <v>75</v>
      </c>
      <c r="AJ29" s="209"/>
      <c r="AK29" s="209"/>
      <c r="AL29" s="207">
        <v>300000</v>
      </c>
      <c r="AM29" s="209" t="s">
        <v>64</v>
      </c>
      <c r="AN29" s="7" t="s">
        <v>65</v>
      </c>
      <c r="AO29" s="209"/>
      <c r="AP29" s="209"/>
      <c r="AQ29" s="207">
        <v>150000</v>
      </c>
      <c r="AR29" s="209" t="s">
        <v>64</v>
      </c>
      <c r="AS29" s="7" t="s">
        <v>65</v>
      </c>
      <c r="AT29" s="209"/>
      <c r="AU29" s="209"/>
      <c r="AV29" s="209"/>
      <c r="AW29" s="209"/>
      <c r="AX29" s="209" t="s">
        <v>295</v>
      </c>
      <c r="AY29" s="209" t="s">
        <v>296</v>
      </c>
      <c r="AZ29" s="209" t="s">
        <v>67</v>
      </c>
      <c r="BA29" s="210">
        <v>45709</v>
      </c>
      <c r="BB29" s="209" t="s">
        <v>67</v>
      </c>
      <c r="BC29" s="209"/>
      <c r="BD29" s="7" t="s">
        <v>297</v>
      </c>
      <c r="BE29" s="7" t="s">
        <v>298</v>
      </c>
      <c r="BF29" s="7" t="s">
        <v>299</v>
      </c>
      <c r="BG29" s="7" t="s">
        <v>300</v>
      </c>
      <c r="BH29" s="7" t="s">
        <v>301</v>
      </c>
      <c r="BI29" s="7" t="s">
        <v>302</v>
      </c>
      <c r="BJ29" s="7" t="s">
        <v>303</v>
      </c>
      <c r="BK29" s="7" t="s">
        <v>304</v>
      </c>
      <c r="BL29" s="209"/>
      <c r="BM29" s="209"/>
    </row>
    <row r="30" spans="1:66" x14ac:dyDescent="0.2">
      <c r="B30" s="235" t="s">
        <v>305</v>
      </c>
      <c r="C30" s="235" t="s">
        <v>306</v>
      </c>
      <c r="D30" s="235" t="s">
        <v>307</v>
      </c>
      <c r="E30" s="235"/>
      <c r="F30" s="235" t="s">
        <v>142</v>
      </c>
      <c r="G30" s="235" t="s">
        <v>308</v>
      </c>
      <c r="H30" s="237" t="s">
        <v>144</v>
      </c>
      <c r="I30" s="235" t="s">
        <v>196</v>
      </c>
      <c r="J30" s="236">
        <v>45344</v>
      </c>
      <c r="K30" s="178" t="s">
        <v>65</v>
      </c>
      <c r="L30" s="235"/>
      <c r="M30" s="235"/>
      <c r="N30" s="235"/>
      <c r="O30" s="235"/>
      <c r="P30" s="237"/>
      <c r="Q30" s="235"/>
      <c r="R30" s="235"/>
      <c r="S30" s="238"/>
      <c r="T30" s="235"/>
      <c r="U30" s="239"/>
      <c r="V30" s="239"/>
      <c r="W30" s="235"/>
      <c r="X30" s="235"/>
      <c r="Y30" s="235"/>
      <c r="Z30" s="235"/>
      <c r="AA30" s="235"/>
      <c r="AB30" s="235"/>
      <c r="AC30" s="235"/>
      <c r="AD30" s="235"/>
      <c r="AE30" s="240" t="s">
        <v>309</v>
      </c>
      <c r="AF30" s="235"/>
      <c r="AG30" s="235"/>
      <c r="AH30" s="236">
        <v>45622</v>
      </c>
      <c r="AI30" s="235" t="s">
        <v>116</v>
      </c>
      <c r="AJ30" s="235"/>
      <c r="AK30" s="235" t="s">
        <v>310</v>
      </c>
      <c r="AL30" s="241"/>
      <c r="AM30" s="235"/>
      <c r="AN30" s="235"/>
      <c r="AO30" s="235"/>
      <c r="AP30" s="235"/>
      <c r="AQ30" s="241"/>
      <c r="AR30" s="235"/>
      <c r="AS30" s="235"/>
      <c r="AT30" s="235"/>
      <c r="AU30" s="235"/>
      <c r="AV30" s="235"/>
      <c r="AW30" s="235"/>
      <c r="AX30" s="235" t="s">
        <v>311</v>
      </c>
      <c r="AY30" s="235" t="s">
        <v>312</v>
      </c>
      <c r="AZ30" s="235" t="s">
        <v>67</v>
      </c>
      <c r="BA30" s="236">
        <v>45709</v>
      </c>
      <c r="BB30" s="235" t="s">
        <v>68</v>
      </c>
      <c r="BC30" s="235"/>
      <c r="BD30" s="29" t="s">
        <v>313</v>
      </c>
      <c r="BE30" s="29" t="s">
        <v>314</v>
      </c>
      <c r="BF30" s="29" t="s">
        <v>315</v>
      </c>
      <c r="BG30" s="166"/>
      <c r="BH30" s="166"/>
      <c r="BI30" s="166"/>
      <c r="BJ30" s="166"/>
      <c r="BK30" s="166"/>
      <c r="BL30" s="166"/>
      <c r="BM30" s="166"/>
      <c r="BN30" s="166"/>
    </row>
    <row r="31" spans="1:66" x14ac:dyDescent="0.2">
      <c r="A31" s="165"/>
      <c r="B31" s="209" t="s">
        <v>316</v>
      </c>
      <c r="C31" s="209" t="s">
        <v>317</v>
      </c>
      <c r="D31" s="209" t="s">
        <v>318</v>
      </c>
      <c r="E31" s="209"/>
      <c r="F31" s="209" t="s">
        <v>58</v>
      </c>
      <c r="G31" s="209" t="s">
        <v>319</v>
      </c>
      <c r="H31" s="211" t="s">
        <v>220</v>
      </c>
      <c r="I31" s="209" t="s">
        <v>196</v>
      </c>
      <c r="J31" s="210">
        <v>45303</v>
      </c>
      <c r="K31" s="105" t="s">
        <v>65</v>
      </c>
      <c r="L31" s="209"/>
      <c r="M31" s="209"/>
      <c r="N31" s="209"/>
      <c r="O31" s="209"/>
      <c r="P31" s="211"/>
      <c r="Q31" s="209"/>
      <c r="R31" s="209"/>
      <c r="S31" s="233"/>
      <c r="T31" s="209"/>
      <c r="U31" s="213"/>
      <c r="V31" s="213"/>
      <c r="W31" s="209"/>
      <c r="X31" s="209"/>
      <c r="Y31" s="209"/>
      <c r="Z31" s="209"/>
      <c r="AA31" s="209"/>
      <c r="AB31" s="209"/>
      <c r="AC31" s="209"/>
      <c r="AD31" s="209"/>
      <c r="AE31" s="214"/>
      <c r="AF31" s="209"/>
      <c r="AG31" s="209"/>
      <c r="AH31" s="210">
        <v>45608</v>
      </c>
      <c r="AI31" s="209" t="s">
        <v>116</v>
      </c>
      <c r="AJ31" s="209"/>
      <c r="AK31" s="209" t="s">
        <v>320</v>
      </c>
      <c r="AL31" s="207"/>
      <c r="AM31" s="209"/>
      <c r="AN31" s="209"/>
      <c r="AO31" s="209"/>
      <c r="AP31" s="209"/>
      <c r="AQ31" s="207"/>
      <c r="AR31" s="209"/>
      <c r="AS31" s="209"/>
      <c r="AT31" s="209"/>
      <c r="AU31" s="209"/>
      <c r="AV31" s="209"/>
      <c r="AW31" s="209"/>
      <c r="AX31" s="209" t="s">
        <v>321</v>
      </c>
      <c r="AY31" s="209" t="s">
        <v>322</v>
      </c>
      <c r="AZ31" s="209" t="s">
        <v>67</v>
      </c>
      <c r="BA31" s="210">
        <v>45712</v>
      </c>
      <c r="BB31" s="209" t="s">
        <v>68</v>
      </c>
      <c r="BC31" s="209"/>
      <c r="BD31" s="7" t="s">
        <v>323</v>
      </c>
      <c r="BE31" s="209"/>
      <c r="BF31" s="209"/>
      <c r="BG31" s="209"/>
      <c r="BH31" s="209"/>
      <c r="BI31" s="209"/>
      <c r="BJ31" s="209"/>
      <c r="BK31" s="209"/>
      <c r="BL31" s="209"/>
      <c r="BM31" s="209"/>
    </row>
    <row r="32" spans="1:66" x14ac:dyDescent="0.2">
      <c r="B32" s="242" t="s">
        <v>324</v>
      </c>
      <c r="C32" s="209" t="s">
        <v>325</v>
      </c>
      <c r="D32" s="209" t="s">
        <v>326</v>
      </c>
      <c r="E32" s="209" t="s">
        <v>327</v>
      </c>
      <c r="F32" s="209" t="s">
        <v>328</v>
      </c>
      <c r="G32" s="209" t="s">
        <v>329</v>
      </c>
      <c r="H32" s="211" t="s">
        <v>220</v>
      </c>
      <c r="I32" s="209" t="s">
        <v>61</v>
      </c>
      <c r="J32" s="210">
        <v>45401</v>
      </c>
      <c r="K32" s="105" t="s">
        <v>65</v>
      </c>
      <c r="L32" s="266" t="s">
        <v>330</v>
      </c>
      <c r="M32" s="209" t="s">
        <v>73</v>
      </c>
      <c r="N32" s="210">
        <v>45401</v>
      </c>
      <c r="O32" s="7" t="s">
        <v>65</v>
      </c>
      <c r="P32" s="231" t="s">
        <v>72</v>
      </c>
      <c r="Q32" s="209" t="s">
        <v>167</v>
      </c>
      <c r="R32" s="210">
        <v>45401</v>
      </c>
      <c r="S32" s="105" t="s">
        <v>65</v>
      </c>
      <c r="T32" s="209"/>
      <c r="U32" s="213" t="s">
        <v>68</v>
      </c>
      <c r="V32" s="213">
        <v>0.33</v>
      </c>
      <c r="W32" s="209"/>
      <c r="X32" s="209"/>
      <c r="Y32" s="209"/>
      <c r="Z32" s="209"/>
      <c r="AA32" s="209"/>
      <c r="AB32" s="209" t="s">
        <v>74</v>
      </c>
      <c r="AC32" s="210">
        <v>45622</v>
      </c>
      <c r="AD32" s="210">
        <v>45622</v>
      </c>
      <c r="AE32" s="214"/>
      <c r="AF32" s="209"/>
      <c r="AG32" s="209"/>
      <c r="AH32" s="209"/>
      <c r="AI32" s="209" t="s">
        <v>62</v>
      </c>
      <c r="AJ32" s="209"/>
      <c r="AK32" s="209" t="s">
        <v>331</v>
      </c>
      <c r="AL32" s="207">
        <v>25000</v>
      </c>
      <c r="AM32" s="209" t="s">
        <v>64</v>
      </c>
      <c r="AN32" s="7" t="s">
        <v>65</v>
      </c>
      <c r="AO32" s="209"/>
      <c r="AP32" s="209"/>
      <c r="AQ32" s="207">
        <v>25000</v>
      </c>
      <c r="AR32" s="209" t="s">
        <v>64</v>
      </c>
      <c r="AS32" s="7" t="s">
        <v>65</v>
      </c>
      <c r="AT32" s="209"/>
      <c r="AU32" s="209"/>
      <c r="AV32" s="209">
        <v>1250</v>
      </c>
      <c r="AW32" s="209"/>
      <c r="AX32" s="209" t="s">
        <v>332</v>
      </c>
      <c r="AY32" s="209" t="s">
        <v>333</v>
      </c>
      <c r="AZ32" s="209" t="s">
        <v>67</v>
      </c>
      <c r="BA32" s="210">
        <v>45712</v>
      </c>
      <c r="BB32" s="209" t="s">
        <v>68</v>
      </c>
      <c r="BC32" s="209"/>
      <c r="BD32" s="7" t="s">
        <v>334</v>
      </c>
      <c r="BE32" s="7" t="s">
        <v>335</v>
      </c>
      <c r="BF32" s="7" t="s">
        <v>335</v>
      </c>
      <c r="BG32" s="7" t="s">
        <v>336</v>
      </c>
      <c r="BH32" s="7" t="s">
        <v>337</v>
      </c>
      <c r="BI32" s="209"/>
      <c r="BJ32" s="209"/>
      <c r="BK32" s="209"/>
      <c r="BL32" s="209"/>
      <c r="BM32" s="209"/>
    </row>
    <row r="33" spans="1:65" x14ac:dyDescent="0.2">
      <c r="B33" s="209" t="s">
        <v>338</v>
      </c>
      <c r="C33" s="209" t="s">
        <v>325</v>
      </c>
      <c r="D33" s="209" t="s">
        <v>326</v>
      </c>
      <c r="E33" s="209" t="s">
        <v>327</v>
      </c>
      <c r="F33" s="209" t="s">
        <v>328</v>
      </c>
      <c r="G33" s="209" t="s">
        <v>329</v>
      </c>
      <c r="H33" s="211" t="s">
        <v>71</v>
      </c>
      <c r="I33" s="209" t="s">
        <v>124</v>
      </c>
      <c r="J33" s="210">
        <v>45401</v>
      </c>
      <c r="K33" s="105" t="s">
        <v>65</v>
      </c>
      <c r="L33" s="266" t="s">
        <v>330</v>
      </c>
      <c r="M33" s="209" t="s">
        <v>73</v>
      </c>
      <c r="N33" s="210">
        <v>45401</v>
      </c>
      <c r="O33" s="7" t="s">
        <v>65</v>
      </c>
      <c r="P33" s="231" t="s">
        <v>72</v>
      </c>
      <c r="Q33" s="209" t="s">
        <v>167</v>
      </c>
      <c r="R33" s="210">
        <v>45401</v>
      </c>
      <c r="S33" s="105" t="s">
        <v>65</v>
      </c>
      <c r="T33" s="209"/>
      <c r="U33" s="213" t="s">
        <v>68</v>
      </c>
      <c r="V33" s="213">
        <v>0.33</v>
      </c>
      <c r="W33" s="209"/>
      <c r="X33" s="209"/>
      <c r="Y33" s="209"/>
      <c r="Z33" s="209"/>
      <c r="AA33" s="209"/>
      <c r="AB33" s="209"/>
      <c r="AC33" s="209"/>
      <c r="AD33" s="209"/>
      <c r="AE33" s="214">
        <v>2025</v>
      </c>
      <c r="AF33" s="209"/>
      <c r="AG33" s="209"/>
      <c r="AH33" s="209"/>
      <c r="AI33" s="209" t="s">
        <v>62</v>
      </c>
      <c r="AJ33" s="209"/>
      <c r="AK33" s="209" t="s">
        <v>331</v>
      </c>
      <c r="AL33" s="207">
        <v>25000</v>
      </c>
      <c r="AM33" s="209" t="s">
        <v>64</v>
      </c>
      <c r="AN33" s="7" t="s">
        <v>65</v>
      </c>
      <c r="AO33" s="209"/>
      <c r="AP33" s="209"/>
      <c r="AQ33" s="207">
        <v>25000</v>
      </c>
      <c r="AR33" s="209" t="s">
        <v>64</v>
      </c>
      <c r="AS33" s="7" t="s">
        <v>65</v>
      </c>
      <c r="AT33" s="209"/>
      <c r="AU33" s="209"/>
      <c r="AV33" s="209"/>
      <c r="AW33" s="209"/>
      <c r="AX33" s="209" t="s">
        <v>339</v>
      </c>
      <c r="AY33" s="209"/>
      <c r="AZ33" s="209" t="s">
        <v>68</v>
      </c>
      <c r="BA33" s="210">
        <v>45712</v>
      </c>
      <c r="BB33" s="209" t="s">
        <v>67</v>
      </c>
      <c r="BC33" s="209"/>
      <c r="BD33" s="209"/>
      <c r="BE33" s="209"/>
      <c r="BF33" s="209"/>
      <c r="BG33" s="209"/>
      <c r="BH33" s="209"/>
      <c r="BI33" s="209"/>
      <c r="BJ33" s="209"/>
      <c r="BK33" s="209"/>
      <c r="BL33" s="209"/>
      <c r="BM33" s="209"/>
    </row>
    <row r="34" spans="1:65" x14ac:dyDescent="0.2">
      <c r="B34" s="209" t="s">
        <v>340</v>
      </c>
      <c r="C34" s="209" t="s">
        <v>325</v>
      </c>
      <c r="D34" s="209" t="s">
        <v>326</v>
      </c>
      <c r="E34" s="209"/>
      <c r="F34" s="209" t="s">
        <v>328</v>
      </c>
      <c r="G34" s="209" t="s">
        <v>329</v>
      </c>
      <c r="H34" s="211" t="s">
        <v>71</v>
      </c>
      <c r="I34" s="209" t="s">
        <v>150</v>
      </c>
      <c r="J34" s="210">
        <v>45401</v>
      </c>
      <c r="K34" s="105" t="s">
        <v>65</v>
      </c>
      <c r="L34" s="266" t="s">
        <v>330</v>
      </c>
      <c r="M34" s="209" t="s">
        <v>73</v>
      </c>
      <c r="N34" s="210">
        <v>45401</v>
      </c>
      <c r="O34" s="7" t="s">
        <v>65</v>
      </c>
      <c r="P34" s="231" t="s">
        <v>72</v>
      </c>
      <c r="Q34" s="209" t="s">
        <v>167</v>
      </c>
      <c r="R34" s="210">
        <v>45401</v>
      </c>
      <c r="S34" s="105" t="s">
        <v>65</v>
      </c>
      <c r="T34" s="209"/>
      <c r="U34" s="213" t="s">
        <v>68</v>
      </c>
      <c r="V34" s="213">
        <v>0.33</v>
      </c>
      <c r="W34" s="209"/>
      <c r="X34" s="209"/>
      <c r="Y34" s="209"/>
      <c r="Z34" s="209"/>
      <c r="AA34" s="209"/>
      <c r="AB34" s="209"/>
      <c r="AC34" s="209"/>
      <c r="AD34" s="209"/>
      <c r="AE34" s="214"/>
      <c r="AF34" s="209"/>
      <c r="AG34" s="209"/>
      <c r="AH34" s="209"/>
      <c r="AI34" s="209" t="s">
        <v>62</v>
      </c>
      <c r="AJ34" s="209"/>
      <c r="AK34" s="209" t="s">
        <v>331</v>
      </c>
      <c r="AL34" s="207">
        <v>100000</v>
      </c>
      <c r="AM34" s="209" t="s">
        <v>64</v>
      </c>
      <c r="AN34" s="7" t="s">
        <v>65</v>
      </c>
      <c r="AO34" s="209"/>
      <c r="AP34" s="209"/>
      <c r="AQ34" s="207">
        <v>100000</v>
      </c>
      <c r="AR34" s="209" t="s">
        <v>64</v>
      </c>
      <c r="AS34" s="7" t="s">
        <v>65</v>
      </c>
      <c r="AT34" s="209"/>
      <c r="AU34" s="209"/>
      <c r="AV34" s="209"/>
      <c r="AW34" s="209"/>
      <c r="AX34" s="209" t="s">
        <v>341</v>
      </c>
      <c r="AY34" s="209"/>
      <c r="AZ34" s="209" t="s">
        <v>89</v>
      </c>
      <c r="BA34" s="210">
        <v>45712</v>
      </c>
      <c r="BB34" s="209" t="s">
        <v>67</v>
      </c>
      <c r="BC34" s="209"/>
      <c r="BD34" s="209"/>
      <c r="BE34" s="209"/>
      <c r="BF34" s="209"/>
      <c r="BG34" s="209"/>
      <c r="BH34" s="209"/>
      <c r="BI34" s="209"/>
      <c r="BJ34" s="209"/>
      <c r="BK34" s="209"/>
      <c r="BL34" s="209"/>
      <c r="BM34" s="209"/>
    </row>
    <row r="35" spans="1:65" x14ac:dyDescent="0.2">
      <c r="B35" s="209" t="s">
        <v>342</v>
      </c>
      <c r="C35" s="209" t="s">
        <v>343</v>
      </c>
      <c r="D35" s="209" t="s">
        <v>344</v>
      </c>
      <c r="E35" s="209"/>
      <c r="F35" s="209" t="s">
        <v>345</v>
      </c>
      <c r="G35" s="209" t="s">
        <v>346</v>
      </c>
      <c r="H35" s="211" t="s">
        <v>144</v>
      </c>
      <c r="I35" s="209" t="s">
        <v>150</v>
      </c>
      <c r="J35" s="210">
        <v>44972</v>
      </c>
      <c r="K35" s="105" t="s">
        <v>65</v>
      </c>
      <c r="L35" s="209"/>
      <c r="M35" s="209"/>
      <c r="N35" s="209"/>
      <c r="O35" s="209"/>
      <c r="P35" s="211"/>
      <c r="Q35" s="209"/>
      <c r="R35" s="209"/>
      <c r="S35" s="233"/>
      <c r="T35" s="209"/>
      <c r="U35" s="213"/>
      <c r="V35" s="213"/>
      <c r="W35" s="209"/>
      <c r="X35" s="209"/>
      <c r="Y35" s="209"/>
      <c r="Z35" s="209"/>
      <c r="AA35" s="209"/>
      <c r="AB35" s="209"/>
      <c r="AC35" s="209"/>
      <c r="AD35" s="209"/>
      <c r="AE35" s="214" t="s">
        <v>347</v>
      </c>
      <c r="AF35" s="209"/>
      <c r="AG35" s="209"/>
      <c r="AH35" s="209"/>
      <c r="AI35" s="209" t="s">
        <v>348</v>
      </c>
      <c r="AJ35" s="209"/>
      <c r="AK35" s="209" t="s">
        <v>349</v>
      </c>
      <c r="AL35" s="207"/>
      <c r="AM35" s="209"/>
      <c r="AN35" s="209"/>
      <c r="AO35" s="209"/>
      <c r="AP35" s="209"/>
      <c r="AQ35" s="207"/>
      <c r="AR35" s="209"/>
      <c r="AS35" s="209"/>
      <c r="AT35" s="209"/>
      <c r="AU35" s="209"/>
      <c r="AV35" s="209"/>
      <c r="AW35" s="209"/>
      <c r="AX35" s="209" t="s">
        <v>350</v>
      </c>
      <c r="AY35" s="209" t="s">
        <v>351</v>
      </c>
      <c r="AZ35" s="209" t="s">
        <v>67</v>
      </c>
      <c r="BA35" s="210">
        <v>45712</v>
      </c>
      <c r="BB35" s="209" t="s">
        <v>67</v>
      </c>
      <c r="BC35" s="209"/>
      <c r="BD35" s="7" t="s">
        <v>352</v>
      </c>
      <c r="BE35" s="7" t="s">
        <v>353</v>
      </c>
      <c r="BF35" s="7" t="s">
        <v>354</v>
      </c>
      <c r="BG35" s="7" t="s">
        <v>355</v>
      </c>
      <c r="BH35" s="7" t="s">
        <v>356</v>
      </c>
      <c r="BI35" s="209"/>
      <c r="BJ35" s="209"/>
      <c r="BK35" s="209"/>
      <c r="BL35" s="209"/>
      <c r="BM35" s="209"/>
    </row>
    <row r="36" spans="1:65" x14ac:dyDescent="0.2">
      <c r="B36" s="209" t="s">
        <v>357</v>
      </c>
      <c r="C36" s="209" t="s">
        <v>358</v>
      </c>
      <c r="D36" s="209" t="s">
        <v>344</v>
      </c>
      <c r="E36" s="209"/>
      <c r="F36" s="209" t="s">
        <v>58</v>
      </c>
      <c r="G36" s="209" t="s">
        <v>359</v>
      </c>
      <c r="H36" s="211" t="s">
        <v>144</v>
      </c>
      <c r="I36" s="209" t="s">
        <v>150</v>
      </c>
      <c r="J36" s="210">
        <v>44679</v>
      </c>
      <c r="K36" s="105" t="s">
        <v>65</v>
      </c>
      <c r="L36" s="209"/>
      <c r="M36" s="209"/>
      <c r="N36" s="209"/>
      <c r="O36" s="209"/>
      <c r="P36" s="211"/>
      <c r="Q36" s="209"/>
      <c r="R36" s="209"/>
      <c r="S36" s="233"/>
      <c r="T36" s="209"/>
      <c r="U36" s="213"/>
      <c r="V36" s="213"/>
      <c r="W36" s="209"/>
      <c r="X36" s="209"/>
      <c r="Y36" s="209"/>
      <c r="Z36" s="209"/>
      <c r="AA36" s="209"/>
      <c r="AB36" s="209" t="s">
        <v>74</v>
      </c>
      <c r="AC36" s="210">
        <v>45515</v>
      </c>
      <c r="AD36" s="210">
        <v>45515</v>
      </c>
      <c r="AE36" s="214"/>
      <c r="AF36" s="209"/>
      <c r="AG36" s="209"/>
      <c r="AH36" s="209"/>
      <c r="AI36" s="209" t="s">
        <v>116</v>
      </c>
      <c r="AJ36" s="209"/>
      <c r="AK36" s="209" t="s">
        <v>360</v>
      </c>
      <c r="AL36" s="207">
        <v>30000</v>
      </c>
      <c r="AM36" s="209" t="s">
        <v>64</v>
      </c>
      <c r="AN36" s="7" t="s">
        <v>65</v>
      </c>
      <c r="AO36" s="209"/>
      <c r="AP36" s="209"/>
      <c r="AQ36" s="207">
        <v>30000</v>
      </c>
      <c r="AR36" s="209" t="s">
        <v>64</v>
      </c>
      <c r="AS36" s="7" t="s">
        <v>65</v>
      </c>
      <c r="AT36" s="209"/>
      <c r="AU36" s="209"/>
      <c r="AV36" s="209">
        <v>250</v>
      </c>
      <c r="AW36" s="209"/>
      <c r="AX36" s="209" t="s">
        <v>361</v>
      </c>
      <c r="AY36" s="209" t="s">
        <v>362</v>
      </c>
      <c r="AZ36" s="209" t="s">
        <v>67</v>
      </c>
      <c r="BA36" s="210">
        <v>45712</v>
      </c>
      <c r="BB36" s="209" t="s">
        <v>67</v>
      </c>
      <c r="BC36" s="209"/>
      <c r="BD36" s="7" t="s">
        <v>363</v>
      </c>
      <c r="BE36" s="209"/>
      <c r="BF36" s="209"/>
      <c r="BG36" s="209"/>
      <c r="BH36" s="209"/>
      <c r="BI36" s="209"/>
      <c r="BJ36" s="209"/>
      <c r="BK36" s="209"/>
      <c r="BL36" s="209"/>
      <c r="BM36" s="209"/>
    </row>
    <row r="37" spans="1:65" x14ac:dyDescent="0.2">
      <c r="B37" s="209" t="s">
        <v>364</v>
      </c>
      <c r="C37" s="209" t="s">
        <v>365</v>
      </c>
      <c r="D37" s="209" t="s">
        <v>366</v>
      </c>
      <c r="E37" s="209"/>
      <c r="F37" s="209" t="s">
        <v>367</v>
      </c>
      <c r="G37" s="209" t="s">
        <v>368</v>
      </c>
      <c r="H37" s="211" t="s">
        <v>144</v>
      </c>
      <c r="I37" s="209" t="s">
        <v>150</v>
      </c>
      <c r="J37" s="210">
        <v>44180</v>
      </c>
      <c r="K37" s="105" t="s">
        <v>65</v>
      </c>
      <c r="L37" s="266" t="s">
        <v>369</v>
      </c>
      <c r="M37" s="209" t="s">
        <v>73</v>
      </c>
      <c r="N37" s="210">
        <v>45686</v>
      </c>
      <c r="O37" s="7" t="s">
        <v>65</v>
      </c>
      <c r="P37" s="231" t="s">
        <v>166</v>
      </c>
      <c r="Q37" s="209" t="s">
        <v>167</v>
      </c>
      <c r="R37" s="210">
        <v>45686</v>
      </c>
      <c r="S37" s="105" t="s">
        <v>65</v>
      </c>
      <c r="T37" s="209"/>
      <c r="U37" s="213" t="s">
        <v>68</v>
      </c>
      <c r="V37" s="213">
        <v>0.5</v>
      </c>
      <c r="W37" s="209" t="s">
        <v>370</v>
      </c>
      <c r="X37" s="209"/>
      <c r="Y37" s="209"/>
      <c r="Z37" s="209"/>
      <c r="AA37" s="209" t="s">
        <v>371</v>
      </c>
      <c r="AB37" s="209" t="s">
        <v>91</v>
      </c>
      <c r="AC37" s="210">
        <v>46203</v>
      </c>
      <c r="AD37" s="210">
        <v>46203</v>
      </c>
      <c r="AE37" s="214" t="s">
        <v>372</v>
      </c>
      <c r="AF37" s="210">
        <v>46203</v>
      </c>
      <c r="AG37" s="210">
        <v>46203</v>
      </c>
      <c r="AH37" s="209"/>
      <c r="AI37" s="209" t="s">
        <v>75</v>
      </c>
      <c r="AJ37" s="209"/>
      <c r="AK37" s="209" t="s">
        <v>373</v>
      </c>
      <c r="AL37" s="207">
        <v>200000</v>
      </c>
      <c r="AM37" s="209" t="s">
        <v>64</v>
      </c>
      <c r="AN37" s="7" t="s">
        <v>65</v>
      </c>
      <c r="AO37" s="209"/>
      <c r="AP37" s="209"/>
      <c r="AQ37" s="207">
        <v>150000</v>
      </c>
      <c r="AR37" s="209" t="s">
        <v>64</v>
      </c>
      <c r="AS37" s="7" t="s">
        <v>65</v>
      </c>
      <c r="AT37" s="209"/>
      <c r="AU37" s="209"/>
      <c r="AV37" s="209">
        <v>3000</v>
      </c>
      <c r="AW37" s="209"/>
      <c r="AX37" s="209" t="s">
        <v>374</v>
      </c>
      <c r="AY37" s="209" t="s">
        <v>375</v>
      </c>
      <c r="AZ37" s="209" t="s">
        <v>67</v>
      </c>
      <c r="BA37" s="210">
        <v>45712</v>
      </c>
      <c r="BB37" s="209" t="s">
        <v>67</v>
      </c>
      <c r="BC37" s="209"/>
      <c r="BD37" s="7" t="s">
        <v>376</v>
      </c>
      <c r="BE37" s="7" t="s">
        <v>377</v>
      </c>
      <c r="BF37" s="7" t="s">
        <v>378</v>
      </c>
      <c r="BG37" s="7" t="s">
        <v>379</v>
      </c>
      <c r="BH37" s="7" t="s">
        <v>380</v>
      </c>
      <c r="BI37" s="7" t="s">
        <v>381</v>
      </c>
      <c r="BJ37" s="209"/>
      <c r="BK37" s="209"/>
      <c r="BL37" s="209"/>
      <c r="BM37" s="209"/>
    </row>
    <row r="38" spans="1:65" x14ac:dyDescent="0.2">
      <c r="B38" s="242" t="s">
        <v>382</v>
      </c>
      <c r="C38" s="209" t="s">
        <v>383</v>
      </c>
      <c r="D38" s="209" t="s">
        <v>384</v>
      </c>
      <c r="E38" s="209"/>
      <c r="F38" s="209" t="s">
        <v>58</v>
      </c>
      <c r="G38" s="209" t="s">
        <v>385</v>
      </c>
      <c r="H38" s="211" t="s">
        <v>144</v>
      </c>
      <c r="I38" s="209" t="s">
        <v>61</v>
      </c>
      <c r="J38" s="210">
        <v>43334</v>
      </c>
      <c r="K38" s="105" t="s">
        <v>65</v>
      </c>
      <c r="L38" s="209" t="s">
        <v>386</v>
      </c>
      <c r="M38" s="209" t="s">
        <v>73</v>
      </c>
      <c r="N38" s="210">
        <v>43334</v>
      </c>
      <c r="O38" s="7" t="s">
        <v>65</v>
      </c>
      <c r="P38" s="211" t="s">
        <v>386</v>
      </c>
      <c r="Q38" s="209" t="s">
        <v>167</v>
      </c>
      <c r="R38" s="210">
        <v>43334</v>
      </c>
      <c r="S38" s="105" t="s">
        <v>65</v>
      </c>
      <c r="T38" s="209"/>
      <c r="U38" s="213"/>
      <c r="V38" s="213"/>
      <c r="W38" s="209"/>
      <c r="X38" s="209"/>
      <c r="Y38" s="209"/>
      <c r="Z38" s="209"/>
      <c r="AA38" s="209"/>
      <c r="AB38" s="209" t="s">
        <v>74</v>
      </c>
      <c r="AC38" s="210">
        <v>43368</v>
      </c>
      <c r="AD38" s="210">
        <v>43368</v>
      </c>
      <c r="AE38" s="214" t="s">
        <v>387</v>
      </c>
      <c r="AF38" s="209"/>
      <c r="AG38" s="209"/>
      <c r="AH38" s="209"/>
      <c r="AI38" s="209" t="s">
        <v>116</v>
      </c>
      <c r="AJ38" s="209"/>
      <c r="AK38" s="209"/>
      <c r="AL38" s="207">
        <v>500</v>
      </c>
      <c r="AM38" s="209" t="s">
        <v>64</v>
      </c>
      <c r="AN38" s="7" t="s">
        <v>65</v>
      </c>
      <c r="AO38" s="209"/>
      <c r="AP38" s="209"/>
      <c r="AQ38" s="207">
        <v>100</v>
      </c>
      <c r="AR38" s="209" t="s">
        <v>64</v>
      </c>
      <c r="AS38" s="7" t="s">
        <v>65</v>
      </c>
      <c r="AT38" s="209"/>
      <c r="AU38" s="209"/>
      <c r="AV38" s="209"/>
      <c r="AW38" s="209"/>
      <c r="AX38" s="209" t="s">
        <v>388</v>
      </c>
      <c r="AY38" s="209" t="s">
        <v>389</v>
      </c>
      <c r="AZ38" s="209" t="s">
        <v>67</v>
      </c>
      <c r="BA38" s="210">
        <v>45712</v>
      </c>
      <c r="BB38" s="209" t="s">
        <v>68</v>
      </c>
      <c r="BC38" s="7" t="s">
        <v>390</v>
      </c>
      <c r="BD38" s="7" t="s">
        <v>391</v>
      </c>
      <c r="BE38" s="7" t="s">
        <v>392</v>
      </c>
      <c r="BF38" s="209"/>
      <c r="BG38" s="209"/>
      <c r="BH38" s="209"/>
      <c r="BI38" s="209"/>
      <c r="BJ38" s="209"/>
      <c r="BK38" s="209"/>
      <c r="BL38" s="209"/>
      <c r="BM38" s="209"/>
    </row>
    <row r="39" spans="1:65" x14ac:dyDescent="0.2">
      <c r="B39" s="209" t="s">
        <v>393</v>
      </c>
      <c r="C39" s="209" t="s">
        <v>394</v>
      </c>
      <c r="D39" s="209" t="s">
        <v>395</v>
      </c>
      <c r="E39" s="209"/>
      <c r="F39" s="209" t="s">
        <v>184</v>
      </c>
      <c r="G39" s="209" t="s">
        <v>396</v>
      </c>
      <c r="H39" s="211" t="s">
        <v>144</v>
      </c>
      <c r="I39" s="209" t="s">
        <v>61</v>
      </c>
      <c r="J39" s="210">
        <v>44722</v>
      </c>
      <c r="K39" s="105" t="s">
        <v>65</v>
      </c>
      <c r="L39" s="266" t="s">
        <v>249</v>
      </c>
      <c r="M39" s="209" t="s">
        <v>73</v>
      </c>
      <c r="N39" s="210">
        <v>45464</v>
      </c>
      <c r="O39" s="7" t="s">
        <v>65</v>
      </c>
      <c r="P39" s="231" t="s">
        <v>115</v>
      </c>
      <c r="Q39" s="209" t="s">
        <v>167</v>
      </c>
      <c r="R39" s="210">
        <v>45464</v>
      </c>
      <c r="S39" s="105" t="s">
        <v>65</v>
      </c>
      <c r="T39" s="209"/>
      <c r="U39" s="213" t="s">
        <v>68</v>
      </c>
      <c r="V39" s="213">
        <v>0.25</v>
      </c>
      <c r="W39" s="209"/>
      <c r="X39" s="209"/>
      <c r="Y39" s="209"/>
      <c r="Z39" s="209"/>
      <c r="AA39" s="209"/>
      <c r="AB39" s="209" t="s">
        <v>74</v>
      </c>
      <c r="AC39" s="210">
        <v>45463</v>
      </c>
      <c r="AD39" s="210">
        <v>45463</v>
      </c>
      <c r="AE39" s="214" t="s">
        <v>397</v>
      </c>
      <c r="AF39" s="210">
        <v>46053</v>
      </c>
      <c r="AG39" s="210">
        <v>46053</v>
      </c>
      <c r="AH39" s="209"/>
      <c r="AI39" s="209" t="s">
        <v>75</v>
      </c>
      <c r="AJ39" s="209"/>
      <c r="AK39" s="209"/>
      <c r="AL39" s="207"/>
      <c r="AM39" s="209"/>
      <c r="AN39" s="209"/>
      <c r="AO39" s="209"/>
      <c r="AP39" s="209"/>
      <c r="AQ39" s="207">
        <v>5591</v>
      </c>
      <c r="AR39" s="209" t="s">
        <v>64</v>
      </c>
      <c r="AS39" s="209" t="s">
        <v>65</v>
      </c>
      <c r="AT39" s="209"/>
      <c r="AU39" s="209"/>
      <c r="AV39" s="209"/>
      <c r="AW39" s="209"/>
      <c r="AX39" s="209" t="s">
        <v>398</v>
      </c>
      <c r="AY39" s="209" t="s">
        <v>399</v>
      </c>
      <c r="AZ39" s="209" t="s">
        <v>67</v>
      </c>
      <c r="BA39" s="210">
        <v>45712</v>
      </c>
      <c r="BB39" s="209" t="s">
        <v>67</v>
      </c>
      <c r="BC39" s="209"/>
      <c r="BD39" s="7" t="s">
        <v>400</v>
      </c>
      <c r="BE39" s="7" t="s">
        <v>401</v>
      </c>
      <c r="BF39" s="7" t="s">
        <v>402</v>
      </c>
      <c r="BG39" s="7" t="s">
        <v>403</v>
      </c>
      <c r="BH39" s="7" t="s">
        <v>404</v>
      </c>
      <c r="BI39" s="7" t="s">
        <v>405</v>
      </c>
      <c r="BJ39" s="7" t="s">
        <v>406</v>
      </c>
      <c r="BK39" s="209"/>
      <c r="BL39" s="209"/>
      <c r="BM39" s="209"/>
    </row>
    <row r="40" spans="1:65" x14ac:dyDescent="0.2">
      <c r="B40" s="209" t="s">
        <v>407</v>
      </c>
      <c r="C40" s="209" t="s">
        <v>408</v>
      </c>
      <c r="D40" s="209" t="s">
        <v>409</v>
      </c>
      <c r="E40" s="209" t="s">
        <v>410</v>
      </c>
      <c r="F40" s="209" t="s">
        <v>58</v>
      </c>
      <c r="G40" s="209" t="s">
        <v>411</v>
      </c>
      <c r="H40" s="211" t="s">
        <v>144</v>
      </c>
      <c r="I40" s="209" t="s">
        <v>61</v>
      </c>
      <c r="J40" s="210">
        <v>44244</v>
      </c>
      <c r="K40" s="105" t="s">
        <v>65</v>
      </c>
      <c r="L40" s="209" t="s">
        <v>412</v>
      </c>
      <c r="M40" s="209" t="s">
        <v>73</v>
      </c>
      <c r="N40" s="210">
        <v>44244</v>
      </c>
      <c r="O40" s="7" t="s">
        <v>65</v>
      </c>
      <c r="P40" s="231" t="s">
        <v>413</v>
      </c>
      <c r="Q40" s="209" t="s">
        <v>414</v>
      </c>
      <c r="R40" s="210">
        <v>45090</v>
      </c>
      <c r="S40" s="105" t="s">
        <v>65</v>
      </c>
      <c r="T40" s="209"/>
      <c r="U40" s="213" t="s">
        <v>68</v>
      </c>
      <c r="V40" s="213">
        <v>0.5</v>
      </c>
      <c r="W40" s="209"/>
      <c r="X40" s="209" t="s">
        <v>74</v>
      </c>
      <c r="Y40" s="210">
        <v>44426</v>
      </c>
      <c r="Z40" s="210">
        <v>44426</v>
      </c>
      <c r="AA40" s="209"/>
      <c r="AB40" s="209" t="s">
        <v>74</v>
      </c>
      <c r="AC40" s="210">
        <v>45089</v>
      </c>
      <c r="AD40" s="210">
        <v>45089</v>
      </c>
      <c r="AE40" s="214" t="s">
        <v>415</v>
      </c>
      <c r="AF40" s="210">
        <v>45447</v>
      </c>
      <c r="AG40" s="210">
        <v>45447</v>
      </c>
      <c r="AH40" s="209"/>
      <c r="AI40" s="209" t="s">
        <v>75</v>
      </c>
      <c r="AJ40" s="209"/>
      <c r="AK40" s="209" t="s">
        <v>416</v>
      </c>
      <c r="AL40" s="207">
        <v>250000</v>
      </c>
      <c r="AM40" s="209" t="s">
        <v>64</v>
      </c>
      <c r="AN40" s="7" t="s">
        <v>65</v>
      </c>
      <c r="AO40" s="209"/>
      <c r="AP40" s="209"/>
      <c r="AQ40" s="243">
        <v>250000</v>
      </c>
      <c r="AR40" s="217" t="s">
        <v>64</v>
      </c>
      <c r="AS40" s="167" t="s">
        <v>65</v>
      </c>
      <c r="AT40" s="209"/>
      <c r="AU40" s="209"/>
      <c r="AV40" s="209"/>
      <c r="AW40" s="209"/>
      <c r="AX40" s="209" t="s">
        <v>417</v>
      </c>
      <c r="AY40" s="209"/>
      <c r="AZ40" s="209" t="s">
        <v>68</v>
      </c>
      <c r="BA40" s="210">
        <v>45712</v>
      </c>
      <c r="BB40" s="209" t="s">
        <v>68</v>
      </c>
      <c r="BC40" s="209"/>
      <c r="BD40" s="7" t="s">
        <v>418</v>
      </c>
      <c r="BE40" s="7" t="s">
        <v>419</v>
      </c>
      <c r="BF40" s="7" t="s">
        <v>420</v>
      </c>
      <c r="BG40" s="7" t="s">
        <v>421</v>
      </c>
      <c r="BH40" s="209"/>
      <c r="BI40" s="209"/>
      <c r="BJ40" s="209"/>
      <c r="BK40" s="209"/>
      <c r="BL40" s="209"/>
      <c r="BM40" s="209"/>
    </row>
    <row r="41" spans="1:65" x14ac:dyDescent="0.2">
      <c r="B41" s="244" t="s">
        <v>422</v>
      </c>
      <c r="C41" s="244" t="s">
        <v>423</v>
      </c>
      <c r="D41" s="209" t="s">
        <v>409</v>
      </c>
      <c r="E41" s="209"/>
      <c r="F41" s="209" t="s">
        <v>328</v>
      </c>
      <c r="G41" s="209" t="s">
        <v>424</v>
      </c>
      <c r="H41" s="211" t="s">
        <v>144</v>
      </c>
      <c r="I41" s="209" t="s">
        <v>61</v>
      </c>
      <c r="J41" s="210">
        <v>43846</v>
      </c>
      <c r="K41" s="105" t="s">
        <v>65</v>
      </c>
      <c r="L41" s="266" t="s">
        <v>425</v>
      </c>
      <c r="M41" s="209" t="s">
        <v>73</v>
      </c>
      <c r="N41" s="210">
        <v>43846</v>
      </c>
      <c r="O41" s="7" t="s">
        <v>65</v>
      </c>
      <c r="P41" s="231" t="s">
        <v>276</v>
      </c>
      <c r="Q41" s="209" t="s">
        <v>167</v>
      </c>
      <c r="R41" s="210">
        <v>43846</v>
      </c>
      <c r="S41" s="105" t="s">
        <v>65</v>
      </c>
      <c r="T41" s="209"/>
      <c r="U41" s="213" t="s">
        <v>68</v>
      </c>
      <c r="V41" s="213">
        <v>0.25</v>
      </c>
      <c r="W41" s="209"/>
      <c r="X41" s="209"/>
      <c r="Y41" s="209"/>
      <c r="Z41" s="209"/>
      <c r="AA41" s="209"/>
      <c r="AB41" s="209" t="s">
        <v>74</v>
      </c>
      <c r="AC41" s="210">
        <v>44152</v>
      </c>
      <c r="AD41" s="210">
        <v>44152</v>
      </c>
      <c r="AE41" s="214"/>
      <c r="AF41" s="209"/>
      <c r="AG41" s="209"/>
      <c r="AH41" s="209"/>
      <c r="AI41" s="209" t="s">
        <v>62</v>
      </c>
      <c r="AJ41" s="209"/>
      <c r="AK41" s="209" t="s">
        <v>426</v>
      </c>
      <c r="AL41" s="207"/>
      <c r="AM41" s="209"/>
      <c r="AN41" s="209"/>
      <c r="AO41" s="209"/>
      <c r="AP41" s="209"/>
      <c r="AQ41" s="207">
        <v>44286</v>
      </c>
      <c r="AR41" s="209" t="s">
        <v>64</v>
      </c>
      <c r="AS41" s="209" t="s">
        <v>65</v>
      </c>
      <c r="AT41" s="209"/>
      <c r="AU41" s="209"/>
      <c r="AV41" s="209"/>
      <c r="AW41" s="209"/>
      <c r="AX41" s="209" t="s">
        <v>427</v>
      </c>
      <c r="AY41" s="209" t="s">
        <v>428</v>
      </c>
      <c r="AZ41" s="209" t="s">
        <v>67</v>
      </c>
      <c r="BA41" s="210">
        <v>45712</v>
      </c>
      <c r="BB41" s="209" t="s">
        <v>68</v>
      </c>
      <c r="BC41" s="209"/>
      <c r="BD41" s="7" t="s">
        <v>429</v>
      </c>
      <c r="BE41" s="7" t="s">
        <v>430</v>
      </c>
      <c r="BF41" s="7" t="s">
        <v>431</v>
      </c>
      <c r="BG41" s="7" t="s">
        <v>432</v>
      </c>
      <c r="BH41" s="209"/>
      <c r="BI41" s="209"/>
      <c r="BJ41" s="209"/>
      <c r="BK41" s="209"/>
      <c r="BL41" s="209"/>
      <c r="BM41" s="209"/>
    </row>
    <row r="42" spans="1:65" x14ac:dyDescent="0.2">
      <c r="B42" s="209" t="s">
        <v>433</v>
      </c>
      <c r="C42" s="209" t="s">
        <v>423</v>
      </c>
      <c r="D42" s="209" t="s">
        <v>409</v>
      </c>
      <c r="E42" s="209"/>
      <c r="F42" s="209" t="s">
        <v>328</v>
      </c>
      <c r="G42" s="209" t="s">
        <v>424</v>
      </c>
      <c r="H42" s="211" t="s">
        <v>71</v>
      </c>
      <c r="I42" s="209" t="s">
        <v>150</v>
      </c>
      <c r="J42" s="210">
        <v>44734</v>
      </c>
      <c r="K42" s="105" t="s">
        <v>65</v>
      </c>
      <c r="L42" s="209"/>
      <c r="M42" s="209"/>
      <c r="N42" s="209"/>
      <c r="O42" s="209"/>
      <c r="P42" s="211"/>
      <c r="Q42" s="209"/>
      <c r="R42" s="209"/>
      <c r="S42" s="233"/>
      <c r="T42" s="209"/>
      <c r="U42" s="213"/>
      <c r="V42" s="213"/>
      <c r="W42" s="209"/>
      <c r="X42" s="209"/>
      <c r="Y42" s="209"/>
      <c r="Z42" s="209"/>
      <c r="AA42" s="209"/>
      <c r="AB42" s="209" t="s">
        <v>91</v>
      </c>
      <c r="AC42" s="210">
        <v>46568</v>
      </c>
      <c r="AD42" s="210">
        <v>46568</v>
      </c>
      <c r="AE42" s="214"/>
      <c r="AF42" s="209"/>
      <c r="AG42" s="209"/>
      <c r="AH42" s="209"/>
      <c r="AI42" s="209" t="s">
        <v>62</v>
      </c>
      <c r="AJ42" s="209"/>
      <c r="AK42" s="209"/>
      <c r="AL42" s="207">
        <v>300000</v>
      </c>
      <c r="AM42" s="209" t="s">
        <v>64</v>
      </c>
      <c r="AN42" s="7" t="s">
        <v>65</v>
      </c>
      <c r="AO42" s="209"/>
      <c r="AP42" s="209"/>
      <c r="AQ42" s="207">
        <v>300000</v>
      </c>
      <c r="AR42" s="209" t="s">
        <v>64</v>
      </c>
      <c r="AS42" s="7" t="s">
        <v>65</v>
      </c>
      <c r="AT42" s="209"/>
      <c r="AU42" s="209"/>
      <c r="AV42" s="209"/>
      <c r="AW42" s="209"/>
      <c r="AX42" s="209" t="s">
        <v>434</v>
      </c>
      <c r="AY42" s="209"/>
      <c r="AZ42" s="209" t="s">
        <v>68</v>
      </c>
      <c r="BA42" s="210">
        <v>45712</v>
      </c>
      <c r="BB42" s="209" t="s">
        <v>67</v>
      </c>
      <c r="BC42" s="209"/>
      <c r="BD42" s="7" t="s">
        <v>435</v>
      </c>
      <c r="BE42" s="209"/>
      <c r="BF42" s="209"/>
      <c r="BG42" s="209"/>
      <c r="BH42" s="209"/>
      <c r="BI42" s="209"/>
      <c r="BJ42" s="209"/>
      <c r="BK42" s="209"/>
      <c r="BL42" s="209"/>
      <c r="BM42" s="209"/>
    </row>
    <row r="43" spans="1:65" ht="16" thickBot="1" x14ac:dyDescent="0.25">
      <c r="B43" s="209" t="s">
        <v>436</v>
      </c>
      <c r="C43" s="209" t="s">
        <v>437</v>
      </c>
      <c r="D43" s="209" t="s">
        <v>438</v>
      </c>
      <c r="E43" s="209"/>
      <c r="F43" s="209" t="s">
        <v>439</v>
      </c>
      <c r="G43" s="209" t="s">
        <v>440</v>
      </c>
      <c r="H43" s="211" t="s">
        <v>144</v>
      </c>
      <c r="I43" s="209" t="s">
        <v>150</v>
      </c>
      <c r="J43" s="210">
        <v>43237</v>
      </c>
      <c r="K43" s="105" t="s">
        <v>65</v>
      </c>
      <c r="L43" s="266" t="s">
        <v>249</v>
      </c>
      <c r="M43" s="209" t="s">
        <v>73</v>
      </c>
      <c r="N43" s="210">
        <v>43563</v>
      </c>
      <c r="O43" s="7" t="s">
        <v>65</v>
      </c>
      <c r="P43" s="231" t="s">
        <v>136</v>
      </c>
      <c r="Q43" s="209" t="s">
        <v>167</v>
      </c>
      <c r="R43" s="210">
        <v>43563</v>
      </c>
      <c r="S43" s="105" t="s">
        <v>65</v>
      </c>
      <c r="T43" s="209"/>
      <c r="U43" s="213" t="s">
        <v>68</v>
      </c>
      <c r="V43" s="213">
        <v>0.5</v>
      </c>
      <c r="W43" s="209"/>
      <c r="X43" s="209"/>
      <c r="Y43" s="209"/>
      <c r="Z43" s="209"/>
      <c r="AA43" s="209" t="s">
        <v>441</v>
      </c>
      <c r="AB43" s="209"/>
      <c r="AC43" s="209"/>
      <c r="AD43" s="209"/>
      <c r="AE43" s="214"/>
      <c r="AF43" s="209"/>
      <c r="AG43" s="209"/>
      <c r="AH43" s="209"/>
      <c r="AI43" s="209" t="s">
        <v>75</v>
      </c>
      <c r="AJ43" s="209"/>
      <c r="AK43" s="209"/>
      <c r="AL43" s="207"/>
      <c r="AM43" s="209"/>
      <c r="AN43" s="209"/>
      <c r="AO43" s="209"/>
      <c r="AP43" s="209"/>
      <c r="AQ43" s="207"/>
      <c r="AR43" s="209"/>
      <c r="AS43" s="209"/>
      <c r="AT43" s="209"/>
      <c r="AU43" s="209"/>
      <c r="AV43" s="209"/>
      <c r="AW43" s="209"/>
      <c r="AX43" s="209" t="s">
        <v>442</v>
      </c>
      <c r="AY43" s="209"/>
      <c r="AZ43" s="209" t="s">
        <v>68</v>
      </c>
      <c r="BA43" s="210">
        <v>45712</v>
      </c>
      <c r="BB43" s="209" t="s">
        <v>67</v>
      </c>
      <c r="BC43" s="209"/>
      <c r="BD43" s="7" t="s">
        <v>443</v>
      </c>
      <c r="BE43" s="209"/>
      <c r="BF43" s="209"/>
      <c r="BG43" s="209"/>
      <c r="BH43" s="209"/>
      <c r="BI43" s="209"/>
      <c r="BJ43" s="209"/>
      <c r="BK43" s="209"/>
      <c r="BL43" s="209"/>
      <c r="BM43" s="209"/>
    </row>
    <row r="44" spans="1:65" s="140" customFormat="1" x14ac:dyDescent="0.2">
      <c r="A44" s="144"/>
      <c r="D44" s="199" t="s">
        <v>444</v>
      </c>
      <c r="F44" s="199" t="s">
        <v>445</v>
      </c>
      <c r="G44" s="199" t="s">
        <v>446</v>
      </c>
      <c r="H44" s="201" t="s">
        <v>144</v>
      </c>
      <c r="I44" s="199" t="s">
        <v>61</v>
      </c>
      <c r="J44" s="208">
        <v>43665</v>
      </c>
      <c r="K44" s="270" t="s">
        <v>65</v>
      </c>
      <c r="L44" s="199" t="s">
        <v>447</v>
      </c>
      <c r="M44" s="199" t="s">
        <v>73</v>
      </c>
      <c r="N44" s="208">
        <v>43665</v>
      </c>
      <c r="O44" s="50" t="s">
        <v>65</v>
      </c>
      <c r="P44" s="145"/>
      <c r="S44" s="168"/>
      <c r="AE44" s="155"/>
      <c r="AF44" s="148">
        <v>43891</v>
      </c>
      <c r="AG44" s="148">
        <v>43891</v>
      </c>
      <c r="AI44" s="199" t="s">
        <v>75</v>
      </c>
      <c r="AK44" s="199" t="s">
        <v>448</v>
      </c>
      <c r="AL44" s="149"/>
      <c r="AQ44" s="149">
        <f>28213+43839</f>
        <v>72052</v>
      </c>
      <c r="AR44" s="140" t="s">
        <v>449</v>
      </c>
      <c r="AS44" s="50" t="s">
        <v>65</v>
      </c>
      <c r="AX44" s="140" t="s">
        <v>450</v>
      </c>
      <c r="BD44" s="140" t="s">
        <v>451</v>
      </c>
      <c r="BE44" s="140" t="s">
        <v>452</v>
      </c>
    </row>
    <row r="45" spans="1:65" x14ac:dyDescent="0.2">
      <c r="A45" s="141"/>
      <c r="D45" s="209" t="s">
        <v>453</v>
      </c>
      <c r="F45" s="209" t="s">
        <v>454</v>
      </c>
      <c r="G45" s="209" t="s">
        <v>455</v>
      </c>
      <c r="H45" s="211" t="s">
        <v>144</v>
      </c>
      <c r="I45" s="209" t="s">
        <v>61</v>
      </c>
      <c r="J45" s="210"/>
      <c r="K45" s="261"/>
      <c r="L45" s="209"/>
      <c r="M45" s="209"/>
      <c r="N45" s="210"/>
      <c r="O45" s="7"/>
      <c r="U45" s="138"/>
      <c r="AE45" s="160">
        <v>2020</v>
      </c>
      <c r="AF45" s="163">
        <v>43831</v>
      </c>
      <c r="AG45" s="163">
        <v>43831</v>
      </c>
      <c r="AI45" s="209" t="s">
        <v>62</v>
      </c>
      <c r="AK45" s="209" t="s">
        <v>456</v>
      </c>
      <c r="AQ45" s="161">
        <v>37239</v>
      </c>
      <c r="AR45" s="138" t="s">
        <v>64</v>
      </c>
      <c r="AS45" s="209" t="s">
        <v>65</v>
      </c>
      <c r="BD45" s="138" t="s">
        <v>457</v>
      </c>
      <c r="BE45" s="138" t="s">
        <v>458</v>
      </c>
      <c r="BF45" s="138" t="s">
        <v>459</v>
      </c>
    </row>
    <row r="46" spans="1:65" s="143" customFormat="1" ht="16" thickBot="1" x14ac:dyDescent="0.25">
      <c r="A46" s="142"/>
      <c r="D46" s="220" t="s">
        <v>453</v>
      </c>
      <c r="F46" s="220" t="s">
        <v>454</v>
      </c>
      <c r="G46" s="220" t="s">
        <v>455</v>
      </c>
      <c r="H46" s="222" t="s">
        <v>71</v>
      </c>
      <c r="I46" s="220" t="s">
        <v>124</v>
      </c>
      <c r="J46" s="221">
        <v>44865</v>
      </c>
      <c r="K46" s="181" t="s">
        <v>65</v>
      </c>
      <c r="L46" s="143" t="s">
        <v>460</v>
      </c>
      <c r="M46" s="143" t="s">
        <v>73</v>
      </c>
      <c r="N46" s="164">
        <v>45444</v>
      </c>
      <c r="O46" s="51" t="s">
        <v>65</v>
      </c>
      <c r="P46" s="222" t="s">
        <v>461</v>
      </c>
      <c r="Q46" s="220" t="s">
        <v>462</v>
      </c>
      <c r="R46" s="164">
        <v>45947</v>
      </c>
      <c r="S46" s="106" t="s">
        <v>65</v>
      </c>
      <c r="AE46" s="157" t="s">
        <v>463</v>
      </c>
      <c r="AF46" s="164">
        <v>45809</v>
      </c>
      <c r="AG46" s="164">
        <v>45809</v>
      </c>
      <c r="AI46" s="143" t="s">
        <v>116</v>
      </c>
      <c r="AK46" s="220" t="s">
        <v>464</v>
      </c>
      <c r="AL46" s="153">
        <v>100000</v>
      </c>
      <c r="AM46" s="143" t="s">
        <v>64</v>
      </c>
      <c r="AN46" s="51" t="s">
        <v>65</v>
      </c>
      <c r="AQ46" s="153"/>
      <c r="AX46" s="143" t="s">
        <v>465</v>
      </c>
      <c r="BD46" s="143" t="s">
        <v>466</v>
      </c>
      <c r="BE46" s="143" t="s">
        <v>467</v>
      </c>
      <c r="BF46" s="143" t="s">
        <v>468</v>
      </c>
      <c r="BG46" s="143" t="s">
        <v>469</v>
      </c>
    </row>
    <row r="47" spans="1:65" x14ac:dyDescent="0.2">
      <c r="A47" s="141"/>
      <c r="B47" s="209" t="s">
        <v>470</v>
      </c>
      <c r="C47" s="209" t="s">
        <v>471</v>
      </c>
      <c r="D47" s="209" t="s">
        <v>472</v>
      </c>
      <c r="E47" s="209"/>
      <c r="F47" s="209" t="s">
        <v>58</v>
      </c>
      <c r="G47" s="209" t="s">
        <v>473</v>
      </c>
      <c r="H47" s="211" t="s">
        <v>144</v>
      </c>
      <c r="I47" s="209" t="s">
        <v>61</v>
      </c>
      <c r="J47" s="210">
        <v>41655</v>
      </c>
      <c r="K47" s="261" t="s">
        <v>65</v>
      </c>
      <c r="N47" s="163"/>
      <c r="O47" s="7"/>
      <c r="P47" s="211"/>
      <c r="Q47" s="209"/>
      <c r="R47" s="163"/>
      <c r="S47" s="105"/>
      <c r="U47" s="138"/>
      <c r="AE47" s="160">
        <v>2015</v>
      </c>
      <c r="AF47" s="163">
        <v>42005</v>
      </c>
      <c r="AG47" s="163">
        <v>42005</v>
      </c>
      <c r="AI47" s="138" t="s">
        <v>62</v>
      </c>
      <c r="AK47" s="209" t="s">
        <v>474</v>
      </c>
      <c r="AN47" s="7"/>
      <c r="AQ47" s="245">
        <v>18427</v>
      </c>
      <c r="AR47" s="138" t="s">
        <v>64</v>
      </c>
      <c r="AS47" s="209" t="s">
        <v>65</v>
      </c>
    </row>
    <row r="48" spans="1:65" x14ac:dyDescent="0.2">
      <c r="B48" s="209" t="s">
        <v>470</v>
      </c>
      <c r="C48" s="209" t="s">
        <v>471</v>
      </c>
      <c r="D48" s="209" t="s">
        <v>472</v>
      </c>
      <c r="E48" s="209"/>
      <c r="F48" s="209" t="s">
        <v>58</v>
      </c>
      <c r="G48" s="209" t="s">
        <v>473</v>
      </c>
      <c r="H48" s="211" t="s">
        <v>71</v>
      </c>
      <c r="I48" s="209" t="s">
        <v>61</v>
      </c>
      <c r="J48" s="210">
        <v>43129</v>
      </c>
      <c r="K48" s="105" t="s">
        <v>65</v>
      </c>
      <c r="L48" s="209"/>
      <c r="M48" s="209"/>
      <c r="N48" s="209"/>
      <c r="O48" s="209"/>
      <c r="P48" s="211"/>
      <c r="Q48" s="209"/>
      <c r="R48" s="209"/>
      <c r="S48" s="233"/>
      <c r="T48" s="209"/>
      <c r="U48" s="213"/>
      <c r="V48" s="213"/>
      <c r="W48" s="209"/>
      <c r="X48" s="209"/>
      <c r="Y48" s="209"/>
      <c r="Z48" s="209"/>
      <c r="AA48" s="209"/>
      <c r="AB48" s="209" t="s">
        <v>74</v>
      </c>
      <c r="AC48" s="210">
        <v>43592</v>
      </c>
      <c r="AD48" s="210">
        <v>43592</v>
      </c>
      <c r="AE48" s="214">
        <v>2019</v>
      </c>
      <c r="AF48" s="209"/>
      <c r="AG48" s="209"/>
      <c r="AH48" s="209"/>
      <c r="AI48" s="209" t="s">
        <v>116</v>
      </c>
      <c r="AJ48" s="209"/>
      <c r="AK48" s="209" t="s">
        <v>475</v>
      </c>
      <c r="AL48" s="207"/>
      <c r="AM48" s="209"/>
      <c r="AN48" s="209"/>
      <c r="AO48" s="209"/>
      <c r="AP48" s="209"/>
      <c r="AQ48" s="245">
        <v>2650</v>
      </c>
      <c r="AR48" s="138" t="s">
        <v>64</v>
      </c>
      <c r="AS48" s="209" t="s">
        <v>65</v>
      </c>
      <c r="AT48" s="209"/>
      <c r="AU48" s="209"/>
      <c r="AV48" s="209"/>
      <c r="AW48" s="209"/>
      <c r="AX48" s="209" t="s">
        <v>476</v>
      </c>
      <c r="AY48" s="209"/>
      <c r="AZ48" s="209" t="s">
        <v>68</v>
      </c>
      <c r="BA48" s="210">
        <v>45713</v>
      </c>
      <c r="BB48" s="209" t="s">
        <v>68</v>
      </c>
      <c r="BC48" s="209"/>
      <c r="BD48" s="7" t="s">
        <v>477</v>
      </c>
      <c r="BE48" s="7" t="s">
        <v>478</v>
      </c>
      <c r="BF48" s="209"/>
      <c r="BG48" s="209"/>
      <c r="BH48" s="209"/>
      <c r="BI48" s="209"/>
      <c r="BJ48" s="209"/>
      <c r="BK48" s="209"/>
      <c r="BL48" s="209"/>
      <c r="BM48" s="209"/>
    </row>
    <row r="49" spans="1:66" x14ac:dyDescent="0.2">
      <c r="A49" s="141"/>
      <c r="B49" s="209" t="s">
        <v>479</v>
      </c>
      <c r="C49" s="209" t="s">
        <v>471</v>
      </c>
      <c r="D49" s="209" t="s">
        <v>472</v>
      </c>
      <c r="E49" s="209"/>
      <c r="F49" s="209" t="s">
        <v>58</v>
      </c>
      <c r="G49" s="209" t="s">
        <v>473</v>
      </c>
      <c r="H49" s="211" t="s">
        <v>71</v>
      </c>
      <c r="I49" s="209" t="s">
        <v>61</v>
      </c>
      <c r="J49" s="210">
        <v>43881</v>
      </c>
      <c r="K49" s="105" t="s">
        <v>65</v>
      </c>
      <c r="L49" s="209"/>
      <c r="M49" s="209"/>
      <c r="N49" s="209"/>
      <c r="O49" s="209"/>
      <c r="P49" s="211"/>
      <c r="Q49" s="209"/>
      <c r="R49" s="209"/>
      <c r="S49" s="233"/>
      <c r="T49" s="209"/>
      <c r="U49" s="213"/>
      <c r="V49" s="213"/>
      <c r="W49" s="209"/>
      <c r="X49" s="209"/>
      <c r="Y49" s="209"/>
      <c r="Z49" s="209"/>
      <c r="AA49" s="209"/>
      <c r="AB49" s="209" t="s">
        <v>74</v>
      </c>
      <c r="AC49" s="210">
        <v>44444</v>
      </c>
      <c r="AD49" s="210">
        <v>44444</v>
      </c>
      <c r="AE49" s="214"/>
      <c r="AF49" s="209"/>
      <c r="AG49" s="209"/>
      <c r="AH49" s="209"/>
      <c r="AI49" s="209" t="s">
        <v>116</v>
      </c>
      <c r="AJ49" s="209"/>
      <c r="AK49" s="209" t="s">
        <v>480</v>
      </c>
      <c r="AL49" s="207"/>
      <c r="AM49" s="209"/>
      <c r="AN49" s="209"/>
      <c r="AO49" s="209"/>
      <c r="AP49" s="209"/>
      <c r="AQ49" s="245">
        <v>73662.5</v>
      </c>
      <c r="AR49" s="209" t="s">
        <v>481</v>
      </c>
      <c r="AS49" s="209" t="s">
        <v>65</v>
      </c>
      <c r="AT49" s="209"/>
      <c r="AU49" s="209"/>
      <c r="AV49" s="209"/>
      <c r="AW49" s="209"/>
      <c r="AX49" s="209" t="s">
        <v>482</v>
      </c>
      <c r="AY49" s="209" t="s">
        <v>88</v>
      </c>
      <c r="AZ49" s="209" t="s">
        <v>89</v>
      </c>
      <c r="BA49" s="210">
        <v>45713</v>
      </c>
      <c r="BB49" s="209" t="s">
        <v>68</v>
      </c>
      <c r="BC49" s="209"/>
      <c r="BD49" s="7" t="s">
        <v>483</v>
      </c>
      <c r="BE49" s="7" t="s">
        <v>484</v>
      </c>
      <c r="BF49" s="7" t="s">
        <v>485</v>
      </c>
      <c r="BG49" s="209" t="s">
        <v>486</v>
      </c>
      <c r="BH49" s="209"/>
      <c r="BI49" s="209"/>
      <c r="BJ49" s="209"/>
      <c r="BK49" s="209"/>
      <c r="BL49" s="209"/>
      <c r="BM49" s="209"/>
    </row>
    <row r="50" spans="1:66" x14ac:dyDescent="0.2">
      <c r="D50" s="209" t="s">
        <v>472</v>
      </c>
      <c r="E50" s="209"/>
      <c r="F50" s="209" t="s">
        <v>58</v>
      </c>
      <c r="G50" s="209" t="s">
        <v>487</v>
      </c>
      <c r="H50" s="211" t="s">
        <v>144</v>
      </c>
      <c r="I50" s="209" t="s">
        <v>61</v>
      </c>
      <c r="U50" s="138"/>
      <c r="AE50" s="160">
        <v>2020</v>
      </c>
      <c r="AF50" s="163">
        <v>43831</v>
      </c>
      <c r="AG50" s="163">
        <v>43831</v>
      </c>
      <c r="AI50" s="209" t="s">
        <v>116</v>
      </c>
      <c r="AK50" s="209" t="s">
        <v>488</v>
      </c>
      <c r="AQ50" s="207">
        <v>4760</v>
      </c>
      <c r="AR50" s="209" t="s">
        <v>481</v>
      </c>
      <c r="AS50" s="209" t="s">
        <v>65</v>
      </c>
      <c r="AX50" s="138" t="s">
        <v>489</v>
      </c>
      <c r="BD50" s="138" t="s">
        <v>490</v>
      </c>
    </row>
    <row r="51" spans="1:66" x14ac:dyDescent="0.2">
      <c r="A51" s="141"/>
      <c r="D51" s="209" t="s">
        <v>472</v>
      </c>
      <c r="E51" s="209"/>
      <c r="F51" s="209" t="s">
        <v>58</v>
      </c>
      <c r="G51" s="209" t="s">
        <v>487</v>
      </c>
      <c r="H51" s="211" t="s">
        <v>71</v>
      </c>
      <c r="I51" s="209" t="s">
        <v>61</v>
      </c>
      <c r="J51" s="163">
        <v>44308</v>
      </c>
      <c r="K51" s="105" t="s">
        <v>65</v>
      </c>
      <c r="L51" s="209" t="s">
        <v>249</v>
      </c>
      <c r="M51" s="209" t="s">
        <v>73</v>
      </c>
      <c r="O51" s="7" t="s">
        <v>65</v>
      </c>
      <c r="U51" s="138" t="s">
        <v>68</v>
      </c>
      <c r="V51" s="138">
        <v>0.5</v>
      </c>
      <c r="AF51" s="163">
        <v>45260</v>
      </c>
      <c r="AG51" s="163">
        <v>45261</v>
      </c>
      <c r="AI51" s="209" t="s">
        <v>116</v>
      </c>
      <c r="AK51" s="209" t="s">
        <v>491</v>
      </c>
      <c r="AX51" s="138" t="s">
        <v>492</v>
      </c>
      <c r="BD51" s="138" t="s">
        <v>493</v>
      </c>
      <c r="BE51" s="169" t="s">
        <v>494</v>
      </c>
    </row>
    <row r="52" spans="1:66" x14ac:dyDescent="0.2">
      <c r="D52" s="209" t="s">
        <v>472</v>
      </c>
      <c r="F52" s="209" t="s">
        <v>58</v>
      </c>
      <c r="G52" s="209" t="s">
        <v>495</v>
      </c>
      <c r="H52" s="211" t="s">
        <v>144</v>
      </c>
      <c r="I52" s="209" t="s">
        <v>61</v>
      </c>
      <c r="J52" s="163">
        <v>44308</v>
      </c>
      <c r="K52" s="105" t="s">
        <v>65</v>
      </c>
      <c r="L52" s="209" t="s">
        <v>249</v>
      </c>
      <c r="M52" s="209" t="s">
        <v>496</v>
      </c>
      <c r="O52" s="7" t="s">
        <v>65</v>
      </c>
      <c r="U52" s="138" t="s">
        <v>68</v>
      </c>
      <c r="V52" s="138">
        <v>0.5</v>
      </c>
      <c r="AI52" s="209" t="s">
        <v>116</v>
      </c>
      <c r="AK52" s="209" t="s">
        <v>491</v>
      </c>
      <c r="AR52" s="209" t="s">
        <v>481</v>
      </c>
      <c r="AS52" s="209" t="s">
        <v>65</v>
      </c>
      <c r="AX52" s="138" t="s">
        <v>497</v>
      </c>
      <c r="BD52" s="138" t="s">
        <v>493</v>
      </c>
      <c r="BE52" s="138" t="s">
        <v>498</v>
      </c>
      <c r="BF52" s="169" t="s">
        <v>499</v>
      </c>
    </row>
    <row r="53" spans="1:66" x14ac:dyDescent="0.2">
      <c r="A53" s="141"/>
      <c r="D53" s="209" t="s">
        <v>472</v>
      </c>
      <c r="E53" s="209"/>
      <c r="F53" s="209" t="s">
        <v>58</v>
      </c>
      <c r="G53" s="209" t="s">
        <v>500</v>
      </c>
      <c r="H53" s="211" t="s">
        <v>144</v>
      </c>
      <c r="I53" s="209" t="s">
        <v>61</v>
      </c>
      <c r="U53" s="138"/>
      <c r="AE53" s="160">
        <v>2018</v>
      </c>
      <c r="AF53" s="163">
        <v>43101</v>
      </c>
      <c r="AG53" s="163">
        <v>43102</v>
      </c>
      <c r="AI53" s="209" t="s">
        <v>116</v>
      </c>
      <c r="AK53" s="209" t="s">
        <v>501</v>
      </c>
      <c r="AQ53" s="161">
        <v>83195</v>
      </c>
      <c r="AR53" s="209" t="s">
        <v>481</v>
      </c>
      <c r="AS53" s="209" t="s">
        <v>65</v>
      </c>
      <c r="BD53" s="138" t="s">
        <v>493</v>
      </c>
    </row>
    <row r="54" spans="1:66" x14ac:dyDescent="0.2">
      <c r="A54" s="141"/>
      <c r="D54" s="209" t="s">
        <v>472</v>
      </c>
      <c r="E54" s="209"/>
      <c r="F54" s="209" t="s">
        <v>58</v>
      </c>
      <c r="G54" s="209" t="s">
        <v>502</v>
      </c>
      <c r="H54" s="211" t="s">
        <v>144</v>
      </c>
      <c r="I54" s="209" t="s">
        <v>61</v>
      </c>
      <c r="L54" s="209" t="s">
        <v>503</v>
      </c>
      <c r="M54" s="209" t="s">
        <v>496</v>
      </c>
      <c r="N54" s="163">
        <v>44076</v>
      </c>
      <c r="O54" s="7" t="s">
        <v>65</v>
      </c>
      <c r="U54" s="138"/>
      <c r="AE54" s="214">
        <v>2016</v>
      </c>
      <c r="AF54" s="210">
        <v>42370</v>
      </c>
      <c r="AG54" s="163">
        <v>42370</v>
      </c>
      <c r="AI54" s="209" t="s">
        <v>116</v>
      </c>
      <c r="AK54" s="138" t="s">
        <v>504</v>
      </c>
      <c r="AQ54" s="161">
        <v>62577.5</v>
      </c>
      <c r="AR54" s="209" t="s">
        <v>481</v>
      </c>
      <c r="AS54" s="209" t="s">
        <v>65</v>
      </c>
      <c r="AX54" s="138" t="s">
        <v>505</v>
      </c>
      <c r="BD54" s="138" t="s">
        <v>493</v>
      </c>
    </row>
    <row r="55" spans="1:66" x14ac:dyDescent="0.2">
      <c r="A55" s="141"/>
      <c r="D55" s="209" t="s">
        <v>472</v>
      </c>
      <c r="E55" s="209"/>
      <c r="F55" s="209" t="s">
        <v>328</v>
      </c>
      <c r="G55" s="209" t="s">
        <v>506</v>
      </c>
      <c r="H55" s="211" t="s">
        <v>144</v>
      </c>
      <c r="I55" s="209" t="s">
        <v>61</v>
      </c>
      <c r="L55" s="209"/>
      <c r="M55" s="209"/>
      <c r="N55" s="163"/>
      <c r="O55" s="7"/>
      <c r="U55" s="138"/>
      <c r="AE55" s="214">
        <v>2019</v>
      </c>
      <c r="AF55" s="210">
        <v>43617</v>
      </c>
      <c r="AI55" s="209" t="s">
        <v>116</v>
      </c>
      <c r="AK55" s="138" t="s">
        <v>507</v>
      </c>
      <c r="AQ55" s="161">
        <v>10739</v>
      </c>
      <c r="AR55" s="138" t="s">
        <v>64</v>
      </c>
      <c r="AS55" s="209" t="s">
        <v>65</v>
      </c>
    </row>
    <row r="56" spans="1:66" s="143" customFormat="1" ht="16" thickBot="1" x14ac:dyDescent="0.25">
      <c r="A56" s="142" t="s">
        <v>508</v>
      </c>
      <c r="B56" s="220"/>
      <c r="C56" s="220"/>
      <c r="D56" s="220" t="s">
        <v>472</v>
      </c>
      <c r="E56" s="220"/>
      <c r="F56" s="220" t="s">
        <v>328</v>
      </c>
      <c r="G56" s="220" t="s">
        <v>506</v>
      </c>
      <c r="H56" s="222" t="s">
        <v>71</v>
      </c>
      <c r="I56" s="220" t="s">
        <v>124</v>
      </c>
      <c r="J56" s="221">
        <v>44764</v>
      </c>
      <c r="K56" s="106" t="s">
        <v>65</v>
      </c>
      <c r="L56" s="220" t="s">
        <v>509</v>
      </c>
      <c r="M56" s="220" t="s">
        <v>73</v>
      </c>
      <c r="N56" s="221">
        <v>44764</v>
      </c>
      <c r="O56" s="51" t="s">
        <v>65</v>
      </c>
      <c r="P56" s="222"/>
      <c r="Q56" s="220"/>
      <c r="R56" s="220"/>
      <c r="S56" s="223"/>
      <c r="T56" s="220"/>
      <c r="U56" s="225"/>
      <c r="V56" s="225"/>
      <c r="W56" s="220"/>
      <c r="X56" s="220"/>
      <c r="Y56" s="220"/>
      <c r="Z56" s="95">
        <v>45078</v>
      </c>
      <c r="AA56" s="220"/>
      <c r="AB56" s="220" t="s">
        <v>74</v>
      </c>
      <c r="AC56" s="221">
        <v>45381</v>
      </c>
      <c r="AD56" s="221"/>
      <c r="AE56" s="226"/>
      <c r="AF56" s="221">
        <v>46539</v>
      </c>
      <c r="AG56" s="220"/>
      <c r="AH56" s="220"/>
      <c r="AI56" s="220" t="s">
        <v>116</v>
      </c>
      <c r="AJ56" s="220"/>
      <c r="AK56" s="220" t="s">
        <v>510</v>
      </c>
      <c r="AL56" s="246">
        <v>300000</v>
      </c>
      <c r="AM56" s="220" t="s">
        <v>64</v>
      </c>
      <c r="AN56" s="51" t="s">
        <v>65</v>
      </c>
      <c r="AO56" s="220"/>
      <c r="AP56" s="220"/>
      <c r="AQ56" s="227"/>
      <c r="AR56" s="220"/>
      <c r="AS56" s="220"/>
      <c r="AT56" s="220"/>
      <c r="AU56" s="220"/>
      <c r="AV56" s="220"/>
      <c r="AW56" s="220"/>
      <c r="AX56" s="220" t="s">
        <v>511</v>
      </c>
      <c r="AY56" s="220"/>
      <c r="AZ56" s="220"/>
      <c r="BA56" s="221"/>
      <c r="BB56" s="220"/>
      <c r="BC56" s="220"/>
      <c r="BD56" s="143" t="s">
        <v>493</v>
      </c>
      <c r="BE56" s="51" t="s">
        <v>512</v>
      </c>
      <c r="BF56" s="51" t="s">
        <v>513</v>
      </c>
      <c r="BG56" s="220" t="s">
        <v>514</v>
      </c>
      <c r="BH56" s="220"/>
      <c r="BI56" s="220"/>
      <c r="BJ56" s="220"/>
      <c r="BK56" s="220"/>
      <c r="BL56" s="220"/>
      <c r="BM56" s="220"/>
    </row>
    <row r="57" spans="1:66" s="140" customFormat="1" x14ac:dyDescent="0.2">
      <c r="A57" s="144"/>
      <c r="D57" s="199" t="s">
        <v>472</v>
      </c>
      <c r="F57" s="199" t="s">
        <v>367</v>
      </c>
      <c r="G57" s="199" t="s">
        <v>515</v>
      </c>
      <c r="H57" s="201" t="s">
        <v>144</v>
      </c>
      <c r="I57" s="199" t="s">
        <v>150</v>
      </c>
      <c r="J57" s="148">
        <v>44907</v>
      </c>
      <c r="K57" s="107" t="s">
        <v>65</v>
      </c>
      <c r="L57" s="199" t="s">
        <v>516</v>
      </c>
      <c r="M57" s="199" t="s">
        <v>73</v>
      </c>
      <c r="O57" s="50" t="s">
        <v>65</v>
      </c>
      <c r="P57" s="145"/>
      <c r="S57" s="168"/>
      <c r="AE57" s="155"/>
      <c r="AI57" s="199" t="s">
        <v>116</v>
      </c>
      <c r="AK57" s="199" t="s">
        <v>517</v>
      </c>
      <c r="AL57" s="149"/>
      <c r="AQ57" s="149"/>
      <c r="BD57" s="140" t="s">
        <v>493</v>
      </c>
      <c r="BE57" s="140" t="s">
        <v>518</v>
      </c>
      <c r="BF57" s="199" t="s">
        <v>519</v>
      </c>
    </row>
    <row r="58" spans="1:66" x14ac:dyDescent="0.2">
      <c r="A58" s="141"/>
      <c r="B58" s="209"/>
      <c r="C58" s="209"/>
      <c r="D58" s="209" t="s">
        <v>472</v>
      </c>
      <c r="E58" s="209"/>
      <c r="F58" s="209" t="s">
        <v>163</v>
      </c>
      <c r="G58" s="209" t="s">
        <v>520</v>
      </c>
      <c r="H58" s="211" t="s">
        <v>144</v>
      </c>
      <c r="I58" s="209" t="s">
        <v>61</v>
      </c>
      <c r="J58" s="210">
        <v>44179</v>
      </c>
      <c r="K58" s="105" t="s">
        <v>65</v>
      </c>
      <c r="L58" s="209" t="s">
        <v>136</v>
      </c>
      <c r="M58" s="209" t="s">
        <v>73</v>
      </c>
      <c r="N58" s="209"/>
      <c r="O58" s="7" t="s">
        <v>65</v>
      </c>
      <c r="P58" s="211"/>
      <c r="Q58" s="209"/>
      <c r="R58" s="209"/>
      <c r="S58" s="233"/>
      <c r="T58" s="209"/>
      <c r="U58" s="213"/>
      <c r="V58" s="213"/>
      <c r="W58" s="209"/>
      <c r="X58" s="209"/>
      <c r="Y58" s="210"/>
      <c r="Z58" s="23"/>
      <c r="AA58" s="209"/>
      <c r="AB58" s="209"/>
      <c r="AC58" s="210"/>
      <c r="AD58" s="210"/>
      <c r="AE58" s="214" t="s">
        <v>521</v>
      </c>
      <c r="AF58" s="210">
        <v>44530</v>
      </c>
      <c r="AG58" s="209"/>
      <c r="AH58" s="209"/>
      <c r="AI58" s="209" t="s">
        <v>116</v>
      </c>
      <c r="AJ58" s="209"/>
      <c r="AK58" s="209" t="s">
        <v>522</v>
      </c>
      <c r="AL58" s="207"/>
      <c r="AM58" s="209"/>
      <c r="AN58" s="209"/>
      <c r="AO58" s="209"/>
      <c r="AP58" s="209"/>
      <c r="AQ58" s="161">
        <v>50444</v>
      </c>
      <c r="AR58" s="138" t="s">
        <v>64</v>
      </c>
      <c r="AS58" s="209" t="s">
        <v>65</v>
      </c>
      <c r="AT58" s="209"/>
      <c r="AU58" s="209"/>
      <c r="AV58" s="209"/>
      <c r="AW58" s="209"/>
      <c r="AX58" s="209" t="s">
        <v>523</v>
      </c>
      <c r="AY58" s="209"/>
      <c r="AZ58" s="209"/>
      <c r="BA58" s="210"/>
      <c r="BB58" s="209"/>
      <c r="BC58" s="209"/>
      <c r="BD58" s="138" t="s">
        <v>493</v>
      </c>
      <c r="BE58" s="7" t="s">
        <v>524</v>
      </c>
      <c r="BF58" s="7" t="s">
        <v>525</v>
      </c>
      <c r="BG58" s="138" t="s">
        <v>526</v>
      </c>
      <c r="BH58" s="209"/>
      <c r="BI58" s="209"/>
      <c r="BJ58" s="209"/>
      <c r="BK58" s="209"/>
      <c r="BL58" s="209"/>
      <c r="BM58" s="209"/>
    </row>
    <row r="59" spans="1:66" s="143" customFormat="1" ht="16" thickBot="1" x14ac:dyDescent="0.25">
      <c r="A59" s="142" t="s">
        <v>527</v>
      </c>
      <c r="B59" s="220"/>
      <c r="C59" s="220"/>
      <c r="D59" s="220" t="s">
        <v>472</v>
      </c>
      <c r="E59" s="220"/>
      <c r="F59" s="220" t="s">
        <v>163</v>
      </c>
      <c r="G59" s="220" t="s">
        <v>520</v>
      </c>
      <c r="H59" s="222" t="s">
        <v>71</v>
      </c>
      <c r="I59" s="220" t="s">
        <v>124</v>
      </c>
      <c r="J59" s="221">
        <v>44764</v>
      </c>
      <c r="K59" s="106" t="s">
        <v>65</v>
      </c>
      <c r="L59" s="220" t="s">
        <v>165</v>
      </c>
      <c r="M59" s="220" t="s">
        <v>73</v>
      </c>
      <c r="N59" s="220"/>
      <c r="O59" s="51" t="s">
        <v>65</v>
      </c>
      <c r="P59" s="222"/>
      <c r="Q59" s="220"/>
      <c r="R59" s="220"/>
      <c r="S59" s="223"/>
      <c r="T59" s="220"/>
      <c r="U59" s="225"/>
      <c r="V59" s="225"/>
      <c r="W59" s="220"/>
      <c r="X59" s="220"/>
      <c r="Y59" s="221">
        <v>45597</v>
      </c>
      <c r="Z59" s="95">
        <v>45296</v>
      </c>
      <c r="AA59" s="220"/>
      <c r="AB59" s="220" t="s">
        <v>74</v>
      </c>
      <c r="AC59" s="221"/>
      <c r="AD59" s="221"/>
      <c r="AE59" s="226" t="s">
        <v>528</v>
      </c>
      <c r="AF59" s="221">
        <v>46023</v>
      </c>
      <c r="AG59" s="220"/>
      <c r="AH59" s="220"/>
      <c r="AI59" s="220" t="s">
        <v>116</v>
      </c>
      <c r="AJ59" s="220"/>
      <c r="AK59" s="143" t="s">
        <v>529</v>
      </c>
      <c r="AL59" s="227"/>
      <c r="AM59" s="220"/>
      <c r="AN59" s="220"/>
      <c r="AO59" s="220"/>
      <c r="AP59" s="220"/>
      <c r="AQ59" s="227"/>
      <c r="AR59" s="220"/>
      <c r="AS59" s="220"/>
      <c r="AT59" s="220"/>
      <c r="AU59" s="220"/>
      <c r="AV59" s="220"/>
      <c r="AW59" s="220"/>
      <c r="AX59" s="220"/>
      <c r="AY59" s="220"/>
      <c r="AZ59" s="220"/>
      <c r="BA59" s="221"/>
      <c r="BB59" s="220"/>
      <c r="BC59" s="220"/>
      <c r="BD59" s="143" t="s">
        <v>493</v>
      </c>
      <c r="BE59" s="51" t="s">
        <v>524</v>
      </c>
      <c r="BF59" s="51" t="s">
        <v>525</v>
      </c>
      <c r="BG59" s="143" t="s">
        <v>526</v>
      </c>
      <c r="BH59" s="220"/>
      <c r="BI59" s="220"/>
      <c r="BJ59" s="220"/>
      <c r="BK59" s="220"/>
      <c r="BL59" s="220"/>
      <c r="BM59" s="220"/>
    </row>
    <row r="60" spans="1:66" s="166" customFormat="1" x14ac:dyDescent="0.2">
      <c r="A60" s="165" t="s">
        <v>530</v>
      </c>
      <c r="B60" s="209" t="s">
        <v>531</v>
      </c>
      <c r="C60" s="209" t="s">
        <v>532</v>
      </c>
      <c r="D60" s="209" t="s">
        <v>533</v>
      </c>
      <c r="E60" s="209"/>
      <c r="F60" s="209" t="s">
        <v>142</v>
      </c>
      <c r="G60" s="209" t="s">
        <v>534</v>
      </c>
      <c r="H60" s="211" t="s">
        <v>60</v>
      </c>
      <c r="I60" s="209" t="s">
        <v>61</v>
      </c>
      <c r="J60" s="209"/>
      <c r="K60" s="233"/>
      <c r="L60" s="209"/>
      <c r="M60" s="209"/>
      <c r="N60" s="209"/>
      <c r="O60" s="209"/>
      <c r="P60" s="211"/>
      <c r="Q60" s="209"/>
      <c r="R60" s="209"/>
      <c r="S60" s="233"/>
      <c r="T60" s="209"/>
      <c r="U60" s="213"/>
      <c r="V60" s="213"/>
      <c r="W60" s="209"/>
      <c r="X60" s="209"/>
      <c r="Y60" s="209"/>
      <c r="Z60" s="209"/>
      <c r="AA60" s="209"/>
      <c r="AB60" s="209"/>
      <c r="AC60" s="209"/>
      <c r="AD60" s="209"/>
      <c r="AE60" s="214">
        <v>2013</v>
      </c>
      <c r="AF60" s="210">
        <v>41275</v>
      </c>
      <c r="AG60" s="209"/>
      <c r="AH60" s="209"/>
      <c r="AI60" s="209" t="s">
        <v>116</v>
      </c>
      <c r="AJ60" s="209"/>
      <c r="AK60" s="209" t="s">
        <v>535</v>
      </c>
      <c r="AL60" s="207"/>
      <c r="AM60" s="209"/>
      <c r="AN60" s="209"/>
      <c r="AO60" s="209"/>
      <c r="AP60" s="209"/>
      <c r="AQ60" s="207">
        <v>40710</v>
      </c>
      <c r="AR60" s="138" t="s">
        <v>64</v>
      </c>
      <c r="AS60" s="209" t="s">
        <v>65</v>
      </c>
      <c r="AT60" s="209"/>
      <c r="AU60" s="209"/>
      <c r="AV60" s="209"/>
      <c r="AW60" s="209"/>
      <c r="AX60" s="209" t="s">
        <v>536</v>
      </c>
      <c r="AY60" s="209"/>
      <c r="AZ60" s="209" t="s">
        <v>68</v>
      </c>
      <c r="BA60" s="210">
        <v>45713</v>
      </c>
      <c r="BB60" s="209" t="s">
        <v>68</v>
      </c>
      <c r="BC60" s="209"/>
      <c r="BD60" s="7" t="s">
        <v>537</v>
      </c>
      <c r="BE60" s="209" t="s">
        <v>538</v>
      </c>
      <c r="BF60" s="209" t="s">
        <v>538</v>
      </c>
      <c r="BG60" s="209"/>
      <c r="BH60" s="209"/>
      <c r="BI60" s="209"/>
      <c r="BJ60" s="209"/>
      <c r="BK60" s="209"/>
      <c r="BL60" s="209"/>
      <c r="BM60" s="209"/>
      <c r="BN60" s="138"/>
    </row>
    <row r="61" spans="1:66" s="166" customFormat="1" ht="16.25" customHeight="1" thickBot="1" x14ac:dyDescent="0.25">
      <c r="B61" s="209" t="s">
        <v>539</v>
      </c>
      <c r="C61" s="209" t="s">
        <v>532</v>
      </c>
      <c r="D61" s="209" t="s">
        <v>533</v>
      </c>
      <c r="E61" s="209"/>
      <c r="F61" s="209" t="s">
        <v>142</v>
      </c>
      <c r="G61" s="209" t="s">
        <v>534</v>
      </c>
      <c r="H61" s="211" t="s">
        <v>71</v>
      </c>
      <c r="I61" s="209" t="s">
        <v>124</v>
      </c>
      <c r="J61" s="210">
        <v>44907</v>
      </c>
      <c r="K61" s="105" t="s">
        <v>65</v>
      </c>
      <c r="L61" s="209" t="s">
        <v>540</v>
      </c>
      <c r="M61" s="209" t="s">
        <v>151</v>
      </c>
      <c r="N61" s="210">
        <v>44907</v>
      </c>
      <c r="O61" s="7" t="s">
        <v>65</v>
      </c>
      <c r="P61" s="211" t="s">
        <v>541</v>
      </c>
      <c r="Q61" s="209" t="s">
        <v>152</v>
      </c>
      <c r="R61" s="210">
        <v>45254</v>
      </c>
      <c r="S61" s="105" t="s">
        <v>65</v>
      </c>
      <c r="T61" s="209"/>
      <c r="U61" s="213"/>
      <c r="V61" s="213"/>
      <c r="W61" s="209"/>
      <c r="X61" s="209"/>
      <c r="Y61" s="209"/>
      <c r="Z61" s="209"/>
      <c r="AA61" s="209"/>
      <c r="AB61" s="209" t="s">
        <v>287</v>
      </c>
      <c r="AC61" s="210">
        <v>45747</v>
      </c>
      <c r="AD61" s="210">
        <v>45747</v>
      </c>
      <c r="AE61" s="214"/>
      <c r="AF61" s="209"/>
      <c r="AG61" s="209"/>
      <c r="AH61" s="209"/>
      <c r="AI61" s="209" t="s">
        <v>116</v>
      </c>
      <c r="AJ61" s="209"/>
      <c r="AK61" s="209" t="s">
        <v>542</v>
      </c>
      <c r="AL61" s="207">
        <v>100000</v>
      </c>
      <c r="AM61" s="209" t="s">
        <v>64</v>
      </c>
      <c r="AN61" s="7" t="s">
        <v>65</v>
      </c>
      <c r="AO61" s="209"/>
      <c r="AP61" s="209"/>
      <c r="AQ61" s="207">
        <v>100000</v>
      </c>
      <c r="AR61" s="209" t="s">
        <v>64</v>
      </c>
      <c r="AS61" s="7" t="s">
        <v>65</v>
      </c>
      <c r="AT61" s="209"/>
      <c r="AU61" s="209"/>
      <c r="AV61" s="209"/>
      <c r="AW61" s="209"/>
      <c r="AX61" s="209" t="s">
        <v>543</v>
      </c>
      <c r="AY61" s="209" t="s">
        <v>428</v>
      </c>
      <c r="AZ61" s="209" t="s">
        <v>67</v>
      </c>
      <c r="BA61" s="210">
        <v>45713</v>
      </c>
      <c r="BB61" s="209" t="s">
        <v>67</v>
      </c>
      <c r="BC61" s="209"/>
      <c r="BD61" s="7" t="s">
        <v>544</v>
      </c>
      <c r="BE61" s="7" t="s">
        <v>545</v>
      </c>
      <c r="BF61" s="7" t="s">
        <v>546</v>
      </c>
      <c r="BG61" s="7" t="s">
        <v>547</v>
      </c>
      <c r="BH61" s="7" t="s">
        <v>548</v>
      </c>
      <c r="BI61" s="7" t="s">
        <v>544</v>
      </c>
      <c r="BJ61" s="7" t="s">
        <v>549</v>
      </c>
      <c r="BK61" s="7" t="s">
        <v>538</v>
      </c>
      <c r="BL61" s="7" t="s">
        <v>550</v>
      </c>
      <c r="BM61" s="7" t="s">
        <v>551</v>
      </c>
      <c r="BN61" s="138" t="s">
        <v>538</v>
      </c>
    </row>
    <row r="62" spans="1:66" s="140" customFormat="1" x14ac:dyDescent="0.2">
      <c r="A62" s="144"/>
      <c r="B62" s="199" t="s">
        <v>552</v>
      </c>
      <c r="C62" s="199" t="s">
        <v>553</v>
      </c>
      <c r="D62" s="199" t="s">
        <v>554</v>
      </c>
      <c r="E62" s="199"/>
      <c r="F62" s="199" t="s">
        <v>555</v>
      </c>
      <c r="G62" s="199" t="s">
        <v>556</v>
      </c>
      <c r="H62" s="201" t="s">
        <v>144</v>
      </c>
      <c r="I62" s="199" t="s">
        <v>61</v>
      </c>
      <c r="J62" s="208">
        <v>43727</v>
      </c>
      <c r="K62" s="107" t="s">
        <v>65</v>
      </c>
      <c r="L62" s="199"/>
      <c r="M62" s="199"/>
      <c r="N62" s="199"/>
      <c r="O62" s="199"/>
      <c r="P62" s="201"/>
      <c r="Q62" s="199"/>
      <c r="R62" s="199"/>
      <c r="S62" s="203"/>
      <c r="T62" s="199"/>
      <c r="U62" s="205"/>
      <c r="V62" s="205"/>
      <c r="W62" s="199"/>
      <c r="X62" s="199"/>
      <c r="Y62" s="199"/>
      <c r="Z62" s="199"/>
      <c r="AA62" s="199"/>
      <c r="AB62" s="199" t="s">
        <v>74</v>
      </c>
      <c r="AC62" s="208">
        <v>43885</v>
      </c>
      <c r="AD62" s="208">
        <v>43885</v>
      </c>
      <c r="AE62" s="229"/>
      <c r="AF62" s="199"/>
      <c r="AG62" s="199"/>
      <c r="AH62" s="199"/>
      <c r="AI62" s="199" t="s">
        <v>75</v>
      </c>
      <c r="AJ62" s="199"/>
      <c r="AK62" s="199" t="s">
        <v>557</v>
      </c>
      <c r="AL62" s="230"/>
      <c r="AM62" s="199"/>
      <c r="AN62" s="199"/>
      <c r="AO62" s="199"/>
      <c r="AP62" s="199"/>
      <c r="AQ62" s="230">
        <v>26699</v>
      </c>
      <c r="AR62" s="199" t="s">
        <v>64</v>
      </c>
      <c r="AS62" s="199" t="s">
        <v>65</v>
      </c>
      <c r="AT62" s="199"/>
      <c r="AU62" s="199"/>
      <c r="AV62" s="199"/>
      <c r="AW62" s="199"/>
      <c r="AX62" s="199" t="s">
        <v>558</v>
      </c>
      <c r="AY62" s="199" t="s">
        <v>559</v>
      </c>
      <c r="AZ62" s="199" t="s">
        <v>67</v>
      </c>
      <c r="BA62" s="208">
        <v>45713</v>
      </c>
      <c r="BB62" s="199" t="s">
        <v>68</v>
      </c>
      <c r="BC62" s="199"/>
      <c r="BD62" s="50" t="s">
        <v>560</v>
      </c>
      <c r="BE62" s="50" t="s">
        <v>561</v>
      </c>
      <c r="BF62" s="50" t="s">
        <v>562</v>
      </c>
      <c r="BG62" s="199"/>
      <c r="BH62" s="199"/>
      <c r="BI62" s="199"/>
      <c r="BJ62" s="199"/>
      <c r="BK62" s="199"/>
      <c r="BL62" s="199"/>
      <c r="BM62" s="199"/>
    </row>
    <row r="63" spans="1:66" s="154" customFormat="1" ht="16" thickBot="1" x14ac:dyDescent="0.25">
      <c r="A63" s="150"/>
      <c r="B63" s="220" t="s">
        <v>563</v>
      </c>
      <c r="C63" s="220" t="s">
        <v>553</v>
      </c>
      <c r="D63" s="220" t="s">
        <v>554</v>
      </c>
      <c r="E63" s="220"/>
      <c r="F63" s="220" t="s">
        <v>555</v>
      </c>
      <c r="G63" s="220" t="s">
        <v>556</v>
      </c>
      <c r="H63" s="222" t="s">
        <v>71</v>
      </c>
      <c r="I63" s="220" t="s">
        <v>150</v>
      </c>
      <c r="J63" s="221">
        <v>45244</v>
      </c>
      <c r="K63" s="106" t="s">
        <v>65</v>
      </c>
      <c r="L63" s="220"/>
      <c r="M63" s="220"/>
      <c r="N63" s="220"/>
      <c r="O63" s="220"/>
      <c r="P63" s="222"/>
      <c r="Q63" s="220"/>
      <c r="R63" s="220"/>
      <c r="S63" s="223"/>
      <c r="T63" s="220"/>
      <c r="U63" s="225"/>
      <c r="V63" s="225"/>
      <c r="W63" s="220"/>
      <c r="X63" s="220"/>
      <c r="Y63" s="220"/>
      <c r="Z63" s="220"/>
      <c r="AA63" s="220"/>
      <c r="AB63" s="220" t="s">
        <v>91</v>
      </c>
      <c r="AC63" s="221">
        <v>46203</v>
      </c>
      <c r="AD63" s="221">
        <v>46203</v>
      </c>
      <c r="AE63" s="226">
        <v>2026</v>
      </c>
      <c r="AF63" s="221">
        <v>46203</v>
      </c>
      <c r="AG63" s="221">
        <v>46203</v>
      </c>
      <c r="AH63" s="220"/>
      <c r="AI63" s="220" t="s">
        <v>116</v>
      </c>
      <c r="AJ63" s="220"/>
      <c r="AK63" s="220" t="s">
        <v>564</v>
      </c>
      <c r="AL63" s="227">
        <v>150000</v>
      </c>
      <c r="AM63" s="220" t="s">
        <v>64</v>
      </c>
      <c r="AN63" s="51" t="s">
        <v>65</v>
      </c>
      <c r="AO63" s="220"/>
      <c r="AP63" s="220"/>
      <c r="AQ63" s="227"/>
      <c r="AR63" s="220"/>
      <c r="AS63" s="220"/>
      <c r="AT63" s="220"/>
      <c r="AU63" s="220"/>
      <c r="AV63" s="220"/>
      <c r="AW63" s="220"/>
      <c r="AX63" s="220" t="s">
        <v>565</v>
      </c>
      <c r="AY63" s="220" t="s">
        <v>559</v>
      </c>
      <c r="AZ63" s="220" t="s">
        <v>67</v>
      </c>
      <c r="BA63" s="221">
        <v>45713</v>
      </c>
      <c r="BB63" s="220" t="s">
        <v>67</v>
      </c>
      <c r="BC63" s="220"/>
      <c r="BD63" s="51" t="s">
        <v>566</v>
      </c>
      <c r="BE63" s="51" t="s">
        <v>567</v>
      </c>
      <c r="BF63" s="51" t="s">
        <v>568</v>
      </c>
      <c r="BG63" s="51" t="s">
        <v>569</v>
      </c>
      <c r="BH63" s="220" t="s">
        <v>570</v>
      </c>
      <c r="BI63" s="220" t="s">
        <v>566</v>
      </c>
      <c r="BJ63" s="220" t="s">
        <v>571</v>
      </c>
      <c r="BK63" s="220"/>
      <c r="BL63" s="220"/>
      <c r="BM63" s="220"/>
      <c r="BN63" s="143"/>
    </row>
    <row r="64" spans="1:66" x14ac:dyDescent="0.2">
      <c r="B64" s="209" t="s">
        <v>572</v>
      </c>
      <c r="C64" s="209" t="s">
        <v>573</v>
      </c>
      <c r="D64" s="209" t="s">
        <v>574</v>
      </c>
      <c r="E64" s="209"/>
      <c r="F64" s="209" t="s">
        <v>439</v>
      </c>
      <c r="G64" s="209" t="s">
        <v>575</v>
      </c>
      <c r="H64" s="211" t="s">
        <v>144</v>
      </c>
      <c r="I64" s="209" t="s">
        <v>61</v>
      </c>
      <c r="J64" s="210">
        <v>44298</v>
      </c>
      <c r="K64" s="105" t="s">
        <v>65</v>
      </c>
      <c r="L64" s="209" t="s">
        <v>115</v>
      </c>
      <c r="M64" s="209" t="s">
        <v>73</v>
      </c>
      <c r="N64" s="210">
        <v>44298</v>
      </c>
      <c r="O64" s="7" t="s">
        <v>65</v>
      </c>
      <c r="P64" s="231" t="s">
        <v>576</v>
      </c>
      <c r="Q64" s="209" t="s">
        <v>167</v>
      </c>
      <c r="R64" s="210">
        <v>45583</v>
      </c>
      <c r="S64" s="105" t="s">
        <v>65</v>
      </c>
      <c r="T64" s="209"/>
      <c r="U64" s="213" t="s">
        <v>68</v>
      </c>
      <c r="V64" s="213">
        <v>0.25</v>
      </c>
      <c r="W64" s="209" t="s">
        <v>577</v>
      </c>
      <c r="X64" s="209" t="s">
        <v>91</v>
      </c>
      <c r="Y64" s="210">
        <v>44377</v>
      </c>
      <c r="Z64" s="210">
        <v>44377</v>
      </c>
      <c r="AA64" s="209"/>
      <c r="AB64" s="209" t="s">
        <v>74</v>
      </c>
      <c r="AC64" s="210">
        <v>45583</v>
      </c>
      <c r="AD64" s="210">
        <v>45583</v>
      </c>
      <c r="AE64" s="214">
        <v>2023</v>
      </c>
      <c r="AF64" s="210">
        <v>45583</v>
      </c>
      <c r="AG64" s="210">
        <v>45583</v>
      </c>
      <c r="AH64" s="209"/>
      <c r="AI64" s="209" t="s">
        <v>116</v>
      </c>
      <c r="AJ64" s="209"/>
      <c r="AK64" s="209" t="s">
        <v>578</v>
      </c>
      <c r="AL64" s="207"/>
      <c r="AM64" s="209"/>
      <c r="AN64" s="209"/>
      <c r="AO64" s="209"/>
      <c r="AP64" s="209"/>
      <c r="AQ64" s="207"/>
      <c r="AR64" s="209"/>
      <c r="AS64" s="209"/>
      <c r="AT64" s="209"/>
      <c r="AU64" s="209"/>
      <c r="AV64" s="209">
        <v>400</v>
      </c>
      <c r="AW64" s="209"/>
      <c r="AX64" s="209" t="s">
        <v>579</v>
      </c>
      <c r="AY64" s="209" t="s">
        <v>428</v>
      </c>
      <c r="AZ64" s="209" t="s">
        <v>67</v>
      </c>
      <c r="BA64" s="210">
        <v>45713</v>
      </c>
      <c r="BB64" s="209" t="s">
        <v>68</v>
      </c>
      <c r="BC64" s="7" t="s">
        <v>580</v>
      </c>
      <c r="BD64" s="7" t="s">
        <v>581</v>
      </c>
      <c r="BE64" s="7" t="s">
        <v>582</v>
      </c>
      <c r="BF64" s="7" t="s">
        <v>583</v>
      </c>
      <c r="BG64" s="7" t="s">
        <v>584</v>
      </c>
      <c r="BH64" s="209"/>
      <c r="BI64" s="209"/>
      <c r="BJ64" s="209"/>
      <c r="BK64" s="209"/>
      <c r="BL64" s="209"/>
      <c r="BM64" s="209"/>
    </row>
    <row r="65" spans="1:65" ht="16" thickBot="1" x14ac:dyDescent="0.25">
      <c r="B65" s="209" t="s">
        <v>585</v>
      </c>
      <c r="C65" s="209" t="s">
        <v>573</v>
      </c>
      <c r="D65" s="209" t="s">
        <v>574</v>
      </c>
      <c r="E65" s="209"/>
      <c r="F65" s="209" t="s">
        <v>439</v>
      </c>
      <c r="G65" s="209" t="s">
        <v>575</v>
      </c>
      <c r="H65" s="211" t="s">
        <v>71</v>
      </c>
      <c r="I65" s="209" t="s">
        <v>150</v>
      </c>
      <c r="J65" s="210">
        <v>44298</v>
      </c>
      <c r="K65" s="105" t="s">
        <v>65</v>
      </c>
      <c r="L65" s="209" t="s">
        <v>586</v>
      </c>
      <c r="M65" s="209" t="s">
        <v>73</v>
      </c>
      <c r="N65" s="210">
        <v>45583</v>
      </c>
      <c r="O65" s="7" t="s">
        <v>65</v>
      </c>
      <c r="P65" s="231" t="s">
        <v>586</v>
      </c>
      <c r="Q65" s="209" t="s">
        <v>167</v>
      </c>
      <c r="R65" s="210">
        <v>45583</v>
      </c>
      <c r="S65" s="105" t="s">
        <v>65</v>
      </c>
      <c r="T65" s="209"/>
      <c r="U65" s="213" t="s">
        <v>68</v>
      </c>
      <c r="V65" s="213">
        <v>0.25</v>
      </c>
      <c r="W65" s="209"/>
      <c r="X65" s="209"/>
      <c r="Y65" s="209"/>
      <c r="Z65" s="209"/>
      <c r="AA65" s="209"/>
      <c r="AB65" s="209"/>
      <c r="AC65" s="209"/>
      <c r="AD65" s="209"/>
      <c r="AE65" s="214"/>
      <c r="AF65" s="209"/>
      <c r="AG65" s="209"/>
      <c r="AH65" s="209"/>
      <c r="AI65" s="209" t="s">
        <v>116</v>
      </c>
      <c r="AJ65" s="209"/>
      <c r="AK65" s="209" t="s">
        <v>578</v>
      </c>
      <c r="AL65" s="207"/>
      <c r="AM65" s="209"/>
      <c r="AN65" s="209"/>
      <c r="AO65" s="209"/>
      <c r="AP65" s="209"/>
      <c r="AQ65" s="207"/>
      <c r="AR65" s="209"/>
      <c r="AS65" s="209"/>
      <c r="AT65" s="209"/>
      <c r="AU65" s="209"/>
      <c r="AV65" s="209">
        <v>2100</v>
      </c>
      <c r="AW65" s="209"/>
      <c r="AX65" s="209" t="s">
        <v>587</v>
      </c>
      <c r="AY65" s="209" t="s">
        <v>428</v>
      </c>
      <c r="AZ65" s="209" t="s">
        <v>67</v>
      </c>
      <c r="BA65" s="210">
        <v>45713</v>
      </c>
      <c r="BB65" s="209" t="s">
        <v>67</v>
      </c>
      <c r="BC65" s="209"/>
      <c r="BD65" s="209"/>
      <c r="BE65" s="209"/>
      <c r="BF65" s="209"/>
      <c r="BG65" s="209"/>
      <c r="BH65" s="209"/>
      <c r="BI65" s="209"/>
      <c r="BJ65" s="209"/>
      <c r="BK65" s="209"/>
      <c r="BL65" s="209"/>
      <c r="BM65" s="209"/>
    </row>
    <row r="66" spans="1:65" s="140" customFormat="1" x14ac:dyDescent="0.2">
      <c r="A66" s="144" t="s">
        <v>588</v>
      </c>
      <c r="B66" s="199" t="s">
        <v>589</v>
      </c>
      <c r="C66" s="199" t="s">
        <v>590</v>
      </c>
      <c r="D66" s="199" t="s">
        <v>591</v>
      </c>
      <c r="E66" s="199"/>
      <c r="F66" s="199" t="s">
        <v>328</v>
      </c>
      <c r="G66" s="199" t="s">
        <v>592</v>
      </c>
      <c r="H66" s="201" t="s">
        <v>144</v>
      </c>
      <c r="I66" s="199" t="s">
        <v>61</v>
      </c>
      <c r="J66" s="148">
        <v>43181</v>
      </c>
      <c r="K66" s="107" t="s">
        <v>65</v>
      </c>
      <c r="P66" s="145"/>
      <c r="S66" s="168"/>
      <c r="AE66" s="155">
        <v>2020</v>
      </c>
      <c r="AF66" s="148">
        <v>43831</v>
      </c>
      <c r="AG66" s="148">
        <v>43831</v>
      </c>
      <c r="AI66" s="140" t="s">
        <v>62</v>
      </c>
      <c r="AK66" s="140" t="s">
        <v>593</v>
      </c>
      <c r="AQ66" s="149">
        <v>20135</v>
      </c>
      <c r="AR66" s="140" t="s">
        <v>64</v>
      </c>
      <c r="AS66" s="199" t="s">
        <v>65</v>
      </c>
      <c r="AX66" s="199"/>
      <c r="BD66" s="140" t="s">
        <v>594</v>
      </c>
    </row>
    <row r="67" spans="1:65" s="143" customFormat="1" ht="16" thickBot="1" x14ac:dyDescent="0.25">
      <c r="A67" s="142" t="s">
        <v>588</v>
      </c>
      <c r="B67" s="220" t="s">
        <v>595</v>
      </c>
      <c r="C67" s="220" t="s">
        <v>590</v>
      </c>
      <c r="D67" s="220" t="s">
        <v>591</v>
      </c>
      <c r="E67" s="220"/>
      <c r="F67" s="220" t="s">
        <v>328</v>
      </c>
      <c r="G67" s="220" t="s">
        <v>592</v>
      </c>
      <c r="H67" s="222" t="s">
        <v>71</v>
      </c>
      <c r="I67" s="220" t="s">
        <v>124</v>
      </c>
      <c r="J67" s="221">
        <v>44980</v>
      </c>
      <c r="K67" s="106" t="s">
        <v>65</v>
      </c>
      <c r="L67" s="220" t="s">
        <v>596</v>
      </c>
      <c r="M67" s="220" t="s">
        <v>73</v>
      </c>
      <c r="N67" s="221">
        <v>44983</v>
      </c>
      <c r="O67" s="51" t="s">
        <v>65</v>
      </c>
      <c r="P67" s="222" t="s">
        <v>596</v>
      </c>
      <c r="Q67" s="220" t="s">
        <v>167</v>
      </c>
      <c r="R67" s="221">
        <v>44983</v>
      </c>
      <c r="S67" s="106" t="s">
        <v>65</v>
      </c>
      <c r="T67" s="220"/>
      <c r="U67" s="225"/>
      <c r="V67" s="225"/>
      <c r="W67" s="220"/>
      <c r="X67" s="220"/>
      <c r="Y67" s="220"/>
      <c r="Z67" s="220"/>
      <c r="AA67" s="220"/>
      <c r="AB67" s="220" t="s">
        <v>91</v>
      </c>
      <c r="AC67" s="221">
        <v>46203</v>
      </c>
      <c r="AD67" s="221">
        <v>46203</v>
      </c>
      <c r="AE67" s="226" t="s">
        <v>597</v>
      </c>
      <c r="AF67" s="221">
        <v>46203</v>
      </c>
      <c r="AG67" s="221">
        <v>46203</v>
      </c>
      <c r="AH67" s="220"/>
      <c r="AI67" s="220" t="s">
        <v>116</v>
      </c>
      <c r="AJ67" s="220"/>
      <c r="AK67" s="220" t="s">
        <v>598</v>
      </c>
      <c r="AL67" s="227">
        <v>500000</v>
      </c>
      <c r="AM67" s="220" t="s">
        <v>64</v>
      </c>
      <c r="AN67" s="51" t="s">
        <v>65</v>
      </c>
      <c r="AO67" s="220"/>
      <c r="AP67" s="220"/>
      <c r="AQ67" s="227"/>
      <c r="AR67" s="220"/>
      <c r="AS67" s="220"/>
      <c r="AT67" s="220"/>
      <c r="AU67" s="220"/>
      <c r="AV67" s="220"/>
      <c r="AW67" s="220"/>
      <c r="AX67" s="143" t="s">
        <v>599</v>
      </c>
      <c r="AY67" s="220" t="s">
        <v>190</v>
      </c>
      <c r="AZ67" s="220" t="s">
        <v>68</v>
      </c>
      <c r="BA67" s="221">
        <v>45713</v>
      </c>
      <c r="BB67" s="220" t="s">
        <v>67</v>
      </c>
      <c r="BC67" s="220"/>
      <c r="BD67" s="51" t="s">
        <v>600</v>
      </c>
      <c r="BE67" s="51" t="s">
        <v>601</v>
      </c>
      <c r="BF67" s="51" t="s">
        <v>602</v>
      </c>
      <c r="BG67" s="220"/>
      <c r="BH67" s="220"/>
      <c r="BI67" s="220"/>
      <c r="BJ67" s="220"/>
      <c r="BK67" s="220"/>
      <c r="BL67" s="220"/>
      <c r="BM67" s="220"/>
    </row>
    <row r="68" spans="1:65" s="140" customFormat="1" x14ac:dyDescent="0.2">
      <c r="A68" s="144"/>
      <c r="D68" s="140" t="s">
        <v>603</v>
      </c>
      <c r="F68" s="199" t="s">
        <v>445</v>
      </c>
      <c r="G68" s="199" t="s">
        <v>604</v>
      </c>
      <c r="H68" s="201" t="s">
        <v>144</v>
      </c>
      <c r="I68" s="199" t="s">
        <v>61</v>
      </c>
      <c r="K68" s="168"/>
      <c r="L68" s="199" t="s">
        <v>605</v>
      </c>
      <c r="M68" s="199" t="s">
        <v>73</v>
      </c>
      <c r="N68" s="148">
        <v>44075</v>
      </c>
      <c r="O68" s="50" t="s">
        <v>65</v>
      </c>
      <c r="P68" s="145"/>
      <c r="S68" s="168"/>
      <c r="AE68" s="155"/>
      <c r="AF68" s="148">
        <v>44075</v>
      </c>
      <c r="AI68" s="199" t="s">
        <v>116</v>
      </c>
      <c r="AK68" s="199" t="s">
        <v>606</v>
      </c>
      <c r="AL68" s="149"/>
      <c r="AQ68" s="149">
        <f>67243+12264</f>
        <v>79507</v>
      </c>
      <c r="AR68" s="140" t="s">
        <v>64</v>
      </c>
      <c r="AS68" s="50" t="s">
        <v>65</v>
      </c>
      <c r="BD68" s="50" t="s">
        <v>607</v>
      </c>
      <c r="BE68" s="140" t="s">
        <v>608</v>
      </c>
    </row>
    <row r="69" spans="1:65" s="143" customFormat="1" ht="16" thickBot="1" x14ac:dyDescent="0.25">
      <c r="A69" s="142"/>
      <c r="D69" s="143" t="s">
        <v>603</v>
      </c>
      <c r="F69" s="220" t="s">
        <v>445</v>
      </c>
      <c r="G69" s="220" t="s">
        <v>604</v>
      </c>
      <c r="H69" s="222" t="s">
        <v>71</v>
      </c>
      <c r="I69" s="220" t="s">
        <v>61</v>
      </c>
      <c r="K69" s="162"/>
      <c r="P69" s="156"/>
      <c r="S69" s="162"/>
      <c r="AE69" s="157"/>
      <c r="AF69" s="164">
        <v>44583</v>
      </c>
      <c r="AI69" s="220" t="s">
        <v>116</v>
      </c>
      <c r="AK69" s="220" t="s">
        <v>609</v>
      </c>
      <c r="AL69" s="153">
        <f>600*365</f>
        <v>219000</v>
      </c>
      <c r="AM69" s="143" t="s">
        <v>64</v>
      </c>
      <c r="AN69" s="51" t="s">
        <v>65</v>
      </c>
      <c r="AQ69" s="153"/>
      <c r="AX69" s="143" t="s">
        <v>610</v>
      </c>
      <c r="BD69" s="51" t="s">
        <v>607</v>
      </c>
      <c r="BE69" s="143" t="s">
        <v>608</v>
      </c>
      <c r="BF69" s="143" t="s">
        <v>611</v>
      </c>
    </row>
    <row r="70" spans="1:65" s="171" customFormat="1" ht="16" thickBot="1" x14ac:dyDescent="0.25">
      <c r="A70" s="170" t="s">
        <v>612</v>
      </c>
      <c r="B70" s="247" t="s">
        <v>613</v>
      </c>
      <c r="C70" s="247" t="s">
        <v>614</v>
      </c>
      <c r="D70" s="247" t="s">
        <v>615</v>
      </c>
      <c r="E70" s="247"/>
      <c r="F70" s="247" t="s">
        <v>616</v>
      </c>
      <c r="G70" s="247" t="s">
        <v>617</v>
      </c>
      <c r="H70" s="249" t="s">
        <v>220</v>
      </c>
      <c r="I70" s="247" t="s">
        <v>196</v>
      </c>
      <c r="J70" s="248">
        <v>43572</v>
      </c>
      <c r="K70" s="123" t="s">
        <v>65</v>
      </c>
      <c r="L70" s="247"/>
      <c r="M70" s="247"/>
      <c r="N70" s="247"/>
      <c r="O70" s="247"/>
      <c r="P70" s="249"/>
      <c r="Q70" s="247"/>
      <c r="R70" s="247"/>
      <c r="S70" s="250"/>
      <c r="T70" s="247"/>
      <c r="U70" s="251"/>
      <c r="V70" s="251"/>
      <c r="W70" s="247"/>
      <c r="X70" s="247"/>
      <c r="Y70" s="247"/>
      <c r="Z70" s="247"/>
      <c r="AA70" s="247"/>
      <c r="AB70" s="247"/>
      <c r="AC70" s="247"/>
      <c r="AD70" s="247"/>
      <c r="AE70" s="252" t="s">
        <v>618</v>
      </c>
      <c r="AF70" s="247"/>
      <c r="AG70" s="247"/>
      <c r="AH70" s="248">
        <v>44661</v>
      </c>
      <c r="AI70" s="247" t="s">
        <v>619</v>
      </c>
      <c r="AJ70" s="247"/>
      <c r="AK70" s="247" t="s">
        <v>620</v>
      </c>
      <c r="AL70" s="253"/>
      <c r="AM70" s="247"/>
      <c r="AN70" s="247"/>
      <c r="AO70" s="247"/>
      <c r="AP70" s="247"/>
      <c r="AQ70" s="253"/>
      <c r="AR70" s="247"/>
      <c r="AS70" s="247"/>
      <c r="AT70" s="247"/>
      <c r="AU70" s="247"/>
      <c r="AV70" s="247"/>
      <c r="AW70" s="247"/>
      <c r="AX70" s="247" t="s">
        <v>621</v>
      </c>
      <c r="AY70" s="247"/>
      <c r="AZ70" s="247" t="s">
        <v>68</v>
      </c>
      <c r="BA70" s="248">
        <v>45713</v>
      </c>
      <c r="BB70" s="247" t="s">
        <v>68</v>
      </c>
      <c r="BC70" s="247"/>
      <c r="BD70" s="122" t="s">
        <v>622</v>
      </c>
      <c r="BE70" s="122" t="s">
        <v>623</v>
      </c>
      <c r="BF70" s="122" t="s">
        <v>624</v>
      </c>
      <c r="BG70" s="122" t="s">
        <v>625</v>
      </c>
      <c r="BH70" s="247"/>
      <c r="BI70" s="247"/>
      <c r="BJ70" s="247"/>
      <c r="BK70" s="247"/>
      <c r="BL70" s="247"/>
      <c r="BM70" s="247"/>
    </row>
    <row r="71" spans="1:65" s="140" customFormat="1" x14ac:dyDescent="0.2">
      <c r="A71" s="144"/>
      <c r="D71" s="199" t="s">
        <v>626</v>
      </c>
      <c r="F71" s="199" t="s">
        <v>58</v>
      </c>
      <c r="G71" s="199" t="s">
        <v>627</v>
      </c>
      <c r="H71" s="201" t="s">
        <v>144</v>
      </c>
      <c r="I71" s="199" t="s">
        <v>61</v>
      </c>
      <c r="K71" s="168"/>
      <c r="P71" s="145"/>
      <c r="S71" s="168"/>
      <c r="U71" s="145"/>
      <c r="AE71" s="155">
        <v>2020</v>
      </c>
      <c r="AF71" s="148">
        <v>43831</v>
      </c>
      <c r="AI71" s="199" t="s">
        <v>62</v>
      </c>
      <c r="AK71" s="199" t="s">
        <v>628</v>
      </c>
      <c r="AL71" s="149"/>
      <c r="AQ71" s="149">
        <v>9653</v>
      </c>
      <c r="AR71" s="140" t="s">
        <v>64</v>
      </c>
      <c r="AS71" s="199" t="s">
        <v>65</v>
      </c>
      <c r="BD71" s="140" t="s">
        <v>629</v>
      </c>
    </row>
    <row r="72" spans="1:65" s="143" customFormat="1" ht="16" thickBot="1" x14ac:dyDescent="0.25">
      <c r="A72" s="142"/>
      <c r="D72" s="220" t="s">
        <v>626</v>
      </c>
      <c r="F72" s="220" t="s">
        <v>58</v>
      </c>
      <c r="G72" s="220" t="s">
        <v>627</v>
      </c>
      <c r="H72" s="222" t="s">
        <v>71</v>
      </c>
      <c r="I72" s="143" t="s">
        <v>61</v>
      </c>
      <c r="J72" s="164">
        <v>45007</v>
      </c>
      <c r="K72" s="106" t="s">
        <v>65</v>
      </c>
      <c r="L72" s="220" t="s">
        <v>630</v>
      </c>
      <c r="M72" s="143" t="s">
        <v>73</v>
      </c>
      <c r="P72" s="156"/>
      <c r="S72" s="162"/>
      <c r="AE72" s="157" t="s">
        <v>631</v>
      </c>
      <c r="AF72" s="164">
        <v>45536</v>
      </c>
      <c r="AG72" s="164">
        <v>45536</v>
      </c>
      <c r="AI72" s="220" t="s">
        <v>116</v>
      </c>
      <c r="AK72" s="143" t="s">
        <v>632</v>
      </c>
      <c r="AL72" s="153"/>
      <c r="AQ72" s="153"/>
      <c r="BD72" s="143" t="s">
        <v>633</v>
      </c>
    </row>
    <row r="73" spans="1:65" x14ac:dyDescent="0.2">
      <c r="B73" s="209" t="s">
        <v>634</v>
      </c>
      <c r="C73" s="209" t="s">
        <v>635</v>
      </c>
      <c r="D73" s="209" t="s">
        <v>626</v>
      </c>
      <c r="E73" s="209"/>
      <c r="F73" s="209" t="s">
        <v>142</v>
      </c>
      <c r="G73" s="209" t="s">
        <v>636</v>
      </c>
      <c r="H73" s="211" t="s">
        <v>71</v>
      </c>
      <c r="I73" s="209" t="s">
        <v>61</v>
      </c>
      <c r="J73" s="210">
        <v>44391</v>
      </c>
      <c r="K73" s="105" t="s">
        <v>65</v>
      </c>
      <c r="L73" s="209" t="s">
        <v>136</v>
      </c>
      <c r="M73" s="209" t="s">
        <v>151</v>
      </c>
      <c r="N73" s="210">
        <v>44383</v>
      </c>
      <c r="O73" s="7" t="s">
        <v>65</v>
      </c>
      <c r="P73" s="211" t="s">
        <v>136</v>
      </c>
      <c r="Q73" s="209" t="s">
        <v>152</v>
      </c>
      <c r="R73" s="210">
        <v>44383</v>
      </c>
      <c r="S73" s="105" t="s">
        <v>65</v>
      </c>
      <c r="T73" s="209"/>
      <c r="U73" s="213"/>
      <c r="V73" s="213"/>
      <c r="W73" s="209"/>
      <c r="X73" s="209"/>
      <c r="Y73" s="209"/>
      <c r="Z73" s="209"/>
      <c r="AA73" s="209"/>
      <c r="AB73" s="209" t="s">
        <v>74</v>
      </c>
      <c r="AC73" s="210">
        <v>45176</v>
      </c>
      <c r="AD73" s="210">
        <v>45176</v>
      </c>
      <c r="AE73" s="214"/>
      <c r="AF73" s="209"/>
      <c r="AG73" s="209"/>
      <c r="AH73" s="209"/>
      <c r="AI73" s="209" t="s">
        <v>116</v>
      </c>
      <c r="AJ73" s="209"/>
      <c r="AK73" s="209" t="s">
        <v>637</v>
      </c>
      <c r="AL73" s="207"/>
      <c r="AM73" s="209"/>
      <c r="AN73" s="209"/>
      <c r="AO73" s="209"/>
      <c r="AP73" s="209"/>
      <c r="AQ73" s="207"/>
      <c r="AR73" s="209"/>
      <c r="AS73" s="209"/>
      <c r="AT73" s="209"/>
      <c r="AU73" s="209"/>
      <c r="AV73" s="209"/>
      <c r="AW73" s="209"/>
      <c r="AX73" s="209" t="s">
        <v>638</v>
      </c>
      <c r="AY73" s="209" t="s">
        <v>88</v>
      </c>
      <c r="AZ73" s="209" t="s">
        <v>89</v>
      </c>
      <c r="BA73" s="210">
        <v>45709</v>
      </c>
      <c r="BB73" s="209" t="s">
        <v>68</v>
      </c>
      <c r="BC73" s="209"/>
      <c r="BD73" s="7" t="s">
        <v>639</v>
      </c>
      <c r="BE73" s="7" t="s">
        <v>640</v>
      </c>
      <c r="BF73" s="209"/>
      <c r="BG73" s="209"/>
      <c r="BH73" s="209"/>
      <c r="BI73" s="209"/>
      <c r="BJ73" s="209"/>
      <c r="BK73" s="209"/>
      <c r="BL73" s="209"/>
      <c r="BM73" s="209"/>
    </row>
    <row r="74" spans="1:65" ht="16" thickBot="1" x14ac:dyDescent="0.25">
      <c r="B74" s="209" t="s">
        <v>641</v>
      </c>
      <c r="C74" s="209" t="s">
        <v>635</v>
      </c>
      <c r="D74" s="209" t="s">
        <v>626</v>
      </c>
      <c r="E74" s="209"/>
      <c r="F74" s="209" t="s">
        <v>142</v>
      </c>
      <c r="G74" s="209" t="s">
        <v>636</v>
      </c>
      <c r="H74" s="211" t="s">
        <v>144</v>
      </c>
      <c r="I74" s="209" t="s">
        <v>642</v>
      </c>
      <c r="J74" s="210">
        <v>45622</v>
      </c>
      <c r="K74" s="105" t="s">
        <v>65</v>
      </c>
      <c r="L74" s="209" t="s">
        <v>249</v>
      </c>
      <c r="M74" s="209" t="s">
        <v>151</v>
      </c>
      <c r="N74" s="210">
        <v>45622</v>
      </c>
      <c r="O74" s="7" t="s">
        <v>65</v>
      </c>
      <c r="P74" s="211" t="s">
        <v>249</v>
      </c>
      <c r="Q74" s="209" t="s">
        <v>152</v>
      </c>
      <c r="R74" s="210">
        <v>45622</v>
      </c>
      <c r="S74" s="105" t="s">
        <v>65</v>
      </c>
      <c r="T74" s="209"/>
      <c r="U74" s="213"/>
      <c r="V74" s="213"/>
      <c r="W74" s="209"/>
      <c r="X74" s="209"/>
      <c r="Y74" s="209"/>
      <c r="Z74" s="209"/>
      <c r="AA74" s="209"/>
      <c r="AB74" s="209"/>
      <c r="AC74" s="209"/>
      <c r="AD74" s="209"/>
      <c r="AE74" s="214"/>
      <c r="AF74" s="209"/>
      <c r="AG74" s="209"/>
      <c r="AH74" s="209"/>
      <c r="AI74" s="209" t="s">
        <v>116</v>
      </c>
      <c r="AJ74" s="209"/>
      <c r="AK74" s="209"/>
      <c r="AL74" s="207"/>
      <c r="AM74" s="209"/>
      <c r="AN74" s="209"/>
      <c r="AO74" s="209"/>
      <c r="AP74" s="209"/>
      <c r="AQ74" s="207"/>
      <c r="AR74" s="209"/>
      <c r="AS74" s="209"/>
      <c r="AT74" s="209"/>
      <c r="AU74" s="209"/>
      <c r="AV74" s="209"/>
      <c r="AW74" s="209"/>
      <c r="AX74" s="209" t="s">
        <v>643</v>
      </c>
      <c r="AY74" s="209" t="s">
        <v>88</v>
      </c>
      <c r="AZ74" s="209" t="s">
        <v>89</v>
      </c>
      <c r="BA74" s="210">
        <v>45709</v>
      </c>
      <c r="BB74" s="209" t="s">
        <v>67</v>
      </c>
      <c r="BC74" s="209"/>
      <c r="BD74" s="209"/>
      <c r="BE74" s="209"/>
      <c r="BF74" s="209"/>
      <c r="BG74" s="209"/>
      <c r="BH74" s="209"/>
      <c r="BI74" s="209"/>
      <c r="BJ74" s="209"/>
      <c r="BK74" s="209"/>
      <c r="BL74" s="209"/>
      <c r="BM74" s="209"/>
    </row>
    <row r="75" spans="1:65" s="140" customFormat="1" ht="16" x14ac:dyDescent="0.2">
      <c r="A75" s="144"/>
      <c r="D75" s="199" t="s">
        <v>626</v>
      </c>
      <c r="F75" s="199" t="s">
        <v>454</v>
      </c>
      <c r="G75" s="172" t="s">
        <v>644</v>
      </c>
      <c r="H75" s="201" t="s">
        <v>144</v>
      </c>
      <c r="I75" s="199" t="s">
        <v>196</v>
      </c>
      <c r="J75" s="148">
        <v>43559</v>
      </c>
      <c r="K75" s="203" t="s">
        <v>65</v>
      </c>
      <c r="P75" s="145"/>
      <c r="S75" s="168"/>
      <c r="AE75" s="155"/>
      <c r="AF75" s="148">
        <v>43559</v>
      </c>
      <c r="AG75" s="148">
        <v>43559</v>
      </c>
      <c r="AH75" s="148">
        <v>45291</v>
      </c>
      <c r="AI75" s="199" t="s">
        <v>116</v>
      </c>
      <c r="AK75" s="199" t="s">
        <v>645</v>
      </c>
      <c r="AL75" s="149"/>
      <c r="AQ75" s="149">
        <v>49264</v>
      </c>
      <c r="AR75" s="140" t="s">
        <v>64</v>
      </c>
      <c r="AS75" s="199" t="s">
        <v>65</v>
      </c>
      <c r="AX75" s="199" t="s">
        <v>646</v>
      </c>
      <c r="BD75" s="50" t="s">
        <v>647</v>
      </c>
      <c r="BE75" s="140" t="s">
        <v>648</v>
      </c>
      <c r="BF75" s="140" t="s">
        <v>649</v>
      </c>
    </row>
    <row r="76" spans="1:65" s="143" customFormat="1" ht="17" thickBot="1" x14ac:dyDescent="0.25">
      <c r="A76" s="173"/>
      <c r="D76" s="220" t="s">
        <v>626</v>
      </c>
      <c r="F76" s="220" t="s">
        <v>454</v>
      </c>
      <c r="G76" s="174" t="s">
        <v>644</v>
      </c>
      <c r="H76" s="222" t="s">
        <v>71</v>
      </c>
      <c r="I76" s="220" t="s">
        <v>150</v>
      </c>
      <c r="J76" s="221">
        <v>44375</v>
      </c>
      <c r="K76" s="106" t="s">
        <v>65</v>
      </c>
      <c r="L76" s="143" t="s">
        <v>586</v>
      </c>
      <c r="M76" s="143" t="s">
        <v>73</v>
      </c>
      <c r="P76" s="156"/>
      <c r="S76" s="162"/>
      <c r="U76" s="156"/>
      <c r="AE76" s="157">
        <v>2023</v>
      </c>
      <c r="AF76" s="164">
        <v>45107</v>
      </c>
      <c r="AG76" s="164">
        <v>45108</v>
      </c>
      <c r="AI76" s="143" t="s">
        <v>116</v>
      </c>
      <c r="AK76" s="143" t="s">
        <v>650</v>
      </c>
      <c r="AL76" s="153" t="s">
        <v>651</v>
      </c>
      <c r="AQ76" s="153"/>
      <c r="BD76" s="143" t="s">
        <v>652</v>
      </c>
      <c r="BE76" s="143" t="s">
        <v>653</v>
      </c>
    </row>
    <row r="77" spans="1:65" ht="16" thickBot="1" x14ac:dyDescent="0.25">
      <c r="D77" s="209" t="s">
        <v>626</v>
      </c>
      <c r="F77" s="209" t="s">
        <v>328</v>
      </c>
      <c r="G77" s="138" t="s">
        <v>654</v>
      </c>
      <c r="H77" s="211" t="s">
        <v>144</v>
      </c>
      <c r="I77" s="209" t="s">
        <v>61</v>
      </c>
      <c r="AE77" s="160">
        <v>2012</v>
      </c>
      <c r="AF77" s="163">
        <v>41061</v>
      </c>
      <c r="AG77" s="163">
        <v>41061</v>
      </c>
      <c r="AI77" s="209" t="s">
        <v>116</v>
      </c>
      <c r="AK77" s="209" t="s">
        <v>655</v>
      </c>
      <c r="AL77" s="161">
        <f>91*365</f>
        <v>33215</v>
      </c>
      <c r="AM77" s="143" t="s">
        <v>64</v>
      </c>
      <c r="AN77" s="169" t="s">
        <v>65</v>
      </c>
      <c r="AQ77" s="161">
        <v>3734</v>
      </c>
      <c r="AR77" s="138" t="s">
        <v>64</v>
      </c>
      <c r="AS77" s="138" t="s">
        <v>65</v>
      </c>
      <c r="AX77" s="209" t="s">
        <v>656</v>
      </c>
    </row>
    <row r="78" spans="1:65" ht="16" thickBot="1" x14ac:dyDescent="0.25">
      <c r="D78" s="209" t="s">
        <v>626</v>
      </c>
      <c r="F78" s="209" t="s">
        <v>328</v>
      </c>
      <c r="G78" s="138" t="s">
        <v>654</v>
      </c>
      <c r="H78" s="211" t="s">
        <v>71</v>
      </c>
      <c r="I78" s="209" t="s">
        <v>61</v>
      </c>
      <c r="L78" s="138" t="s">
        <v>657</v>
      </c>
      <c r="M78" s="138" t="s">
        <v>73</v>
      </c>
      <c r="N78" s="163">
        <v>44396</v>
      </c>
      <c r="O78" s="7" t="s">
        <v>65</v>
      </c>
      <c r="P78" s="158" t="s">
        <v>657</v>
      </c>
      <c r="Q78" s="138" t="s">
        <v>73</v>
      </c>
      <c r="R78" s="163">
        <v>44396</v>
      </c>
      <c r="S78" s="105" t="s">
        <v>65</v>
      </c>
      <c r="U78" s="138"/>
      <c r="AE78" s="160" t="s">
        <v>521</v>
      </c>
      <c r="AF78" s="163">
        <v>44501</v>
      </c>
      <c r="AG78" s="163">
        <v>44502</v>
      </c>
      <c r="AI78" s="209" t="s">
        <v>116</v>
      </c>
      <c r="AK78" s="209" t="s">
        <v>658</v>
      </c>
      <c r="AL78" s="161">
        <f>224*365</f>
        <v>81760</v>
      </c>
      <c r="AM78" s="143" t="s">
        <v>64</v>
      </c>
      <c r="AN78" s="169" t="s">
        <v>65</v>
      </c>
      <c r="AX78" s="138" t="s">
        <v>659</v>
      </c>
      <c r="BD78" s="138" t="s">
        <v>660</v>
      </c>
    </row>
    <row r="79" spans="1:65" x14ac:dyDescent="0.2">
      <c r="D79" s="209" t="s">
        <v>626</v>
      </c>
      <c r="F79" s="209" t="s">
        <v>328</v>
      </c>
      <c r="G79" s="138" t="s">
        <v>654</v>
      </c>
      <c r="H79" s="211" t="s">
        <v>71</v>
      </c>
      <c r="I79" s="209" t="s">
        <v>124</v>
      </c>
      <c r="L79" s="138" t="s">
        <v>131</v>
      </c>
      <c r="M79" s="138" t="s">
        <v>73</v>
      </c>
      <c r="N79" s="163">
        <v>45258</v>
      </c>
      <c r="O79" s="7" t="s">
        <v>65</v>
      </c>
      <c r="P79" s="158" t="s">
        <v>131</v>
      </c>
      <c r="Q79" s="138" t="s">
        <v>73</v>
      </c>
      <c r="U79" s="138" t="s">
        <v>68</v>
      </c>
      <c r="V79" s="138">
        <v>0.5</v>
      </c>
      <c r="AI79" s="138" t="s">
        <v>116</v>
      </c>
      <c r="AK79" s="138" t="s">
        <v>661</v>
      </c>
      <c r="AX79" s="138" t="s">
        <v>662</v>
      </c>
      <c r="BD79" s="138" t="s">
        <v>663</v>
      </c>
      <c r="BE79" s="138" t="s">
        <v>664</v>
      </c>
    </row>
    <row r="80" spans="1:65" ht="16" thickBot="1" x14ac:dyDescent="0.25">
      <c r="D80" s="209" t="s">
        <v>626</v>
      </c>
      <c r="F80" s="209" t="s">
        <v>328</v>
      </c>
      <c r="G80" s="209" t="s">
        <v>665</v>
      </c>
      <c r="H80" s="211" t="s">
        <v>144</v>
      </c>
      <c r="I80" s="209" t="s">
        <v>124</v>
      </c>
      <c r="L80" s="138" t="s">
        <v>131</v>
      </c>
      <c r="M80" s="143" t="s">
        <v>73</v>
      </c>
      <c r="N80" s="163">
        <v>45257</v>
      </c>
      <c r="O80" s="7" t="s">
        <v>65</v>
      </c>
      <c r="P80" s="158" t="s">
        <v>131</v>
      </c>
      <c r="Q80" s="143" t="s">
        <v>73</v>
      </c>
      <c r="U80" s="138" t="s">
        <v>68</v>
      </c>
      <c r="V80" s="138">
        <v>0.5</v>
      </c>
      <c r="AE80" s="175">
        <v>46508</v>
      </c>
      <c r="AF80" s="163">
        <v>46508</v>
      </c>
      <c r="AG80" s="163">
        <v>46508</v>
      </c>
      <c r="AI80" s="138" t="s">
        <v>116</v>
      </c>
      <c r="AK80" s="209" t="s">
        <v>666</v>
      </c>
      <c r="AL80" s="161">
        <v>35000</v>
      </c>
      <c r="AM80" s="143" t="s">
        <v>64</v>
      </c>
      <c r="AN80" s="7" t="s">
        <v>65</v>
      </c>
      <c r="AX80" s="138" t="s">
        <v>667</v>
      </c>
      <c r="BD80" s="138" t="s">
        <v>663</v>
      </c>
    </row>
    <row r="81" spans="1:66" s="140" customFormat="1" x14ac:dyDescent="0.2">
      <c r="A81" s="144"/>
      <c r="D81" s="199" t="s">
        <v>668</v>
      </c>
      <c r="F81" s="199" t="s">
        <v>273</v>
      </c>
      <c r="G81" s="199" t="s">
        <v>669</v>
      </c>
      <c r="H81" s="201" t="s">
        <v>144</v>
      </c>
      <c r="I81" s="199" t="s">
        <v>61</v>
      </c>
      <c r="K81" s="168"/>
      <c r="P81" s="145"/>
      <c r="S81" s="168"/>
      <c r="AE81" s="155"/>
      <c r="AI81" s="199" t="s">
        <v>116</v>
      </c>
      <c r="AK81" s="199" t="s">
        <v>670</v>
      </c>
      <c r="AL81" s="149"/>
      <c r="AN81" s="50" t="s">
        <v>65</v>
      </c>
      <c r="AQ81" s="149"/>
      <c r="BD81" s="140" t="s">
        <v>671</v>
      </c>
      <c r="BE81" s="140" t="s">
        <v>672</v>
      </c>
    </row>
    <row r="82" spans="1:66" ht="16" x14ac:dyDescent="0.2">
      <c r="A82" s="141"/>
      <c r="D82" s="209" t="s">
        <v>668</v>
      </c>
      <c r="F82" s="209" t="s">
        <v>273</v>
      </c>
      <c r="G82" s="176" t="s">
        <v>673</v>
      </c>
      <c r="H82" s="211" t="s">
        <v>144</v>
      </c>
      <c r="I82" s="209" t="s">
        <v>150</v>
      </c>
      <c r="J82" s="163">
        <v>45083</v>
      </c>
      <c r="K82" s="105" t="s">
        <v>65</v>
      </c>
      <c r="L82" s="209" t="s">
        <v>674</v>
      </c>
      <c r="M82" s="209" t="s">
        <v>73</v>
      </c>
      <c r="O82" s="7" t="s">
        <v>65</v>
      </c>
      <c r="U82" s="138"/>
      <c r="AE82" s="160">
        <v>2025</v>
      </c>
      <c r="AF82" s="163">
        <v>45809</v>
      </c>
      <c r="AG82" s="163">
        <v>45809</v>
      </c>
      <c r="AI82" s="209" t="s">
        <v>116</v>
      </c>
      <c r="AK82" s="209" t="s">
        <v>675</v>
      </c>
      <c r="AX82" s="7" t="s">
        <v>676</v>
      </c>
      <c r="BD82" s="138" t="s">
        <v>677</v>
      </c>
      <c r="BE82" s="138" t="s">
        <v>678</v>
      </c>
    </row>
    <row r="83" spans="1:66" ht="16" x14ac:dyDescent="0.2">
      <c r="A83" s="141"/>
      <c r="D83" s="209" t="s">
        <v>668</v>
      </c>
      <c r="F83" s="209" t="s">
        <v>273</v>
      </c>
      <c r="G83" s="176" t="s">
        <v>679</v>
      </c>
      <c r="H83" s="211" t="s">
        <v>220</v>
      </c>
      <c r="I83" s="209" t="s">
        <v>61</v>
      </c>
      <c r="U83" s="138"/>
      <c r="AI83" s="209" t="s">
        <v>116</v>
      </c>
      <c r="AK83" s="138" t="s">
        <v>680</v>
      </c>
      <c r="BD83" s="138" t="s">
        <v>681</v>
      </c>
    </row>
    <row r="84" spans="1:66" s="143" customFormat="1" ht="16" thickBot="1" x14ac:dyDescent="0.25">
      <c r="A84" s="142"/>
      <c r="B84" s="254" t="s">
        <v>682</v>
      </c>
      <c r="C84" s="220" t="s">
        <v>682</v>
      </c>
      <c r="D84" s="220" t="s">
        <v>683</v>
      </c>
      <c r="E84" s="220"/>
      <c r="F84" s="220" t="s">
        <v>273</v>
      </c>
      <c r="G84" s="220" t="s">
        <v>684</v>
      </c>
      <c r="H84" s="222" t="s">
        <v>144</v>
      </c>
      <c r="I84" s="220" t="s">
        <v>61</v>
      </c>
      <c r="J84" s="221">
        <v>44861</v>
      </c>
      <c r="K84" s="106" t="s">
        <v>65</v>
      </c>
      <c r="L84" s="220" t="s">
        <v>276</v>
      </c>
      <c r="M84" s="220" t="s">
        <v>73</v>
      </c>
      <c r="N84" s="221">
        <v>44861</v>
      </c>
      <c r="O84" s="51" t="s">
        <v>65</v>
      </c>
      <c r="P84" s="222" t="s">
        <v>276</v>
      </c>
      <c r="Q84" s="220" t="s">
        <v>167</v>
      </c>
      <c r="R84" s="221">
        <v>44861</v>
      </c>
      <c r="S84" s="106" t="s">
        <v>65</v>
      </c>
      <c r="T84" s="220"/>
      <c r="U84" s="225"/>
      <c r="V84" s="225"/>
      <c r="W84" s="220"/>
      <c r="X84" s="220"/>
      <c r="Y84" s="220"/>
      <c r="Z84" s="220"/>
      <c r="AA84" s="220"/>
      <c r="AB84" s="220" t="s">
        <v>74</v>
      </c>
      <c r="AC84" s="221">
        <v>44867</v>
      </c>
      <c r="AD84" s="221">
        <v>44867</v>
      </c>
      <c r="AE84" s="226"/>
      <c r="AF84" s="220"/>
      <c r="AG84" s="220"/>
      <c r="AH84" s="220"/>
      <c r="AI84" s="220" t="s">
        <v>685</v>
      </c>
      <c r="AJ84" s="220"/>
      <c r="AK84" s="220" t="s">
        <v>686</v>
      </c>
      <c r="AL84" s="227">
        <v>5000</v>
      </c>
      <c r="AM84" s="220" t="s">
        <v>64</v>
      </c>
      <c r="AN84" s="51" t="s">
        <v>65</v>
      </c>
      <c r="AO84" s="220"/>
      <c r="AP84" s="220"/>
      <c r="AQ84" s="227">
        <v>5000</v>
      </c>
      <c r="AR84" s="220" t="s">
        <v>64</v>
      </c>
      <c r="AS84" s="51" t="s">
        <v>65</v>
      </c>
      <c r="AT84" s="220"/>
      <c r="AU84" s="220"/>
      <c r="AV84" s="220"/>
      <c r="AW84" s="220"/>
      <c r="AX84" s="220" t="s">
        <v>687</v>
      </c>
      <c r="AY84" s="220" t="s">
        <v>688</v>
      </c>
      <c r="AZ84" s="220" t="s">
        <v>67</v>
      </c>
      <c r="BA84" s="221">
        <v>45712</v>
      </c>
      <c r="BB84" s="220" t="s">
        <v>68</v>
      </c>
      <c r="BC84" s="220"/>
      <c r="BD84" s="51" t="s">
        <v>689</v>
      </c>
      <c r="BE84" s="51" t="s">
        <v>690</v>
      </c>
      <c r="BF84" s="51" t="s">
        <v>691</v>
      </c>
      <c r="BG84" s="51" t="s">
        <v>692</v>
      </c>
      <c r="BH84" s="51" t="s">
        <v>693</v>
      </c>
      <c r="BI84" s="220" t="s">
        <v>694</v>
      </c>
    </row>
    <row r="85" spans="1:66" s="171" customFormat="1" ht="16" thickBot="1" x14ac:dyDescent="0.25">
      <c r="A85" s="177"/>
      <c r="B85" s="247" t="s">
        <v>695</v>
      </c>
      <c r="C85" s="247" t="s">
        <v>696</v>
      </c>
      <c r="D85" s="247" t="s">
        <v>683</v>
      </c>
      <c r="E85" s="247"/>
      <c r="F85" s="247" t="s">
        <v>184</v>
      </c>
      <c r="G85" s="247" t="s">
        <v>697</v>
      </c>
      <c r="H85" s="249" t="s">
        <v>144</v>
      </c>
      <c r="I85" s="247" t="s">
        <v>61</v>
      </c>
      <c r="J85" s="248">
        <v>43657</v>
      </c>
      <c r="K85" s="123" t="s">
        <v>65</v>
      </c>
      <c r="L85" s="247" t="s">
        <v>698</v>
      </c>
      <c r="M85" s="247" t="s">
        <v>73</v>
      </c>
      <c r="N85" s="248">
        <v>43657</v>
      </c>
      <c r="O85" s="122" t="s">
        <v>65</v>
      </c>
      <c r="P85" s="249" t="s">
        <v>698</v>
      </c>
      <c r="Q85" s="247" t="s">
        <v>167</v>
      </c>
      <c r="R85" s="248">
        <v>43657</v>
      </c>
      <c r="S85" s="123" t="s">
        <v>65</v>
      </c>
      <c r="T85" s="247"/>
      <c r="U85" s="251"/>
      <c r="V85" s="251"/>
      <c r="W85" s="247"/>
      <c r="X85" s="247" t="s">
        <v>74</v>
      </c>
      <c r="Y85" s="248">
        <v>43657</v>
      </c>
      <c r="Z85" s="248">
        <v>43657</v>
      </c>
      <c r="AA85" s="248">
        <v>43899</v>
      </c>
      <c r="AB85" s="247" t="s">
        <v>74</v>
      </c>
      <c r="AC85" s="248">
        <v>43899</v>
      </c>
      <c r="AD85" s="248">
        <v>43899</v>
      </c>
      <c r="AE85" s="252" t="s">
        <v>699</v>
      </c>
      <c r="AF85" s="247"/>
      <c r="AG85" s="247"/>
      <c r="AH85" s="247"/>
      <c r="AI85" s="247" t="s">
        <v>75</v>
      </c>
      <c r="AJ85" s="247"/>
      <c r="AK85" s="247" t="s">
        <v>700</v>
      </c>
      <c r="AL85" s="253">
        <v>80000</v>
      </c>
      <c r="AM85" s="247" t="s">
        <v>64</v>
      </c>
      <c r="AN85" s="122" t="s">
        <v>65</v>
      </c>
      <c r="AO85" s="247"/>
      <c r="AP85" s="247"/>
      <c r="AQ85" s="253">
        <v>111872</v>
      </c>
      <c r="AR85" s="247" t="s">
        <v>64</v>
      </c>
      <c r="AS85" s="247" t="s">
        <v>65</v>
      </c>
      <c r="AT85" s="247"/>
      <c r="AU85" s="247"/>
      <c r="AV85" s="247">
        <v>1200</v>
      </c>
      <c r="AW85" s="247"/>
      <c r="AX85" s="247" t="s">
        <v>701</v>
      </c>
      <c r="AY85" s="247" t="s">
        <v>399</v>
      </c>
      <c r="AZ85" s="247" t="s">
        <v>67</v>
      </c>
      <c r="BA85" s="248">
        <v>45712</v>
      </c>
      <c r="BB85" s="247" t="s">
        <v>67</v>
      </c>
      <c r="BC85" s="247"/>
      <c r="BD85" s="122" t="s">
        <v>702</v>
      </c>
      <c r="BE85" s="122" t="s">
        <v>703</v>
      </c>
      <c r="BF85" s="122" t="s">
        <v>704</v>
      </c>
      <c r="BG85" s="122" t="s">
        <v>705</v>
      </c>
      <c r="BH85" s="247"/>
      <c r="BI85" s="247"/>
      <c r="BJ85" s="247"/>
      <c r="BK85" s="247"/>
      <c r="BL85" s="247"/>
      <c r="BM85" s="247"/>
    </row>
    <row r="86" spans="1:66" s="140" customFormat="1" x14ac:dyDescent="0.2">
      <c r="A86" s="144"/>
      <c r="B86" s="199" t="s">
        <v>706</v>
      </c>
      <c r="C86" s="199" t="s">
        <v>707</v>
      </c>
      <c r="D86" s="199" t="s">
        <v>683</v>
      </c>
      <c r="E86" s="199"/>
      <c r="F86" s="199" t="s">
        <v>367</v>
      </c>
      <c r="G86" s="199" t="s">
        <v>708</v>
      </c>
      <c r="H86" s="201" t="s">
        <v>144</v>
      </c>
      <c r="I86" s="199" t="s">
        <v>61</v>
      </c>
      <c r="J86" s="208">
        <v>44195</v>
      </c>
      <c r="K86" s="107" t="s">
        <v>65</v>
      </c>
      <c r="L86" s="199" t="s">
        <v>709</v>
      </c>
      <c r="M86" s="199" t="s">
        <v>73</v>
      </c>
      <c r="N86" s="208">
        <v>44194</v>
      </c>
      <c r="O86" s="50" t="s">
        <v>65</v>
      </c>
      <c r="P86" s="201" t="s">
        <v>709</v>
      </c>
      <c r="Q86" s="199" t="s">
        <v>167</v>
      </c>
      <c r="R86" s="208">
        <v>44194</v>
      </c>
      <c r="S86" s="107" t="s">
        <v>65</v>
      </c>
      <c r="T86" s="199"/>
      <c r="U86" s="205"/>
      <c r="V86" s="205"/>
      <c r="W86" s="199"/>
      <c r="X86" s="199"/>
      <c r="Y86" s="199"/>
      <c r="Z86" s="199"/>
      <c r="AA86" s="199" t="s">
        <v>710</v>
      </c>
      <c r="AB86" s="199" t="s">
        <v>74</v>
      </c>
      <c r="AC86" s="208">
        <v>44957</v>
      </c>
      <c r="AD86" s="208">
        <v>44957</v>
      </c>
      <c r="AE86" s="229" t="s">
        <v>711</v>
      </c>
      <c r="AF86" s="199"/>
      <c r="AG86" s="199"/>
      <c r="AH86" s="199"/>
      <c r="AI86" s="199" t="s">
        <v>75</v>
      </c>
      <c r="AJ86" s="199"/>
      <c r="AK86" s="199" t="s">
        <v>712</v>
      </c>
      <c r="AL86" s="230"/>
      <c r="AM86" s="199"/>
      <c r="AN86" s="199"/>
      <c r="AO86" s="199"/>
      <c r="AP86" s="199"/>
      <c r="AQ86" s="230"/>
      <c r="AR86" s="199"/>
      <c r="AS86" s="199"/>
      <c r="AT86" s="199"/>
      <c r="AU86" s="199"/>
      <c r="AV86" s="199"/>
      <c r="AW86" s="199"/>
      <c r="AX86" s="199" t="s">
        <v>713</v>
      </c>
      <c r="AY86" s="199"/>
      <c r="AZ86" s="199" t="s">
        <v>68</v>
      </c>
      <c r="BA86" s="208">
        <v>45712</v>
      </c>
      <c r="BB86" s="199" t="s">
        <v>67</v>
      </c>
      <c r="BC86" s="199"/>
      <c r="BD86" s="50" t="s">
        <v>714</v>
      </c>
      <c r="BE86" s="50" t="s">
        <v>715</v>
      </c>
      <c r="BF86" s="50" t="s">
        <v>716</v>
      </c>
      <c r="BG86" s="199" t="s">
        <v>717</v>
      </c>
      <c r="BH86" s="199"/>
      <c r="BI86" s="199"/>
      <c r="BJ86" s="199"/>
      <c r="BK86" s="199"/>
      <c r="BL86" s="199"/>
      <c r="BM86" s="199"/>
    </row>
    <row r="87" spans="1:66" ht="16" thickBot="1" x14ac:dyDescent="0.25">
      <c r="A87" s="141"/>
      <c r="B87" s="235" t="s">
        <v>718</v>
      </c>
      <c r="C87" s="235" t="s">
        <v>719</v>
      </c>
      <c r="D87" s="235" t="s">
        <v>720</v>
      </c>
      <c r="E87" s="235"/>
      <c r="F87" s="235" t="s">
        <v>721</v>
      </c>
      <c r="G87" s="235" t="s">
        <v>722</v>
      </c>
      <c r="H87" s="237" t="s">
        <v>144</v>
      </c>
      <c r="I87" s="235" t="s">
        <v>61</v>
      </c>
      <c r="J87" s="236">
        <v>45016</v>
      </c>
      <c r="K87" s="178" t="s">
        <v>65</v>
      </c>
      <c r="L87" s="235" t="s">
        <v>723</v>
      </c>
      <c r="M87" s="235" t="s">
        <v>73</v>
      </c>
      <c r="N87" s="236">
        <v>45567</v>
      </c>
      <c r="O87" s="29" t="s">
        <v>65</v>
      </c>
      <c r="P87" s="237" t="s">
        <v>724</v>
      </c>
      <c r="Q87" s="235" t="s">
        <v>167</v>
      </c>
      <c r="R87" s="236">
        <v>45478</v>
      </c>
      <c r="S87" s="178" t="s">
        <v>65</v>
      </c>
      <c r="T87" s="235"/>
      <c r="U87" s="239"/>
      <c r="V87" s="239"/>
      <c r="W87" s="235"/>
      <c r="X87" s="235"/>
      <c r="Y87" s="235"/>
      <c r="Z87" s="235"/>
      <c r="AA87" s="235"/>
      <c r="AB87" s="235" t="s">
        <v>74</v>
      </c>
      <c r="AC87" s="236">
        <v>45478</v>
      </c>
      <c r="AD87" s="236">
        <v>45478</v>
      </c>
      <c r="AE87" s="179" t="s">
        <v>725</v>
      </c>
      <c r="AF87" s="180">
        <v>46023</v>
      </c>
      <c r="AG87" s="180">
        <v>46023</v>
      </c>
      <c r="AH87" s="235"/>
      <c r="AI87" s="235" t="s">
        <v>116</v>
      </c>
      <c r="AJ87" s="235"/>
      <c r="AK87" s="235" t="s">
        <v>726</v>
      </c>
      <c r="AL87" s="241"/>
      <c r="AM87" s="235"/>
      <c r="AN87" s="235"/>
      <c r="AO87" s="235"/>
      <c r="AP87" s="235"/>
      <c r="AQ87" s="188">
        <v>50000</v>
      </c>
      <c r="AR87" s="166"/>
      <c r="AS87" s="29" t="s">
        <v>65</v>
      </c>
      <c r="AT87" s="235"/>
      <c r="AU87" s="235"/>
      <c r="AV87" s="235"/>
      <c r="AW87" s="235"/>
      <c r="AX87" s="235" t="s">
        <v>727</v>
      </c>
      <c r="AY87" s="235" t="s">
        <v>728</v>
      </c>
      <c r="AZ87" s="235" t="s">
        <v>67</v>
      </c>
      <c r="BA87" s="236">
        <v>45713</v>
      </c>
      <c r="BB87" s="235" t="s">
        <v>67</v>
      </c>
      <c r="BC87" s="235"/>
      <c r="BD87" s="29" t="s">
        <v>729</v>
      </c>
      <c r="BE87" s="166" t="s">
        <v>730</v>
      </c>
      <c r="BF87" s="166" t="s">
        <v>731</v>
      </c>
      <c r="BG87" s="7" t="s">
        <v>732</v>
      </c>
      <c r="BH87" s="166"/>
      <c r="BI87" s="166"/>
      <c r="BJ87" s="166"/>
      <c r="BK87" s="166"/>
      <c r="BL87" s="166"/>
      <c r="BM87" s="166"/>
      <c r="BN87" s="166"/>
    </row>
    <row r="88" spans="1:66" s="140" customFormat="1" ht="16" thickBot="1" x14ac:dyDescent="0.25">
      <c r="A88" s="144"/>
      <c r="B88" s="199" t="s">
        <v>733</v>
      </c>
      <c r="C88" s="199" t="s">
        <v>734</v>
      </c>
      <c r="D88" s="199" t="s">
        <v>735</v>
      </c>
      <c r="E88" s="199"/>
      <c r="F88" s="199" t="s">
        <v>58</v>
      </c>
      <c r="G88" s="199" t="s">
        <v>385</v>
      </c>
      <c r="H88" s="201" t="s">
        <v>144</v>
      </c>
      <c r="I88" s="199" t="s">
        <v>61</v>
      </c>
      <c r="J88" s="208">
        <v>43782</v>
      </c>
      <c r="K88" s="107" t="s">
        <v>65</v>
      </c>
      <c r="L88" s="267" t="s">
        <v>413</v>
      </c>
      <c r="M88" s="199" t="s">
        <v>73</v>
      </c>
      <c r="N88" s="208">
        <v>43786</v>
      </c>
      <c r="O88" s="50" t="s">
        <v>65</v>
      </c>
      <c r="P88" s="255" t="s">
        <v>736</v>
      </c>
      <c r="Q88" s="199" t="s">
        <v>167</v>
      </c>
      <c r="R88" s="208">
        <v>44642</v>
      </c>
      <c r="S88" s="107" t="s">
        <v>65</v>
      </c>
      <c r="T88" s="199"/>
      <c r="U88" s="205" t="s">
        <v>68</v>
      </c>
      <c r="V88" s="205">
        <v>0.5</v>
      </c>
      <c r="W88" s="199" t="s">
        <v>737</v>
      </c>
      <c r="X88" s="199" t="s">
        <v>74</v>
      </c>
      <c r="Y88" s="208">
        <v>44008</v>
      </c>
      <c r="Z88" s="208">
        <v>44008</v>
      </c>
      <c r="AA88" s="199"/>
      <c r="AB88" s="199" t="s">
        <v>74</v>
      </c>
      <c r="AC88" s="208">
        <v>44642</v>
      </c>
      <c r="AD88" s="208">
        <v>44642</v>
      </c>
      <c r="AE88" s="229" t="s">
        <v>738</v>
      </c>
      <c r="AF88" s="208">
        <v>44642</v>
      </c>
      <c r="AG88" s="208">
        <v>44642</v>
      </c>
      <c r="AH88" s="199"/>
      <c r="AI88" s="199" t="s">
        <v>116</v>
      </c>
      <c r="AJ88" s="199"/>
      <c r="AK88" s="199" t="s">
        <v>739</v>
      </c>
      <c r="AL88" s="230">
        <v>500000</v>
      </c>
      <c r="AM88" s="199" t="s">
        <v>64</v>
      </c>
      <c r="AN88" s="50" t="s">
        <v>65</v>
      </c>
      <c r="AO88" s="199"/>
      <c r="AP88" s="199"/>
      <c r="AQ88" s="149">
        <v>206097</v>
      </c>
      <c r="AR88" s="199" t="s">
        <v>64</v>
      </c>
      <c r="AS88" s="247" t="s">
        <v>65</v>
      </c>
      <c r="AT88" s="199"/>
      <c r="AU88" s="199"/>
      <c r="AV88" s="199">
        <v>5000</v>
      </c>
      <c r="AW88" s="199"/>
      <c r="AX88" s="199" t="s">
        <v>740</v>
      </c>
      <c r="AY88" s="199"/>
      <c r="AZ88" s="199" t="s">
        <v>68</v>
      </c>
      <c r="BA88" s="208">
        <v>45713</v>
      </c>
      <c r="BB88" s="199" t="s">
        <v>68</v>
      </c>
      <c r="BC88" s="50" t="s">
        <v>741</v>
      </c>
      <c r="BD88" s="50" t="s">
        <v>742</v>
      </c>
      <c r="BE88" s="50" t="s">
        <v>743</v>
      </c>
      <c r="BF88" s="199"/>
      <c r="BG88" s="199"/>
      <c r="BH88" s="199"/>
      <c r="BI88" s="199"/>
      <c r="BJ88" s="199"/>
    </row>
    <row r="89" spans="1:66" s="143" customFormat="1" ht="16" thickBot="1" x14ac:dyDescent="0.25">
      <c r="A89" s="142"/>
      <c r="B89" s="220" t="s">
        <v>744</v>
      </c>
      <c r="C89" s="220" t="s">
        <v>745</v>
      </c>
      <c r="D89" s="220" t="s">
        <v>735</v>
      </c>
      <c r="E89" s="220"/>
      <c r="F89" s="220" t="s">
        <v>345</v>
      </c>
      <c r="G89" s="220" t="s">
        <v>746</v>
      </c>
      <c r="H89" s="222" t="s">
        <v>144</v>
      </c>
      <c r="I89" s="220" t="s">
        <v>196</v>
      </c>
      <c r="J89" s="220"/>
      <c r="K89" s="223"/>
      <c r="L89" s="220" t="s">
        <v>249</v>
      </c>
      <c r="M89" s="220" t="s">
        <v>73</v>
      </c>
      <c r="N89" s="221">
        <v>42282</v>
      </c>
      <c r="O89" s="86" t="s">
        <v>65</v>
      </c>
      <c r="P89" s="222"/>
      <c r="Q89" s="220"/>
      <c r="R89" s="220"/>
      <c r="S89" s="223"/>
      <c r="T89" s="220"/>
      <c r="U89" s="225"/>
      <c r="V89" s="225"/>
      <c r="W89" s="220"/>
      <c r="X89" s="220"/>
      <c r="Y89" s="220"/>
      <c r="Z89" s="220"/>
      <c r="AA89" s="220"/>
      <c r="AB89" s="220"/>
      <c r="AC89" s="220"/>
      <c r="AD89" s="220"/>
      <c r="AE89" s="226">
        <v>2015</v>
      </c>
      <c r="AF89" s="221">
        <v>42156</v>
      </c>
      <c r="AG89" s="221">
        <v>42157</v>
      </c>
      <c r="AH89" s="221">
        <v>44256</v>
      </c>
      <c r="AI89" s="220" t="s">
        <v>116</v>
      </c>
      <c r="AJ89" s="220"/>
      <c r="AK89" s="220" t="s">
        <v>747</v>
      </c>
      <c r="AL89" s="227">
        <f>52*450</f>
        <v>23400</v>
      </c>
      <c r="AM89" s="199" t="s">
        <v>64</v>
      </c>
      <c r="AN89" s="86" t="s">
        <v>65</v>
      </c>
      <c r="AO89" s="220"/>
      <c r="AP89" s="220"/>
      <c r="AQ89" s="227"/>
      <c r="AR89" s="220"/>
      <c r="AS89" s="220"/>
      <c r="AT89" s="220"/>
      <c r="AU89" s="220"/>
      <c r="AV89" s="220"/>
      <c r="AW89" s="220"/>
      <c r="AX89" s="220" t="s">
        <v>748</v>
      </c>
      <c r="AY89" s="220"/>
      <c r="AZ89" s="220" t="s">
        <v>68</v>
      </c>
      <c r="BA89" s="221" t="s">
        <v>749</v>
      </c>
      <c r="BB89" s="220" t="s">
        <v>68</v>
      </c>
      <c r="BC89" s="220"/>
      <c r="BD89" s="86" t="s">
        <v>750</v>
      </c>
      <c r="BE89" s="220" t="s">
        <v>751</v>
      </c>
      <c r="BF89" s="220"/>
      <c r="BG89" s="220"/>
      <c r="BH89" s="220"/>
      <c r="BI89" s="220"/>
      <c r="BJ89" s="220"/>
    </row>
    <row r="90" spans="1:66" s="140" customFormat="1" ht="16" thickBot="1" x14ac:dyDescent="0.25">
      <c r="A90" s="144"/>
      <c r="B90" s="199" t="s">
        <v>752</v>
      </c>
      <c r="C90" s="199" t="s">
        <v>753</v>
      </c>
      <c r="D90" s="199" t="s">
        <v>754</v>
      </c>
      <c r="E90" s="199"/>
      <c r="F90" s="199" t="s">
        <v>218</v>
      </c>
      <c r="G90" s="199" t="s">
        <v>755</v>
      </c>
      <c r="H90" s="201" t="s">
        <v>144</v>
      </c>
      <c r="I90" s="199" t="s">
        <v>150</v>
      </c>
      <c r="J90" s="208">
        <v>43392</v>
      </c>
      <c r="K90" s="107" t="s">
        <v>65</v>
      </c>
      <c r="L90" s="199"/>
      <c r="M90" s="199"/>
      <c r="N90" s="199"/>
      <c r="O90" s="199"/>
      <c r="P90" s="201"/>
      <c r="Q90" s="199"/>
      <c r="R90" s="199"/>
      <c r="S90" s="203"/>
      <c r="T90" s="199"/>
      <c r="U90" s="205"/>
      <c r="V90" s="205"/>
      <c r="W90" s="199"/>
      <c r="X90" s="199"/>
      <c r="Y90" s="199"/>
      <c r="Z90" s="199"/>
      <c r="AA90" s="199" t="s">
        <v>756</v>
      </c>
      <c r="AB90" s="199"/>
      <c r="AC90" s="199"/>
      <c r="AD90" s="199"/>
      <c r="AE90" s="229" t="s">
        <v>756</v>
      </c>
      <c r="AF90" s="199"/>
      <c r="AG90" s="199"/>
      <c r="AH90" s="199"/>
      <c r="AI90" s="199" t="s">
        <v>116</v>
      </c>
      <c r="AJ90" s="199"/>
      <c r="AK90" s="199" t="s">
        <v>757</v>
      </c>
      <c r="AL90" s="230">
        <v>30000</v>
      </c>
      <c r="AM90" s="199" t="s">
        <v>64</v>
      </c>
      <c r="AN90" s="50" t="s">
        <v>65</v>
      </c>
      <c r="AO90" s="199"/>
      <c r="AP90" s="199"/>
      <c r="AQ90" s="230">
        <v>30000</v>
      </c>
      <c r="AR90" s="199" t="s">
        <v>64</v>
      </c>
      <c r="AS90" s="50" t="s">
        <v>65</v>
      </c>
      <c r="AT90" s="199"/>
      <c r="AU90" s="199"/>
      <c r="AV90" s="199"/>
      <c r="AW90" s="199"/>
      <c r="AX90" s="199" t="s">
        <v>758</v>
      </c>
      <c r="AY90" s="199"/>
      <c r="AZ90" s="199" t="s">
        <v>68</v>
      </c>
      <c r="BA90" s="208">
        <v>45713</v>
      </c>
      <c r="BB90" s="199" t="s">
        <v>67</v>
      </c>
      <c r="BC90" s="199"/>
      <c r="BD90" s="50" t="s">
        <v>759</v>
      </c>
      <c r="BE90" s="50" t="s">
        <v>760</v>
      </c>
      <c r="BF90" s="199"/>
      <c r="BG90" s="199"/>
      <c r="BH90" s="199"/>
      <c r="BI90" s="199"/>
      <c r="BJ90" s="199"/>
      <c r="BK90" s="199"/>
      <c r="BL90" s="199"/>
      <c r="BM90" s="199"/>
    </row>
    <row r="91" spans="1:66" s="140" customFormat="1" ht="16.25" customHeight="1" x14ac:dyDescent="0.2">
      <c r="A91" s="144" t="s">
        <v>761</v>
      </c>
      <c r="B91" s="182"/>
      <c r="C91" s="182"/>
      <c r="D91" s="256" t="s">
        <v>588</v>
      </c>
      <c r="E91" s="182"/>
      <c r="F91" s="256" t="s">
        <v>454</v>
      </c>
      <c r="G91" s="256" t="s">
        <v>762</v>
      </c>
      <c r="H91" s="263" t="s">
        <v>144</v>
      </c>
      <c r="I91" s="256" t="s">
        <v>61</v>
      </c>
      <c r="J91" s="182"/>
      <c r="K91" s="184"/>
      <c r="L91" s="182"/>
      <c r="M91" s="182"/>
      <c r="N91" s="182"/>
      <c r="O91" s="182"/>
      <c r="P91" s="183"/>
      <c r="Q91" s="182"/>
      <c r="R91" s="182"/>
      <c r="S91" s="184"/>
      <c r="T91" s="182"/>
      <c r="U91" s="182"/>
      <c r="V91" s="182"/>
      <c r="W91" s="182"/>
      <c r="X91" s="182"/>
      <c r="Y91" s="182"/>
      <c r="Z91" s="182"/>
      <c r="AA91" s="182"/>
      <c r="AB91" s="182"/>
      <c r="AC91" s="182"/>
      <c r="AD91" s="182"/>
      <c r="AE91" s="185">
        <v>2013</v>
      </c>
      <c r="AF91" s="186">
        <v>41426</v>
      </c>
      <c r="AG91" s="186">
        <v>41426</v>
      </c>
      <c r="AI91" s="256" t="s">
        <v>75</v>
      </c>
      <c r="AJ91" s="182"/>
      <c r="AK91" s="256" t="s">
        <v>763</v>
      </c>
      <c r="AL91" s="187"/>
      <c r="AM91" s="182"/>
      <c r="AN91" s="182"/>
      <c r="AO91" s="182"/>
      <c r="AP91" s="182"/>
      <c r="AQ91" s="187">
        <v>94839</v>
      </c>
      <c r="AR91" s="199" t="s">
        <v>64</v>
      </c>
      <c r="AS91" s="199" t="s">
        <v>65</v>
      </c>
      <c r="AT91" s="182"/>
      <c r="AU91" s="182"/>
      <c r="AV91" s="182"/>
      <c r="AW91" s="182"/>
      <c r="AX91" s="256" t="s">
        <v>764</v>
      </c>
      <c r="AY91" s="182"/>
      <c r="AZ91" s="182"/>
      <c r="BA91" s="182"/>
      <c r="BB91" s="182"/>
      <c r="BC91" s="182"/>
      <c r="BD91" s="182" t="s">
        <v>765</v>
      </c>
      <c r="BE91" s="257" t="s">
        <v>766</v>
      </c>
      <c r="BF91" s="182" t="s">
        <v>767</v>
      </c>
      <c r="BG91" s="182" t="s">
        <v>768</v>
      </c>
      <c r="BH91" s="182"/>
      <c r="BI91" s="182"/>
      <c r="BJ91" s="182"/>
      <c r="BK91" s="182"/>
      <c r="BL91" s="182"/>
      <c r="BM91" s="182"/>
      <c r="BN91" s="182"/>
    </row>
    <row r="92" spans="1:66" x14ac:dyDescent="0.2">
      <c r="A92" s="141"/>
      <c r="B92" s="209" t="s">
        <v>769</v>
      </c>
      <c r="C92" s="209" t="s">
        <v>770</v>
      </c>
      <c r="D92" s="209" t="s">
        <v>588</v>
      </c>
      <c r="E92" s="209"/>
      <c r="F92" s="209" t="s">
        <v>58</v>
      </c>
      <c r="G92" s="209" t="s">
        <v>771</v>
      </c>
      <c r="H92" s="211" t="s">
        <v>220</v>
      </c>
      <c r="I92" s="209" t="s">
        <v>61</v>
      </c>
      <c r="J92" s="210">
        <v>43419</v>
      </c>
      <c r="K92" s="105" t="s">
        <v>65</v>
      </c>
      <c r="L92" s="209" t="s">
        <v>165</v>
      </c>
      <c r="M92" s="209" t="s">
        <v>73</v>
      </c>
      <c r="N92" s="210">
        <v>44701</v>
      </c>
      <c r="O92" s="7" t="s">
        <v>65</v>
      </c>
      <c r="P92" s="211" t="s">
        <v>165</v>
      </c>
      <c r="Q92" s="209" t="s">
        <v>167</v>
      </c>
      <c r="R92" s="210">
        <v>44701</v>
      </c>
      <c r="S92" s="105" t="s">
        <v>65</v>
      </c>
      <c r="T92" s="209"/>
      <c r="U92" s="213"/>
      <c r="V92" s="213"/>
      <c r="W92" s="209"/>
      <c r="X92" s="209"/>
      <c r="Y92" s="209"/>
      <c r="Z92" s="209"/>
      <c r="AA92" s="209"/>
      <c r="AB92" s="209" t="s">
        <v>74</v>
      </c>
      <c r="AC92" s="210">
        <v>44701</v>
      </c>
      <c r="AD92" s="210">
        <v>44701</v>
      </c>
      <c r="AE92" s="214"/>
      <c r="AF92" s="209"/>
      <c r="AG92" s="209"/>
      <c r="AH92" s="209"/>
      <c r="AI92" s="209" t="s">
        <v>116</v>
      </c>
      <c r="AJ92" s="209"/>
      <c r="AK92" s="209" t="s">
        <v>772</v>
      </c>
      <c r="AL92" s="207">
        <v>190000</v>
      </c>
      <c r="AM92" s="209" t="s">
        <v>64</v>
      </c>
      <c r="AN92" s="7" t="s">
        <v>65</v>
      </c>
      <c r="AO92" s="209"/>
      <c r="AP92" s="209"/>
      <c r="AQ92" s="207">
        <v>140000</v>
      </c>
      <c r="AR92" s="209" t="s">
        <v>64</v>
      </c>
      <c r="AS92" s="7" t="s">
        <v>65</v>
      </c>
      <c r="AT92" s="209"/>
      <c r="AU92" s="209"/>
      <c r="AV92" s="209"/>
      <c r="AW92" s="209"/>
      <c r="AX92" s="209" t="s">
        <v>773</v>
      </c>
      <c r="AY92" s="209"/>
      <c r="AZ92" s="209" t="s">
        <v>68</v>
      </c>
      <c r="BA92" s="210">
        <v>45713</v>
      </c>
      <c r="BB92" s="209" t="s">
        <v>68</v>
      </c>
      <c r="BC92" s="7" t="s">
        <v>774</v>
      </c>
      <c r="BD92" s="7" t="s">
        <v>775</v>
      </c>
      <c r="BE92" s="7" t="s">
        <v>776</v>
      </c>
      <c r="BF92" s="7" t="s">
        <v>777</v>
      </c>
      <c r="BG92" s="7" t="s">
        <v>778</v>
      </c>
      <c r="BH92" s="209"/>
      <c r="BI92" s="209"/>
      <c r="BJ92" s="209"/>
      <c r="BK92" s="209"/>
      <c r="BL92" s="209"/>
      <c r="BM92" s="209"/>
    </row>
    <row r="93" spans="1:66" x14ac:dyDescent="0.2">
      <c r="A93" s="141"/>
      <c r="B93" s="209" t="s">
        <v>779</v>
      </c>
      <c r="C93" s="209" t="s">
        <v>780</v>
      </c>
      <c r="D93" s="209" t="s">
        <v>588</v>
      </c>
      <c r="E93" s="209"/>
      <c r="F93" s="209" t="s">
        <v>58</v>
      </c>
      <c r="G93" s="209" t="s">
        <v>781</v>
      </c>
      <c r="H93" s="211" t="s">
        <v>220</v>
      </c>
      <c r="I93" s="209" t="s">
        <v>61</v>
      </c>
      <c r="J93" s="210">
        <v>43419</v>
      </c>
      <c r="K93" s="105" t="s">
        <v>65</v>
      </c>
      <c r="L93" s="209"/>
      <c r="M93" s="209"/>
      <c r="N93" s="209"/>
      <c r="O93" s="209"/>
      <c r="P93" s="211"/>
      <c r="Q93" s="209"/>
      <c r="R93" s="209"/>
      <c r="S93" s="233"/>
      <c r="T93" s="209"/>
      <c r="U93" s="213"/>
      <c r="V93" s="213"/>
      <c r="W93" s="209"/>
      <c r="X93" s="209"/>
      <c r="Y93" s="209"/>
      <c r="Z93" s="209"/>
      <c r="AA93" s="209"/>
      <c r="AB93" s="209" t="s">
        <v>74</v>
      </c>
      <c r="AC93" s="210">
        <v>44719</v>
      </c>
      <c r="AD93" s="210">
        <v>44719</v>
      </c>
      <c r="AE93" s="214"/>
      <c r="AF93" s="209"/>
      <c r="AG93" s="209"/>
      <c r="AH93" s="209"/>
      <c r="AI93" s="209" t="s">
        <v>116</v>
      </c>
      <c r="AJ93" s="209"/>
      <c r="AK93" s="209" t="s">
        <v>782</v>
      </c>
      <c r="AL93" s="207">
        <v>130000</v>
      </c>
      <c r="AM93" s="209" t="s">
        <v>64</v>
      </c>
      <c r="AN93" s="7" t="s">
        <v>65</v>
      </c>
      <c r="AO93" s="209"/>
      <c r="AP93" s="209"/>
      <c r="AQ93" s="207">
        <v>15000</v>
      </c>
      <c r="AR93" s="209" t="s">
        <v>64</v>
      </c>
      <c r="AS93" s="7" t="s">
        <v>65</v>
      </c>
      <c r="AT93" s="209"/>
      <c r="AU93" s="209"/>
      <c r="AV93" s="209"/>
      <c r="AW93" s="209"/>
      <c r="AX93" s="209" t="s">
        <v>783</v>
      </c>
      <c r="AY93" s="209" t="s">
        <v>784</v>
      </c>
      <c r="AZ93" s="209" t="s">
        <v>67</v>
      </c>
      <c r="BA93" s="210">
        <v>45713</v>
      </c>
      <c r="BB93" s="209" t="s">
        <v>68</v>
      </c>
      <c r="BC93" s="209"/>
      <c r="BD93" s="258"/>
      <c r="BE93" s="209"/>
      <c r="BF93" s="209"/>
      <c r="BG93" s="209"/>
      <c r="BH93" s="209"/>
      <c r="BI93" s="209"/>
      <c r="BJ93" s="209"/>
      <c r="BK93" s="209"/>
      <c r="BL93" s="209"/>
      <c r="BM93" s="209"/>
    </row>
    <row r="94" spans="1:66" x14ac:dyDescent="0.2">
      <c r="A94" s="141"/>
      <c r="B94" s="209" t="s">
        <v>785</v>
      </c>
      <c r="C94" s="209" t="s">
        <v>786</v>
      </c>
      <c r="D94" s="209" t="s">
        <v>588</v>
      </c>
      <c r="E94" s="209"/>
      <c r="F94" s="209" t="s">
        <v>58</v>
      </c>
      <c r="G94" s="209" t="s">
        <v>787</v>
      </c>
      <c r="H94" s="211" t="s">
        <v>144</v>
      </c>
      <c r="I94" s="209" t="s">
        <v>196</v>
      </c>
      <c r="J94" s="210">
        <v>44648</v>
      </c>
      <c r="K94" s="105" t="s">
        <v>65</v>
      </c>
      <c r="L94" s="209" t="s">
        <v>413</v>
      </c>
      <c r="M94" s="209" t="s">
        <v>73</v>
      </c>
      <c r="N94" s="210">
        <v>44648</v>
      </c>
      <c r="O94" s="7" t="s">
        <v>65</v>
      </c>
      <c r="P94" s="211" t="s">
        <v>413</v>
      </c>
      <c r="Q94" s="209" t="s">
        <v>167</v>
      </c>
      <c r="R94" s="210">
        <v>44648</v>
      </c>
      <c r="S94" s="105" t="s">
        <v>65</v>
      </c>
      <c r="T94" s="209"/>
      <c r="U94" s="213"/>
      <c r="V94" s="213"/>
      <c r="W94" s="209" t="s">
        <v>788</v>
      </c>
      <c r="X94" s="209"/>
      <c r="Y94" s="209"/>
      <c r="Z94" s="209"/>
      <c r="AA94" s="209"/>
      <c r="AB94" s="209"/>
      <c r="AC94" s="209"/>
      <c r="AD94" s="209"/>
      <c r="AE94" s="214" t="s">
        <v>789</v>
      </c>
      <c r="AF94" s="209"/>
      <c r="AG94" s="209"/>
      <c r="AH94" s="210">
        <v>45198</v>
      </c>
      <c r="AI94" s="209" t="s">
        <v>116</v>
      </c>
      <c r="AJ94" s="209"/>
      <c r="AK94" s="209" t="s">
        <v>790</v>
      </c>
      <c r="AL94" s="207"/>
      <c r="AM94" s="209"/>
      <c r="AN94" s="209"/>
      <c r="AO94" s="209"/>
      <c r="AP94" s="209"/>
      <c r="AQ94" s="207"/>
      <c r="AR94" s="209"/>
      <c r="AS94" s="209"/>
      <c r="AT94" s="209"/>
      <c r="AU94" s="209"/>
      <c r="AV94" s="209"/>
      <c r="AW94" s="209"/>
      <c r="AX94" s="209" t="s">
        <v>791</v>
      </c>
      <c r="AY94" s="209" t="s">
        <v>792</v>
      </c>
      <c r="AZ94" s="209" t="s">
        <v>67</v>
      </c>
      <c r="BA94" s="210">
        <v>45713</v>
      </c>
      <c r="BB94" s="209" t="s">
        <v>67</v>
      </c>
      <c r="BC94" s="209"/>
      <c r="BD94" s="7" t="s">
        <v>793</v>
      </c>
      <c r="BE94" s="7" t="s">
        <v>794</v>
      </c>
      <c r="BF94" s="7" t="s">
        <v>795</v>
      </c>
      <c r="BG94" s="209"/>
      <c r="BH94" s="209"/>
      <c r="BI94" s="209"/>
      <c r="BJ94" s="209"/>
      <c r="BK94" s="209"/>
      <c r="BL94" s="209"/>
      <c r="BM94" s="209"/>
    </row>
    <row r="95" spans="1:66" x14ac:dyDescent="0.2">
      <c r="A95" s="141"/>
      <c r="B95" s="242" t="s">
        <v>796</v>
      </c>
      <c r="C95" s="209" t="s">
        <v>797</v>
      </c>
      <c r="D95" s="209" t="s">
        <v>588</v>
      </c>
      <c r="E95" s="209"/>
      <c r="F95" s="209" t="s">
        <v>58</v>
      </c>
      <c r="G95" s="209" t="s">
        <v>798</v>
      </c>
      <c r="H95" s="211" t="s">
        <v>220</v>
      </c>
      <c r="I95" s="264" t="s">
        <v>61</v>
      </c>
      <c r="J95" s="210">
        <v>43420</v>
      </c>
      <c r="K95" s="105" t="s">
        <v>65</v>
      </c>
      <c r="L95" s="209" t="s">
        <v>186</v>
      </c>
      <c r="M95" s="209" t="s">
        <v>73</v>
      </c>
      <c r="N95" s="210">
        <v>43420</v>
      </c>
      <c r="O95" s="7" t="s">
        <v>65</v>
      </c>
      <c r="P95" s="211" t="s">
        <v>186</v>
      </c>
      <c r="Q95" s="209" t="s">
        <v>167</v>
      </c>
      <c r="R95" s="210">
        <v>43420</v>
      </c>
      <c r="S95" s="105" t="s">
        <v>65</v>
      </c>
      <c r="T95" s="209"/>
      <c r="U95" s="213"/>
      <c r="V95" s="213"/>
      <c r="W95" s="209"/>
      <c r="X95" s="209"/>
      <c r="Y95" s="209"/>
      <c r="Z95" s="209"/>
      <c r="AA95" s="209"/>
      <c r="AB95" s="209" t="s">
        <v>74</v>
      </c>
      <c r="AC95" s="210">
        <v>44607</v>
      </c>
      <c r="AD95" s="210">
        <v>44607</v>
      </c>
      <c r="AE95" s="214" t="s">
        <v>799</v>
      </c>
      <c r="AF95" s="210">
        <v>43773</v>
      </c>
      <c r="AG95" s="210">
        <v>43773</v>
      </c>
      <c r="AH95" s="209"/>
      <c r="AI95" s="209" t="s">
        <v>116</v>
      </c>
      <c r="AJ95" s="209"/>
      <c r="AK95" s="209" t="s">
        <v>800</v>
      </c>
      <c r="AL95" s="207">
        <v>333000</v>
      </c>
      <c r="AM95" s="209" t="s">
        <v>64</v>
      </c>
      <c r="AN95" s="7" t="s">
        <v>65</v>
      </c>
      <c r="AO95" s="209"/>
      <c r="AP95" s="209"/>
      <c r="AQ95" s="259">
        <v>333000</v>
      </c>
      <c r="AR95" s="209" t="s">
        <v>64</v>
      </c>
      <c r="AS95" s="7" t="s">
        <v>65</v>
      </c>
      <c r="AT95" s="209"/>
      <c r="AU95" s="209"/>
      <c r="AV95" s="209"/>
      <c r="AW95" s="209"/>
      <c r="AX95" s="209" t="s">
        <v>801</v>
      </c>
      <c r="AY95" s="209" t="s">
        <v>802</v>
      </c>
      <c r="AZ95" s="209" t="s">
        <v>67</v>
      </c>
      <c r="BA95" s="210">
        <v>45713</v>
      </c>
      <c r="BB95" s="209" t="s">
        <v>68</v>
      </c>
      <c r="BC95" s="209"/>
      <c r="BD95" s="7" t="s">
        <v>803</v>
      </c>
      <c r="BE95" s="7" t="s">
        <v>804</v>
      </c>
      <c r="BF95" s="7" t="s">
        <v>805</v>
      </c>
      <c r="BG95" s="7" t="s">
        <v>806</v>
      </c>
      <c r="BH95" s="209" t="s">
        <v>807</v>
      </c>
      <c r="BI95" s="209" t="s">
        <v>808</v>
      </c>
      <c r="BJ95" s="209"/>
      <c r="BK95" s="209"/>
      <c r="BL95" s="209"/>
      <c r="BM95" s="209"/>
    </row>
    <row r="96" spans="1:66" s="143" customFormat="1" ht="16" thickBot="1" x14ac:dyDescent="0.25">
      <c r="A96" s="142"/>
      <c r="B96" s="220"/>
      <c r="C96" s="220"/>
      <c r="D96" s="220" t="s">
        <v>588</v>
      </c>
      <c r="E96" s="220"/>
      <c r="F96" s="220" t="s">
        <v>328</v>
      </c>
      <c r="G96" s="220" t="s">
        <v>809</v>
      </c>
      <c r="H96" s="222" t="s">
        <v>144</v>
      </c>
      <c r="I96" s="220" t="s">
        <v>150</v>
      </c>
      <c r="J96" s="221">
        <v>44970</v>
      </c>
      <c r="K96" s="106" t="s">
        <v>65</v>
      </c>
      <c r="L96" s="220" t="s">
        <v>810</v>
      </c>
      <c r="M96" s="220" t="s">
        <v>73</v>
      </c>
      <c r="N96" s="221"/>
      <c r="O96" s="51"/>
      <c r="P96" s="222"/>
      <c r="Q96" s="220"/>
      <c r="R96" s="221"/>
      <c r="S96" s="106"/>
      <c r="T96" s="220"/>
      <c r="U96" s="225"/>
      <c r="V96" s="225"/>
      <c r="W96" s="220"/>
      <c r="X96" s="220"/>
      <c r="Y96" s="220"/>
      <c r="Z96" s="220"/>
      <c r="AA96" s="220"/>
      <c r="AB96" s="220"/>
      <c r="AC96" s="220"/>
      <c r="AD96" s="220"/>
      <c r="AE96" s="226">
        <v>2025</v>
      </c>
      <c r="AF96" s="221">
        <v>45809</v>
      </c>
      <c r="AG96" s="220"/>
      <c r="AH96" s="221"/>
      <c r="AI96" s="220" t="s">
        <v>116</v>
      </c>
      <c r="AJ96" s="220"/>
      <c r="AK96" s="220" t="s">
        <v>811</v>
      </c>
      <c r="AL96" s="227"/>
      <c r="AM96" s="220"/>
      <c r="AN96" s="220"/>
      <c r="AO96" s="220"/>
      <c r="AP96" s="220"/>
      <c r="AQ96" s="227">
        <f>3000000/5</f>
        <v>600000</v>
      </c>
      <c r="AR96" s="220"/>
      <c r="AS96" s="51" t="s">
        <v>65</v>
      </c>
      <c r="AT96" s="220"/>
      <c r="AU96" s="220"/>
      <c r="AV96" s="220"/>
      <c r="AW96" s="220"/>
      <c r="AX96" s="220" t="s">
        <v>812</v>
      </c>
      <c r="AY96" s="220"/>
      <c r="AZ96" s="220"/>
      <c r="BA96" s="221"/>
      <c r="BB96" s="220"/>
      <c r="BC96" s="220"/>
      <c r="BD96" s="51" t="s">
        <v>813</v>
      </c>
      <c r="BE96" s="51" t="s">
        <v>814</v>
      </c>
      <c r="BF96" s="51" t="s">
        <v>815</v>
      </c>
      <c r="BG96" s="220"/>
      <c r="BH96" s="220"/>
      <c r="BI96" s="220"/>
      <c r="BJ96" s="220"/>
      <c r="BK96" s="220"/>
      <c r="BL96" s="220"/>
      <c r="BM96" s="220"/>
    </row>
    <row r="97" spans="1:65" x14ac:dyDescent="0.2">
      <c r="A97" s="141"/>
      <c r="B97" s="209" t="s">
        <v>816</v>
      </c>
      <c r="C97" s="209" t="s">
        <v>817</v>
      </c>
      <c r="D97" s="209" t="s">
        <v>818</v>
      </c>
      <c r="E97" s="209"/>
      <c r="F97" s="209" t="s">
        <v>454</v>
      </c>
      <c r="G97" s="209" t="s">
        <v>819</v>
      </c>
      <c r="H97" s="211" t="s">
        <v>144</v>
      </c>
      <c r="I97" s="209" t="s">
        <v>124</v>
      </c>
      <c r="J97" s="210">
        <v>44743</v>
      </c>
      <c r="K97" s="261" t="s">
        <v>65</v>
      </c>
      <c r="L97" s="209" t="s">
        <v>186</v>
      </c>
      <c r="M97" s="209" t="s">
        <v>73</v>
      </c>
      <c r="N97" s="210">
        <v>44743</v>
      </c>
      <c r="O97" s="24" t="s">
        <v>65</v>
      </c>
      <c r="P97" s="211" t="s">
        <v>186</v>
      </c>
      <c r="Q97" s="209" t="s">
        <v>167</v>
      </c>
      <c r="R97" s="210">
        <v>44743</v>
      </c>
      <c r="S97" s="261" t="s">
        <v>65</v>
      </c>
      <c r="T97" s="209"/>
      <c r="U97" s="213"/>
      <c r="V97" s="213"/>
      <c r="W97" s="209">
        <v>2023</v>
      </c>
      <c r="X97" s="209" t="s">
        <v>91</v>
      </c>
      <c r="Y97" s="210">
        <v>45107</v>
      </c>
      <c r="Z97" s="210">
        <v>45107</v>
      </c>
      <c r="AA97" s="209" t="s">
        <v>820</v>
      </c>
      <c r="AB97" s="209" t="s">
        <v>91</v>
      </c>
      <c r="AC97" s="210">
        <v>46203</v>
      </c>
      <c r="AD97" s="210">
        <v>46203</v>
      </c>
      <c r="AE97" s="214" t="s">
        <v>820</v>
      </c>
      <c r="AF97" s="210">
        <v>46203</v>
      </c>
      <c r="AG97" s="210">
        <v>46203</v>
      </c>
      <c r="AH97" s="209"/>
      <c r="AI97" s="209" t="s">
        <v>116</v>
      </c>
      <c r="AJ97" s="209"/>
      <c r="AK97" s="209"/>
      <c r="AL97" s="207">
        <v>250000</v>
      </c>
      <c r="AM97" s="209" t="s">
        <v>64</v>
      </c>
      <c r="AN97" s="24" t="s">
        <v>65</v>
      </c>
      <c r="AO97" s="209"/>
      <c r="AP97" s="209"/>
      <c r="AQ97" s="207">
        <v>250000</v>
      </c>
      <c r="AR97" s="209" t="s">
        <v>64</v>
      </c>
      <c r="AS97" s="24" t="s">
        <v>65</v>
      </c>
      <c r="AT97" s="209"/>
      <c r="AU97" s="209"/>
      <c r="AV97" s="209">
        <v>3300</v>
      </c>
      <c r="AW97" s="209"/>
      <c r="AX97" s="209" t="s">
        <v>821</v>
      </c>
      <c r="AY97" s="209"/>
      <c r="AZ97" s="209" t="s">
        <v>89</v>
      </c>
      <c r="BA97" s="210">
        <v>45714</v>
      </c>
      <c r="BB97" s="209" t="s">
        <v>67</v>
      </c>
      <c r="BC97" s="209"/>
      <c r="BD97" s="24" t="s">
        <v>822</v>
      </c>
      <c r="BE97" s="24" t="s">
        <v>823</v>
      </c>
      <c r="BF97" s="209" t="s">
        <v>824</v>
      </c>
      <c r="BG97" s="209"/>
      <c r="BH97" s="209"/>
    </row>
    <row r="98" spans="1:65" x14ac:dyDescent="0.2">
      <c r="A98" s="141"/>
      <c r="B98" s="209" t="s">
        <v>825</v>
      </c>
      <c r="C98" s="209" t="s">
        <v>826</v>
      </c>
      <c r="D98" s="209" t="s">
        <v>827</v>
      </c>
      <c r="E98" s="209"/>
      <c r="F98" s="209" t="s">
        <v>273</v>
      </c>
      <c r="G98" s="209" t="s">
        <v>828</v>
      </c>
      <c r="H98" s="211" t="s">
        <v>144</v>
      </c>
      <c r="I98" s="209" t="s">
        <v>61</v>
      </c>
      <c r="J98" s="210">
        <v>43646</v>
      </c>
      <c r="K98" s="261" t="s">
        <v>65</v>
      </c>
      <c r="L98" s="209"/>
      <c r="M98" s="209"/>
      <c r="N98" s="209"/>
      <c r="O98" s="209"/>
      <c r="P98" s="211"/>
      <c r="Q98" s="209"/>
      <c r="R98" s="209"/>
      <c r="S98" s="233"/>
      <c r="T98" s="209"/>
      <c r="U98" s="213"/>
      <c r="V98" s="213"/>
      <c r="W98" s="209"/>
      <c r="X98" s="209"/>
      <c r="Y98" s="209"/>
      <c r="Z98" s="209"/>
      <c r="AA98" s="209"/>
      <c r="AB98" s="209" t="s">
        <v>91</v>
      </c>
      <c r="AC98" s="210">
        <v>43646</v>
      </c>
      <c r="AD98" s="210">
        <v>43646</v>
      </c>
      <c r="AE98" s="214">
        <v>2019</v>
      </c>
      <c r="AF98" s="210">
        <v>43646</v>
      </c>
      <c r="AG98" s="210">
        <v>43646</v>
      </c>
      <c r="AH98" s="209"/>
      <c r="AI98" s="209" t="s">
        <v>116</v>
      </c>
      <c r="AJ98" s="209"/>
      <c r="AK98" s="209" t="s">
        <v>829</v>
      </c>
      <c r="AL98" s="207"/>
      <c r="AM98" s="209"/>
      <c r="AN98" s="209"/>
      <c r="AO98" s="209"/>
      <c r="AP98" s="209"/>
      <c r="AQ98" s="207"/>
      <c r="AR98" s="209"/>
      <c r="AS98" s="209"/>
      <c r="AT98" s="209"/>
      <c r="AU98" s="209"/>
      <c r="AV98" s="209"/>
      <c r="AW98" s="209"/>
      <c r="AX98" s="209" t="s">
        <v>830</v>
      </c>
      <c r="AY98" s="209"/>
      <c r="AZ98" s="209" t="s">
        <v>89</v>
      </c>
      <c r="BA98" s="210">
        <v>45714</v>
      </c>
      <c r="BB98" s="209" t="s">
        <v>68</v>
      </c>
      <c r="BC98" s="209"/>
      <c r="BD98" s="209" t="s">
        <v>831</v>
      </c>
      <c r="BE98" s="209"/>
      <c r="BF98" s="209"/>
      <c r="BG98" s="209"/>
      <c r="BH98" s="209"/>
    </row>
    <row r="99" spans="1:65" x14ac:dyDescent="0.2">
      <c r="B99" s="209" t="s">
        <v>832</v>
      </c>
      <c r="C99" s="209" t="s">
        <v>833</v>
      </c>
      <c r="D99" s="209" t="s">
        <v>827</v>
      </c>
      <c r="E99" s="209"/>
      <c r="F99" s="209" t="s">
        <v>218</v>
      </c>
      <c r="G99" s="209" t="s">
        <v>834</v>
      </c>
      <c r="H99" s="211" t="s">
        <v>144</v>
      </c>
      <c r="I99" s="209" t="s">
        <v>61</v>
      </c>
      <c r="J99" s="210">
        <v>44818</v>
      </c>
      <c r="K99" s="261" t="s">
        <v>65</v>
      </c>
      <c r="L99" s="209"/>
      <c r="M99" s="209"/>
      <c r="N99" s="209"/>
      <c r="O99" s="209"/>
      <c r="P99" s="211"/>
      <c r="Q99" s="209"/>
      <c r="R99" s="209"/>
      <c r="S99" s="233"/>
      <c r="T99" s="209"/>
      <c r="U99" s="213"/>
      <c r="V99" s="213"/>
      <c r="W99" s="209"/>
      <c r="X99" s="209"/>
      <c r="Y99" s="209"/>
      <c r="Z99" s="209"/>
      <c r="AA99" s="209"/>
      <c r="AB99" s="209" t="s">
        <v>74</v>
      </c>
      <c r="AC99" s="210">
        <v>45183</v>
      </c>
      <c r="AD99" s="210">
        <v>45183</v>
      </c>
      <c r="AE99" s="214"/>
      <c r="AF99" s="210">
        <v>45183</v>
      </c>
      <c r="AG99" s="210">
        <v>45183</v>
      </c>
      <c r="AH99" s="209"/>
      <c r="AI99" s="209" t="s">
        <v>116</v>
      </c>
      <c r="AJ99" s="209"/>
      <c r="AK99" s="209" t="s">
        <v>835</v>
      </c>
      <c r="AL99" s="207"/>
      <c r="AM99" s="209"/>
      <c r="AN99" s="209"/>
      <c r="AO99" s="209"/>
      <c r="AP99" s="209"/>
      <c r="AQ99" s="207"/>
      <c r="AR99" s="209"/>
      <c r="AS99" s="209"/>
      <c r="AT99" s="209"/>
      <c r="AU99" s="209"/>
      <c r="AV99" s="209"/>
      <c r="AW99" s="209"/>
      <c r="AX99" s="209" t="s">
        <v>836</v>
      </c>
      <c r="AY99" s="209"/>
      <c r="AZ99" s="209" t="s">
        <v>89</v>
      </c>
      <c r="BA99" s="210">
        <v>45714</v>
      </c>
      <c r="BB99" s="209" t="s">
        <v>68</v>
      </c>
      <c r="BC99" s="209"/>
      <c r="BD99" s="24" t="s">
        <v>837</v>
      </c>
      <c r="BE99" s="215"/>
      <c r="BF99" s="209"/>
      <c r="BG99" s="209"/>
      <c r="BH99" s="209"/>
    </row>
    <row r="100" spans="1:65" x14ac:dyDescent="0.2">
      <c r="B100" s="209" t="s">
        <v>838</v>
      </c>
      <c r="C100" s="209" t="s">
        <v>833</v>
      </c>
      <c r="D100" s="209" t="s">
        <v>827</v>
      </c>
      <c r="E100" s="209"/>
      <c r="F100" s="209" t="s">
        <v>218</v>
      </c>
      <c r="G100" s="209" t="s">
        <v>834</v>
      </c>
      <c r="H100" s="211" t="s">
        <v>71</v>
      </c>
      <c r="I100" s="209" t="s">
        <v>150</v>
      </c>
      <c r="J100" s="210">
        <v>45740</v>
      </c>
      <c r="K100" s="261" t="s">
        <v>65</v>
      </c>
      <c r="L100" s="209"/>
      <c r="M100" s="209"/>
      <c r="N100" s="209"/>
      <c r="O100" s="209"/>
      <c r="P100" s="211"/>
      <c r="Q100" s="209"/>
      <c r="R100" s="209"/>
      <c r="S100" s="233"/>
      <c r="T100" s="209"/>
      <c r="U100" s="213"/>
      <c r="V100" s="213"/>
      <c r="W100" s="209"/>
      <c r="X100" s="209"/>
      <c r="Y100" s="209"/>
      <c r="Z100" s="209"/>
      <c r="AA100" s="209"/>
      <c r="AB100" s="209"/>
      <c r="AC100" s="210"/>
      <c r="AD100" s="210"/>
      <c r="AE100" s="214"/>
      <c r="AF100" s="210">
        <v>45777</v>
      </c>
      <c r="AG100" s="210">
        <v>45777</v>
      </c>
      <c r="AH100" s="209"/>
      <c r="AI100" s="209" t="s">
        <v>116</v>
      </c>
      <c r="AJ100" s="209"/>
      <c r="AK100" s="209" t="s">
        <v>839</v>
      </c>
      <c r="AL100" s="207">
        <v>30000</v>
      </c>
      <c r="AM100" s="209" t="s">
        <v>64</v>
      </c>
      <c r="AN100" s="24" t="s">
        <v>65</v>
      </c>
      <c r="AO100" s="209"/>
      <c r="AP100" s="209"/>
      <c r="AQ100" s="207"/>
      <c r="AR100" s="209"/>
      <c r="AS100" s="209"/>
      <c r="AT100" s="209"/>
      <c r="AU100" s="209"/>
      <c r="AV100" s="209"/>
      <c r="AW100" s="209"/>
      <c r="AX100" s="209" t="s">
        <v>840</v>
      </c>
      <c r="AY100" s="209"/>
      <c r="AZ100" s="209"/>
      <c r="BA100" s="210"/>
      <c r="BB100" s="209"/>
      <c r="BC100" s="209"/>
      <c r="BD100" s="24" t="s">
        <v>840</v>
      </c>
      <c r="BE100" s="215"/>
      <c r="BF100" s="209"/>
      <c r="BG100" s="209"/>
      <c r="BH100" s="209"/>
    </row>
    <row r="101" spans="1:65" x14ac:dyDescent="0.2">
      <c r="A101" s="141"/>
      <c r="D101" s="209" t="s">
        <v>841</v>
      </c>
      <c r="F101" s="209" t="s">
        <v>842</v>
      </c>
      <c r="G101" s="209" t="s">
        <v>843</v>
      </c>
      <c r="H101" s="158" t="s">
        <v>60</v>
      </c>
      <c r="I101" s="209" t="s">
        <v>150</v>
      </c>
      <c r="J101" s="163">
        <v>44600</v>
      </c>
      <c r="K101" s="261" t="s">
        <v>65</v>
      </c>
      <c r="L101" s="138" t="s">
        <v>844</v>
      </c>
      <c r="M101" s="138" t="s">
        <v>73</v>
      </c>
      <c r="U101" s="138"/>
      <c r="AG101" s="163">
        <v>45717</v>
      </c>
      <c r="AI101" s="209" t="s">
        <v>116</v>
      </c>
      <c r="AK101" s="209" t="s">
        <v>845</v>
      </c>
      <c r="AS101" s="24" t="s">
        <v>65</v>
      </c>
      <c r="BD101" s="138" t="s">
        <v>846</v>
      </c>
      <c r="BE101" s="138" t="s">
        <v>847</v>
      </c>
    </row>
    <row r="102" spans="1:65" x14ac:dyDescent="0.2">
      <c r="A102" s="141"/>
      <c r="B102" s="209" t="s">
        <v>848</v>
      </c>
      <c r="C102" s="209" t="s">
        <v>849</v>
      </c>
      <c r="D102" s="209" t="s">
        <v>827</v>
      </c>
      <c r="E102" s="209"/>
      <c r="F102" s="209" t="s">
        <v>616</v>
      </c>
      <c r="G102" s="209" t="s">
        <v>850</v>
      </c>
      <c r="H102" s="211" t="s">
        <v>144</v>
      </c>
      <c r="I102" s="209"/>
      <c r="J102" s="210"/>
      <c r="K102" s="261"/>
      <c r="L102" s="209"/>
      <c r="M102" s="209"/>
      <c r="N102" s="209"/>
      <c r="O102" s="209"/>
      <c r="P102" s="211"/>
      <c r="Q102" s="209"/>
      <c r="R102" s="209"/>
      <c r="S102" s="233"/>
      <c r="T102" s="209"/>
      <c r="U102" s="213"/>
      <c r="V102" s="213"/>
      <c r="W102" s="209"/>
      <c r="X102" s="209"/>
      <c r="Y102" s="209"/>
      <c r="Z102" s="209"/>
      <c r="AA102" s="209"/>
      <c r="AB102" s="209"/>
      <c r="AC102" s="210"/>
      <c r="AD102" s="210"/>
      <c r="AE102" s="214"/>
      <c r="AF102" s="210"/>
      <c r="AG102" s="210"/>
      <c r="AH102" s="209"/>
      <c r="AI102" s="209"/>
      <c r="AJ102" s="209"/>
      <c r="AK102" s="209"/>
      <c r="AL102" s="207"/>
      <c r="AM102" s="209"/>
      <c r="AN102" s="209"/>
      <c r="AO102" s="209"/>
      <c r="AP102" s="209"/>
      <c r="AQ102" s="207"/>
      <c r="AR102" s="209"/>
      <c r="AS102" s="209"/>
      <c r="AT102" s="209"/>
      <c r="AU102" s="209"/>
      <c r="AV102" s="209"/>
      <c r="AW102" s="209"/>
      <c r="AX102" s="209"/>
      <c r="AY102" s="209"/>
      <c r="AZ102" s="209"/>
      <c r="BA102" s="210"/>
      <c r="BB102" s="209"/>
      <c r="BC102" s="209"/>
      <c r="BD102" s="24"/>
      <c r="BE102" s="215"/>
      <c r="BF102" s="209"/>
      <c r="BG102" s="209"/>
      <c r="BH102" s="209"/>
    </row>
    <row r="103" spans="1:65" s="143" customFormat="1" ht="16" thickBot="1" x14ac:dyDescent="0.25">
      <c r="A103" s="142"/>
      <c r="B103" s="220" t="s">
        <v>851</v>
      </c>
      <c r="C103" s="220" t="s">
        <v>849</v>
      </c>
      <c r="D103" s="220" t="s">
        <v>827</v>
      </c>
      <c r="E103" s="220"/>
      <c r="F103" s="220" t="s">
        <v>616</v>
      </c>
      <c r="G103" s="220" t="s">
        <v>850</v>
      </c>
      <c r="H103" s="222" t="s">
        <v>71</v>
      </c>
      <c r="I103" s="220" t="s">
        <v>61</v>
      </c>
      <c r="J103" s="221">
        <v>44818</v>
      </c>
      <c r="K103" s="181" t="s">
        <v>65</v>
      </c>
      <c r="L103" s="220"/>
      <c r="M103" s="220"/>
      <c r="N103" s="220"/>
      <c r="O103" s="220"/>
      <c r="P103" s="222"/>
      <c r="Q103" s="220"/>
      <c r="R103" s="220"/>
      <c r="S103" s="223"/>
      <c r="T103" s="220"/>
      <c r="U103" s="225"/>
      <c r="V103" s="225"/>
      <c r="W103" s="220"/>
      <c r="X103" s="220"/>
      <c r="Y103" s="220"/>
      <c r="Z103" s="220"/>
      <c r="AA103" s="220"/>
      <c r="AB103" s="220"/>
      <c r="AC103" s="220"/>
      <c r="AD103" s="220"/>
      <c r="AE103" s="226"/>
      <c r="AF103" s="220"/>
      <c r="AG103" s="220"/>
      <c r="AH103" s="220"/>
      <c r="AI103" s="220" t="s">
        <v>116</v>
      </c>
      <c r="AJ103" s="220"/>
      <c r="AK103" s="220" t="s">
        <v>852</v>
      </c>
      <c r="AL103" s="227"/>
      <c r="AM103" s="220"/>
      <c r="AN103" s="220"/>
      <c r="AO103" s="220"/>
      <c r="AP103" s="220"/>
      <c r="AQ103" s="227"/>
      <c r="AR103" s="220"/>
      <c r="AS103" s="220"/>
      <c r="AT103" s="220"/>
      <c r="AU103" s="220"/>
      <c r="AV103" s="220"/>
      <c r="AW103" s="220"/>
      <c r="AX103" s="220" t="s">
        <v>853</v>
      </c>
      <c r="AY103" s="220"/>
      <c r="AZ103" s="220" t="s">
        <v>89</v>
      </c>
      <c r="BA103" s="221">
        <v>45714</v>
      </c>
      <c r="BB103" s="220" t="s">
        <v>68</v>
      </c>
      <c r="BC103" s="220"/>
      <c r="BD103" s="220"/>
      <c r="BE103" s="220"/>
      <c r="BF103" s="220"/>
      <c r="BG103" s="220"/>
      <c r="BH103" s="220"/>
    </row>
    <row r="104" spans="1:65" ht="16" thickBot="1" x14ac:dyDescent="0.25">
      <c r="B104" s="209" t="s">
        <v>854</v>
      </c>
      <c r="C104" s="209" t="s">
        <v>855</v>
      </c>
      <c r="D104" s="209" t="s">
        <v>856</v>
      </c>
      <c r="E104" s="209"/>
      <c r="F104" s="209" t="s">
        <v>58</v>
      </c>
      <c r="G104" s="209" t="s">
        <v>857</v>
      </c>
      <c r="H104" s="211" t="s">
        <v>144</v>
      </c>
      <c r="I104" s="209" t="s">
        <v>196</v>
      </c>
      <c r="J104" s="210">
        <v>42860</v>
      </c>
      <c r="K104" s="105" t="s">
        <v>65</v>
      </c>
      <c r="L104" s="209" t="s">
        <v>858</v>
      </c>
      <c r="M104" s="209" t="s">
        <v>73</v>
      </c>
      <c r="N104" s="210">
        <v>42860</v>
      </c>
      <c r="O104" s="7" t="s">
        <v>65</v>
      </c>
      <c r="P104" s="211" t="s">
        <v>858</v>
      </c>
      <c r="Q104" s="209" t="s">
        <v>167</v>
      </c>
      <c r="R104" s="210">
        <v>42860</v>
      </c>
      <c r="S104" s="105" t="s">
        <v>65</v>
      </c>
      <c r="T104" s="209"/>
      <c r="U104" s="213"/>
      <c r="V104" s="213"/>
      <c r="W104" s="209"/>
      <c r="X104" s="209"/>
      <c r="Y104" s="209"/>
      <c r="Z104" s="209"/>
      <c r="AA104" s="209"/>
      <c r="AB104" s="209"/>
      <c r="AC104" s="209"/>
      <c r="AD104" s="209"/>
      <c r="AE104" s="214"/>
      <c r="AF104" s="209"/>
      <c r="AG104" s="209"/>
      <c r="AH104" s="210">
        <v>43110</v>
      </c>
      <c r="AI104" s="209" t="s">
        <v>116</v>
      </c>
      <c r="AJ104" s="209"/>
      <c r="AK104" s="209"/>
      <c r="AL104" s="207"/>
      <c r="AM104" s="209"/>
      <c r="AN104" s="215"/>
      <c r="AO104" s="209"/>
      <c r="AP104" s="209"/>
      <c r="AQ104" s="207"/>
      <c r="AR104" s="209"/>
      <c r="AS104" s="215"/>
      <c r="AT104" s="209"/>
      <c r="AU104" s="209"/>
      <c r="AV104" s="209"/>
      <c r="AW104" s="209"/>
      <c r="AX104" s="209" t="s">
        <v>859</v>
      </c>
      <c r="AY104" s="209" t="s">
        <v>860</v>
      </c>
      <c r="AZ104" s="209" t="s">
        <v>67</v>
      </c>
      <c r="BA104" s="210">
        <v>45714</v>
      </c>
      <c r="BB104" s="209" t="s">
        <v>68</v>
      </c>
      <c r="BC104" s="209"/>
      <c r="BD104" s="7" t="s">
        <v>861</v>
      </c>
      <c r="BE104" s="209"/>
      <c r="BF104" s="209"/>
      <c r="BG104" s="209"/>
      <c r="BH104" s="209"/>
      <c r="BI104" s="209"/>
      <c r="BJ104" s="209"/>
      <c r="BK104" s="209"/>
      <c r="BL104" s="209"/>
      <c r="BM104" s="209"/>
    </row>
    <row r="105" spans="1:65" s="171" customFormat="1" ht="16" thickBot="1" x14ac:dyDescent="0.25">
      <c r="A105" s="177"/>
      <c r="B105" s="247" t="s">
        <v>862</v>
      </c>
      <c r="C105" s="247" t="s">
        <v>863</v>
      </c>
      <c r="D105" s="247" t="s">
        <v>864</v>
      </c>
      <c r="E105" s="247"/>
      <c r="F105" s="247" t="s">
        <v>454</v>
      </c>
      <c r="G105" s="247" t="s">
        <v>819</v>
      </c>
      <c r="H105" s="249" t="s">
        <v>144</v>
      </c>
      <c r="I105" s="247" t="s">
        <v>642</v>
      </c>
      <c r="J105" s="248">
        <v>43214</v>
      </c>
      <c r="K105" s="123" t="s">
        <v>65</v>
      </c>
      <c r="L105" s="247" t="s">
        <v>72</v>
      </c>
      <c r="M105" s="247" t="s">
        <v>73</v>
      </c>
      <c r="N105" s="248">
        <v>43216</v>
      </c>
      <c r="O105" s="122" t="s">
        <v>65</v>
      </c>
      <c r="P105" s="249" t="s">
        <v>72</v>
      </c>
      <c r="Q105" s="247" t="s">
        <v>167</v>
      </c>
      <c r="R105" s="248">
        <v>43216</v>
      </c>
      <c r="S105" s="123" t="s">
        <v>65</v>
      </c>
      <c r="T105" s="247"/>
      <c r="U105" s="251"/>
      <c r="V105" s="251"/>
      <c r="W105" s="247"/>
      <c r="X105" s="247"/>
      <c r="Y105" s="247"/>
      <c r="Z105" s="247"/>
      <c r="AA105" s="247"/>
      <c r="AB105" s="247"/>
      <c r="AC105" s="247"/>
      <c r="AD105" s="247"/>
      <c r="AE105" s="252"/>
      <c r="AF105" s="247"/>
      <c r="AG105" s="247"/>
      <c r="AH105" s="247"/>
      <c r="AI105" s="247" t="s">
        <v>116</v>
      </c>
      <c r="AJ105" s="247"/>
      <c r="AK105" s="247"/>
      <c r="AL105" s="253">
        <v>60000</v>
      </c>
      <c r="AM105" s="247" t="s">
        <v>64</v>
      </c>
      <c r="AN105" s="122" t="s">
        <v>65</v>
      </c>
      <c r="AO105" s="247"/>
      <c r="AP105" s="247"/>
      <c r="AQ105" s="253">
        <v>60000</v>
      </c>
      <c r="AR105" s="247" t="s">
        <v>64</v>
      </c>
      <c r="AS105" s="122" t="s">
        <v>65</v>
      </c>
      <c r="AT105" s="247"/>
      <c r="AU105" s="247"/>
      <c r="AV105" s="247"/>
      <c r="AW105" s="247"/>
      <c r="AX105" s="247" t="s">
        <v>865</v>
      </c>
      <c r="AY105" s="247"/>
      <c r="AZ105" s="247" t="s">
        <v>68</v>
      </c>
      <c r="BA105" s="248">
        <v>45714</v>
      </c>
      <c r="BB105" s="247" t="s">
        <v>68</v>
      </c>
      <c r="BC105" s="247"/>
      <c r="BD105" s="247"/>
      <c r="BE105" s="247"/>
      <c r="BF105" s="247"/>
      <c r="BG105" s="247"/>
      <c r="BH105" s="247"/>
      <c r="BI105" s="247"/>
      <c r="BJ105" s="247"/>
      <c r="BK105" s="247"/>
      <c r="BL105" s="247"/>
      <c r="BM105" s="247"/>
    </row>
    <row r="106" spans="1:65" s="140" customFormat="1" ht="16" x14ac:dyDescent="0.2">
      <c r="A106" s="144"/>
      <c r="B106" s="199"/>
      <c r="C106" s="199"/>
      <c r="D106" s="199" t="s">
        <v>1054</v>
      </c>
      <c r="E106" s="199"/>
      <c r="F106" s="199" t="s">
        <v>142</v>
      </c>
      <c r="G106" s="199" t="s">
        <v>1055</v>
      </c>
      <c r="H106" s="201" t="s">
        <v>144</v>
      </c>
      <c r="I106" s="199" t="s">
        <v>61</v>
      </c>
      <c r="J106" s="208">
        <v>43011</v>
      </c>
      <c r="K106" s="110" t="s">
        <v>65</v>
      </c>
      <c r="L106" s="199"/>
      <c r="M106" s="199"/>
      <c r="N106" s="208"/>
      <c r="O106" s="50"/>
      <c r="P106" s="201"/>
      <c r="Q106" s="199"/>
      <c r="R106" s="208"/>
      <c r="S106" s="107"/>
      <c r="T106" s="199"/>
      <c r="U106" s="205"/>
      <c r="V106" s="205"/>
      <c r="W106" s="199"/>
      <c r="X106" s="199"/>
      <c r="Y106" s="199"/>
      <c r="Z106" s="199"/>
      <c r="AA106" s="199"/>
      <c r="AB106" s="199"/>
      <c r="AC106" s="199"/>
      <c r="AD106" s="199"/>
      <c r="AE106" s="229">
        <v>2018</v>
      </c>
      <c r="AF106" s="208">
        <v>43101</v>
      </c>
      <c r="AG106" s="208">
        <v>43101</v>
      </c>
      <c r="AH106" s="199"/>
      <c r="AI106" s="199" t="s">
        <v>62</v>
      </c>
      <c r="AJ106" s="199"/>
      <c r="AK106" s="199" t="s">
        <v>1056</v>
      </c>
      <c r="AL106" s="230"/>
      <c r="AM106" s="199"/>
      <c r="AN106" s="50"/>
      <c r="AO106" s="199"/>
      <c r="AP106" s="199"/>
      <c r="AQ106" s="230">
        <v>14287</v>
      </c>
      <c r="AR106" s="199" t="s">
        <v>1058</v>
      </c>
      <c r="AS106" s="50" t="s">
        <v>65</v>
      </c>
      <c r="AT106" s="199"/>
      <c r="AU106" s="199"/>
      <c r="AV106" s="199"/>
      <c r="AW106" s="199"/>
      <c r="AX106" s="199" t="s">
        <v>1057</v>
      </c>
      <c r="AY106" s="199"/>
      <c r="AZ106" s="199"/>
      <c r="BA106" s="208"/>
      <c r="BB106" s="199"/>
      <c r="BC106" s="199"/>
      <c r="BD106" s="199" t="s">
        <v>1059</v>
      </c>
      <c r="BE106" s="199"/>
      <c r="BF106" s="199"/>
      <c r="BG106" s="199"/>
      <c r="BH106" s="199"/>
      <c r="BI106" s="199"/>
      <c r="BJ106" s="199"/>
      <c r="BK106" s="199"/>
      <c r="BL106" s="199"/>
      <c r="BM106" s="199"/>
    </row>
    <row r="107" spans="1:65" ht="16" x14ac:dyDescent="0.2">
      <c r="B107" s="209"/>
      <c r="C107" s="209"/>
      <c r="D107" s="209" t="s">
        <v>1054</v>
      </c>
      <c r="E107" s="209"/>
      <c r="F107" s="209" t="s">
        <v>142</v>
      </c>
      <c r="G107" s="209" t="s">
        <v>1055</v>
      </c>
      <c r="H107" s="211" t="s">
        <v>71</v>
      </c>
      <c r="I107" s="209" t="s">
        <v>61</v>
      </c>
      <c r="J107" s="210">
        <v>43430</v>
      </c>
      <c r="K107" s="108" t="s">
        <v>65</v>
      </c>
      <c r="L107" s="209" t="s">
        <v>165</v>
      </c>
      <c r="M107" s="209" t="s">
        <v>73</v>
      </c>
      <c r="N107" s="210">
        <v>43430</v>
      </c>
      <c r="O107" s="7"/>
      <c r="P107" s="211"/>
      <c r="Q107" s="209"/>
      <c r="R107" s="210"/>
      <c r="S107" s="105"/>
      <c r="T107" s="209"/>
      <c r="U107" s="213"/>
      <c r="V107" s="213"/>
      <c r="W107" s="209"/>
      <c r="X107" s="209"/>
      <c r="Y107" s="209"/>
      <c r="Z107" s="209"/>
      <c r="AA107" s="209"/>
      <c r="AB107" s="209"/>
      <c r="AC107" s="209"/>
      <c r="AD107" s="209"/>
      <c r="AE107" s="214"/>
      <c r="AF107" s="210"/>
      <c r="AG107" s="210"/>
      <c r="AH107" s="209"/>
      <c r="AI107" s="209" t="s">
        <v>62</v>
      </c>
      <c r="AJ107" s="209"/>
      <c r="AK107" s="209" t="s">
        <v>1062</v>
      </c>
      <c r="AL107" s="207"/>
      <c r="AM107" s="209"/>
      <c r="AN107" s="7"/>
      <c r="AO107" s="209"/>
      <c r="AP107" s="209"/>
      <c r="AQ107" s="207">
        <v>10881</v>
      </c>
      <c r="AR107" s="209" t="s">
        <v>64</v>
      </c>
      <c r="AS107" s="7" t="s">
        <v>65</v>
      </c>
      <c r="AT107" s="209"/>
      <c r="AU107" s="209"/>
      <c r="AV107" s="209"/>
      <c r="AW107" s="209"/>
      <c r="AX107" s="209" t="s">
        <v>1064</v>
      </c>
      <c r="AY107" s="209"/>
      <c r="AZ107" s="209"/>
      <c r="BA107" s="210"/>
      <c r="BB107" s="209"/>
      <c r="BC107" s="209"/>
      <c r="BD107" s="209" t="s">
        <v>1063</v>
      </c>
      <c r="BE107" s="209"/>
      <c r="BF107" s="209"/>
      <c r="BG107" s="209"/>
      <c r="BH107" s="209"/>
      <c r="BI107" s="209"/>
      <c r="BJ107" s="209"/>
      <c r="BK107" s="209"/>
      <c r="BL107" s="209"/>
      <c r="BM107" s="209"/>
    </row>
    <row r="108" spans="1:65" s="143" customFormat="1" ht="17" thickBot="1" x14ac:dyDescent="0.25">
      <c r="A108" s="142"/>
      <c r="B108" s="220"/>
      <c r="C108" s="220"/>
      <c r="D108" s="220" t="s">
        <v>1054</v>
      </c>
      <c r="E108" s="220"/>
      <c r="F108" s="220" t="s">
        <v>142</v>
      </c>
      <c r="G108" s="220" t="s">
        <v>1055</v>
      </c>
      <c r="H108" s="222" t="s">
        <v>71</v>
      </c>
      <c r="I108" s="143" t="s">
        <v>150</v>
      </c>
      <c r="J108" s="164">
        <v>45561</v>
      </c>
      <c r="K108" s="109" t="s">
        <v>65</v>
      </c>
      <c r="L108" s="143" t="s">
        <v>131</v>
      </c>
      <c r="M108" s="220" t="s">
        <v>73</v>
      </c>
      <c r="N108" s="221">
        <v>45561</v>
      </c>
      <c r="O108" s="94" t="s">
        <v>65</v>
      </c>
      <c r="P108" s="222"/>
      <c r="Q108" s="220"/>
      <c r="R108" s="221"/>
      <c r="S108" s="106"/>
      <c r="T108" s="220"/>
      <c r="U108" s="225"/>
      <c r="V108" s="225"/>
      <c r="W108" s="220"/>
      <c r="X108" s="220"/>
      <c r="Y108" s="220"/>
      <c r="Z108" s="220"/>
      <c r="AA108" s="220"/>
      <c r="AB108" s="220"/>
      <c r="AC108" s="220"/>
      <c r="AD108" s="220"/>
      <c r="AE108" s="226"/>
      <c r="AF108" s="220"/>
      <c r="AG108" s="220"/>
      <c r="AH108" s="220"/>
      <c r="AI108" s="260" t="s">
        <v>75</v>
      </c>
      <c r="AJ108" s="220"/>
      <c r="AK108" s="220" t="s">
        <v>1060</v>
      </c>
      <c r="AL108" s="227"/>
      <c r="AM108" s="220"/>
      <c r="AN108" s="51"/>
      <c r="AO108" s="220"/>
      <c r="AP108" s="220"/>
      <c r="AQ108" s="227"/>
      <c r="AR108" s="220"/>
      <c r="AS108" s="51"/>
      <c r="AT108" s="220"/>
      <c r="AU108" s="220"/>
      <c r="AV108" s="220"/>
      <c r="AW108" s="220"/>
      <c r="AX108" s="220" t="s">
        <v>1061</v>
      </c>
      <c r="AY108" s="220"/>
      <c r="AZ108" s="220"/>
      <c r="BA108" s="221"/>
      <c r="BB108" s="220"/>
      <c r="BC108" s="220"/>
      <c r="BD108" s="220" t="s">
        <v>1065</v>
      </c>
      <c r="BE108" s="220"/>
      <c r="BF108" s="220"/>
      <c r="BG108" s="220"/>
      <c r="BH108" s="220"/>
      <c r="BI108" s="220"/>
      <c r="BJ108" s="220"/>
      <c r="BK108" s="220"/>
      <c r="BL108" s="220"/>
      <c r="BM108" s="220"/>
    </row>
  </sheetData>
  <phoneticPr fontId="23" type="noConversion"/>
  <hyperlinks>
    <hyperlink ref="BD2" r:id="rId1" display="https://www.bmwgroup-werke.com/content/dam/grpw/websites/bmwgroup-werke_com/dingolfing/PR_2107_Plant Profile_BMW_DGF_EN.pdf" xr:uid="{A0118F4E-28B8-4D9E-91CE-46644A4E55D9}"/>
    <hyperlink ref="K3" r:id="rId2" display="https://www.press.bmwgroup.com/usa/article/detail/T0320510EN_US/the-new-bmw-ix-design?utm_source=chatgpt.com" xr:uid="{B8145ACD-3DC9-4199-BE2D-A86684CED8A9}"/>
    <hyperlink ref="O3" r:id="rId3" display="https://www.bmwgroup-werke.com/content/dam/grpw/websites/bmwgroup-werke_com/dingolfing/PR_2107_Plant Profile_BMW_DGF_EN.pdf" xr:uid="{89D784CC-D8F1-42B5-90F2-681E4C8BE68A}"/>
    <hyperlink ref="S3" r:id="rId4" display="https://www.bmwgroup-werke.com/content/dam/grpw/websites/bmwgroup-werke_com/dingolfing/PR_2107_Plant Profile_BMW_DGF_EN.pdf" xr:uid="{5854FEA7-C279-44C4-9DFB-F1706A0BDC7B}"/>
    <hyperlink ref="BD3" r:id="rId5" location=":~:text=Plant%20Dingolfing%20is%20the%20BMW,at%20the%20plant%20in%202022" display="https://www.press.bmwgroup.com/global/article/detail/T0437680EN/50-years-of-bmw-production-at-dingolfing-location?language=en - :~:text=Plant%20Dingolfing%20is%20the%20BMW,at%20the%20plant%20in%202022" xr:uid="{24B756AE-50C1-437A-8DC9-531F94692264}"/>
    <hyperlink ref="BE3" r:id="rId6" display="https://www.bmwgroup-werke.com/content/dam/grpw/websites/bmwgroup-werke_com/dingolfing/PR_2107_Plant Profile_BMW_DGF_EN.pdf" xr:uid="{4E324F58-AFA5-48FB-872B-7E0DBF95A01F}"/>
    <hyperlink ref="BF3" r:id="rId7" xr:uid="{6F0365EC-3371-4FFD-980E-E9AFAD21563C}"/>
    <hyperlink ref="BG3" r:id="rId8" xr:uid="{28184FB4-67A2-4E55-A892-AD23542F05B8}"/>
    <hyperlink ref="BH3" r:id="rId9" xr:uid="{0D7627E5-CB76-4B07-84B0-E000AEF9CD72}"/>
    <hyperlink ref="K4" r:id="rId10" display="https://www.press.bmwgroup.com/global/article/detail/T0424419EN/%E2%80%9Ceight-times-five-is-50%E2%80%9D:-plant-dingolfing-celebrates-start-of-bmw-i5-production-during-anniversary-year?language=en" xr:uid="{8A4CC94C-A502-4C9A-8CB8-D5C70266CAB8}"/>
    <hyperlink ref="O4" r:id="rId11" display="https://www.electrive.com/2023/07/24/bmw-i5-rolls-off-production-line-in-dingolfing/?utm_source=chatgpt.com" xr:uid="{F56AB520-D195-4A81-85D9-BF794DED2371}"/>
    <hyperlink ref="S4" r:id="rId12" display="https://www.electrive.com/2023/07/24/bmw-i5-rolls-off-production-line-in-dingolfing/?utm_source=chatgpt.com" xr:uid="{48A68A9F-3933-4860-9394-C6FA760D63E8}"/>
    <hyperlink ref="AN4" r:id="rId13" display="https://www.electrive.com/2023/07/24/bmw-i5-rolls-off-production-line-in-dingolfing/?utm_source=chatgpt.com" xr:uid="{0B91034B-1B28-4928-8C96-217D6B9F4708}"/>
    <hyperlink ref="BD4" r:id="rId14" xr:uid="{48BDEC12-337C-45DE-BC05-29EB7EDD04E9}"/>
    <hyperlink ref="K5" r:id="rId15" display="https://www.press.bmwgroup.com/global/article/detail/T0424419EN/%E2%80%9Ceight-times-five-is-50%E2%80%9D:-plant-dingolfing-celebrates-start-of-bmw-i5-production-during-anniversary-year?language=en" xr:uid="{DE95205D-B240-4E69-A411-DA67BEE4F9D4}"/>
    <hyperlink ref="BD5" r:id="rId16" xr:uid="{B591E8DC-8FA4-40EC-B7F4-26588F1354B8}"/>
    <hyperlink ref="BE5" r:id="rId17" xr:uid="{9AB64805-2432-4C56-92F5-030881FC4616}"/>
    <hyperlink ref="BF5" r:id="rId18" xr:uid="{8261B461-1D19-404E-9DF7-8A905A296BD9}"/>
    <hyperlink ref="BG5" r:id="rId19" xr:uid="{52B992CD-A0C1-4F40-BAF3-C1C4535F6CB6}"/>
    <hyperlink ref="BH5" r:id="rId20" xr:uid="{94F951AF-D04E-4D1F-AF4D-0237AB749D60}"/>
    <hyperlink ref="BD8" r:id="rId21" xr:uid="{509AA007-FDF1-4FA9-900F-97C7BCAC7D3B}"/>
    <hyperlink ref="BE8" r:id="rId22" location=":~:text=BMW%20announced%20today%20the%20official,BMW%204%20Series%20Gran%20Coupe" display="https://insideevs.com/news/542578/bmw-i4-entered-series-production/ - :~:text=BMW%20announced%20today%20the%20official,BMW%204%20Series%20Gran%20Coupe" xr:uid="{0AE3F96C-5343-4222-AF1F-7290B02042E6}"/>
    <hyperlink ref="K9" r:id="rId23" display="https://www.bmwgroup-werke.com/muenchen/en/news/pressemeldungen/neue-fahrzeugmontage.html" xr:uid="{B37891FC-A4D6-413F-B127-EAE89F576574}"/>
    <hyperlink ref="O9" r:id="rId24" display="https://www.electrive.com/2020/11/19/bmw-puts-400-million-euros-into-munich-plant/" xr:uid="{8F636CB2-4BDA-484C-BA8B-92BBD06537B7}"/>
    <hyperlink ref="S9" r:id="rId25" location=":~:text=BMW%20announced%20today%20the%20official,BMW%204%20Series%20Gran%20Coupe." display="https://insideevs.com/news/542578/bmw-i4-entered-series-production/ - :~:text=BMW%20announced%20today%20the%20official,BMW%204%20Series%20Gran%20Coupe." xr:uid="{6532C28B-83B7-469D-9D1A-C518F941E1BE}"/>
    <hyperlink ref="BD9" r:id="rId26" location=":~:text=The%20decision%20to%20end%20combustion,to%20innovation%20and%20environmental%20responsibility" display="https://www.fuelsandlubes.com/bmw-ends-combustion-engine-production-in-munich-after-60-years/ - :~:text=The%20decision%20to%20end%20combustion,to%20innovation%20and%20environmental%20responsibility" xr:uid="{687298AD-262B-4675-A155-17AD69973367}"/>
    <hyperlink ref="BE9" r:id="rId27" xr:uid="{0DA69853-34B8-4993-A3A1-6B99AE7F91C3}"/>
    <hyperlink ref="BF9" r:id="rId28" xr:uid="{4ECA128E-2E78-4059-B2B8-080A466D093D}"/>
    <hyperlink ref="BG9" r:id="rId29" xr:uid="{0A101930-1AE0-4B2D-8BB7-87B2C5E52B05}"/>
    <hyperlink ref="K10" r:id="rId30" display="https://www.teslarati.com/bmw-munich-ditch-gas-powered-production-ev-germany/" xr:uid="{C5BC03E2-7274-4873-A196-17652CDC215F}"/>
    <hyperlink ref="O10" r:id="rId31" display="https://www.pm-review.com/bmw-to-invest-e650-million-converting-munich-plant-to-all-electric-production-by-2027/" xr:uid="{61E9425A-684F-4483-AA70-73869DA1C247}"/>
    <hyperlink ref="S10" r:id="rId32" display="https://www.pm-review.com/bmw-to-invest-e650-million-converting-munich-plant-to-all-electric-production-by-2027/" xr:uid="{55A6E2C4-2518-4B0D-972C-4B73F60BA36B}"/>
    <hyperlink ref="BD10" r:id="rId33" xr:uid="{4B8E6983-8594-479A-81B2-41B3DC7448BF}"/>
    <hyperlink ref="BE10" r:id="rId34" xr:uid="{C461D6AB-238D-4697-BA04-C40EED7D1A83}"/>
    <hyperlink ref="AS7" r:id="rId35" xr:uid="{D7D35896-1CD6-457C-BC5E-90594119C5C8}"/>
    <hyperlink ref="AS11" r:id="rId36" xr:uid="{4894AA46-3606-4D7B-B48F-AD17F6BCD69A}"/>
    <hyperlink ref="S7" r:id="rId37" xr:uid="{691EB198-7E34-4827-A298-3AEB90A83F28}"/>
    <hyperlink ref="K7" r:id="rId38" xr:uid="{8D7BCACE-5764-4750-87F4-E523499A9429}"/>
    <hyperlink ref="AS6" r:id="rId39" xr:uid="{E1F711A0-ED37-4772-B666-957DDCEBF2DC}"/>
    <hyperlink ref="S11" r:id="rId40" xr:uid="{478A81AC-A761-43F6-8CC1-EE02634892D4}"/>
    <hyperlink ref="O11" r:id="rId41" xr:uid="{159C98C2-7A83-4027-9C4C-10860E3033C5}"/>
    <hyperlink ref="AS12" r:id="rId42" xr:uid="{60D3ABD5-131D-40CF-B1A4-D69DD27DB693}"/>
    <hyperlink ref="O12" r:id="rId43" xr:uid="{44B09779-91EC-4400-BC4F-1FC0BC387AF1}"/>
    <hyperlink ref="S12" r:id="rId44" xr:uid="{73D8C9C0-EC41-4AFB-B139-4EFF5A504C14}"/>
    <hyperlink ref="AS2" r:id="rId45" xr:uid="{673C89DC-6912-4DBB-ABBE-0A4615444994}"/>
    <hyperlink ref="K6" r:id="rId46" xr:uid="{6793E7F4-18C0-449A-9763-ED7DC0540E0D}"/>
    <hyperlink ref="O6" r:id="rId47" xr:uid="{3BFD8974-9A2E-49A2-8AA9-776D74D8A33D}"/>
    <hyperlink ref="S6" r:id="rId48" xr:uid="{83C5BE33-6857-4FC6-A8E0-033C96A6CEF9}"/>
    <hyperlink ref="AN2" r:id="rId49" xr:uid="{26169B08-C23B-4C22-892B-EC4B170C3A76}"/>
    <hyperlink ref="AS8" r:id="rId50" xr:uid="{7B9B1827-88B8-43CF-B040-770D57145ACB}"/>
    <hyperlink ref="O7" r:id="rId51" xr:uid="{8EC4E7A7-2341-4701-A257-B1D345453135}"/>
    <hyperlink ref="K13" r:id="rId52" display="https://www.bbc.com/news/business-40718892" xr:uid="{3CB04A52-8C44-4CA4-81ED-6CF4885F60AD}"/>
    <hyperlink ref="BD13" r:id="rId53" location=":~:text=Mini%20Cooper%20EV%20parked%20outside%20a%20house,vehicles%20since%202019%20and%20will%20begin%20to" display="https://www.environmentenergyleader.com/stories/bmw-invests-750-million-for-uk-ev-production,4639 - :~:text=Mini%20Cooper%20EV%20parked%20outside%20a%20house,vehicles%20since%202019%20and%20will%20begin%20to" xr:uid="{68B0BF68-0B2E-4A16-999E-3CB4F7EF51BC}"/>
    <hyperlink ref="BE13" r:id="rId54" xr:uid="{22DB36E7-FE98-464B-9223-9D850E766682}"/>
    <hyperlink ref="K14" r:id="rId55" location=":~:text=Mini%20Cooper%20EV%20parked%20outside%20a%20house,vehicles%20since%202019%20and%20will%20begin%20to" display="https://www.environmentenergyleader.com/stories/bmw-invests-750-million-for-uk-ev-production,4639 - :~:text=Mini%20Cooper%20EV%20parked%20outside%20a%20house,vehicles%20since%202019%20and%20will%20begin%20to" xr:uid="{8BE8C396-5C6C-4DA8-98AF-E949CC51DB74}"/>
    <hyperlink ref="O14" r:id="rId56" display="https://www.theengineer.co.uk/content/news/bmw-investing-over-600m-into-oxford-and-swindon-factories/" xr:uid="{0BED25D8-325F-4A6D-864F-E73DEC7E11F0}"/>
    <hyperlink ref="S14" r:id="rId57" display="https://www.theengineer.co.uk/content/news/bmw-investing-over-600m-into-oxford-and-swindon-factories/" xr:uid="{72ADEC9F-FA86-4F66-AEE8-202E6C246B4D}"/>
    <hyperlink ref="BD14" r:id="rId58" xr:uid="{A352A431-61D9-46BE-8C66-96A61543F882}"/>
    <hyperlink ref="BE14" r:id="rId59" xr:uid="{7125D0C4-EB8B-4589-B049-90B699E47332}"/>
    <hyperlink ref="BF14" r:id="rId60" xr:uid="{D09C2897-B461-4410-856F-739F073FDB0F}"/>
    <hyperlink ref="BG14" r:id="rId61" xr:uid="{9F1C5715-91EA-4271-B3B9-1016AAC0FE62}"/>
    <hyperlink ref="BH14" r:id="rId62" xr:uid="{73CBA765-B880-48B9-8858-B861702DA23C}"/>
    <hyperlink ref="BI14" r:id="rId63" xr:uid="{F6FBF842-49B6-45E8-8456-964A075C52FA}"/>
    <hyperlink ref="K15" r:id="rId64" location=":~:text=On%20July%2031%2C%202018%2C%20Minister,laid%20on%20June%201%2C%202022." display="https://hungarytoday.hu/construction-of-debrecen-bmw-group-plant-in-full-swing/ - :~:text=On%20July%2031%2C%202018%2C%20Minister,laid%20on%20June%201%2C%202022." xr:uid="{23584B54-91D3-4861-8DC6-A3394749FC25}"/>
    <hyperlink ref="O15" r:id="rId65" display="https://dteurope.com/business/bmw-to-build-factory-in-hungary/" xr:uid="{9D19C747-1CA6-48B4-991A-16092415636C}"/>
    <hyperlink ref="S15" r:id="rId66" display="https://www.reuters.com/business/autos-transportation/bmw-raises-investment-hungary-ev-factory-over-2-bln-euros-adds-battery-assembly-2022-11-25/" xr:uid="{41B99F9E-BC4B-4793-B45C-1468B2B4B516}"/>
    <hyperlink ref="AN15" r:id="rId67" location=":~:text=On%20July%2031%2C%202018%2C%20Minister,laid%20on%20June%201%2C%202022." display="https://hungarytoday.hu/construction-of-debrecen-bmw-group-plant-in-full-swing/ - :~:text=On%20July%2031%2C%202018%2C%20Minister,laid%20on%20June%201%2C%202022." xr:uid="{8799DD8A-FEB1-408D-A3F7-0F78EBE980A6}"/>
    <hyperlink ref="AS15" r:id="rId68" location=":~:text=On%20July%2031%2C%202018%2C%20Minister,laid%20on%20June%201%2C%202022." display="https://hungarytoday.hu/construction-of-debrecen-bmw-group-plant-in-full-swing/ - :~:text=On%20July%2031%2C%202018%2C%20Minister,laid%20on%20June%201%2C%202022." xr:uid="{F591C05B-EE0E-49F6-A881-CD5C28522713}"/>
    <hyperlink ref="BD15" r:id="rId69" xr:uid="{C17D5C2F-2195-40E0-8D18-32E9A4D8D005}"/>
    <hyperlink ref="BE15" r:id="rId70" xr:uid="{9B61717E-93F7-4CF9-92AC-7CAB3C17D8D6}"/>
    <hyperlink ref="BF15" r:id="rId71" xr:uid="{CF881980-BD36-4DB5-BA89-1E8C76E23083}"/>
    <hyperlink ref="K17" r:id="rId72" xr:uid="{49BEAC50-5DED-4EC7-BE44-D1D51F56027D}"/>
    <hyperlink ref="AS13" r:id="rId73" xr:uid="{4F4D2448-C315-409F-8B54-6DCB055540BF}"/>
    <hyperlink ref="AS16" r:id="rId74" xr:uid="{EB8FD2C4-EAF5-42F4-8D2B-B62C903A6068}"/>
    <hyperlink ref="K18" r:id="rId75" location=":~:text=Aehra%20has%20submitted%20a%20%E2%82%AC,units%20of%20each%20model%20annually." display="https://www.electrichybridvehicletechnology.com/news/italian-ev-startup-aehra-announces-its-first-two-ultra-premium-evs.html - :~:text=Aehra%20has%20submitted%20a%20%E2%82%AC,units%20of%20each%20model%20annually." xr:uid="{57A7C25F-BD3A-40E9-B5F7-0C7AEC48EA47}"/>
    <hyperlink ref="O18" r:id="rId76" display="https://mobilityportal.eu/aehra-ev-brand-reveals-model-names/" xr:uid="{3BE15FC3-1C8D-433B-9BB0-A0F1799FE2B8}"/>
    <hyperlink ref="S18" r:id="rId77" display="https://mobilityportal.eu/aehra-ev-brand-reveals-model-names/" xr:uid="{80480945-3E50-4326-8878-1616EF14274B}"/>
    <hyperlink ref="AN18" r:id="rId78" location=":~:text=Aehra%20has%20submitted%20a%20%E2%82%AC,units%20of%20each%20model%20annually." display="https://www.electrichybridvehicletechnology.com/news/italian-ev-startup-aehra-announces-its-first-two-ultra-premium-evs.html - :~:text=Aehra%20has%20submitted%20a%20%E2%82%AC,units%20of%20each%20model%20annually." xr:uid="{215D6696-1E45-4E2C-A59C-4E1BF8034145}"/>
    <hyperlink ref="AS18" r:id="rId79" location=":~:text=Aehra%20has%20submitted%20a%20%E2%82%AC,units%20of%20each%20model%20annually." display="https://www.electrichybridvehicletechnology.com/news/italian-ev-startup-aehra-announces-its-first-two-ultra-premium-evs.html - :~:text=Aehra%20has%20submitted%20a%20%E2%82%AC,units%20of%20each%20model%20annually." xr:uid="{0C57FC0E-7D42-4B46-8E91-8012661AD26A}"/>
    <hyperlink ref="BD18" r:id="rId80" xr:uid="{528B0202-8873-4761-8CF0-9A9F39E51ABC}"/>
    <hyperlink ref="K19" r:id="rId81" display="https://thebusinessmagazine.co.uk/companies/electric-vehicle-company-expands-again-at-bicester/" xr:uid="{4EEBB7F4-A8E9-430D-BD51-931F774C11A0}"/>
    <hyperlink ref="BD19" r:id="rId82" xr:uid="{A47D5F1C-8071-458E-AC19-C98F7C2F62D1}"/>
    <hyperlink ref="BE19" r:id="rId83" xr:uid="{34A3BB61-4479-441B-80DE-114FC1385CA3}"/>
    <hyperlink ref="BF19" r:id="rId84" xr:uid="{218EEA83-833E-464B-8418-139D0E86E7A9}"/>
    <hyperlink ref="BG19" r:id="rId85" location=":~:text=The%20UK%20operations%20of%20British,vehicle%20platforms%20and%20intellectual%20property" display="https://www.silicon.co.uk/e-innovation/green-it/arrival-ev-administration-548775 - :~:text=The%20UK%20operations%20of%20British,vehicle%20platforms%20and%20intellectual%20property" xr:uid="{D0538F7F-52AB-4654-93E5-E2692B18C005}"/>
    <hyperlink ref="BH19" r:id="rId86" xr:uid="{B0C486E0-5A36-4D30-B63C-FD75DEFB6080}"/>
    <hyperlink ref="K20" r:id="rId87" location=":~:text=Stephen%20Crabb:%20News%20reinforces%20Wales,leader%20in%20the%20automotive%20sector.&amp;text=British%20car%20maker%20Aston%20Martin,1%2C000%20in%20the%20supply%20chain" display="https://www.gov.uk/government/news/aston-martin-announces-significant-wales-investment - :~:text=Stephen%20Crabb:%20News%20reinforces%20Wales,leader%20in%20the%20automotive%20sector.&amp;text=British%20car%20maker%20Aston%20Martin,1%2C000%20in%20the%20supply%20chain" xr:uid="{0C8AF368-D096-4ABD-94ED-D021503B2AB0}"/>
    <hyperlink ref="BD20" r:id="rId88" location=":~:text=Stephen%20Crabb:%20News%20reinforces%20Wales,leader%20in%20the%20automotive%20sector.&amp;text=British%20car%20maker%20Aston%20Martin,1%2C000%20in%20the%20supply%20chain" display="https://www.gov.uk/government/news/aston-martin-announces-significant-wales-investment - :~:text=Stephen%20Crabb:%20News%20reinforces%20Wales,leader%20in%20the%20automotive%20sector.&amp;text=British%20car%20maker%20Aston%20Martin,1%2C000%20in%20the%20supply%20chain" xr:uid="{7D8BBD11-A3BD-4886-AC61-EB1A022B991C}"/>
    <hyperlink ref="BE20" r:id="rId89" xr:uid="{770963F0-00F2-4840-A563-D27BC23A6823}"/>
    <hyperlink ref="BF20" r:id="rId90" xr:uid="{91F090E7-D706-4825-A618-83EAEF0ACEB3}"/>
    <hyperlink ref="BG20" r:id="rId91" xr:uid="{72AA461D-D3E6-4B09-B759-AE75403C7C52}"/>
    <hyperlink ref="AS21" r:id="rId92" xr:uid="{86A7FB62-8C58-442B-B6A8-8B2E48751B2E}"/>
    <hyperlink ref="BD23" r:id="rId93" xr:uid="{4995BAC2-E656-4E80-AE54-59B6D53052A1}"/>
    <hyperlink ref="O21" r:id="rId94" xr:uid="{DF596646-11B4-48AE-96E7-AC649DDEEBB1}"/>
    <hyperlink ref="S21" r:id="rId95" xr:uid="{2A0393B7-02B9-4817-87BA-FC0029B62904}"/>
    <hyperlink ref="K92" r:id="rId96" location=":~:text=15%20November%202018.%20Following%20Zwickau%2C%20Volkswagen%20intends,over%20to%20the%20production%20of%20electric%20vehicles." display="https://www.greencarcongress.com/2018/11/20181115-volkswagen.html - :~:text=15%20November%202018.%20Following%20Zwickau%2C%20Volkswagen%20intends,over%20to%20the%20production%20of%20electric%20vehicles." xr:uid="{E71BF02C-69E8-45E2-B1B8-F869531BAA5E}"/>
    <hyperlink ref="O92" r:id="rId97" display="https://www.volkswagen-newsroom.com/en/press-releases/volkswagens-global-production-network-for-electric-vehicles-grows-with-the-launch-of-a-second-german-site-in-emden-7976" xr:uid="{8366F824-E56E-427A-8C1D-DAD444E3E9C2}"/>
    <hyperlink ref="S92" r:id="rId98" display="https://www.volkswagen-newsroom.com/en/press-releases/volkswagens-global-production-network-for-electric-vehicles-grows-with-the-launch-of-a-second-german-site-in-emden-7976" xr:uid="{054B8C10-AEA3-4D0F-A4F3-FA4AC65173D1}"/>
    <hyperlink ref="AN92" r:id="rId99" display="https://www.electrive.com/2024/08/26/vw-probably-wants-to-increase-ev-production-in-emden/" xr:uid="{EEF157AA-8355-4AE5-B85B-73371477EE8F}"/>
    <hyperlink ref="AS92" r:id="rId100" display="https://www.electrive.com/2024/08/26/vw-probably-wants-to-increase-ev-production-in-emden/" xr:uid="{C2610C27-8D3D-4B53-876D-A80B735B5C6B}"/>
    <hyperlink ref="BC92" r:id="rId101" xr:uid="{BF1D03E1-04D0-4247-8096-040A1C5232E8}"/>
    <hyperlink ref="BD92" r:id="rId102" xr:uid="{EF90D5EE-3CA0-43D7-887B-114BDFAAA120}"/>
    <hyperlink ref="BE92" r:id="rId103" xr:uid="{942C91B6-C5C0-4D91-8B2C-EB3B8A33EB53}"/>
    <hyperlink ref="BF92" r:id="rId104" xr:uid="{04E3324A-A9E2-4CA5-812A-BC9932742076}"/>
    <hyperlink ref="BG92" r:id="rId105" location=":~:text=Peter%20Johnson%20%7C%20Aug%2021%202023,4" display="https://electrek.co/2023/08/21/volkswagen-begins-production-flagship-id-7-electric-car/ - :~:text=Peter%20Johnson%20%7C%20Aug%2021%202023,4" xr:uid="{92A767DA-4846-4317-88CF-CB0B4C2537F0}"/>
    <hyperlink ref="K93" r:id="rId106" location=":~:text=15%20November%202018.%20Following%20Zwickau%2C%20Volkswagen%20intends,over%20to%20the%20production%20of%20electric%20vehicles." display="https://www.greencarcongress.com/2018/11/20181115-volkswagen.html - :~:text=15%20November%202018.%20Following%20Zwickau%2C%20Volkswagen%20intends,over%20to%20the%20production%20of%20electric%20vehicles." xr:uid="{A349925B-BC8A-4962-8F70-119B09E85520}"/>
    <hyperlink ref="AN93" r:id="rId107" display="https://www.autoweek.com/news/green-cars/a40217054/vw-id-buzz-production-start-germany/" xr:uid="{47EAC94D-DC09-4807-977D-746E3F40D748}"/>
    <hyperlink ref="AS93" r:id="rId108" display="https://www.autoweek.com/news/green-cars/a40217054/vw-id-buzz-production-start-germany/" xr:uid="{E7E90252-990D-4A9E-8706-184A2A1C9BEB}"/>
    <hyperlink ref="K94" r:id="rId109" display="https://www.industryintel.com/automobile/news/vw-approves-new-2-billion-manufacturing-plant-in-wolfsburg-warmenau-germany-to-build-new-trinity-ev-with-plant-construction-beginning-in-2023-vehicle-production-to-start-in-2026-with-vw-aiming-for-production-time-of-10-hours-per-vehicle-157048035456" xr:uid="{4A091BC3-B369-4BB1-980A-5D26DCDF729D}"/>
    <hyperlink ref="O94" r:id="rId110" display="https://www.industryintel.com/automobile/news/vw-approves-new-2-billion-manufacturing-plant-in-wolfsburg-warmenau-germany-to-build-new-trinity-ev-with-plant-construction-beginning-in-2023-vehicle-production-to-start-in-2026-with-vw-aiming-for-production-time-of-10-hours-per-vehicle-157048035456" xr:uid="{EED4EA81-EB36-4CB6-94AC-25BB7010D808}"/>
    <hyperlink ref="S94" r:id="rId111" display="https://www.industryintel.com/automobile/news/vw-approves-new-2-billion-manufacturing-plant-in-wolfsburg-warmenau-germany-to-build-new-trinity-ev-with-plant-construction-beginning-in-2023-vehicle-production-to-start-in-2026-with-vw-aiming-for-production-time-of-10-hours-per-vehicle-157048035456" xr:uid="{A888BD71-4B4C-45E6-86E8-B67C32784714}"/>
    <hyperlink ref="BD94" r:id="rId112" xr:uid="{D3666668-C437-42B6-A922-EC1179A4F7A1}"/>
    <hyperlink ref="BE94" r:id="rId113" xr:uid="{7E83DEC7-DC72-4BE9-9E5A-230CAE0A8520}"/>
    <hyperlink ref="BF94" r:id="rId114" xr:uid="{8CF1FCAF-7E4C-4FA7-8DA3-948703ADCFD0}"/>
    <hyperlink ref="K88" r:id="rId115" location=":~:text=Getty%20Images%2C%20FILE-,Tesla%20CEO%20Elon%20Musk%20announced%20the%20location%20of%20the%20company's,for%20his%20Tesla%20Model%203." display="https://abcnews.go.com/Business/elon-musk-announces-teslas-european-gigafactory-berlin/story?id=66974080 - :~:text=Getty%20Images%2C%20FILE-,Tesla%20CEO%20Elon%20Musk%20announced%20the%20location%20of%20the%20company's,for%20his%20Tesla%20Model%203." xr:uid="{EB8A3232-2F9A-48D0-A1A7-F54EA539D245}"/>
    <hyperlink ref="O88" r:id="rId116" display="https://www.dw.com/en/tesla-factory-outside-berlin-to-cost-4-billion/a-51286353" xr:uid="{05BB4E52-A5D4-4F06-9E3E-0DB529875333}"/>
    <hyperlink ref="S88" r:id="rId117" location=":~:text=Tesla%20CEO%20Elon%20Musk%20dances%20at%20the%20official%20opening%20of,Germany%20on%20March%2022%2C%202022.&amp;text=Elon%20Musk%20officially%20opened%20Tesla's,in%20the%20U.S.%20and%20China." display="https://www.cnbc.com/2022/03/22/gigafactory-berlin-tesla-ceo-elon-musk-opens-electric-vehicle-plant.html - :~:text=Tesla%20CEO%20Elon%20Musk%20dances%20at%20the%20official%20opening%20of,Germany%20on%20March%2022%2C%202022.&amp;text=Elon%20Musk%20officially%20opened%20Tesla's,in%20the%20U.S.%20and%20China." xr:uid="{37FA5318-CF42-4FF4-9E17-8452F580AD23}"/>
    <hyperlink ref="AN88" r:id="rId118" location=":~:text=Tesla%20CEO%20Elon%20Musk%20dances%20at%20the%20official%20opening%20of,Germany%20on%20March%2022%2C%202022.&amp;text=Elon%20Musk%20officially%20opened%20Tesla's,in%20the%20U.S.%20and%20China." display="https://www.cnbc.com/2022/03/22/gigafactory-berlin-tesla-ceo-elon-musk-opens-electric-vehicle-plant.html - :~:text=Tesla%20CEO%20Elon%20Musk%20dances%20at%20the%20official%20opening%20of,Germany%20on%20March%2022%2C%202022.&amp;text=Elon%20Musk%20officially%20opened%20Tesla's,in%20the%20U.S.%20and%20China." xr:uid="{FEDB350E-C633-47AD-9509-EEB943F19A82}"/>
    <hyperlink ref="BC88" r:id="rId119" xr:uid="{7FC2ABF5-9DFF-4DF2-8352-CE6DDB755BE2}"/>
    <hyperlink ref="BD88" r:id="rId120" xr:uid="{73720BD5-8DF1-4602-BFBF-C7D02926D0CF}"/>
    <hyperlink ref="BE88" r:id="rId121" location=":~:text=Tesla%20CEO%20Elon%20Musk%20dances%20at%20the%20official%20opening%20of,Germany%20on%20March%2022%2C%202022.&amp;text=Elon%20Musk%20officially%20opened%20Tesla's,in%20the%20U.S.%20and%20China" display="https://www.cnbc.com/2022/03/22/gigafactory-berlin-tesla-ceo-elon-musk-opens-electric-vehicle-plant.html - :~:text=Tesla%20CEO%20Elon%20Musk%20dances%20at%20the%20official%20opening%20of,Germany%20on%20March%2022%2C%202022.&amp;text=Elon%20Musk%20officially%20opened%20Tesla's,in%20the%20U.S.%20and%20China" xr:uid="{B341F76F-F4A9-4FBF-BE81-24400CF0E7BF}"/>
    <hyperlink ref="BD89" r:id="rId122" location=":~:text=Tesla%20is%20shutting%20down%20its,The%20plant%20may%20be%20repurposed" display="https://electrek.co/2021/03/18/tesla-shutting-down-final-assembly-plant-tilburg-following-model-s-x-refresh/ - :~:text=Tesla%20is%20shutting%20down%20its,The%20plant%20may%20be%20repurposed" xr:uid="{8681E9D6-D40B-4FC0-8C98-FBDBB42CCE9D}"/>
    <hyperlink ref="K95" r:id="rId123" display="https://www.carscoops.com/2018/11/vw-turn-zwickau-plant-europes-biggest-ev-factory/" xr:uid="{4099DF1F-B28C-4B96-A501-B8F92DA42F1A}"/>
    <hyperlink ref="O95" r:id="rId124" display="https://www.carscoops.com/2018/11/vw-turn-zwickau-plant-europes-biggest-ev-factory/" xr:uid="{F60A6301-4F7B-4C82-AB64-FDF5CC8D9745}"/>
    <hyperlink ref="S95" r:id="rId125" display="https://www.carscoops.com/2018/11/vw-turn-zwickau-plant-europes-biggest-ev-factory/" xr:uid="{0C4B7547-BEB0-44E0-8A81-0475E1C8F1AC}"/>
    <hyperlink ref="AN95" r:id="rId126" display="https://www.carscoops.com/2018/11/vw-turn-zwickau-plant-europes-biggest-ev-factory/" xr:uid="{B6B832FF-AD3E-4356-B2AC-4C95B8D56921}"/>
    <hyperlink ref="AS95" r:id="rId127" display="https://www.carscoops.com/2018/11/vw-turn-zwickau-plant-europes-biggest-ev-factory/" xr:uid="{94DA96BA-D097-4D8C-9F09-1DE807CF03CF}"/>
    <hyperlink ref="BD95" r:id="rId128" xr:uid="{92469E5C-5CDD-4DA9-A6B0-A9D38DBD8ADE}"/>
    <hyperlink ref="BE95" r:id="rId129" xr:uid="{46B187D8-6CFE-4AEB-A4AE-40765D0C2E0C}"/>
    <hyperlink ref="BF95" r:id="rId130" xr:uid="{108BCA05-1272-4652-87B3-62C1C32A43C2}"/>
    <hyperlink ref="BG95" r:id="rId131" location=":~:text=Today%20(November%204%2C%202019)%2C%20VW%20officially%20launched,which%20is%20expected%20to%20hit%20the%20market" display="https://insideevs.com/news/380217/vw-officially-start-production-id3/ - :~:text=Today%20(November%204%2C%202019)%2C%20VW%20officially%20launched,which%20is%20expected%20to%20hit%20the%20market" xr:uid="{1BC96256-33B1-498E-B0C5-C1D71DF74B25}"/>
    <hyperlink ref="AS68" r:id="rId132" location="?s_aid=sa5yu9nu-g1fg-fvaw-ople-ew0nkckxwua7_004_0" xr:uid="{1747EDD8-A39B-4518-8F77-8CA5A09A2B57}"/>
    <hyperlink ref="BD68" r:id="rId133" xr:uid="{26C7EAA9-A2B5-45EF-B8D1-1F730081021A}"/>
    <hyperlink ref="AN69" r:id="rId134" xr:uid="{ED5D505E-0193-4D1F-A2B9-B90B66F79711}"/>
    <hyperlink ref="BD69" r:id="rId135" xr:uid="{E83C0B9A-1139-4BBC-9438-A79E18D34FA1}"/>
    <hyperlink ref="O68" r:id="rId136" xr:uid="{7669846A-29B9-45B5-8BD6-2CE38C767344}"/>
    <hyperlink ref="K96" r:id="rId137" xr:uid="{51A7BCDA-389B-43FB-9A61-D349AAB2A553}"/>
    <hyperlink ref="AS96" r:id="rId138" xr:uid="{2CDC0BA7-AE71-4A87-BE9C-A5B1D8450B3D}"/>
    <hyperlink ref="K99" r:id="rId139" display="https://www.volvotrucks.com/en-en/news-stories/press-releases/2022/sep/volvo-trucks-starts-series-production-of-heavy-electric-trucks.html" xr:uid="{BE661388-952B-413A-8096-88DA7EBAB566}"/>
    <hyperlink ref="BD99" r:id="rId140" xr:uid="{58F88C14-E9D6-4BBF-AEE3-C93BDD059875}"/>
    <hyperlink ref="K98" r:id="rId141" display="https://www.volvotrucks.com/en-en/news-stories/press-releases/2023/sep/volvo-starts-serial-production-of-electric-trucks-in-ghent.html" xr:uid="{72FDB5E4-0E46-4EF0-BC39-3D65C17D7D88}"/>
    <hyperlink ref="K103" r:id="rId142" display="https://www.volvotrucks.com/en-en/news-stories/press-releases/2022/sep/volvo-trucks-starts-series-production-of-heavy-electric-trucks.html" xr:uid="{8B2311F4-963E-40BD-AD3F-98539DD520F6}"/>
    <hyperlink ref="K97" r:id="rId143" display="https://www.media.volvocars.com/global/en-gb/media/pressreleases/302778/volvo-cars-gears-up-for-long-term-sustainable-growth-with-new-slovakia-electric-car-manufacturing-pl-5" xr:uid="{6BC8B140-E6C2-4AE1-9EA3-9C2B02CFB1D5}"/>
    <hyperlink ref="O97" r:id="rId144" display="https://www.media.volvocars.com/global/en-gb/media/pressreleases/302778/volvo-cars-gears-up-for-long-term-sustainable-growth-with-new-slovakia-electric-car-manufacturing-pl-5" xr:uid="{1A2A9D5F-F7B1-49BD-9AB9-4CBEE7B9322B}"/>
    <hyperlink ref="S97" r:id="rId145" display="https://www.media.volvocars.com/global/en-gb/media/pressreleases/302778/volvo-cars-gears-up-for-long-term-sustainable-growth-with-new-slovakia-electric-car-manufacturing-pl-5" xr:uid="{97766B78-E578-4034-8453-339A44BA7BB2}"/>
    <hyperlink ref="AN97" r:id="rId146" display="https://www.media.volvocars.com/global/en-gb/media/pressreleases/302778/volvo-cars-gears-up-for-long-term-sustainable-growth-with-new-slovakia-electric-car-manufacturing-pl-5" xr:uid="{AD80B81D-2477-4438-B96C-EE77E8FEF089}"/>
    <hyperlink ref="AS97" r:id="rId147" display="https://www.media.volvocars.com/global/en-gb/media/pressreleases/302778/volvo-cars-gears-up-for-long-term-sustainable-growth-with-new-slovakia-electric-car-manufacturing-pl-5" xr:uid="{C00522A6-D55D-4D38-88D7-4CCC59F52C82}"/>
    <hyperlink ref="BD97" r:id="rId148" xr:uid="{CC74BD2F-4F7E-421A-88AA-1C71839349A5}"/>
    <hyperlink ref="BE97" r:id="rId149" location="google_vignette" display="https://autogear.pt/en/volvo-has-completed-the-initial-phase-of-the-new-factory-in-slovakia/?utm_source=chatgpt.com - google_vignette" xr:uid="{13FE7A02-90A1-473C-8966-235715A64E54}"/>
    <hyperlink ref="K48" r:id="rId150" display="https://electrek.co/2018/01/29/mercedes-benz-electric-vehicle-production-global-battery-network/" xr:uid="{A873E3D0-531C-4A0C-BDA1-EC8A5EA6A93D}"/>
    <hyperlink ref="BD48" r:id="rId151" xr:uid="{55E78754-B549-4A06-9A79-09EA772448B3}"/>
    <hyperlink ref="BE48" r:id="rId152" xr:uid="{620B8B3F-1C25-4446-89F5-F0DC07D23111}"/>
    <hyperlink ref="K49" r:id="rId153" display="https://www.electrive.com/2020/02/17/mercedes-benz-to-build-new-e-model-in-bremen/" xr:uid="{C7231C8B-972B-4481-BAF4-E8023A112388}"/>
    <hyperlink ref="BD49" r:id="rId154" xr:uid="{1E8E83A6-3AA2-49A4-BB8D-EC1CC609BA8C}"/>
    <hyperlink ref="BE49" r:id="rId155" xr:uid="{B8D2F7B1-D409-4ED6-8802-701C0ED16281}"/>
    <hyperlink ref="BF49" r:id="rId156" xr:uid="{BDDBF228-1B88-4DA0-BE53-08B91BDB8194}"/>
    <hyperlink ref="K59" r:id="rId157" xr:uid="{3C0411F7-1BE5-4D68-A877-2746AEEC1B53}"/>
    <hyperlink ref="K57" r:id="rId158" location=":~:text=Dec%2012%20(Reuters)%20%2D%20Mercedes,the%20company%20said%20on%20Monday." xr:uid="{D5E71DDA-7CB4-46DB-A815-678964422103}"/>
    <hyperlink ref="O57" r:id="rId159" xr:uid="{542032BB-2FD0-4908-A04E-6C3BC211C539}"/>
    <hyperlink ref="O52" r:id="rId160" xr:uid="{DF5D7ED5-010E-430D-A99F-9DFB39FB1775}"/>
    <hyperlink ref="K52" r:id="rId161" xr:uid="{228EC1D0-EF2E-46B0-A977-8BD8C9BE19E5}"/>
    <hyperlink ref="O56" r:id="rId162" xr:uid="{06D88635-E3DB-458A-8640-AF2AAE3008BA}"/>
    <hyperlink ref="AN56" r:id="rId163" xr:uid="{19E87286-BDE7-4768-A89E-B22ADC59D02E}"/>
    <hyperlink ref="K56" r:id="rId164" xr:uid="{9506673E-727E-4A45-BF16-99822BFFE722}"/>
    <hyperlink ref="O51" r:id="rId165" xr:uid="{2D4334E7-2FB5-46AC-89E8-B6AC27A0DAF3}"/>
    <hyperlink ref="K51" r:id="rId166" xr:uid="{629C3009-1AFE-41EB-BC60-AAFB4136B9FC}"/>
    <hyperlink ref="O59" r:id="rId167" xr:uid="{138C7683-9B8F-4B58-84D5-6D1FF9E16566}"/>
    <hyperlink ref="O54" r:id="rId168" xr:uid="{5A413332-D1B8-4E11-A760-46F8A71D3DFF}"/>
    <hyperlink ref="Z59" r:id="rId169" display="https://polanddaily24.com/mercedes-expands-jawor-plant-to-build-electric-vans/business-innovation/48937" xr:uid="{E947900A-C981-4FE0-A357-7E30062C0B50}"/>
    <hyperlink ref="Z56" r:id="rId170" display="https://www.surinenglish.com/spain/mercedesbenz-expands-its-vitoria-plant-manufacture-electric-20240329072834-nt.html" xr:uid="{4F0366AE-B715-452D-BF6C-901236CCDFA2}"/>
    <hyperlink ref="AS44" r:id="rId171" xr:uid="{804C71CC-DAE3-40F8-AA13-8E5F6EFFAD99}"/>
    <hyperlink ref="K44" r:id="rId172" xr:uid="{56003232-167D-45D1-A4F5-0A2145530D0C}"/>
    <hyperlink ref="O44" r:id="rId173" xr:uid="{CA0E0B9E-E204-48A1-9D95-CF0ED176360E}"/>
    <hyperlink ref="AN46" r:id="rId174" location=":~:text=Starting%20this%20year%2C%20Kia%20will,the%20region%20since%20last%20year." xr:uid="{70D632C1-2C73-429F-B1EC-47CEF3B9F5B1}"/>
    <hyperlink ref="S46" r:id="rId175" xr:uid="{3C79B683-E1AD-4061-A23F-99CB45194ADF}"/>
    <hyperlink ref="K73" r:id="rId176" display="https://www.zemo.org.uk/news-events/news,stellantis-announces-major-investment-in-electric-van-manufacture-in-ellesm_4257.htm" xr:uid="{406559CF-FB76-41B4-A7BF-0A3829E476DF}"/>
    <hyperlink ref="O73" r:id="rId177" location=":~:text=Press%20Release,both%20domestic%20and%20export%20markets." display="https://www.stellantis.com/en/news/press-releases/2021/july/ellesmere-port-will-support-sustainable-mobility-through-the-production-of-an-all-electric-vehicle-starting-in-2022 - :~:text=Press%20Release,both%20domestic%20and%20export%20markets." xr:uid="{7DFF0EE3-3EE1-4119-A4B6-4AD4C900F77E}"/>
    <hyperlink ref="S73" r:id="rId178" location=":~:text=Press%20Release,both%20domestic%20and%20export%20markets." display="https://www.stellantis.com/en/news/press-releases/2021/july/ellesmere-port-will-support-sustainable-mobility-through-the-production-of-an-all-electric-vehicle-starting-in-2022 - :~:text=Press%20Release,both%20domestic%20and%20export%20markets." xr:uid="{7BC89A95-6826-4412-A553-BC745CA6D430}"/>
    <hyperlink ref="BD73" r:id="rId179" xr:uid="{AC6EAF5E-1E49-4564-ACF9-77CA103E96F3}"/>
    <hyperlink ref="BE73" r:id="rId180" xr:uid="{EFB7EB85-D860-4374-A05B-C73077D3D2D6}"/>
    <hyperlink ref="K74" r:id="rId181" display="https://www.media.stellantis.com/uk-en/corporate-communications/press/stellantis-announces-proposed-plan-to-invest-50-million-to-strengthen-the-ellesmere-port-plant-as-its-uk-commercial-vehicle-manufacturing-hub" xr:uid="{2E5A4690-7E12-46B0-891F-40A22844FE91}"/>
    <hyperlink ref="O74" r:id="rId182" display="https://www.media.stellantis.com/uk-en/corporate-communications/press/stellantis-announces-proposed-plan-to-invest-50-million-to-strengthen-the-ellesmere-port-plant-as-its-uk-commercial-vehicle-manufacturing-hub" xr:uid="{FBCADF64-61A3-4E50-81C3-3C9DD8A6BDCB}"/>
    <hyperlink ref="S74" r:id="rId183" display="https://www.media.stellantis.com/uk-en/corporate-communications/press/stellantis-announces-proposed-plan-to-invest-50-million-to-strengthen-the-ellesmere-port-plant-as-its-uk-commercial-vehicle-manufacturing-hub" xr:uid="{DB463833-33E6-4780-B5F2-7559834062C2}"/>
    <hyperlink ref="K85" r:id="rId184" display="https://www.media.stellantis.com/em-en/e-mobility/press/fca-s-mirafiori-plant-turns-80-work-begins-on-new-assembly-line-for-the-fiat-500-electric" xr:uid="{5086E289-8D15-47F6-9C74-018C016BDF4C}"/>
    <hyperlink ref="O85" r:id="rId185" display="https://www.media.stellantis.com/em-en/e-mobility/press/fca-s-mirafiori-plant-turns-80-work-begins-on-new-assembly-line-for-the-fiat-500-electric" xr:uid="{0461E33A-0F76-4D5C-8EA3-B6472D3EDA53}"/>
    <hyperlink ref="S85" r:id="rId186" display="https://www.media.stellantis.com/em-en/e-mobility/press/fca-s-mirafiori-plant-turns-80-work-begins-on-new-assembly-line-for-the-fiat-500-electric" xr:uid="{AA0635E0-55F1-4D84-A47C-BB87DCEF492D}"/>
    <hyperlink ref="AN85" r:id="rId187" display="https://www.media.stellantis.com/em-en/e-mobility/press/fca-s-mirafiori-plant-turns-80-work-begins-on-new-assembly-line-for-the-fiat-500-electric" xr:uid="{356D0A05-A73D-47E3-A401-1D9D8CBC4FD9}"/>
    <hyperlink ref="BD85" r:id="rId188" xr:uid="{4C936629-A85F-45FF-ABBF-5B5F00AADC1E}"/>
    <hyperlink ref="BE85" r:id="rId189" xr:uid="{556E87DF-3F8D-41E3-8414-249BD5BF12DB}"/>
    <hyperlink ref="BF85" r:id="rId190" xr:uid="{6417FE38-C26A-4C34-98CA-F7B93D3DBD1B}"/>
    <hyperlink ref="BG85" r:id="rId191" xr:uid="{6E0A2D34-C4F7-4102-8B30-D0392C02CE13}"/>
    <hyperlink ref="K86" r:id="rId192" display="https://emerging-europe.com/business/fiat-chrysler-announces-major-ev-investment-in-polish-plant/" xr:uid="{1823AA84-A977-400A-AB76-B77CDA2EB50A}"/>
    <hyperlink ref="O86" r:id="rId193" display="https://notesfrompoland.com/2020/12/29/fiat-chrysler-to-invest-e2-billion-in-polish-car-factory/" xr:uid="{C0DC055B-C52F-4754-B5E3-ED2041CF0835}"/>
    <hyperlink ref="S86" r:id="rId194" display="https://notesfrompoland.com/2020/12/29/fiat-chrysler-to-invest-e2-billion-in-polish-car-factory/" xr:uid="{F7CF43E5-0080-4D93-91A0-08DB44AA20FE}"/>
    <hyperlink ref="BD86" r:id="rId195" xr:uid="{CEE8D84F-00EA-4153-B7D2-353327D507BC}"/>
    <hyperlink ref="BE86" r:id="rId196" xr:uid="{D4E61373-20FE-4331-9661-7AC8848C25A2}"/>
    <hyperlink ref="BF86" r:id="rId197" xr:uid="{E84E6E3E-4600-4345-919B-B0B8BAA0A033}"/>
    <hyperlink ref="BG87" r:id="rId198" xr:uid="{406042E8-D396-47A8-828F-CD075BAA87FC}"/>
    <hyperlink ref="K84" r:id="rId199" display="https://www.globenewswire.com/news-release/2022/10/27/2542927/0/en/Stellantis-Hordain-First-Plant-in-the-World-to-Produce-Hydrogen-powered-Electric-and-Combustion-Engine-Commercial-Vehicles.html" xr:uid="{504E99A3-E2D3-4432-B265-98E406FE4951}"/>
    <hyperlink ref="O84" r:id="rId200" display="https://www.globenewswire.com/news-release/2022/10/27/2542927/0/en/Stellantis-Hordain-First-Plant-in-the-World-to-Produce-Hydrogen-powered-Electric-and-Combustion-Engine-Commercial-Vehicles.html" xr:uid="{6BC5DAA2-F27A-4284-9C8C-6EABECECE884}"/>
    <hyperlink ref="S84" r:id="rId201" display="https://www.globenewswire.com/news-release/2022/10/27/2542927/0/en/Stellantis-Hordain-First-Plant-in-the-World-to-Produce-Hydrogen-powered-Electric-and-Combustion-Engine-Commercial-Vehicles.html" xr:uid="{F1B4BF6D-D815-424E-B3ED-9B43E0AD3ABF}"/>
    <hyperlink ref="AN84" r:id="rId202" display="https://www.globenewswire.com/news-release/2022/10/27/2542927/0/en/Stellantis-Hordain-First-Plant-in-the-World-to-Produce-Hydrogen-powered-Electric-and-Combustion-Engine-Commercial-Vehicles.html" xr:uid="{E5BF1ECD-E369-450D-93E0-552E86D909CB}"/>
    <hyperlink ref="AS84" r:id="rId203" display="https://www.globenewswire.com/news-release/2022/10/27/2542927/0/en/Stellantis-Hordain-First-Plant-in-the-World-to-Produce-Hydrogen-powered-Electric-and-Combustion-Engine-Commercial-Vehicles.html" xr:uid="{B0BF7FA0-35EC-47A5-BFC3-BAF68E3B6F7B}"/>
    <hyperlink ref="BD84" r:id="rId204" xr:uid="{5DAE4E2C-C988-46A8-8033-7C2F0A1A0297}"/>
    <hyperlink ref="BE84" r:id="rId205" xr:uid="{2706B76A-8E96-4A7A-858E-4D313139FCA9}"/>
    <hyperlink ref="BF84" r:id="rId206" xr:uid="{717FA03D-FBFB-417A-A3CF-97CD587B885D}"/>
    <hyperlink ref="BG84" r:id="rId207" xr:uid="{C3465098-3AD0-4B77-8E1E-BD0F9FDDB572}"/>
    <hyperlink ref="BH84" r:id="rId208" location=":~:text=Stellantis%20will%20have%20eight%20fuel,%2DExpert%20and%20E%2DBoxer" display="https://www.stellantis.com/en/news/press-releases/2024/january/stellantis-pro-one-expands-existing-hydrogen-fuel-cell-offer-with-in-house-production-starting-on-mid-size-and-large-vans-in-europe - :~:text=Stellantis%20will%20have%20eight%20fuel,%2DExpert%20and%20E%2DBoxer" xr:uid="{3FCED9D0-675D-43B6-9037-E9598148CBBF}"/>
    <hyperlink ref="AN81" r:id="rId209" xr:uid="{CB3132CF-901E-44C9-9784-405A08785B7C}"/>
    <hyperlink ref="O82" r:id="rId210" xr:uid="{C3905CF6-DD47-454E-8214-E5B3D820798A}"/>
    <hyperlink ref="AX82" r:id="rId211" display="https://www.carscoops.com/tag/citroen-c5-aircross/" xr:uid="{57007082-8632-4997-84C2-16800580478F}"/>
    <hyperlink ref="K82" r:id="rId212" xr:uid="{4DC6FC62-C1B4-4F5A-AF34-F46342924A6F}"/>
    <hyperlink ref="AN80" r:id="rId213" xr:uid="{574D6A53-85FF-4445-9958-5E26817092C6}"/>
    <hyperlink ref="O80" r:id="rId214" xr:uid="{6A5546DA-D6ED-4D54-B6A1-95F2E6772501}"/>
    <hyperlink ref="O79" r:id="rId215" xr:uid="{2E7CCE65-683C-4362-95DF-158677AB1CF1}"/>
    <hyperlink ref="K72" r:id="rId216" xr:uid="{F84EA8C1-5748-4EE2-9886-D07774E869AE}"/>
    <hyperlink ref="AS87" r:id="rId217" xr:uid="{23991A3D-4C7C-44A9-A259-49F65609CE82}"/>
    <hyperlink ref="K87" r:id="rId218" display="https://www.stellantis.com/en/news/press-releases/2023/march/stellantis-allocates-electric-van-to-mangualde-to-support-light-commercial-vehicle-leadership-in-europe" xr:uid="{2D22A871-DCC9-401B-92D2-46E53696EF95}"/>
    <hyperlink ref="O87" r:id="rId219" display="https://www.macaubusiness.com/portugal-stellantis-plant-moves-over-to-100-electric-vehicles/" xr:uid="{895685E1-2297-4499-8D92-AE3517B9CB9F}"/>
    <hyperlink ref="S87" r:id="rId220" display="https://autotechinsight.ihsmarkit.com/news/5276793/stellantis-commences-mass-production-of-evs-at-mangualde-plant-in-portugal" xr:uid="{51BE5F6B-C9C3-4BEC-B6F9-98C4517C48B6}"/>
    <hyperlink ref="BD87" r:id="rId221" xr:uid="{3C11B33A-D3CD-4AED-8F8F-187D87C138C3}"/>
    <hyperlink ref="K30" r:id="rId222" display="https://www.media.stellantis.com/uk-en/corporate-communications/press/stellantis-to-begin-electric-vehicle-production-at-luton-from-2025" xr:uid="{C09152CD-00E5-4B1E-829C-85C3CDBD8B2B}"/>
    <hyperlink ref="BD30" r:id="rId223" xr:uid="{76D8E802-E0F6-4C64-91F0-A0495186A3BA}"/>
    <hyperlink ref="BE30" r:id="rId224" xr:uid="{DC80743F-3CD6-4064-A9A6-2F3B6260B5CE}"/>
    <hyperlink ref="BF30" r:id="rId225" xr:uid="{2B3248BB-FF1A-4E6B-A242-968410E5AF80}"/>
    <hyperlink ref="K24" r:id="rId226" display="https://www.caranddriver.com/news/a20053827/pininfarina-will-build-its-own-version-of-the-rimac-ev-hypercar/" xr:uid="{B23E29BC-151C-42F6-9F8E-745D63569AFF}"/>
    <hyperlink ref="O24" r:id="rId227" display="https://www.prnewswire.com/in/news-releases/automobili-pininfarina-to-invest-over-20m-in-pura-design-cooperation-for-luxury-and-performance-701386631.html" xr:uid="{FC730ED7-1380-4D03-A86A-11F4633097D5}"/>
    <hyperlink ref="S24" r:id="rId228" display="https://www.prnewswire.com/in/news-releases/automobili-pininfarina-to-invest-over-20m-in-pura-design-cooperation-for-luxury-and-performance-701386631.html" xr:uid="{2105FB8D-1318-4F37-ABF0-94037CE3ADB4}"/>
    <hyperlink ref="BD24" r:id="rId229" xr:uid="{EEAA437A-45BE-4264-B498-8625696EC3F1}"/>
    <hyperlink ref="BE24" r:id="rId230" xr:uid="{70A1B352-9C2E-4AB3-A930-9EFDCA9B01B1}"/>
    <hyperlink ref="BF24" r:id="rId231" xr:uid="{329D1799-91C5-4F0F-B7D2-A6796C770748}"/>
    <hyperlink ref="K26" r:id="rId232" display="https://www.theguardian.com/business/2022/jan/26/bentley-to-build-its-first-fully-electric-car-at-crewe-factory" xr:uid="{B4449CE1-A7A9-490F-9D5D-85D0C4D2E158}"/>
    <hyperlink ref="O26" r:id="rId233" location=":~:text=Bentley's%20new%20facilities%20include%20a,quality%2C%20performance%2C%20and%20longevity." display="https://www.autovision-news.com/electrification/bentley-ev-dream-factory/ - :~:text=Bentley's%20new%20facilities%20include%20a,quality%2C%20performance%2C%20and%20longevity." xr:uid="{30522456-39AC-4173-BC6C-AD5243E2E2DD}"/>
    <hyperlink ref="S26" r:id="rId234" location=":~:text=Bentley's%20new%20facilities%20include%20a,quality%2C%20performance%2C%20and%20longevity." display="https://www.autovision-news.com/electrification/bentley-ev-dream-factory/ - :~:text=Bentley's%20new%20facilities%20include%20a,quality%2C%20performance%2C%20and%20longevity." xr:uid="{BB4C9E77-3568-4DB6-84A6-D2DB91826AEE}"/>
    <hyperlink ref="BD26" r:id="rId235" location=":~:text=Bentley's%20new%20facilities%20include%20a,quality%2C%20performance%2C%20and%20longevity" display="https://www.autovision-news.com/electrification/bentley-ev-dream-factory/ - :~:text=Bentley's%20new%20facilities%20include%20a,quality%2C%20performance%2C%20and%20longevity" xr:uid="{1384E452-056B-40D6-8F77-C851C1657899}"/>
    <hyperlink ref="BE26" r:id="rId236" location="google_vignette" display="https://www.teslarati.com/bentley-2-5bn-investment-new-ev-factory-uk-crewe-england/ - google_vignette" xr:uid="{21434391-2738-4ED8-966A-9070FD173001}"/>
    <hyperlink ref="BF26" r:id="rId237" xr:uid="{FFAAB93B-EE22-4D2C-BC92-F0B8AD6F9DA3}"/>
    <hyperlink ref="K25" r:id="rId238" display="https://www.completecar.ie/car-news/article/9042/High-end-electric-cars-to-be-produced-in-Ireland" xr:uid="{1477EB7F-04D9-4F59-A451-89EA4DC9A7EB}"/>
    <hyperlink ref="O25" r:id="rId239" location=":~:text=Electrifi's%20Norman%20Crowley%20with%20the,electric%20motors%20and%20battery%20packs." display="https://www.easytrip.ie/irish-start-up-converting-classics-into-electric-supercars/ - :~:text=Electrifi's%20Norman%20Crowley%20with%20the,electric%20motors%20and%20battery%20packs." xr:uid="{D1212E40-19B2-488E-AD31-88B24DB48EC7}"/>
    <hyperlink ref="S25" r:id="rId240" location=":~:text=Electrifi's%20Norman%20Crowley%20with%20the,electric%20motors%20and%20battery%20packs." display="https://www.easytrip.ie/irish-start-up-converting-classics-into-electric-supercars/ - :~:text=Electrifi's%20Norman%20Crowley%20with%20the,electric%20motors%20and%20battery%20packs." xr:uid="{2B94E7F2-12ED-4582-B6B7-CC30D6AFFD03}"/>
    <hyperlink ref="BC25" r:id="rId241" xr:uid="{B5A19335-0810-4A5D-93AD-C814A96E013C}"/>
    <hyperlink ref="BD25" r:id="rId242" xr:uid="{D4014060-8719-45EE-986F-82BCA290CBC2}"/>
    <hyperlink ref="BE25" r:id="rId243" xr:uid="{987B4F4E-1031-4387-9953-C9080D55F03E}"/>
    <hyperlink ref="BF25" r:id="rId244" xr:uid="{797E332D-1BF7-414E-BF62-D2F937DC01AF}"/>
    <hyperlink ref="K27" r:id="rId245" display="https://www.seattleeva.org/wp/byd-to-invest-e10-million-in-an-electric-bus-assembly-site-in-france/" xr:uid="{52381CFC-5F73-46F4-9A70-3C1A57C00317}"/>
    <hyperlink ref="O27" r:id="rId246" display="https://www.seattleeva.org/wp/byd-to-invest-e10-million-in-an-electric-bus-assembly-site-in-france/" xr:uid="{BA1F3AF4-9ED6-4FAE-99A7-B461FF00DEEE}"/>
    <hyperlink ref="S27" r:id="rId247" display="https://www.seattleeva.org/wp/byd-to-invest-e10-million-in-an-electric-bus-assembly-site-in-france/" xr:uid="{E8EEE6C4-3F26-44E5-BAF8-FB12D58FA58C}"/>
    <hyperlink ref="BD27" r:id="rId248" xr:uid="{7D67B643-9D5F-467A-ADF0-187C739C6FC9}"/>
    <hyperlink ref="BE27" r:id="rId249" xr:uid="{6A9B0A49-4527-4BE1-BD38-DE6AD440F1D8}"/>
    <hyperlink ref="BF27" r:id="rId250" xr:uid="{120B1F12-1DBC-47DA-B3D1-D72FAE5054DD}"/>
    <hyperlink ref="BG27" r:id="rId251" xr:uid="{0D6CB406-CF45-479F-A084-69E47245C219}"/>
    <hyperlink ref="K28" r:id="rId252"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E392D9DA-36A2-4586-AE40-64915C5140EE}"/>
    <hyperlink ref="O28" r:id="rId253"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F495EA77-AB39-44F4-B78D-7E3333514F9E}"/>
    <hyperlink ref="S28" r:id="rId254"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74531FB8-906C-4AF4-A281-9853D7701B1D}"/>
    <hyperlink ref="AN28" r:id="rId255"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D6F0A61A-9EE7-4204-A168-DC3C596C2850}"/>
    <hyperlink ref="AS28" r:id="rId256"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5B0C6D64-B2BB-4092-B4FB-A85AB687CAC3}"/>
    <hyperlink ref="BD28" r:id="rId257"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161C7E26-FE07-4E68-9D47-33E5B0F37EAC}"/>
    <hyperlink ref="BE28" r:id="rId258" location=":~:text=The%20bus%20to%20Salg%C3%B3tarj%C3%A1n%20was,buses%20for%20Brussels%20Airport%20Company" display="https://bydeurope.com/article/273 - :~:text=The%20bus%20to%20Salg%C3%B3tarj%C3%A1n%20was,buses%20for%20Brussels%20Airport%20Company" xr:uid="{27E8700C-D8DC-4A71-A76D-C7980BFC9A13}"/>
    <hyperlink ref="K29" r:id="rId259" display="https://apnews.com/article/chinas-byd-building-electric-vehicle-plant-hungary-4c4754f43703d061e1dc02516be0c14a" xr:uid="{3AF490F9-947C-4C06-AC0A-F4576B254A69}"/>
    <hyperlink ref="O29" r:id="rId260" display="https://cepa.org/article/xi-and-china-electric-cars-drive-into-hungary/" xr:uid="{9E637CF0-13AF-4540-B26A-59246A21B176}"/>
    <hyperlink ref="S29" r:id="rId261" display="https://cepa.org/article/xi-and-china-electric-cars-drive-into-hungary/" xr:uid="{809B6806-5327-48E9-849D-A637BA73F729}"/>
    <hyperlink ref="AN29" r:id="rId262" display="https://hungarytoday.hu/byds-szeged-plant-takes-shape-drone-footage-reveals-progress/" xr:uid="{AD5BB0AE-CA0A-4A0E-9CA9-51938B7F61F6}"/>
    <hyperlink ref="AS29" r:id="rId263" display="https://newseu.cgtn.com/news/2025-02-06/BYD-factory-s-arrival-to-turbocharge-Hungarian-city-1AKDnxKNi6c/p.html" xr:uid="{3B7E4A43-F0A6-4141-9EC4-0C24EE3AD6BB}"/>
    <hyperlink ref="BD29" r:id="rId264" xr:uid="{9B2FEE17-5A92-48E1-8A17-5AFAB484A9FC}"/>
    <hyperlink ref="BE29" r:id="rId265" location=":~:text=%22The%20optimism%20for%20next%20year's,grow%20by%203.4%25%20in%202025" display="https://www.reuters.com/business/autos-transportation/new-byd-bmw-car-plants-hungary-start-production-h2-2025-2024-11-14/ - :~:text=%22The%20optimism%20for%20next%20year's,grow%20by%203.4%25%20in%202025" xr:uid="{A0BAFC71-2B6C-4170-96D1-284985E42FF1}"/>
    <hyperlink ref="BF29" r:id="rId266" xr:uid="{170B8B7D-3FA8-4874-B83E-CABF9D4EE851}"/>
    <hyperlink ref="BG29" r:id="rId267" xr:uid="{A3897246-5A24-44CB-BC15-987DDFDC554C}"/>
    <hyperlink ref="BH29" r:id="rId268" xr:uid="{C3AB00CE-914B-4B26-9EC0-5F721D753CDF}"/>
    <hyperlink ref="BI29" r:id="rId269" xr:uid="{B851D6AA-625A-464D-98CF-C2BD500AE386}"/>
    <hyperlink ref="BJ29" r:id="rId270" xr:uid="{51DFCFE8-6332-48E9-AB8F-816A43ECD319}"/>
    <hyperlink ref="BK29" r:id="rId271" xr:uid="{BD325C7A-ECB2-44DB-A9DA-8E89149492B3}"/>
    <hyperlink ref="K31" r:id="rId272" display="https://www.automotiveev.com/e-volution-takes-over-operations-of-insolvent-nob-manufacturing-gmbh/" xr:uid="{9920B2FF-B61E-4FF3-B506-ADD64C603DCF}"/>
    <hyperlink ref="BD31" r:id="rId273" xr:uid="{B3126996-D176-4281-AD64-10F368894930}"/>
    <hyperlink ref="K32" r:id="rId274" display="https://catalonia.com/w/chinese-company-chery-chooses-barcelona-for-its-first-electric-car-plant-in-europe" xr:uid="{768F2AD0-6088-4985-AF66-6EE564C679CC}"/>
    <hyperlink ref="O32" r:id="rId275" display="https://catalonia.com/w/chinese-company-chery-chooses-barcelona-for-its-first-electric-car-plant-in-europe" xr:uid="{361D54E1-B273-4D5B-BA96-020F2C984F7A}"/>
    <hyperlink ref="S32" r:id="rId276" display="https://catalonia.com/w/chinese-company-chery-chooses-barcelona-for-its-first-electric-car-plant-in-europe" xr:uid="{756CC1CC-842F-4818-B1CD-1F4B9BF44C76}"/>
    <hyperlink ref="AN32" r:id="rId277" display="https://catalonia.com/w/chinese-company-chery-chooses-barcelona-for-its-first-electric-car-plant-in-europe" xr:uid="{2D9B6EC2-8863-4124-820A-6C8DE290317F}"/>
    <hyperlink ref="AS32" r:id="rId278" display="https://catalonia.com/w/chinese-company-chery-chooses-barcelona-for-its-first-electric-car-plant-in-europe" xr:uid="{1CC85035-3F4F-4FDE-9163-B90AA258B607}"/>
    <hyperlink ref="BD32" r:id="rId279" xr:uid="{3AABD8B6-80C2-4A93-B1B5-65D57C508314}"/>
    <hyperlink ref="BE32" r:id="rId280" location=":~:text=Ebro%2DEV%20Motors%20and%20Chery,to%20produce%20vehicles%20in%20Europe" display="https://english.news.cn/20241125/b1a67c0d3d2041b59daf394903a5ef4e/c.html - :~:text=Ebro%2DEV%20Motors%20and%20Chery,to%20produce%20vehicles%20in%20Europe" xr:uid="{934EC4FF-0B6A-47C7-BB51-58B0FB5EEB1D}"/>
    <hyperlink ref="BF32" r:id="rId281" location=":~:text=Ebro%2DEV%20Motors%20and%20Chery,to%20produce%20vehicles%20in%20Europe" display="https://english.news.cn/20241125/b1a67c0d3d2041b59daf394903a5ef4e/c.html - :~:text=Ebro%2DEV%20Motors%20and%20Chery,to%20produce%20vehicles%20in%20Europe" xr:uid="{6F43F42E-5A92-49C5-8BB9-ED4C2983CB96}"/>
    <hyperlink ref="BG32" r:id="rId282" xr:uid="{B819FA52-025D-4486-A211-4EA92D0A7828}"/>
    <hyperlink ref="BH32" r:id="rId283" xr:uid="{A9CF7F1E-E83D-4E1E-9EC6-B015516636C6}"/>
    <hyperlink ref="K33" r:id="rId284" display="https://catalonia.com/w/chinese-company-chery-chooses-barcelona-for-its-first-electric-car-plant-in-europe" xr:uid="{A57C3A05-7DA4-40B2-A704-DBF0ED887799}"/>
    <hyperlink ref="O33" r:id="rId285" display="https://catalonia.com/w/chinese-company-chery-chooses-barcelona-for-its-first-electric-car-plant-in-europe" xr:uid="{1DDC8052-7006-44B7-A61E-315658FB385A}"/>
    <hyperlink ref="S33" r:id="rId286" display="https://catalonia.com/w/chinese-company-chery-chooses-barcelona-for-its-first-electric-car-plant-in-europe" xr:uid="{72AD1353-9C62-4327-A45A-B409D20F34A1}"/>
    <hyperlink ref="AN33" r:id="rId287" display="https://catalonia.com/w/chinese-company-chery-chooses-barcelona-for-its-first-electric-car-plant-in-europe" xr:uid="{A3431EAE-B43F-4935-B661-93F29529CF3E}"/>
    <hyperlink ref="AS33" r:id="rId288" display="https://catalonia.com/w/chinese-company-chery-chooses-barcelona-for-its-first-electric-car-plant-in-europe" xr:uid="{FA902A1E-3DC0-4FB5-B1E3-86307560DD07}"/>
    <hyperlink ref="K34" r:id="rId289" display="https://catalonia.com/w/chinese-company-chery-chooses-barcelona-for-its-first-electric-car-plant-in-europe" xr:uid="{2C663BFE-67E8-4B28-989F-0CBF7309F8CB}"/>
    <hyperlink ref="O34" r:id="rId290" display="https://catalonia.com/w/chinese-company-chery-chooses-barcelona-for-its-first-electric-car-plant-in-europe" xr:uid="{673860D8-822C-41B2-BAC7-E3F745332B12}"/>
    <hyperlink ref="S34" r:id="rId291" display="https://catalonia.com/w/chinese-company-chery-chooses-barcelona-for-its-first-electric-car-plant-in-europe" xr:uid="{DD7C1F20-56C9-4E92-A9DC-8CE252A2FEC1}"/>
    <hyperlink ref="AN34" r:id="rId292" display="https://catalonia.com/w/chinese-company-chery-chooses-barcelona-for-its-first-electric-car-plant-in-europe" xr:uid="{8897FE99-16BC-4ECF-B5E0-264A8C6CA83C}"/>
    <hyperlink ref="AS34" r:id="rId293" display="https://catalonia.com/w/chinese-company-chery-chooses-barcelona-for-its-first-electric-car-plant-in-europe" xr:uid="{D3CC35F8-447A-408D-81F3-FF39A98BAEE5}"/>
    <hyperlink ref="K36" r:id="rId294" display="https://www.moveelectric.com/e-cars/electricbrands-build-isetta-micro-electric-car" xr:uid="{CCF86E19-A36B-48AC-B441-109B43BB8CB7}"/>
    <hyperlink ref="AN36" r:id="rId295" display="https://www.moveelectric.com/e-cars/electricbrands-build-isetta-micro-electric-car" xr:uid="{C1E40BC8-1C8D-4182-950C-3B9E2B11C806}"/>
    <hyperlink ref="AS36" r:id="rId296" display="https://www.moveelectric.com/e-cars/electricbrands-build-isetta-micro-electric-car" xr:uid="{9D501274-7531-43C2-94A0-678B315FF795}"/>
    <hyperlink ref="BD36" r:id="rId297" xr:uid="{B8088AE6-8717-443D-A4DD-0D7C069F58FA}"/>
    <hyperlink ref="K35" r:id="rId298" display="https://www.electrive.com/2023/02/15/electricbrands-to-have-xbus-evetta-built-in-the-netherlands/" xr:uid="{39756465-9B09-479A-A314-0B6E85F76B19}"/>
    <hyperlink ref="BD35" r:id="rId299" xr:uid="{31E01C3A-DC8E-4655-851D-F3756823EF08}"/>
    <hyperlink ref="BE35" r:id="rId300" xr:uid="{F557E191-77BD-40B2-8797-7DA5E0D333FE}"/>
    <hyperlink ref="BF35" r:id="rId301" xr:uid="{C5B7FEDC-78D6-444E-877E-54FEAE89EB60}"/>
    <hyperlink ref="BG35" r:id="rId302" xr:uid="{87F71D32-D5FE-4F47-A3A5-92013A2659E0}"/>
    <hyperlink ref="BH35" r:id="rId303" xr:uid="{0D789C53-B084-4D4B-9997-FA858BEC39E5}"/>
    <hyperlink ref="K37" r:id="rId304" display="https://www.courthousenews.com/poland-taps-coal-region-for-first-electric-car-plant/" xr:uid="{437556D0-9901-4A88-949C-3D0B6C110889}"/>
    <hyperlink ref="O37" r:id="rId305" display="https://www.slazag.pl/co-zamiast-izery-1-5-miliarda-euro-kosztowac-ma-fabryki-samochodow-elektrycznych-i-hybrydowych-w-jaworznie?utm_source=chatgpt.com" xr:uid="{9CDB3EBE-9E4B-49D1-8DE3-0BFA80CBD87C}"/>
    <hyperlink ref="S37" r:id="rId306" display="https://www.slazag.pl/co-zamiast-izery-1-5-miliarda-euro-kosztowac-ma-fabryki-samochodow-elektrycznych-i-hybrydowych-w-jaworznie?utm_source=chatgpt.com" xr:uid="{9358FD38-CF9B-423D-BCB9-6201A6E26B5C}"/>
    <hyperlink ref="AN37" r:id="rId307" display="https://www.courthousenews.com/poland-taps-coal-region-for-first-electric-car-plant/" xr:uid="{F0F9D11A-1580-48FC-97C5-5352A29A0BF6}"/>
    <hyperlink ref="AS37" r:id="rId308" display="https://ceenergynews.com/transport/polands-first-ev-company-izera-selects-contractor-for-factory-construction/" xr:uid="{B277D4E5-3423-4883-B362-B526751912F4}"/>
    <hyperlink ref="BD37" r:id="rId309" xr:uid="{578DF423-F395-4754-BC7F-AC54A08F238D}"/>
    <hyperlink ref="BE37" r:id="rId310" location=":~:text=ElectroMobility%20Poland%20to%20start%20mass%20production%20of%20cars%20by%20mid%2D2026" display="https://www.marklines.com/en/news/305062 - :~:text=ElectroMobility%20Poland%20to%20start%20mass%20production%20of%20cars%20by%20mid%2D2026" xr:uid="{D7A20FA7-29F4-41A2-83A9-51630C2E9F51}"/>
    <hyperlink ref="BF37" r:id="rId311" location=":~:text=EMP%20plans%20to%20launch%20Izera,attain%20continuous%20production%20in%202026" display="https://polandweekly.com/2024/07/03/construction-permit-for-izera/ - :~:text=EMP%20plans%20to%20launch%20Izera,attain%20continuous%20production%20in%202026" xr:uid="{1CEAA99A-4AAD-4C2F-A05D-8341435D6D09}"/>
    <hyperlink ref="BG37" r:id="rId312" xr:uid="{EE7FC61A-5470-465F-AD9D-6836D37F3199}"/>
    <hyperlink ref="BH37" r:id="rId313" xr:uid="{A427A2CB-5EFF-44A8-A80E-44FA72CB0AD5}"/>
    <hyperlink ref="BI37" r:id="rId314" xr:uid="{6C3BEEBA-4680-4329-9FA6-2A57B3364EAB}"/>
    <hyperlink ref="K38" r:id="rId315" display="https://astanatimes.com/2018/08/eurabus-to-open-electric-bus-manufacturing-plant-in-almaty/" xr:uid="{C210FAF0-6387-46EF-AFF0-C1F243B6F1F3}"/>
    <hyperlink ref="O38" r:id="rId316" display="https://astanatimes.com/2018/08/eurabus-to-open-electric-bus-manufacturing-plant-in-almaty/" xr:uid="{31FB91B3-9C67-4FE1-8FC3-3D027D922D0A}"/>
    <hyperlink ref="S38" r:id="rId317" display="https://astanatimes.com/2018/08/eurabus-to-open-electric-bus-manufacturing-plant-in-almaty/" xr:uid="{00F673F8-9A2B-46F8-BADA-7467F99DFE07}"/>
    <hyperlink ref="AN38" r:id="rId318" display="https://www.electrive.com/2018/09/25/kazakhstan-eurabus-opens-electric-bus-facility/" xr:uid="{6D2EFFC2-B14B-46A0-BEE9-3A03BED9CABF}"/>
    <hyperlink ref="AS38" r:id="rId319" display="https://astanatimes.com/2018/08/eurabus-to-open-electric-bus-manufacturing-plant-in-almaty/" xr:uid="{A787B456-414F-4FD0-A4E7-B4CF17EC4745}"/>
    <hyperlink ref="BC38" r:id="rId320" xr:uid="{01F91FD6-C50A-4336-BADD-0D14D4456013}"/>
    <hyperlink ref="BD38" r:id="rId321" xr:uid="{6D907882-1F40-47AD-BBB8-5FF2342B1E37}"/>
    <hyperlink ref="BE38" r:id="rId322" xr:uid="{18EAC58C-5BA4-4EB5-98B2-DE0E2B473353}"/>
    <hyperlink ref="K39" r:id="rId323" display="https://www.thetruthaboutcars.com/2022/06/report-ferrari-plotting-italian-ev-assembly-line/" xr:uid="{3651B69F-94AD-4781-BFEA-8197AD2E00D1}"/>
    <hyperlink ref="O39" r:id="rId324" display="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xr:uid="{C018D2B1-7B31-4AA0-AD71-1F51928CB8F3}"/>
    <hyperlink ref="S39" r:id="rId325" display="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xr:uid="{6820799D-DE09-425E-9991-8DE1B3FB7BAF}"/>
    <hyperlink ref="BD39" r:id="rId326" xr:uid="{49696C6E-87A4-4448-88CA-DF0E500D7ACF}"/>
    <hyperlink ref="BE39" r:id="rId327" xr:uid="{F5211364-5661-4C36-9BF6-4F32BCDF39E1}"/>
    <hyperlink ref="BF39" r:id="rId328" xr:uid="{2407FA97-7C85-4CE4-8C0F-559FA57A39AD}"/>
    <hyperlink ref="BG39" r:id="rId329" xr:uid="{D14A4979-E3DE-4C8E-9723-30079B6C34A4}"/>
    <hyperlink ref="BH39" r:id="rId330" xr:uid="{6CCC48C8-14FB-44C1-83ED-595B002EE7E4}"/>
    <hyperlink ref="BI39" r:id="rId331" xr:uid="{67C85BFA-45F6-459F-9600-C0F704354B6D}"/>
    <hyperlink ref="BJ39" r:id="rId332" xr:uid="{3FAECB6C-4D36-4329-8E28-E5A6475D6D2E}"/>
    <hyperlink ref="K40" r:id="rId333" display="https://media.ford.com/content/fordmedia/fna/us/en/news/2021/02/17/ford-europe-goes-all-in-on-evs.html" xr:uid="{98A67E19-A654-4A7B-97B1-42771BDF4347}"/>
    <hyperlink ref="O40" r:id="rId334" display="https://www.electrive.com/2021/02/17/ford-confirms-ev-manufacturing-in-cologne-to-begin-2023/" xr:uid="{A315E6F7-3F27-4B9A-BF38-6DCE7E67E40E}"/>
    <hyperlink ref="S40" r:id="rId335" display="https://www.automotivelogistics.media/electric-vehicles/ford-opens-2-billion-carbon-neutral-ev-plant-in-cologne/44323.article" xr:uid="{8D3F8227-88CC-48A7-808C-272FA61D502E}"/>
    <hyperlink ref="AN40" r:id="rId336" display="https://media.ford.com/content/fordmedia/fna/us/en/news/2023/06/12/ford-opens-cologne-ev-center.html?utm_source=chatgpt.com" xr:uid="{31D12E22-BC10-4802-B188-2150B948B3DD}"/>
    <hyperlink ref="AS40" r:id="rId337" display="https://media.ford.com/content/fordmedia/fna/us/en/news/2023/06/12/ford-opens-cologne-ev-center.html?utm_source=chatgpt.com" xr:uid="{33751044-915B-4ECA-85FA-D7FA538100F3}"/>
    <hyperlink ref="BD40" r:id="rId338" xr:uid="{5BF302D5-8863-4D16-9171-11870B078B17}"/>
    <hyperlink ref="BE40" r:id="rId339" xr:uid="{AC56E4D0-4558-4014-BA82-7EA0A3A48018}"/>
    <hyperlink ref="BF40" r:id="rId340" xr:uid="{48971E9D-CAC7-41A3-AE78-8B90C579EC26}"/>
    <hyperlink ref="BG40" r:id="rId341" xr:uid="{C0F31051-4C65-45DF-A810-481E7C387969}"/>
    <hyperlink ref="K41" r:id="rId342" display="https://media.ford.com/content/fordmedia/feu/en/news/2020/01/16/Valencia.html" xr:uid="{E71E0932-AA4C-4DAC-9A48-92486033ADEB}"/>
    <hyperlink ref="O41" r:id="rId343" display="https://media.ford.com/content/fordmedia/feu/en/news/2020/01/16/Valencia.html" xr:uid="{7A5E2129-8696-4047-B178-F64B2B9D9FA8}"/>
    <hyperlink ref="S41" r:id="rId344" display="https://media.ford.com/content/fordmedia/feu/en/news/2020/01/16/Valencia.html" xr:uid="{615BCEC3-7A03-4520-8266-D0E8B5B00E9E}"/>
    <hyperlink ref="BD41" r:id="rId345" xr:uid="{0AEE3604-4D85-4B01-8626-71077C3B342F}"/>
    <hyperlink ref="BE41" r:id="rId346" xr:uid="{3BB5EAC3-0896-46A4-B209-A91369148B4A}"/>
    <hyperlink ref="BF41" r:id="rId347" xr:uid="{750E8AB4-30A0-4F20-AADC-A2CAEF480DBF}"/>
    <hyperlink ref="BG41" r:id="rId348" xr:uid="{EB2F2727-1B4E-4302-8FF1-9235B1F8D280}"/>
    <hyperlink ref="K42" r:id="rId349" display="https://fordauthority.com/2022/06/ford-valencia-assembly-plant-will-produce-next-gen-electric-vehicles/" xr:uid="{69516BC8-0AED-435B-A2FC-091072F6C390}"/>
    <hyperlink ref="AN42" r:id="rId350" display="https://fordauthority.com/2024/05/ford-valencia-assembly-to-build-300k-vehicles-per-year/" xr:uid="{AE279F4A-C71F-496F-BC83-113B8904A1F3}"/>
    <hyperlink ref="AS42" r:id="rId351" display="https://fordauthority.com/2024/05/ford-valencia-assembly-to-build-300k-vehicles-per-year/" xr:uid="{FF4DCA0C-CECA-45DE-95F4-8AF826A2990A}"/>
    <hyperlink ref="BD42" r:id="rId352" xr:uid="{58033DC9-9E60-482F-9DB9-0FD8C9C1BF0C}"/>
    <hyperlink ref="K43" r:id="rId353" display="https://www.electrive.com/2018/05/17/evs-to-be-made-in-croatia-by-green-tech-group/" xr:uid="{04B3157B-C110-4941-94DB-F7B7A81F4A82}"/>
    <hyperlink ref="O43" r:id="rId354" display="https://seenews.com/news/greentech-group-to-invest-100-mln-euro-112-3-mln-in-ev-plant-in-croatia-report-1145175" xr:uid="{CA62B276-1244-4CA0-91B5-6A6D5D2AA8D1}"/>
    <hyperlink ref="S43" r:id="rId355" display="https://seenews.com/news/greentech-group-to-invest-100-mln-euro-112-3-mln-in-ev-plant-in-croatia-report-1145175" xr:uid="{19C51D87-0CCB-4FE7-B272-DADA2A0FEFF1}"/>
    <hyperlink ref="BD43" r:id="rId356" xr:uid="{CC5D9C0D-D02B-48B3-B446-F53DD2DF74B1}"/>
    <hyperlink ref="BD60" r:id="rId357" xr:uid="{8655FFD2-27B9-40F3-B21E-DC0E892EFC0F}"/>
    <hyperlink ref="K61" r:id="rId358" display="https://www.electrive.com/2022/12/12/uk-envision-aesc-lays-foundation-for-sunderland-gigafactory/" xr:uid="{3F6FCF91-6567-4D8B-8DB3-2E326EE32D67}"/>
    <hyperlink ref="O61" r:id="rId359" display="https://www.reuters.com/business/autos-transportation/nissan-invest-14-bln-build-two-new-ev-models-britain-2023-11-24/" xr:uid="{8E9194FE-E582-4B78-BEF6-A65182BA66B3}"/>
    <hyperlink ref="S61" r:id="rId360" display="https://www.reuters.com/business/autos-transportation/nissan-invest-14-bln-build-two-new-ev-models-britain-2023-11-24/" xr:uid="{2F972CAC-8F3B-47DD-873C-C31C888F8F44}"/>
    <hyperlink ref="AN61" r:id="rId361" display="https://www.electrive.com/2022/12/12/uk-envision-aesc-lays-foundation-for-sunderland-gigafactory/" xr:uid="{53F7CD0D-906D-42C7-9FEF-CC9AD499842C}"/>
    <hyperlink ref="AS61" r:id="rId362" display="https://www.electrive.com/2022/12/12/uk-envision-aesc-lays-foundation-for-sunderland-gigafactory/" xr:uid="{B2921F92-B4F3-459E-BC31-F06787883F1A}"/>
    <hyperlink ref="BD61" r:id="rId363" xr:uid="{1D89545F-3655-4F23-8771-E018B2947F7D}"/>
    <hyperlink ref="BE61" r:id="rId364" xr:uid="{918FD256-24E4-4480-9C17-100400B68ACB}"/>
    <hyperlink ref="BF61" r:id="rId365" xr:uid="{5D9FA12B-9A5C-48A9-9081-FCBF626827B4}"/>
    <hyperlink ref="BG61" r:id="rId366" xr:uid="{CCE8D948-417B-4DE2-BB15-B562534E9FF5}"/>
    <hyperlink ref="BH61" r:id="rId367" xr:uid="{56E7BF5F-3ECB-4C9F-B049-57011E767640}"/>
    <hyperlink ref="BI61" r:id="rId368" xr:uid="{B426DDB5-2DD3-4E11-B5CC-5525BB708835}"/>
    <hyperlink ref="BJ61" r:id="rId369" xr:uid="{584F3635-A365-4787-BFBF-6C27F4C822FC}"/>
    <hyperlink ref="BK61" r:id="rId370" xr:uid="{A12F0095-CEB2-410A-BE6A-97F4BA6AD492}"/>
    <hyperlink ref="BL61" r:id="rId371" xr:uid="{9E979BAE-8FC2-4A2F-AB65-8C1CBA597537}"/>
    <hyperlink ref="BM61" r:id="rId372" xr:uid="{D308F76C-2E18-42A1-9625-4169C098A4C1}"/>
    <hyperlink ref="K63" r:id="rId373" display="https://electrek.co/2023/11/14/renault-teases-new-affordable-electric-city-car/" xr:uid="{79AA9985-5847-45F3-8835-7EFFE5742B4C}"/>
    <hyperlink ref="BD63" r:id="rId374" xr:uid="{BDB2AC43-EF92-432A-9AEB-CDD446F1566E}"/>
    <hyperlink ref="BE63" r:id="rId375" xr:uid="{AD708221-0AE4-44F2-81B7-742C5E47C8B1}"/>
    <hyperlink ref="BF63" r:id="rId376" xr:uid="{1B5C86DC-3A64-4A97-A886-543BF2539D60}"/>
    <hyperlink ref="BG63" r:id="rId377" xr:uid="{42D9A5D5-97CF-47A6-95CC-EBA7A7324084}"/>
    <hyperlink ref="K62" r:id="rId378" display="https://www.autocar.co.uk/car-news/motor-shows-frankfurt-motor-show/renault-details-two-new-evs-due-2020" xr:uid="{C7452D54-2F75-40A5-8FBB-1063FA7BD0A8}"/>
    <hyperlink ref="BD62" r:id="rId379" xr:uid="{ADFC7408-8C68-4B01-94FC-7C0E76ABFB9E}"/>
    <hyperlink ref="BE62" r:id="rId380" xr:uid="{C31A932C-68E6-458A-8CAE-0374A7EAC118}"/>
    <hyperlink ref="BF62" r:id="rId381" xr:uid="{CE8D79DB-C2C9-4471-8DE9-A8F474AC8076}"/>
    <hyperlink ref="K64" r:id="rId382" display="https://www.forbes.com/sites/alistaircharlton/2021/04/12/ev-maker-rimac-announces-new-croatian-campus-complete-with-meadow-and-native-sheep/" xr:uid="{030A38EF-6387-4088-9C37-489683E685EF}"/>
    <hyperlink ref="O64" r:id="rId383" display="https://www.forbes.com/sites/alistaircharlton/2021/04/12/ev-maker-rimac-announces-new-croatian-campus-complete-with-meadow-and-native-sheep/" xr:uid="{B952C18A-E1AF-40C7-8D12-EFF73B1875CB}"/>
    <hyperlink ref="S64" r:id="rId384" display="https://www.rimac-newsroom.com/press-releases/rimac-group/rimac-campus-phase-one-is-complete-with-production-already-underway" xr:uid="{A60632E8-EBEC-433C-A5A9-F77313606DF4}"/>
    <hyperlink ref="BC64" r:id="rId385" xr:uid="{8288E0C1-7BAA-41B0-B8B6-D2F8586623FC}"/>
    <hyperlink ref="BD64" r:id="rId386" xr:uid="{0B596A72-56A4-42EA-AF58-045F599E00E3}"/>
    <hyperlink ref="BE64" r:id="rId387" xr:uid="{FDEDE6DF-EAE9-42FF-8BFE-0C24489717F6}"/>
    <hyperlink ref="BF64" r:id="rId388" xr:uid="{8C9A2C6F-FA51-46FF-985F-B18CAC72E0EF}"/>
    <hyperlink ref="BG64" r:id="rId389" xr:uid="{5AD9DD17-99FC-4DD9-B35E-973CBE4B6E1D}"/>
    <hyperlink ref="K65" r:id="rId390" display="https://www.forbes.com/sites/alistaircharlton/2021/04/12/ev-maker-rimac-announces-new-croatian-campus-complete-with-meadow-and-native-sheep/" xr:uid="{512ABF60-05E3-41BD-B3A0-5EF4BCC5BDA7}"/>
    <hyperlink ref="O65" r:id="rId391" display="https://www.rimac-newsroom.com/press-releases/rimac-group/rimac-campus-phase-one-is-complete-with-production-already-underway" xr:uid="{16C167EC-40E4-48DB-B099-43EFEB8BF5B9}"/>
    <hyperlink ref="S65" r:id="rId392" display="https://www.rimac-newsroom.com/press-releases/rimac-group/rimac-campus-phase-one-is-complete-with-production-already-underway" xr:uid="{8EA744F4-A724-46D4-A656-E0224DC8486B}"/>
    <hyperlink ref="K67" r:id="rId393" display="https://www.electrive.com/2023/02/23/seat-prepares-martorell-plant-for-ev-production/" xr:uid="{96242296-152E-48AA-81EC-0CA55F31CF07}"/>
    <hyperlink ref="O67" r:id="rId394" display="https://www.greencarcongress.com/2023/02/20230226-seat.html" xr:uid="{5448D4E8-CC86-4F55-8F84-15706CBAF615}"/>
    <hyperlink ref="S67" r:id="rId395" display="https://www.greencarcongress.com/2023/02/20230226-seat.html" xr:uid="{9E4A2AB3-47B1-438E-A872-B1752B792091}"/>
    <hyperlink ref="BD67" r:id="rId396" xr:uid="{DD176F40-610C-408E-B7E8-C6FBB98EEB3F}"/>
    <hyperlink ref="BE67" r:id="rId397" xr:uid="{6761BAA1-BC67-41DE-B5E3-B8B0B3572421}"/>
    <hyperlink ref="BF67" r:id="rId398" xr:uid="{66B053DF-F5EA-4D72-98BD-03C807FEECC3}"/>
    <hyperlink ref="K70" r:id="rId399" display="https://sonomotors.com/en/press/press-releases/sono-motors-to-produce-sion-in-sweden/" xr:uid="{17602F46-8FF7-4F31-8327-F6E509915E80}"/>
    <hyperlink ref="BD70" r:id="rId400" xr:uid="{077F3865-F394-4EC8-9AA3-A00FBD500352}"/>
    <hyperlink ref="BE70" r:id="rId401" xr:uid="{4C73CA8F-71B3-4629-8C6E-F047723BF0E6}"/>
    <hyperlink ref="BF70" r:id="rId402" xr:uid="{07594587-3433-4198-A59C-A54F79E570AC}"/>
    <hyperlink ref="BG70" r:id="rId403" xr:uid="{A3137D23-D83C-4AE1-B906-27B317CB69CD}"/>
    <hyperlink ref="K90" r:id="rId404" display="http://www.xinhuanet.com/english/2018-10/20/c_137545250.htm" xr:uid="{FA9A4278-A7E9-4E0B-9BCA-8935E8A0F2A5}"/>
    <hyperlink ref="AN90" r:id="rId405" display="https://www.electrive.com/2018/10/22/thunder-power-moves-into-belgian-factory/" xr:uid="{41E407C1-1BBA-4E97-AECE-16BB0B29855D}"/>
    <hyperlink ref="AS90" r:id="rId406" display="https://www.electrive.com/2018/10/22/thunder-power-moves-into-belgian-factory/" xr:uid="{C985D485-9244-479C-98F9-6729F9442689}"/>
    <hyperlink ref="BD90" r:id="rId407" xr:uid="{D645C867-FDDC-406B-866A-B8D709D3F4D8}"/>
    <hyperlink ref="BE90" r:id="rId408" xr:uid="{B6C40680-035B-41CC-8940-97F9970B404C}"/>
    <hyperlink ref="K104" r:id="rId409" display="https://www.gardnerweb.com/news/chinese-partsmaker-plan-ev-factory-in-germany" xr:uid="{42712E9D-FA80-41A5-A7A7-D8D633A00EF4}"/>
    <hyperlink ref="O104" r:id="rId410" display="https://www.gardnerweb.com/news/chinese-partsmaker-plan-ev-factory-in-germany" xr:uid="{36995E50-7AA4-4D2A-878E-9C41E2FB7545}"/>
    <hyperlink ref="S104" r:id="rId411" display="https://www.gardnerweb.com/news/chinese-partsmaker-plan-ev-factory-in-germany" xr:uid="{EF1AE577-33B6-43EF-9CD1-7B027031B07F}"/>
    <hyperlink ref="BD104" r:id="rId412" xr:uid="{A98FA849-8AD1-4097-BB76-B8D4CFD0EF5B}"/>
    <hyperlink ref="K105" r:id="rId413" display="https://www.intellinews.com/slovakia-battling-romania-for-chinese-electric-carmaker-zhi-dou-s-plant-140569/" xr:uid="{A12AE5D6-BB2C-44AB-8E65-673C630401BF}"/>
    <hyperlink ref="O105" r:id="rId414" display="https://www.electrive.com/2018/04/26/zhi-dou-looking-in-europe-for-new-manufacturing-location/" xr:uid="{BDB73913-0027-49F4-9A4A-1035170FC9BF}"/>
    <hyperlink ref="S105" r:id="rId415" display="https://www.electrive.com/2018/04/26/zhi-dou-looking-in-europe-for-new-manufacturing-location/" xr:uid="{629CCB19-ED42-4C83-BC83-DEFAF89A38E4}"/>
    <hyperlink ref="AN105" r:id="rId416" display="https://www.electrive.com/2018/04/26/zhi-dou-looking-in-europe-for-new-manufacturing-location/" xr:uid="{CB741FB7-7D50-4A8E-8C13-7A15428C2942}"/>
    <hyperlink ref="AS105" r:id="rId417" display="https://www.electrive.com/2018/04/26/zhi-dou-looking-in-europe-for-new-manufacturing-location/" xr:uid="{19B6C9AC-BABB-4942-955B-2F0C9BA69964}"/>
    <hyperlink ref="AS101" r:id="rId418" location="google_vignette" xr:uid="{DBF4112F-B274-4A4C-BEE4-D80CD2B4C528}"/>
    <hyperlink ref="K101" r:id="rId419" xr:uid="{0F1C1FDA-B867-40D5-B93D-835F0D9353E8}"/>
    <hyperlink ref="AS22:AS23" r:id="rId420" display="Source" xr:uid="{BA154F2C-51FA-4CB0-90D7-68298364A68A}"/>
    <hyperlink ref="K46" r:id="rId421" xr:uid="{A18B8513-EEA0-481B-B8D2-9C67C87D8E63}"/>
    <hyperlink ref="O46" r:id="rId422" xr:uid="{B38AFC33-B44F-438F-A58F-5898F4207201}"/>
    <hyperlink ref="K58" r:id="rId423" xr:uid="{0BD557D7-7C34-4BB4-9BF7-4E225A10A7F0}"/>
    <hyperlink ref="O58" r:id="rId424" xr:uid="{399D1619-BDFD-4E6F-8ECC-E9DF4354F539}"/>
    <hyperlink ref="K47" r:id="rId425" xr:uid="{7B4A60A9-9836-4967-A110-36EB63E1704D}"/>
    <hyperlink ref="BE51" r:id="rId426" display="https://group.mercedes-benz.com/unternehmen/standorte/produktionsnetzwerk-duesseldorf.html" xr:uid="{9BEA835A-75C4-4607-B6A9-98ECAEA3A2F8}"/>
    <hyperlink ref="BF52" r:id="rId427" display="https://group.mercedes-benz.com/unternehmen/standorte/produktionsnetzwerk-ludwigsfelde.html" xr:uid="{7EDEA30A-33F8-4953-A00A-58A32C23F8D5}"/>
    <hyperlink ref="AN63" r:id="rId428" xr:uid="{706C7A11-0638-4954-A6F7-2E73D0A97EB2}"/>
    <hyperlink ref="K66" r:id="rId429" xr:uid="{0C7384EB-6CB7-4A14-979B-654C48FF7302}"/>
    <hyperlink ref="AN67" r:id="rId430" xr:uid="{77149DFE-12EE-462F-BFB2-4D8CE2E4ECF0}"/>
    <hyperlink ref="BD75" r:id="rId431" xr:uid="{2B29385C-4C18-48A7-A756-41E98A4EB464}"/>
    <hyperlink ref="K76" r:id="rId432" location=":~:text=Investment%20worth%20%E2%82%AC180%20million%20should%20include%20e%2Dvehicles.&amp;text=New%20car%20models%2C%20mostly%20hybrid,Trnava%2Dbased%20carmaker%20Stellantis%20Slovakia." xr:uid="{4B08BD5A-E364-4E45-8104-9C27D82E19C7}"/>
    <hyperlink ref="O78" r:id="rId433" xr:uid="{8BBEB117-C21B-4539-9324-47DA3D89844B}"/>
    <hyperlink ref="S78" r:id="rId434" xr:uid="{25AF4AE1-60AD-4F56-A065-8B041EE9F6C0}"/>
    <hyperlink ref="AN77" r:id="rId435" xr:uid="{82D0CFA9-015D-460E-BDA7-85A7EEA33682}"/>
    <hyperlink ref="AN78" r:id="rId436" xr:uid="{4FA2884E-F02F-463E-AA3C-0CAD4050560C}"/>
    <hyperlink ref="O89" r:id="rId437" xr:uid="{D8D244A0-D4A9-4480-B46A-35154B2D3B71}"/>
    <hyperlink ref="AN89" r:id="rId438" xr:uid="{21C8D360-CA2F-4898-9DC1-9914080B31E8}"/>
    <hyperlink ref="AN100" r:id="rId439" xr:uid="{053D579E-6BBC-4F93-8D4A-8BED484BF390}"/>
    <hyperlink ref="K100" r:id="rId440" xr:uid="{F2F3C8BD-A3FC-4F8B-9354-1D57E89E6103}"/>
    <hyperlink ref="K108" r:id="rId441" xr:uid="{FF3AB5DF-0607-434C-AB4C-448E046112BB}"/>
    <hyperlink ref="K106" r:id="rId442" xr:uid="{BC2A6683-28B3-4A6C-A068-FD7715F42A4C}"/>
    <hyperlink ref="O108" r:id="rId443" xr:uid="{7FA633C2-7F70-4AEE-90C1-B9E7DCB92359}"/>
  </hyperlinks>
  <pageMargins left="0.7" right="0.7" top="0.75" bottom="0.75" header="0.3" footer="0.3"/>
  <pageSetup orientation="portrait" horizontalDpi="360" verticalDpi="360" r:id="rId444"/>
  <legacyDrawing r:id="rId44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A80AB-BCE7-4014-BBDF-70F7DB43B050}">
  <dimension ref="A1:BN108"/>
  <sheetViews>
    <sheetView tabSelected="1" topLeftCell="Y1" workbookViewId="0">
      <selection activeCell="AF4" sqref="AF4"/>
    </sheetView>
  </sheetViews>
  <sheetFormatPr baseColWidth="10" defaultColWidth="8.83203125" defaultRowHeight="16" x14ac:dyDescent="0.2"/>
  <cols>
    <col min="2" max="2" width="27.33203125" customWidth="1"/>
    <col min="3" max="3" width="30.6640625" customWidth="1"/>
    <col min="14" max="14" width="15" customWidth="1"/>
    <col min="15" max="15" width="14" customWidth="1"/>
    <col min="31" max="31" width="19.1640625" style="321" customWidth="1"/>
    <col min="32" max="32" width="21" style="321" customWidth="1"/>
    <col min="33" max="33" width="15.6640625" style="321" customWidth="1"/>
    <col min="37" max="37" width="15.5" hidden="1" customWidth="1"/>
    <col min="38" max="38" width="18" customWidth="1"/>
    <col min="39" max="39" width="21.83203125" customWidth="1"/>
    <col min="43" max="43" width="8.83203125" style="321" customWidth="1"/>
  </cols>
  <sheetData>
    <row r="1" spans="1:66" s="114" customFormat="1" ht="81" thickBot="1" x14ac:dyDescent="0.25">
      <c r="A1" s="273"/>
      <c r="B1" s="189" t="s">
        <v>0</v>
      </c>
      <c r="C1" s="189" t="s">
        <v>1</v>
      </c>
      <c r="D1" s="189" t="s">
        <v>2</v>
      </c>
      <c r="E1" s="189" t="s">
        <v>3</v>
      </c>
      <c r="F1" s="189" t="s">
        <v>4</v>
      </c>
      <c r="G1" s="189" t="s">
        <v>5</v>
      </c>
      <c r="H1" s="191" t="s">
        <v>6</v>
      </c>
      <c r="I1" s="189" t="s">
        <v>7</v>
      </c>
      <c r="J1" s="189" t="s">
        <v>8</v>
      </c>
      <c r="K1" s="268" t="s">
        <v>9</v>
      </c>
      <c r="L1" s="189" t="s">
        <v>10</v>
      </c>
      <c r="M1" s="189" t="s">
        <v>11</v>
      </c>
      <c r="N1" s="189" t="s">
        <v>12</v>
      </c>
      <c r="O1" s="189" t="s">
        <v>13</v>
      </c>
      <c r="P1" s="191" t="s">
        <v>14</v>
      </c>
      <c r="Q1" s="189" t="s">
        <v>15</v>
      </c>
      <c r="R1" s="189" t="s">
        <v>16</v>
      </c>
      <c r="S1" s="192" t="s">
        <v>17</v>
      </c>
      <c r="T1" s="189" t="s">
        <v>18</v>
      </c>
      <c r="U1" s="193" t="s">
        <v>19</v>
      </c>
      <c r="V1" s="194" t="s">
        <v>20</v>
      </c>
      <c r="W1" s="195" t="s">
        <v>21</v>
      </c>
      <c r="X1" s="195" t="s">
        <v>22</v>
      </c>
      <c r="Y1" s="189" t="s">
        <v>23</v>
      </c>
      <c r="Z1" s="189" t="s">
        <v>24</v>
      </c>
      <c r="AA1" s="195" t="s">
        <v>25</v>
      </c>
      <c r="AB1" s="195" t="s">
        <v>26</v>
      </c>
      <c r="AC1" s="189" t="s">
        <v>27</v>
      </c>
      <c r="AD1" s="189" t="s">
        <v>28</v>
      </c>
      <c r="AE1" s="339" t="s">
        <v>29</v>
      </c>
      <c r="AF1" s="322" t="s">
        <v>30</v>
      </c>
      <c r="AG1" s="322" t="s">
        <v>31</v>
      </c>
      <c r="AH1" s="197" t="s">
        <v>32</v>
      </c>
      <c r="AI1" s="189" t="s">
        <v>33</v>
      </c>
      <c r="AJ1" s="189" t="s">
        <v>34</v>
      </c>
      <c r="AK1" s="189" t="s">
        <v>35</v>
      </c>
      <c r="AL1" s="198" t="s">
        <v>36</v>
      </c>
      <c r="AM1" s="189" t="s">
        <v>37</v>
      </c>
      <c r="AN1" s="189" t="s">
        <v>38</v>
      </c>
      <c r="AO1" s="189" t="s">
        <v>39</v>
      </c>
      <c r="AP1" s="189" t="s">
        <v>40</v>
      </c>
      <c r="AQ1" s="310" t="s">
        <v>41</v>
      </c>
      <c r="AR1" s="189" t="s">
        <v>42</v>
      </c>
      <c r="AS1" s="189" t="s">
        <v>43</v>
      </c>
      <c r="AT1" s="189" t="s">
        <v>44</v>
      </c>
      <c r="AU1" s="189" t="s">
        <v>45</v>
      </c>
      <c r="AV1" s="189" t="s">
        <v>46</v>
      </c>
      <c r="AW1" s="189" t="s">
        <v>47</v>
      </c>
      <c r="AX1" s="189" t="s">
        <v>48</v>
      </c>
      <c r="AY1" s="197" t="s">
        <v>49</v>
      </c>
      <c r="AZ1" s="197" t="s">
        <v>50</v>
      </c>
      <c r="BA1" s="197" t="s">
        <v>51</v>
      </c>
      <c r="BB1" s="197" t="s">
        <v>52</v>
      </c>
      <c r="BC1" s="197" t="s">
        <v>53</v>
      </c>
      <c r="BD1" s="197" t="s">
        <v>54</v>
      </c>
      <c r="BE1" s="273"/>
      <c r="BF1" s="197"/>
      <c r="BG1" s="197"/>
      <c r="BH1" s="197"/>
      <c r="BI1" s="197"/>
      <c r="BJ1" s="197"/>
      <c r="BK1" s="273"/>
      <c r="BL1" s="273"/>
      <c r="BM1" s="273"/>
      <c r="BN1" s="273"/>
    </row>
    <row r="2" spans="1:66" x14ac:dyDescent="0.2">
      <c r="A2" s="139"/>
      <c r="B2" s="199" t="s">
        <v>55</v>
      </c>
      <c r="C2" s="199" t="s">
        <v>56</v>
      </c>
      <c r="D2" s="199" t="s">
        <v>57</v>
      </c>
      <c r="E2" s="199"/>
      <c r="F2" s="199" t="s">
        <v>58</v>
      </c>
      <c r="G2" s="199" t="s">
        <v>59</v>
      </c>
      <c r="H2" s="201" t="s">
        <v>60</v>
      </c>
      <c r="I2" s="199" t="s">
        <v>61</v>
      </c>
      <c r="J2" s="199"/>
      <c r="K2" s="202"/>
      <c r="L2" s="199"/>
      <c r="M2" s="199"/>
      <c r="N2" s="199"/>
      <c r="O2" s="200"/>
      <c r="P2" s="201"/>
      <c r="Q2" s="199"/>
      <c r="R2" s="199"/>
      <c r="S2" s="203"/>
      <c r="T2" s="199"/>
      <c r="U2" s="204"/>
      <c r="V2" s="205"/>
      <c r="W2" s="199"/>
      <c r="X2" s="199"/>
      <c r="Y2" s="199"/>
      <c r="Z2" s="199"/>
      <c r="AA2" s="199"/>
      <c r="AB2" s="199"/>
      <c r="AC2" s="199"/>
      <c r="AD2" s="199"/>
      <c r="AE2" s="340">
        <v>42370</v>
      </c>
      <c r="AF2" s="323"/>
      <c r="AG2" s="323"/>
      <c r="AH2" s="199"/>
      <c r="AI2" s="199" t="s">
        <v>62</v>
      </c>
      <c r="AJ2" s="199"/>
      <c r="AK2" s="199" t="s">
        <v>63</v>
      </c>
      <c r="AL2" s="207">
        <f>0.08*1500*365</f>
        <v>43800</v>
      </c>
      <c r="AM2" s="199" t="s">
        <v>64</v>
      </c>
      <c r="AN2" s="7" t="s">
        <v>65</v>
      </c>
      <c r="AO2" s="199"/>
      <c r="AP2" s="199"/>
      <c r="AQ2" s="311">
        <v>28225</v>
      </c>
      <c r="AR2" s="199" t="s">
        <v>64</v>
      </c>
      <c r="AS2" s="7" t="s">
        <v>65</v>
      </c>
      <c r="AT2" s="199"/>
      <c r="AU2" s="199"/>
      <c r="AV2" s="199"/>
      <c r="AW2" s="199"/>
      <c r="AX2" s="199" t="s">
        <v>66</v>
      </c>
      <c r="AY2" s="199"/>
      <c r="AZ2" s="199" t="s">
        <v>67</v>
      </c>
      <c r="BA2" s="208">
        <v>45782</v>
      </c>
      <c r="BB2" s="199" t="s">
        <v>68</v>
      </c>
      <c r="BC2" s="200"/>
      <c r="BD2" s="50" t="s">
        <v>69</v>
      </c>
      <c r="BE2" s="200"/>
      <c r="BF2" s="200"/>
      <c r="BG2" s="199"/>
      <c r="BH2" s="199"/>
      <c r="BI2" s="199"/>
      <c r="BJ2" s="199"/>
      <c r="BK2" s="199"/>
      <c r="BL2" s="199"/>
      <c r="BM2" s="199"/>
      <c r="BN2" s="140"/>
    </row>
    <row r="3" spans="1:66" x14ac:dyDescent="0.2">
      <c r="A3" s="141"/>
      <c r="B3" s="209" t="s">
        <v>70</v>
      </c>
      <c r="C3" s="209" t="s">
        <v>56</v>
      </c>
      <c r="D3" s="209" t="s">
        <v>57</v>
      </c>
      <c r="E3" s="209"/>
      <c r="F3" s="209" t="s">
        <v>58</v>
      </c>
      <c r="G3" s="209" t="s">
        <v>59</v>
      </c>
      <c r="H3" s="211" t="s">
        <v>71</v>
      </c>
      <c r="I3" s="209" t="s">
        <v>61</v>
      </c>
      <c r="J3" s="210">
        <v>44146</v>
      </c>
      <c r="K3" s="105" t="s">
        <v>65</v>
      </c>
      <c r="L3" s="209" t="s">
        <v>72</v>
      </c>
      <c r="M3" s="209" t="s">
        <v>73</v>
      </c>
      <c r="N3" s="210">
        <v>44408</v>
      </c>
      <c r="O3" s="271" t="s">
        <v>65</v>
      </c>
      <c r="P3" s="211" t="s">
        <v>72</v>
      </c>
      <c r="Q3" s="209" t="s">
        <v>73</v>
      </c>
      <c r="R3" s="210">
        <v>44408</v>
      </c>
      <c r="S3" s="105" t="s">
        <v>65</v>
      </c>
      <c r="T3" s="209"/>
      <c r="U3" s="212" t="s">
        <v>68</v>
      </c>
      <c r="V3" s="213">
        <v>0.4</v>
      </c>
      <c r="W3" s="209"/>
      <c r="X3" s="209"/>
      <c r="Y3" s="209"/>
      <c r="Z3" s="209"/>
      <c r="AA3" s="209"/>
      <c r="AB3" s="209" t="s">
        <v>74</v>
      </c>
      <c r="AC3" s="210">
        <v>44379</v>
      </c>
      <c r="AD3" s="210">
        <v>44379</v>
      </c>
      <c r="AE3" s="341"/>
      <c r="AF3" s="324"/>
      <c r="AG3" s="324"/>
      <c r="AH3" s="209"/>
      <c r="AI3" s="209" t="s">
        <v>75</v>
      </c>
      <c r="AJ3" s="209"/>
      <c r="AK3" s="209" t="s">
        <v>76</v>
      </c>
      <c r="AL3" s="207"/>
      <c r="AM3" s="209"/>
      <c r="AN3" s="209"/>
      <c r="AO3" s="209"/>
      <c r="AP3" s="209"/>
      <c r="AQ3" s="311"/>
      <c r="AR3" s="209"/>
      <c r="AS3" s="209"/>
      <c r="AT3" s="209"/>
      <c r="AU3" s="209"/>
      <c r="AV3" s="209"/>
      <c r="AW3" s="209"/>
      <c r="AX3" s="209" t="s">
        <v>77</v>
      </c>
      <c r="AY3" s="209" t="s">
        <v>78</v>
      </c>
      <c r="AZ3" s="209" t="s">
        <v>67</v>
      </c>
      <c r="BA3" s="210">
        <v>45714</v>
      </c>
      <c r="BB3" s="209" t="s">
        <v>68</v>
      </c>
      <c r="BC3" s="215"/>
      <c r="BD3" s="7" t="s">
        <v>79</v>
      </c>
      <c r="BE3" s="7" t="s">
        <v>69</v>
      </c>
      <c r="BF3" s="7" t="s">
        <v>80</v>
      </c>
      <c r="BG3" s="7" t="s">
        <v>81</v>
      </c>
      <c r="BH3" s="7" t="s">
        <v>82</v>
      </c>
      <c r="BI3" s="209"/>
      <c r="BJ3" s="209"/>
      <c r="BK3" s="209"/>
      <c r="BL3" s="209"/>
      <c r="BM3" s="209"/>
      <c r="BN3" s="138"/>
    </row>
    <row r="4" spans="1:66" x14ac:dyDescent="0.2">
      <c r="A4" s="141"/>
      <c r="B4" s="209" t="s">
        <v>83</v>
      </c>
      <c r="C4" s="209" t="s">
        <v>56</v>
      </c>
      <c r="D4" s="209" t="s">
        <v>57</v>
      </c>
      <c r="E4" s="209"/>
      <c r="F4" s="209" t="s">
        <v>58</v>
      </c>
      <c r="G4" s="209" t="s">
        <v>59</v>
      </c>
      <c r="H4" s="211" t="s">
        <v>71</v>
      </c>
      <c r="I4" s="209" t="s">
        <v>61</v>
      </c>
      <c r="J4" s="210">
        <v>45128</v>
      </c>
      <c r="K4" s="105" t="s">
        <v>65</v>
      </c>
      <c r="L4" s="265" t="s">
        <v>84</v>
      </c>
      <c r="M4" s="217" t="s">
        <v>73</v>
      </c>
      <c r="N4" s="218">
        <v>45497</v>
      </c>
      <c r="O4" s="167" t="s">
        <v>65</v>
      </c>
      <c r="P4" s="216" t="s">
        <v>85</v>
      </c>
      <c r="Q4" s="217" t="s">
        <v>73</v>
      </c>
      <c r="R4" s="218">
        <v>45497</v>
      </c>
      <c r="S4" s="104" t="s">
        <v>65</v>
      </c>
      <c r="T4" s="209"/>
      <c r="U4" s="212" t="s">
        <v>68</v>
      </c>
      <c r="V4" s="213">
        <v>0.6</v>
      </c>
      <c r="W4" s="209"/>
      <c r="X4" s="209"/>
      <c r="Y4" s="209"/>
      <c r="Z4" s="209"/>
      <c r="AA4" s="209"/>
      <c r="AB4" s="209" t="s">
        <v>74</v>
      </c>
      <c r="AC4" s="210">
        <v>45128</v>
      </c>
      <c r="AD4" s="210">
        <v>45128</v>
      </c>
      <c r="AE4" s="342">
        <v>45128</v>
      </c>
      <c r="AF4" s="324"/>
      <c r="AG4" s="324"/>
      <c r="AH4" s="209"/>
      <c r="AI4" s="209" t="s">
        <v>75</v>
      </c>
      <c r="AJ4" s="209"/>
      <c r="AK4" s="209" t="s">
        <v>86</v>
      </c>
      <c r="AL4" s="207">
        <v>300000</v>
      </c>
      <c r="AM4" s="209" t="s">
        <v>64</v>
      </c>
      <c r="AN4" s="7" t="s">
        <v>65</v>
      </c>
      <c r="AO4" s="209"/>
      <c r="AP4" s="209"/>
      <c r="AQ4" s="311">
        <v>123209</v>
      </c>
      <c r="AR4" s="209" t="s">
        <v>64</v>
      </c>
      <c r="AS4" s="7"/>
      <c r="AT4" s="138"/>
      <c r="AU4" s="138"/>
      <c r="AV4" s="209"/>
      <c r="AW4" s="209"/>
      <c r="AX4" s="209" t="s">
        <v>87</v>
      </c>
      <c r="AY4" s="209" t="s">
        <v>88</v>
      </c>
      <c r="AZ4" s="209" t="s">
        <v>89</v>
      </c>
      <c r="BA4" s="210">
        <v>45714</v>
      </c>
      <c r="BB4" s="209" t="s">
        <v>68</v>
      </c>
      <c r="BC4" s="215"/>
      <c r="BD4" s="7" t="s">
        <v>90</v>
      </c>
      <c r="BE4" s="215"/>
      <c r="BF4" s="215"/>
      <c r="BG4" s="215"/>
      <c r="BH4" s="215"/>
      <c r="BI4" s="209"/>
      <c r="BJ4" s="209"/>
      <c r="BK4" s="209"/>
      <c r="BL4" s="209"/>
      <c r="BM4" s="209"/>
      <c r="BN4" s="138"/>
    </row>
    <row r="5" spans="1:66" x14ac:dyDescent="0.2">
      <c r="A5" s="141"/>
      <c r="B5" s="264" t="s">
        <v>1068</v>
      </c>
      <c r="C5" s="209" t="s">
        <v>56</v>
      </c>
      <c r="D5" s="209" t="s">
        <v>57</v>
      </c>
      <c r="E5" s="209"/>
      <c r="F5" s="209" t="s">
        <v>58</v>
      </c>
      <c r="G5" s="209" t="s">
        <v>59</v>
      </c>
      <c r="H5" s="211" t="s">
        <v>71</v>
      </c>
      <c r="I5" s="209" t="s">
        <v>61</v>
      </c>
      <c r="J5" s="210">
        <v>45128</v>
      </c>
      <c r="K5" s="105" t="s">
        <v>65</v>
      </c>
      <c r="L5" s="209"/>
      <c r="M5" s="209"/>
      <c r="N5" s="209"/>
      <c r="O5" s="209"/>
      <c r="P5" s="211"/>
      <c r="Q5" s="209"/>
      <c r="R5" s="209"/>
      <c r="S5" s="233"/>
      <c r="T5" s="209"/>
      <c r="U5" s="212"/>
      <c r="V5" s="213"/>
      <c r="W5" s="209"/>
      <c r="X5" s="209"/>
      <c r="Y5" s="209"/>
      <c r="Z5" s="209"/>
      <c r="AA5" s="209">
        <v>2027</v>
      </c>
      <c r="AB5" s="209" t="s">
        <v>91</v>
      </c>
      <c r="AC5" s="210">
        <v>46568</v>
      </c>
      <c r="AD5" s="210">
        <v>46568</v>
      </c>
      <c r="AE5" s="341">
        <v>2027</v>
      </c>
      <c r="AF5" s="325">
        <v>46568</v>
      </c>
      <c r="AG5" s="325">
        <v>46568</v>
      </c>
      <c r="AH5" s="209"/>
      <c r="AI5" s="209" t="s">
        <v>75</v>
      </c>
      <c r="AJ5" s="209"/>
      <c r="AK5" s="209" t="s">
        <v>92</v>
      </c>
      <c r="AL5" s="207"/>
      <c r="AM5" s="209"/>
      <c r="AN5" s="209"/>
      <c r="AO5" s="209"/>
      <c r="AP5" s="209"/>
      <c r="AQ5" s="311"/>
      <c r="AR5" s="209"/>
      <c r="AS5" s="209"/>
      <c r="AT5" s="209"/>
      <c r="AU5" s="209"/>
      <c r="AV5" s="209"/>
      <c r="AW5" s="209"/>
      <c r="AX5" s="209" t="s">
        <v>93</v>
      </c>
      <c r="AY5" s="209"/>
      <c r="AZ5" s="209" t="s">
        <v>89</v>
      </c>
      <c r="BA5" s="210">
        <v>45714</v>
      </c>
      <c r="BB5" s="209" t="s">
        <v>67</v>
      </c>
      <c r="BC5" s="209"/>
      <c r="BD5" s="7" t="s">
        <v>94</v>
      </c>
      <c r="BE5" s="7" t="s">
        <v>95</v>
      </c>
      <c r="BF5" s="7" t="s">
        <v>96</v>
      </c>
      <c r="BG5" s="7" t="s">
        <v>97</v>
      </c>
      <c r="BH5" s="7" t="s">
        <v>98</v>
      </c>
      <c r="BI5" s="209"/>
      <c r="BJ5" s="209"/>
      <c r="BK5" s="209"/>
      <c r="BL5" s="209"/>
      <c r="BM5" s="209"/>
      <c r="BN5" s="138"/>
    </row>
    <row r="6" spans="1:66" s="277" customFormat="1" x14ac:dyDescent="0.2">
      <c r="A6" s="275"/>
      <c r="B6" s="296" t="str">
        <f>C6&amp;"_0"</f>
        <v>Z_DE_BMW_Leipzig_0</v>
      </c>
      <c r="C6" s="277" t="str">
        <f>"Z_DE_BMW_"&amp; G6</f>
        <v>Z_DE_BMW_Leipzig</v>
      </c>
      <c r="D6" s="278" t="s">
        <v>57</v>
      </c>
      <c r="E6" s="276"/>
      <c r="F6" s="278" t="s">
        <v>58</v>
      </c>
      <c r="G6" s="278" t="s">
        <v>99</v>
      </c>
      <c r="H6" s="278" t="s">
        <v>60</v>
      </c>
      <c r="I6" s="278" t="s">
        <v>61</v>
      </c>
      <c r="J6" s="279">
        <v>41535</v>
      </c>
      <c r="K6" s="280" t="s">
        <v>65</v>
      </c>
      <c r="L6" s="276" t="s">
        <v>72</v>
      </c>
      <c r="M6" s="276" t="s">
        <v>73</v>
      </c>
      <c r="N6" s="279">
        <v>41535</v>
      </c>
      <c r="O6" s="280" t="s">
        <v>65</v>
      </c>
      <c r="P6" s="276" t="s">
        <v>72</v>
      </c>
      <c r="Q6" s="276" t="s">
        <v>73</v>
      </c>
      <c r="R6" s="279">
        <v>41535</v>
      </c>
      <c r="S6" s="280" t="s">
        <v>65</v>
      </c>
      <c r="T6" s="276"/>
      <c r="U6" s="281"/>
      <c r="V6" s="281"/>
      <c r="W6" s="276"/>
      <c r="X6" s="276"/>
      <c r="Y6" s="276"/>
      <c r="Z6" s="276"/>
      <c r="AA6" s="276"/>
      <c r="AB6" s="276"/>
      <c r="AC6" s="276"/>
      <c r="AD6" s="276"/>
      <c r="AE6" s="343"/>
      <c r="AF6" s="326">
        <v>41535</v>
      </c>
      <c r="AG6" s="326">
        <v>41535</v>
      </c>
      <c r="AH6" s="282">
        <v>44742</v>
      </c>
      <c r="AI6" s="278" t="s">
        <v>75</v>
      </c>
      <c r="AJ6" s="276"/>
      <c r="AK6" s="278" t="s">
        <v>100</v>
      </c>
      <c r="AL6" s="283"/>
      <c r="AM6" s="276"/>
      <c r="AN6" s="284"/>
      <c r="AO6" s="276"/>
      <c r="AP6" s="276"/>
      <c r="AQ6" s="312">
        <f>250000/9</f>
        <v>27777.777777777777</v>
      </c>
      <c r="AR6" s="278" t="s">
        <v>64</v>
      </c>
      <c r="AS6" s="284" t="s">
        <v>65</v>
      </c>
      <c r="AT6" s="276"/>
      <c r="AU6" s="276"/>
      <c r="AV6" s="276"/>
      <c r="AW6" s="276"/>
      <c r="AX6" s="278" t="s">
        <v>101</v>
      </c>
      <c r="AY6" s="276"/>
      <c r="AZ6" s="276"/>
      <c r="BA6" s="276"/>
      <c r="BB6" s="276"/>
      <c r="BC6" s="276"/>
      <c r="BD6" s="276" t="s">
        <v>102</v>
      </c>
      <c r="BE6" s="276"/>
      <c r="BF6" s="276"/>
      <c r="BG6" s="276"/>
      <c r="BH6" s="276"/>
      <c r="BI6" s="276"/>
      <c r="BJ6" s="276"/>
      <c r="BK6" s="276"/>
      <c r="BL6" s="276"/>
      <c r="BM6" s="276"/>
      <c r="BN6" s="276"/>
    </row>
    <row r="7" spans="1:66" s="80" customFormat="1" x14ac:dyDescent="0.2">
      <c r="A7" s="285"/>
      <c r="B7" s="297" t="str">
        <f>C7&amp;"_1"</f>
        <v>Z_DE_BMW_Leipzig_1</v>
      </c>
      <c r="C7" s="287" t="str">
        <f>"Z_DE_BMW_"&amp; G7</f>
        <v>Z_DE_BMW_Leipzig</v>
      </c>
      <c r="D7" s="288" t="s">
        <v>57</v>
      </c>
      <c r="E7" s="286"/>
      <c r="F7" s="288" t="s">
        <v>58</v>
      </c>
      <c r="G7" s="288" t="s">
        <v>99</v>
      </c>
      <c r="H7" s="288" t="s">
        <v>71</v>
      </c>
      <c r="I7" s="288" t="s">
        <v>61</v>
      </c>
      <c r="J7" s="289">
        <v>44987</v>
      </c>
      <c r="K7" s="290" t="s">
        <v>65</v>
      </c>
      <c r="L7" s="291" t="s">
        <v>1045</v>
      </c>
      <c r="M7" s="286" t="s">
        <v>73</v>
      </c>
      <c r="N7" s="289">
        <v>45355</v>
      </c>
      <c r="O7" s="290" t="s">
        <v>65</v>
      </c>
      <c r="P7" s="291" t="s">
        <v>1066</v>
      </c>
      <c r="Q7" s="286" t="s">
        <v>73</v>
      </c>
      <c r="R7" s="289">
        <v>45355</v>
      </c>
      <c r="S7" s="290" t="s">
        <v>65</v>
      </c>
      <c r="T7" s="286"/>
      <c r="U7" s="292" t="s">
        <v>68</v>
      </c>
      <c r="V7" s="292">
        <v>0.5</v>
      </c>
      <c r="W7" s="286"/>
      <c r="X7" s="286"/>
      <c r="Y7" s="286"/>
      <c r="Z7" s="286"/>
      <c r="AA7" s="286"/>
      <c r="AB7" s="286"/>
      <c r="AC7" s="286"/>
      <c r="AD7" s="286"/>
      <c r="AE7" s="344"/>
      <c r="AF7" s="327">
        <v>45355</v>
      </c>
      <c r="AG7" s="327">
        <v>45355</v>
      </c>
      <c r="AH7" s="286"/>
      <c r="AI7" s="288" t="s">
        <v>75</v>
      </c>
      <c r="AJ7" s="286"/>
      <c r="AK7" s="288" t="s">
        <v>103</v>
      </c>
      <c r="AL7" s="293"/>
      <c r="AM7" s="286"/>
      <c r="AN7" s="286"/>
      <c r="AO7" s="286"/>
      <c r="AP7" s="286"/>
      <c r="AQ7" s="313">
        <v>100000</v>
      </c>
      <c r="AR7" s="288" t="s">
        <v>64</v>
      </c>
      <c r="AS7" s="294" t="s">
        <v>65</v>
      </c>
      <c r="AT7" s="295">
        <v>32192</v>
      </c>
      <c r="AU7" s="286" t="s">
        <v>104</v>
      </c>
      <c r="AV7" s="286"/>
      <c r="AW7" s="286"/>
      <c r="AX7" s="288" t="s">
        <v>105</v>
      </c>
      <c r="AY7" s="286"/>
      <c r="AZ7" s="286"/>
      <c r="BA7" s="286"/>
      <c r="BB7" s="286"/>
      <c r="BC7" s="286"/>
      <c r="BD7" s="286" t="s">
        <v>106</v>
      </c>
      <c r="BE7" s="286"/>
      <c r="BF7" s="286"/>
      <c r="BG7" s="286"/>
      <c r="BH7" s="286"/>
      <c r="BI7" s="286"/>
      <c r="BJ7" s="286"/>
      <c r="BK7" s="286"/>
      <c r="BL7" s="286"/>
      <c r="BM7" s="286"/>
      <c r="BN7" s="286"/>
    </row>
    <row r="8" spans="1:66" x14ac:dyDescent="0.2">
      <c r="A8" s="141"/>
      <c r="B8" s="209" t="s">
        <v>107</v>
      </c>
      <c r="C8" s="209" t="s">
        <v>108</v>
      </c>
      <c r="D8" s="209" t="s">
        <v>57</v>
      </c>
      <c r="E8" s="209"/>
      <c r="F8" s="209" t="s">
        <v>58</v>
      </c>
      <c r="G8" s="209" t="s">
        <v>109</v>
      </c>
      <c r="H8" s="211" t="s">
        <v>60</v>
      </c>
      <c r="I8" s="209" t="s">
        <v>61</v>
      </c>
      <c r="J8" s="209"/>
      <c r="K8" s="269"/>
      <c r="L8" s="209"/>
      <c r="M8" s="209"/>
      <c r="N8" s="209"/>
      <c r="O8" s="209"/>
      <c r="P8" s="211"/>
      <c r="Q8" s="209"/>
      <c r="R8" s="209"/>
      <c r="S8" s="233"/>
      <c r="T8" s="209"/>
      <c r="U8" s="212"/>
      <c r="V8" s="213"/>
      <c r="W8" s="209"/>
      <c r="X8" s="209"/>
      <c r="Y8" s="209"/>
      <c r="Z8" s="209"/>
      <c r="AA8" s="209"/>
      <c r="AB8" s="209"/>
      <c r="AC8" s="209"/>
      <c r="AD8" s="209"/>
      <c r="AE8" s="341">
        <v>2015</v>
      </c>
      <c r="AF8" s="325">
        <v>42185</v>
      </c>
      <c r="AG8" s="325">
        <v>42185</v>
      </c>
      <c r="AH8" s="209"/>
      <c r="AI8" s="209" t="s">
        <v>62</v>
      </c>
      <c r="AJ8" s="209"/>
      <c r="AK8" s="209" t="s">
        <v>110</v>
      </c>
      <c r="AL8" s="207"/>
      <c r="AM8" s="209"/>
      <c r="AN8" s="209"/>
      <c r="AO8" s="209"/>
      <c r="AP8" s="209"/>
      <c r="AQ8" s="311">
        <v>20016</v>
      </c>
      <c r="AR8" s="209" t="s">
        <v>64</v>
      </c>
      <c r="AS8" s="24" t="s">
        <v>65</v>
      </c>
      <c r="AT8" s="209"/>
      <c r="AU8" s="209"/>
      <c r="AV8" s="209"/>
      <c r="AW8" s="209"/>
      <c r="AX8" s="209" t="s">
        <v>111</v>
      </c>
      <c r="AY8" s="209"/>
      <c r="AZ8" s="209" t="s">
        <v>89</v>
      </c>
      <c r="BA8" s="210">
        <v>45714</v>
      </c>
      <c r="BB8" s="209" t="s">
        <v>68</v>
      </c>
      <c r="BC8" s="209"/>
      <c r="BD8" s="7" t="s">
        <v>112</v>
      </c>
      <c r="BE8" s="7" t="s">
        <v>113</v>
      </c>
      <c r="BF8" s="215"/>
      <c r="BG8" s="215"/>
      <c r="BH8" s="215"/>
      <c r="BI8" s="209"/>
      <c r="BJ8" s="209"/>
      <c r="BK8" s="209"/>
      <c r="BL8" s="209"/>
      <c r="BM8" s="209"/>
      <c r="BN8" s="138"/>
    </row>
    <row r="9" spans="1:66" x14ac:dyDescent="0.2">
      <c r="A9" s="141"/>
      <c r="B9" s="209" t="s">
        <v>114</v>
      </c>
      <c r="C9" s="209" t="s">
        <v>108</v>
      </c>
      <c r="D9" s="209" t="s">
        <v>57</v>
      </c>
      <c r="E9" s="209"/>
      <c r="F9" s="209" t="s">
        <v>58</v>
      </c>
      <c r="G9" s="209" t="s">
        <v>109</v>
      </c>
      <c r="H9" s="211" t="s">
        <v>71</v>
      </c>
      <c r="I9" s="209" t="s">
        <v>61</v>
      </c>
      <c r="J9" s="210">
        <v>44153</v>
      </c>
      <c r="K9" s="105" t="s">
        <v>65</v>
      </c>
      <c r="L9" s="266" t="s">
        <v>72</v>
      </c>
      <c r="M9" s="209" t="s">
        <v>73</v>
      </c>
      <c r="N9" s="210">
        <v>44154</v>
      </c>
      <c r="O9" s="7" t="s">
        <v>65</v>
      </c>
      <c r="P9" s="231" t="s">
        <v>115</v>
      </c>
      <c r="Q9" s="209" t="s">
        <v>73</v>
      </c>
      <c r="R9" s="210">
        <v>44491</v>
      </c>
      <c r="S9" s="105" t="s">
        <v>65</v>
      </c>
      <c r="T9" s="209"/>
      <c r="U9" s="212"/>
      <c r="V9" s="213"/>
      <c r="W9" s="209"/>
      <c r="X9" s="209"/>
      <c r="Y9" s="209"/>
      <c r="Z9" s="209"/>
      <c r="AA9" s="209"/>
      <c r="AB9" s="209" t="s">
        <v>74</v>
      </c>
      <c r="AC9" s="210">
        <v>44491</v>
      </c>
      <c r="AD9" s="210">
        <v>44491</v>
      </c>
      <c r="AE9" s="341"/>
      <c r="AF9" s="325">
        <v>44491</v>
      </c>
      <c r="AG9" s="325">
        <v>44491</v>
      </c>
      <c r="AH9" s="209"/>
      <c r="AI9" s="209" t="s">
        <v>116</v>
      </c>
      <c r="AJ9" s="209"/>
      <c r="AK9" s="209" t="s">
        <v>117</v>
      </c>
      <c r="AL9" s="207"/>
      <c r="AM9" s="209"/>
      <c r="AN9" s="209"/>
      <c r="AO9" s="209"/>
      <c r="AP9" s="209"/>
      <c r="AQ9" s="311"/>
      <c r="AR9" s="209"/>
      <c r="AS9" s="209"/>
      <c r="AT9" s="209"/>
      <c r="AU9" s="209"/>
      <c r="AV9" s="209"/>
      <c r="AW9" s="209"/>
      <c r="AX9" s="209" t="s">
        <v>118</v>
      </c>
      <c r="AY9" s="209"/>
      <c r="AZ9" s="209" t="s">
        <v>68</v>
      </c>
      <c r="BA9" s="210">
        <v>45714</v>
      </c>
      <c r="BB9" s="209" t="s">
        <v>68</v>
      </c>
      <c r="BC9" s="209"/>
      <c r="BD9" s="7" t="s">
        <v>119</v>
      </c>
      <c r="BE9" s="7" t="s">
        <v>120</v>
      </c>
      <c r="BF9" s="7" t="s">
        <v>121</v>
      </c>
      <c r="BG9" s="7" t="s">
        <v>122</v>
      </c>
      <c r="BH9" s="209"/>
      <c r="BI9" s="209"/>
      <c r="BJ9" s="209"/>
      <c r="BK9" s="209"/>
      <c r="BL9" s="209"/>
      <c r="BM9" s="209"/>
      <c r="BN9" s="138"/>
    </row>
    <row r="10" spans="1:66" ht="17" thickBot="1" x14ac:dyDescent="0.25">
      <c r="A10" s="142"/>
      <c r="B10" s="220" t="s">
        <v>123</v>
      </c>
      <c r="C10" s="220" t="s">
        <v>108</v>
      </c>
      <c r="D10" s="220" t="s">
        <v>57</v>
      </c>
      <c r="E10" s="220"/>
      <c r="F10" s="220" t="s">
        <v>58</v>
      </c>
      <c r="G10" s="220" t="s">
        <v>109</v>
      </c>
      <c r="H10" s="222" t="s">
        <v>71</v>
      </c>
      <c r="I10" s="220" t="s">
        <v>124</v>
      </c>
      <c r="J10" s="221">
        <v>45301</v>
      </c>
      <c r="K10" s="106" t="s">
        <v>65</v>
      </c>
      <c r="L10" s="220" t="s">
        <v>125</v>
      </c>
      <c r="M10" s="220" t="s">
        <v>73</v>
      </c>
      <c r="N10" s="221">
        <v>45303</v>
      </c>
      <c r="O10" s="51" t="s">
        <v>65</v>
      </c>
      <c r="P10" s="222" t="s">
        <v>125</v>
      </c>
      <c r="Q10" s="209" t="s">
        <v>73</v>
      </c>
      <c r="R10" s="221">
        <v>45303</v>
      </c>
      <c r="S10" s="106" t="s">
        <v>65</v>
      </c>
      <c r="T10" s="220"/>
      <c r="U10" s="224"/>
      <c r="V10" s="225"/>
      <c r="W10" s="220"/>
      <c r="X10" s="220" t="s">
        <v>91</v>
      </c>
      <c r="Y10" s="221">
        <v>45301</v>
      </c>
      <c r="Z10" s="221">
        <v>45301</v>
      </c>
      <c r="AA10" s="220"/>
      <c r="AB10" s="220" t="s">
        <v>91</v>
      </c>
      <c r="AC10" s="221">
        <v>46752</v>
      </c>
      <c r="AD10" s="221">
        <v>46752</v>
      </c>
      <c r="AE10" s="345"/>
      <c r="AF10" s="328">
        <v>46752</v>
      </c>
      <c r="AG10" s="328">
        <v>46752</v>
      </c>
      <c r="AH10" s="220"/>
      <c r="AI10" s="220" t="s">
        <v>116</v>
      </c>
      <c r="AJ10" s="220"/>
      <c r="AK10" s="220" t="s">
        <v>126</v>
      </c>
      <c r="AL10" s="227"/>
      <c r="AM10" s="220"/>
      <c r="AN10" s="220"/>
      <c r="AO10" s="220"/>
      <c r="AP10" s="220"/>
      <c r="AQ10" s="314"/>
      <c r="AR10" s="220"/>
      <c r="AS10" s="220"/>
      <c r="AT10" s="220"/>
      <c r="AU10" s="220"/>
      <c r="AV10" s="220"/>
      <c r="AW10" s="220"/>
      <c r="AX10" s="220" t="s">
        <v>127</v>
      </c>
      <c r="AY10" s="220"/>
      <c r="AZ10" s="220" t="s">
        <v>68</v>
      </c>
      <c r="BA10" s="221">
        <v>45714</v>
      </c>
      <c r="BB10" s="220" t="s">
        <v>67</v>
      </c>
      <c r="BC10" s="220"/>
      <c r="BD10" s="51" t="s">
        <v>128</v>
      </c>
      <c r="BE10" s="51" t="s">
        <v>129</v>
      </c>
      <c r="BF10" s="220"/>
      <c r="BG10" s="220"/>
      <c r="BH10" s="220"/>
      <c r="BI10" s="220"/>
      <c r="BJ10" s="220"/>
      <c r="BK10" s="220"/>
      <c r="BL10" s="220"/>
      <c r="BM10" s="220"/>
      <c r="BN10" s="143"/>
    </row>
    <row r="11" spans="1:66" x14ac:dyDescent="0.2">
      <c r="A11" s="144"/>
      <c r="B11" s="296" t="str">
        <f>C11&amp;"_0"</f>
        <v>Z_DE_BMW_Regensburg_0</v>
      </c>
      <c r="C11" s="277" t="str">
        <f>"Z_DE_BMW_"&amp; G11</f>
        <v>Z_DE_BMW_Regensburg</v>
      </c>
      <c r="D11" s="199" t="s">
        <v>57</v>
      </c>
      <c r="E11" s="140"/>
      <c r="F11" s="199" t="s">
        <v>58</v>
      </c>
      <c r="G11" s="199" t="s">
        <v>130</v>
      </c>
      <c r="H11" s="300" t="s">
        <v>71</v>
      </c>
      <c r="I11" s="199" t="s">
        <v>61</v>
      </c>
      <c r="J11" s="302">
        <v>44876</v>
      </c>
      <c r="K11" s="168"/>
      <c r="L11" s="140" t="s">
        <v>131</v>
      </c>
      <c r="M11" s="140" t="s">
        <v>73</v>
      </c>
      <c r="N11" s="208">
        <v>44876</v>
      </c>
      <c r="O11" s="50" t="s">
        <v>65</v>
      </c>
      <c r="P11" s="145" t="s">
        <v>131</v>
      </c>
      <c r="Q11" s="140" t="s">
        <v>73</v>
      </c>
      <c r="R11" s="301">
        <v>45370</v>
      </c>
      <c r="S11" s="107" t="s">
        <v>65</v>
      </c>
      <c r="T11" s="140"/>
      <c r="U11" s="146" t="s">
        <v>68</v>
      </c>
      <c r="V11" s="147">
        <v>0.3</v>
      </c>
      <c r="W11" s="140"/>
      <c r="X11" s="140"/>
      <c r="Y11" s="140"/>
      <c r="Z11" s="140"/>
      <c r="AA11" s="140"/>
      <c r="AB11" s="140"/>
      <c r="AC11" s="140"/>
      <c r="AD11" s="140"/>
      <c r="AE11" s="346"/>
      <c r="AF11" s="329">
        <v>44876</v>
      </c>
      <c r="AG11" s="329">
        <v>44876</v>
      </c>
      <c r="AH11" s="140"/>
      <c r="AI11" s="199" t="s">
        <v>75</v>
      </c>
      <c r="AJ11" s="140"/>
      <c r="AK11" s="199" t="s">
        <v>132</v>
      </c>
      <c r="AL11" s="149"/>
      <c r="AM11" s="140"/>
      <c r="AN11" s="140"/>
      <c r="AO11" s="140"/>
      <c r="AP11" s="140"/>
      <c r="AQ11" s="315">
        <f>342521*0.33</f>
        <v>113031.93000000001</v>
      </c>
      <c r="AR11" s="199" t="s">
        <v>64</v>
      </c>
      <c r="AS11" s="85" t="s">
        <v>65</v>
      </c>
      <c r="AT11" s="140"/>
      <c r="AU11" s="140"/>
      <c r="AV11" s="140"/>
      <c r="AW11" s="140"/>
      <c r="AX11" s="199" t="s">
        <v>133</v>
      </c>
      <c r="AY11" s="140"/>
      <c r="AZ11" s="140"/>
      <c r="BA11" s="140"/>
      <c r="BB11" s="140"/>
      <c r="BC11" s="140"/>
      <c r="BD11" s="140" t="s">
        <v>134</v>
      </c>
      <c r="BE11" s="140" t="s">
        <v>135</v>
      </c>
      <c r="BF11" s="140"/>
      <c r="BG11" s="140"/>
      <c r="BH11" s="140"/>
      <c r="BI11" s="140"/>
      <c r="BJ11" s="140"/>
      <c r="BK11" s="140"/>
      <c r="BL11" s="140"/>
      <c r="BM11" s="140"/>
      <c r="BN11" s="140"/>
    </row>
    <row r="12" spans="1:66" ht="17" thickBot="1" x14ac:dyDescent="0.25">
      <c r="A12" s="142"/>
      <c r="B12" s="297" t="str">
        <f>C12&amp;"_1"</f>
        <v>Z_DE_BMW_Regensburg_1</v>
      </c>
      <c r="C12" s="277" t="str">
        <f>"Z_DE_BMW_"&amp; G12</f>
        <v>Z_DE_BMW_Regensburg</v>
      </c>
      <c r="D12" s="220" t="s">
        <v>57</v>
      </c>
      <c r="E12" s="143"/>
      <c r="F12" s="220" t="s">
        <v>58</v>
      </c>
      <c r="G12" s="220" t="s">
        <v>130</v>
      </c>
      <c r="H12" s="156" t="s">
        <v>71</v>
      </c>
      <c r="I12" s="220" t="s">
        <v>61</v>
      </c>
      <c r="J12" s="302">
        <v>45370</v>
      </c>
      <c r="K12" s="162"/>
      <c r="L12" s="298" t="s">
        <v>115</v>
      </c>
      <c r="M12" s="143" t="s">
        <v>73</v>
      </c>
      <c r="N12" s="143"/>
      <c r="O12" s="51" t="s">
        <v>137</v>
      </c>
      <c r="P12" s="299" t="s">
        <v>115</v>
      </c>
      <c r="Q12" s="143" t="s">
        <v>73</v>
      </c>
      <c r="R12" s="11">
        <v>44642</v>
      </c>
      <c r="S12" s="106" t="s">
        <v>137</v>
      </c>
      <c r="T12" s="143"/>
      <c r="U12" s="151" t="s">
        <v>68</v>
      </c>
      <c r="V12" s="152">
        <v>0.5</v>
      </c>
      <c r="W12" s="143"/>
      <c r="X12" s="143"/>
      <c r="Y12" s="143"/>
      <c r="Z12" s="143"/>
      <c r="AA12" s="143"/>
      <c r="AB12" s="143"/>
      <c r="AC12" s="143"/>
      <c r="AD12" s="143"/>
      <c r="AE12" s="347"/>
      <c r="AF12" s="328">
        <v>45744</v>
      </c>
      <c r="AG12" s="328">
        <v>45744</v>
      </c>
      <c r="AH12" s="143"/>
      <c r="AI12" s="220" t="s">
        <v>75</v>
      </c>
      <c r="AJ12" s="143"/>
      <c r="AK12" s="220" t="s">
        <v>138</v>
      </c>
      <c r="AL12" s="153"/>
      <c r="AM12" s="143"/>
      <c r="AN12" s="143"/>
      <c r="AO12" s="143"/>
      <c r="AP12" s="143"/>
      <c r="AQ12" s="316">
        <f>AQ11+120*365</f>
        <v>156831.93</v>
      </c>
      <c r="AR12" s="220" t="s">
        <v>64</v>
      </c>
      <c r="AS12" s="86" t="s">
        <v>65</v>
      </c>
      <c r="AT12" s="143"/>
      <c r="AU12" s="143"/>
      <c r="AV12" s="143"/>
      <c r="AW12" s="143"/>
      <c r="AX12" s="220" t="s">
        <v>139</v>
      </c>
      <c r="AY12" s="143"/>
      <c r="AZ12" s="143"/>
      <c r="BA12" s="143"/>
      <c r="BB12" s="143"/>
      <c r="BC12" s="143"/>
      <c r="BD12" s="143" t="s">
        <v>140</v>
      </c>
      <c r="BE12" s="143"/>
      <c r="BF12" s="143"/>
      <c r="BG12" s="143"/>
      <c r="BH12" s="143"/>
      <c r="BI12" s="143"/>
      <c r="BJ12" s="143"/>
      <c r="BK12" s="143"/>
      <c r="BL12" s="143"/>
      <c r="BM12" s="143"/>
      <c r="BN12" s="143"/>
    </row>
    <row r="13" spans="1:66" x14ac:dyDescent="0.2">
      <c r="A13" s="144"/>
      <c r="B13" s="303" t="s">
        <v>1069</v>
      </c>
      <c r="C13" s="303" t="s">
        <v>1069</v>
      </c>
      <c r="D13" s="199" t="s">
        <v>57</v>
      </c>
      <c r="E13" s="199"/>
      <c r="F13" s="199" t="s">
        <v>142</v>
      </c>
      <c r="G13" s="199" t="s">
        <v>143</v>
      </c>
      <c r="H13" s="201" t="s">
        <v>144</v>
      </c>
      <c r="I13" s="199" t="s">
        <v>61</v>
      </c>
      <c r="J13" s="208">
        <v>42941</v>
      </c>
      <c r="K13" s="107" t="s">
        <v>65</v>
      </c>
      <c r="L13" s="199"/>
      <c r="M13" s="199"/>
      <c r="N13" s="199"/>
      <c r="O13" s="199"/>
      <c r="P13" s="201"/>
      <c r="Q13" s="199"/>
      <c r="R13" s="199"/>
      <c r="S13" s="203"/>
      <c r="T13" s="199"/>
      <c r="U13" s="205"/>
      <c r="V13" s="205"/>
      <c r="W13" s="199"/>
      <c r="X13" s="199"/>
      <c r="Y13" s="199"/>
      <c r="Z13" s="199"/>
      <c r="AA13" s="199"/>
      <c r="AB13" s="199" t="s">
        <v>74</v>
      </c>
      <c r="AC13" s="208">
        <v>43655</v>
      </c>
      <c r="AD13" s="208">
        <v>43655</v>
      </c>
      <c r="AE13" s="348"/>
      <c r="AF13" s="329">
        <v>43655</v>
      </c>
      <c r="AG13" s="329">
        <v>43655</v>
      </c>
      <c r="AH13" s="199"/>
      <c r="AI13" s="199" t="s">
        <v>116</v>
      </c>
      <c r="AJ13" s="199"/>
      <c r="AK13" s="199" t="s">
        <v>145</v>
      </c>
      <c r="AL13" s="230"/>
      <c r="AM13" s="199"/>
      <c r="AN13" s="199"/>
      <c r="AO13" s="199"/>
      <c r="AP13" s="199"/>
      <c r="AQ13" s="315">
        <v>46387</v>
      </c>
      <c r="AR13" s="199" t="s">
        <v>64</v>
      </c>
      <c r="AS13" s="85" t="s">
        <v>65</v>
      </c>
      <c r="AT13" s="199"/>
      <c r="AU13" s="199"/>
      <c r="AV13" s="199"/>
      <c r="AW13" s="199"/>
      <c r="AX13" s="199" t="s">
        <v>146</v>
      </c>
      <c r="AY13" s="199"/>
      <c r="AZ13" s="199" t="s">
        <v>68</v>
      </c>
      <c r="BA13" s="208">
        <v>45714</v>
      </c>
      <c r="BB13" s="199" t="s">
        <v>68</v>
      </c>
      <c r="BC13" s="199"/>
      <c r="BD13" s="50" t="s">
        <v>147</v>
      </c>
      <c r="BE13" s="50" t="s">
        <v>148</v>
      </c>
      <c r="BF13" s="199"/>
      <c r="BG13" s="199"/>
      <c r="BH13" s="199"/>
      <c r="BI13" s="199"/>
      <c r="BJ13" s="199"/>
      <c r="BK13" s="199"/>
      <c r="BL13" s="199"/>
      <c r="BM13" s="199"/>
      <c r="BN13" s="140"/>
    </row>
    <row r="14" spans="1:66" x14ac:dyDescent="0.2">
      <c r="A14" s="141"/>
      <c r="B14" s="264" t="s">
        <v>1070</v>
      </c>
      <c r="C14" s="264" t="s">
        <v>1069</v>
      </c>
      <c r="D14" s="209" t="s">
        <v>57</v>
      </c>
      <c r="E14" s="209"/>
      <c r="F14" s="209" t="s">
        <v>142</v>
      </c>
      <c r="G14" s="209" t="s">
        <v>143</v>
      </c>
      <c r="H14" s="211" t="s">
        <v>71</v>
      </c>
      <c r="I14" s="209" t="s">
        <v>150</v>
      </c>
      <c r="J14" s="210">
        <v>45181</v>
      </c>
      <c r="K14" s="105" t="s">
        <v>65</v>
      </c>
      <c r="L14" s="209" t="s">
        <v>85</v>
      </c>
      <c r="M14" s="209" t="s">
        <v>151</v>
      </c>
      <c r="N14" s="210">
        <v>45180</v>
      </c>
      <c r="O14" s="7" t="s">
        <v>65</v>
      </c>
      <c r="P14" s="211" t="s">
        <v>85</v>
      </c>
      <c r="Q14" s="209" t="s">
        <v>152</v>
      </c>
      <c r="R14" s="210">
        <v>45180</v>
      </c>
      <c r="S14" s="105" t="s">
        <v>65</v>
      </c>
      <c r="T14" s="209"/>
      <c r="U14" s="213"/>
      <c r="V14" s="213"/>
      <c r="W14" s="209"/>
      <c r="X14" s="209"/>
      <c r="Y14" s="209"/>
      <c r="Z14" s="209"/>
      <c r="AA14" s="209"/>
      <c r="AB14" s="209"/>
      <c r="AC14" s="209"/>
      <c r="AD14" s="209"/>
      <c r="AE14" s="341" t="s">
        <v>153</v>
      </c>
      <c r="AF14" s="324"/>
      <c r="AG14" s="324"/>
      <c r="AH14" s="209"/>
      <c r="AI14" s="209" t="s">
        <v>116</v>
      </c>
      <c r="AJ14" s="209"/>
      <c r="AK14" s="209" t="s">
        <v>154</v>
      </c>
      <c r="AL14" s="207"/>
      <c r="AM14" s="209"/>
      <c r="AN14" s="209"/>
      <c r="AO14" s="209"/>
      <c r="AP14" s="209"/>
      <c r="AQ14" s="311"/>
      <c r="AR14" s="209"/>
      <c r="AS14" s="209"/>
      <c r="AT14" s="209"/>
      <c r="AU14" s="209"/>
      <c r="AV14" s="209"/>
      <c r="AW14" s="209"/>
      <c r="AX14" s="209" t="s">
        <v>155</v>
      </c>
      <c r="AY14" s="209"/>
      <c r="AZ14" s="209" t="s">
        <v>68</v>
      </c>
      <c r="BA14" s="210">
        <v>45714</v>
      </c>
      <c r="BB14" s="209" t="s">
        <v>67</v>
      </c>
      <c r="BC14" s="209"/>
      <c r="BD14" s="7" t="s">
        <v>156</v>
      </c>
      <c r="BE14" s="7" t="s">
        <v>157</v>
      </c>
      <c r="BF14" s="7" t="s">
        <v>158</v>
      </c>
      <c r="BG14" s="7" t="s">
        <v>159</v>
      </c>
      <c r="BH14" s="7" t="s">
        <v>160</v>
      </c>
      <c r="BI14" s="7" t="s">
        <v>160</v>
      </c>
      <c r="BJ14" s="209"/>
      <c r="BK14" s="209"/>
      <c r="BL14" s="209"/>
      <c r="BM14" s="209"/>
      <c r="BN14" s="138"/>
    </row>
    <row r="15" spans="1:66" x14ac:dyDescent="0.2">
      <c r="A15" s="141"/>
      <c r="B15" s="209" t="s">
        <v>161</v>
      </c>
      <c r="C15" s="209" t="s">
        <v>162</v>
      </c>
      <c r="D15" s="209" t="s">
        <v>57</v>
      </c>
      <c r="E15" s="209"/>
      <c r="F15" s="209" t="s">
        <v>163</v>
      </c>
      <c r="G15" s="209" t="s">
        <v>164</v>
      </c>
      <c r="H15" s="211" t="s">
        <v>144</v>
      </c>
      <c r="I15" s="209" t="s">
        <v>124</v>
      </c>
      <c r="J15" s="210">
        <v>43312</v>
      </c>
      <c r="K15" s="105" t="s">
        <v>65</v>
      </c>
      <c r="L15" s="209" t="s">
        <v>165</v>
      </c>
      <c r="M15" s="209" t="s">
        <v>73</v>
      </c>
      <c r="N15" s="210">
        <v>43312</v>
      </c>
      <c r="O15" s="7" t="s">
        <v>65</v>
      </c>
      <c r="P15" s="211" t="s">
        <v>166</v>
      </c>
      <c r="Q15" s="209" t="s">
        <v>167</v>
      </c>
      <c r="R15" s="210">
        <v>44890</v>
      </c>
      <c r="S15" s="105" t="s">
        <v>65</v>
      </c>
      <c r="T15" s="209"/>
      <c r="U15" s="213"/>
      <c r="V15" s="213"/>
      <c r="W15" s="209"/>
      <c r="X15" s="209" t="s">
        <v>74</v>
      </c>
      <c r="Y15" s="210">
        <v>44713</v>
      </c>
      <c r="Z15" s="210">
        <v>44713</v>
      </c>
      <c r="AA15" s="209"/>
      <c r="AB15" s="209" t="s">
        <v>91</v>
      </c>
      <c r="AC15" s="210">
        <v>46022</v>
      </c>
      <c r="AD15" s="210">
        <v>46022</v>
      </c>
      <c r="AE15" s="341" t="s">
        <v>168</v>
      </c>
      <c r="AF15" s="325">
        <v>46022</v>
      </c>
      <c r="AG15" s="325">
        <v>46022</v>
      </c>
      <c r="AH15" s="209"/>
      <c r="AI15" s="209" t="s">
        <v>116</v>
      </c>
      <c r="AJ15" s="209"/>
      <c r="AK15" s="209" t="s">
        <v>169</v>
      </c>
      <c r="AL15" s="207">
        <v>150000</v>
      </c>
      <c r="AM15" s="209" t="s">
        <v>64</v>
      </c>
      <c r="AN15" s="24" t="s">
        <v>65</v>
      </c>
      <c r="AO15" s="209"/>
      <c r="AP15" s="209"/>
      <c r="AQ15" s="311">
        <v>150000</v>
      </c>
      <c r="AR15" s="209" t="s">
        <v>64</v>
      </c>
      <c r="AS15" s="24" t="s">
        <v>65</v>
      </c>
      <c r="AT15" s="209"/>
      <c r="AU15" s="209"/>
      <c r="AV15" s="209"/>
      <c r="AW15" s="209"/>
      <c r="AX15" s="209" t="s">
        <v>170</v>
      </c>
      <c r="AY15" s="209"/>
      <c r="AZ15" s="209" t="s">
        <v>68</v>
      </c>
      <c r="BA15" s="210">
        <v>45714</v>
      </c>
      <c r="BB15" s="209" t="s">
        <v>67</v>
      </c>
      <c r="BC15" s="215"/>
      <c r="BD15" s="7" t="s">
        <v>171</v>
      </c>
      <c r="BE15" s="7" t="s">
        <v>172</v>
      </c>
      <c r="BF15" s="7" t="s">
        <v>173</v>
      </c>
      <c r="BG15" s="209"/>
      <c r="BH15" s="209"/>
      <c r="BI15" s="209"/>
      <c r="BJ15" s="209"/>
      <c r="BK15" s="209"/>
      <c r="BL15" s="209"/>
      <c r="BM15" s="209"/>
      <c r="BN15" s="138"/>
    </row>
    <row r="16" spans="1:66" x14ac:dyDescent="0.2">
      <c r="A16" s="141"/>
      <c r="B16" s="296" t="str">
        <f>C16&amp;"_0"</f>
        <v>Z_GB_BMW_Goodwood_0</v>
      </c>
      <c r="C16" s="138" t="str">
        <f>"Z_GB_BMW_Goodwood"</f>
        <v>Z_GB_BMW_Goodwood</v>
      </c>
      <c r="D16" s="209" t="s">
        <v>57</v>
      </c>
      <c r="E16" s="138"/>
      <c r="F16" s="209" t="s">
        <v>142</v>
      </c>
      <c r="G16" s="209" t="s">
        <v>174</v>
      </c>
      <c r="H16" s="211" t="s">
        <v>60</v>
      </c>
      <c r="I16" s="209" t="s">
        <v>61</v>
      </c>
      <c r="J16" s="138"/>
      <c r="K16" s="159"/>
      <c r="L16" s="138"/>
      <c r="M16" s="138"/>
      <c r="N16" s="138"/>
      <c r="O16" s="138"/>
      <c r="P16" s="158"/>
      <c r="Q16" s="138"/>
      <c r="R16" s="138"/>
      <c r="S16" s="159"/>
      <c r="T16" s="138"/>
      <c r="U16" s="138"/>
      <c r="V16" s="138"/>
      <c r="W16" s="138"/>
      <c r="X16" s="138"/>
      <c r="Y16" s="138"/>
      <c r="Z16" s="138"/>
      <c r="AA16" s="138"/>
      <c r="AB16" s="138"/>
      <c r="AC16" s="138"/>
      <c r="AD16" s="138"/>
      <c r="AE16" s="349"/>
      <c r="AF16" s="325">
        <v>45291</v>
      </c>
      <c r="AG16" s="325">
        <v>45291</v>
      </c>
      <c r="AH16" s="138"/>
      <c r="AI16" s="209" t="s">
        <v>116</v>
      </c>
      <c r="AJ16" s="138"/>
      <c r="AK16" s="209" t="s">
        <v>175</v>
      </c>
      <c r="AL16" s="161"/>
      <c r="AM16" s="138"/>
      <c r="AN16" s="138"/>
      <c r="AO16" s="138"/>
      <c r="AP16" s="138"/>
      <c r="AQ16" s="311">
        <v>1076</v>
      </c>
      <c r="AR16" s="209" t="s">
        <v>64</v>
      </c>
      <c r="AS16" s="24" t="s">
        <v>65</v>
      </c>
      <c r="AT16" s="138"/>
      <c r="AU16" s="138"/>
      <c r="AV16" s="138"/>
      <c r="AW16" s="138"/>
      <c r="AX16" s="209" t="s">
        <v>176</v>
      </c>
      <c r="AY16" s="138"/>
      <c r="AZ16" s="138"/>
      <c r="BA16" s="138"/>
      <c r="BB16" s="138"/>
      <c r="BC16" s="138"/>
      <c r="BD16" s="138"/>
      <c r="BE16" s="138"/>
      <c r="BF16" s="138"/>
      <c r="BG16" s="138"/>
      <c r="BH16" s="138"/>
      <c r="BI16" s="138"/>
      <c r="BJ16" s="138"/>
      <c r="BK16" s="138"/>
      <c r="BL16" s="138"/>
      <c r="BM16" s="138"/>
      <c r="BN16" s="138"/>
    </row>
    <row r="17" spans="1:66" ht="17" thickBot="1" x14ac:dyDescent="0.25">
      <c r="A17" s="142" t="s">
        <v>177</v>
      </c>
      <c r="B17" s="297" t="str">
        <f>C17&amp;"_1"</f>
        <v>Z_GB_BMW_Goodwood_1</v>
      </c>
      <c r="C17" s="138" t="str">
        <f>"Z_GB_BMW_Goodwood"</f>
        <v>Z_GB_BMW_Goodwood</v>
      </c>
      <c r="D17" s="220" t="s">
        <v>57</v>
      </c>
      <c r="E17" s="143"/>
      <c r="F17" s="220" t="s">
        <v>142</v>
      </c>
      <c r="G17" s="220" t="s">
        <v>174</v>
      </c>
      <c r="H17" s="222" t="s">
        <v>71</v>
      </c>
      <c r="I17" s="232" t="s">
        <v>150</v>
      </c>
      <c r="J17" s="221">
        <v>45665</v>
      </c>
      <c r="K17" s="106" t="s">
        <v>65</v>
      </c>
      <c r="L17" s="143" t="s">
        <v>84</v>
      </c>
      <c r="M17" s="143" t="s">
        <v>151</v>
      </c>
      <c r="N17" s="143"/>
      <c r="O17" s="143"/>
      <c r="P17" s="156"/>
      <c r="Q17" s="143"/>
      <c r="R17" s="143"/>
      <c r="S17" s="162"/>
      <c r="T17" s="143"/>
      <c r="U17" s="143"/>
      <c r="V17" s="143"/>
      <c r="W17" s="143"/>
      <c r="X17" s="143"/>
      <c r="Y17" s="143"/>
      <c r="Z17" s="143"/>
      <c r="AA17" s="143"/>
      <c r="AB17" s="143"/>
      <c r="AC17" s="143"/>
      <c r="AD17" s="143"/>
      <c r="AE17" s="347"/>
      <c r="AF17" s="330"/>
      <c r="AG17" s="330"/>
      <c r="AH17" s="143"/>
      <c r="AI17" s="220" t="s">
        <v>116</v>
      </c>
      <c r="AJ17" s="143"/>
      <c r="AK17" s="220"/>
      <c r="AL17" s="153"/>
      <c r="AM17" s="143"/>
      <c r="AN17" s="143"/>
      <c r="AO17" s="143"/>
      <c r="AP17" s="143"/>
      <c r="AQ17" s="314"/>
      <c r="AR17" s="220"/>
      <c r="AS17" s="86"/>
      <c r="AT17" s="143"/>
      <c r="AU17" s="143"/>
      <c r="AV17" s="143"/>
      <c r="AW17" s="143"/>
      <c r="AX17" s="220" t="s">
        <v>178</v>
      </c>
      <c r="AY17" s="143"/>
      <c r="AZ17" s="143"/>
      <c r="BA17" s="143"/>
      <c r="BB17" s="143"/>
      <c r="BC17" s="143"/>
      <c r="BD17" s="143" t="s">
        <v>179</v>
      </c>
      <c r="BE17" s="143" t="s">
        <v>180</v>
      </c>
      <c r="BF17" s="143"/>
      <c r="BG17" s="143"/>
      <c r="BH17" s="143"/>
      <c r="BI17" s="143"/>
      <c r="BJ17" s="143"/>
      <c r="BK17" s="143"/>
      <c r="BL17" s="143"/>
      <c r="BM17" s="143"/>
      <c r="BN17" s="143"/>
    </row>
    <row r="18" spans="1:66" x14ac:dyDescent="0.2">
      <c r="A18" s="138"/>
      <c r="B18" s="209" t="s">
        <v>181</v>
      </c>
      <c r="C18" s="209" t="s">
        <v>182</v>
      </c>
      <c r="D18" s="209" t="s">
        <v>183</v>
      </c>
      <c r="E18" s="209"/>
      <c r="F18" s="209" t="s">
        <v>184</v>
      </c>
      <c r="G18" s="209" t="s">
        <v>185</v>
      </c>
      <c r="H18" s="211" t="s">
        <v>144</v>
      </c>
      <c r="I18" s="209" t="s">
        <v>150</v>
      </c>
      <c r="J18" s="210">
        <v>45511</v>
      </c>
      <c r="K18" s="105" t="s">
        <v>65</v>
      </c>
      <c r="L18" s="209" t="s">
        <v>186</v>
      </c>
      <c r="M18" s="209" t="s">
        <v>73</v>
      </c>
      <c r="N18" s="210">
        <v>45511</v>
      </c>
      <c r="O18" s="7" t="s">
        <v>65</v>
      </c>
      <c r="P18" s="211" t="s">
        <v>186</v>
      </c>
      <c r="Q18" s="209" t="s">
        <v>167</v>
      </c>
      <c r="R18" s="210">
        <v>45511</v>
      </c>
      <c r="S18" s="105" t="s">
        <v>65</v>
      </c>
      <c r="T18" s="209"/>
      <c r="U18" s="213"/>
      <c r="V18" s="213"/>
      <c r="W18" s="209"/>
      <c r="X18" s="209" t="s">
        <v>91</v>
      </c>
      <c r="Y18" s="210">
        <v>45838</v>
      </c>
      <c r="Z18" s="210">
        <v>45838</v>
      </c>
      <c r="AA18" s="209"/>
      <c r="AB18" s="209" t="s">
        <v>91</v>
      </c>
      <c r="AC18" s="210">
        <v>46022</v>
      </c>
      <c r="AD18" s="210">
        <v>46022</v>
      </c>
      <c r="AE18" s="341" t="s">
        <v>187</v>
      </c>
      <c r="AF18" s="325">
        <v>46203</v>
      </c>
      <c r="AG18" s="325">
        <v>46203</v>
      </c>
      <c r="AH18" s="209"/>
      <c r="AI18" s="209" t="s">
        <v>116</v>
      </c>
      <c r="AJ18" s="209"/>
      <c r="AK18" s="209" t="s">
        <v>188</v>
      </c>
      <c r="AL18" s="207">
        <v>50000</v>
      </c>
      <c r="AM18" s="209" t="s">
        <v>64</v>
      </c>
      <c r="AN18" s="7" t="s">
        <v>65</v>
      </c>
      <c r="AO18" s="209"/>
      <c r="AP18" s="209"/>
      <c r="AQ18" s="311">
        <v>50000</v>
      </c>
      <c r="AR18" s="209" t="s">
        <v>64</v>
      </c>
      <c r="AS18" s="7" t="s">
        <v>65</v>
      </c>
      <c r="AT18" s="209"/>
      <c r="AU18" s="209"/>
      <c r="AV18" s="209">
        <v>650</v>
      </c>
      <c r="AW18" s="209"/>
      <c r="AX18" s="209" t="s">
        <v>189</v>
      </c>
      <c r="AY18" s="209" t="s">
        <v>190</v>
      </c>
      <c r="AZ18" s="209" t="s">
        <v>68</v>
      </c>
      <c r="BA18" s="210">
        <v>45709</v>
      </c>
      <c r="BB18" s="209" t="s">
        <v>67</v>
      </c>
      <c r="BC18" s="209"/>
      <c r="BD18" s="7" t="s">
        <v>191</v>
      </c>
      <c r="BE18" s="209"/>
      <c r="BF18" s="209"/>
      <c r="BG18" s="209"/>
      <c r="BH18" s="209"/>
      <c r="BI18" s="209"/>
      <c r="BJ18" s="209"/>
      <c r="BK18" s="209"/>
      <c r="BL18" s="209"/>
      <c r="BM18" s="209"/>
      <c r="BN18" s="138"/>
    </row>
    <row r="19" spans="1:66" x14ac:dyDescent="0.2">
      <c r="A19" s="138"/>
      <c r="B19" s="209" t="s">
        <v>1073</v>
      </c>
      <c r="C19" s="209" t="s">
        <v>1071</v>
      </c>
      <c r="D19" s="209" t="s">
        <v>194</v>
      </c>
      <c r="E19" s="209"/>
      <c r="F19" s="209" t="s">
        <v>142</v>
      </c>
      <c r="G19" s="209" t="s">
        <v>195</v>
      </c>
      <c r="H19" s="211" t="s">
        <v>144</v>
      </c>
      <c r="I19" s="209" t="s">
        <v>196</v>
      </c>
      <c r="J19" s="210">
        <v>44067</v>
      </c>
      <c r="K19" s="105" t="s">
        <v>65</v>
      </c>
      <c r="L19" s="209"/>
      <c r="M19" s="209"/>
      <c r="N19" s="209"/>
      <c r="O19" s="209"/>
      <c r="P19" s="211"/>
      <c r="Q19" s="209"/>
      <c r="R19" s="209"/>
      <c r="S19" s="233"/>
      <c r="T19" s="209"/>
      <c r="U19" s="213"/>
      <c r="V19" s="213"/>
      <c r="W19" s="209"/>
      <c r="X19" s="209"/>
      <c r="Y19" s="209"/>
      <c r="Z19" s="209"/>
      <c r="AA19" s="209"/>
      <c r="AB19" s="209" t="s">
        <v>74</v>
      </c>
      <c r="AC19" s="210">
        <v>44249</v>
      </c>
      <c r="AD19" s="210">
        <v>44249</v>
      </c>
      <c r="AE19" s="341"/>
      <c r="AF19" s="325">
        <v>44249</v>
      </c>
      <c r="AG19" s="325">
        <v>44249</v>
      </c>
      <c r="AH19" s="210">
        <v>45328</v>
      </c>
      <c r="AI19" s="209" t="s">
        <v>116</v>
      </c>
      <c r="AJ19" s="209"/>
      <c r="AK19" s="209" t="s">
        <v>197</v>
      </c>
      <c r="AL19" s="207"/>
      <c r="AM19" s="209"/>
      <c r="AN19" s="209"/>
      <c r="AO19" s="209"/>
      <c r="AP19" s="209"/>
      <c r="AQ19" s="311"/>
      <c r="AR19" s="209"/>
      <c r="AS19" s="209"/>
      <c r="AT19" s="209"/>
      <c r="AU19" s="209"/>
      <c r="AV19" s="209"/>
      <c r="AW19" s="209"/>
      <c r="AX19" s="209" t="s">
        <v>198</v>
      </c>
      <c r="AY19" s="209" t="s">
        <v>199</v>
      </c>
      <c r="AZ19" s="209" t="s">
        <v>67</v>
      </c>
      <c r="BA19" s="210">
        <v>45709</v>
      </c>
      <c r="BB19" s="209" t="s">
        <v>68</v>
      </c>
      <c r="BC19" s="209"/>
      <c r="BD19" s="7" t="s">
        <v>200</v>
      </c>
      <c r="BE19" s="7" t="s">
        <v>201</v>
      </c>
      <c r="BF19" s="7" t="s">
        <v>202</v>
      </c>
      <c r="BG19" s="7" t="s">
        <v>203</v>
      </c>
      <c r="BH19" s="7" t="s">
        <v>204</v>
      </c>
      <c r="BI19" s="209"/>
      <c r="BJ19" s="209"/>
      <c r="BK19" s="209"/>
      <c r="BL19" s="209"/>
      <c r="BM19" s="209"/>
      <c r="BN19" s="138"/>
    </row>
    <row r="20" spans="1:66" ht="17" thickBot="1" x14ac:dyDescent="0.25">
      <c r="A20" s="138"/>
      <c r="B20" s="209" t="s">
        <v>1074</v>
      </c>
      <c r="C20" s="209" t="s">
        <v>1072</v>
      </c>
      <c r="D20" s="209" t="s">
        <v>207</v>
      </c>
      <c r="E20" s="209"/>
      <c r="F20" s="209" t="s">
        <v>142</v>
      </c>
      <c r="G20" s="209" t="s">
        <v>208</v>
      </c>
      <c r="H20" s="211" t="s">
        <v>144</v>
      </c>
      <c r="I20" s="209" t="s">
        <v>150</v>
      </c>
      <c r="J20" s="210">
        <v>43354</v>
      </c>
      <c r="K20" s="105" t="s">
        <v>65</v>
      </c>
      <c r="L20" s="209"/>
      <c r="M20" s="209"/>
      <c r="N20" s="209"/>
      <c r="O20" s="209"/>
      <c r="P20" s="211"/>
      <c r="Q20" s="209"/>
      <c r="R20" s="209"/>
      <c r="S20" s="233"/>
      <c r="T20" s="209"/>
      <c r="U20" s="213"/>
      <c r="V20" s="213"/>
      <c r="W20" s="209">
        <v>2017</v>
      </c>
      <c r="X20" s="209"/>
      <c r="Y20" s="209"/>
      <c r="Z20" s="209"/>
      <c r="AA20" s="209"/>
      <c r="AB20" s="209" t="s">
        <v>91</v>
      </c>
      <c r="AC20" s="210">
        <v>46203</v>
      </c>
      <c r="AD20" s="210">
        <v>46203</v>
      </c>
      <c r="AE20" s="341" t="s">
        <v>209</v>
      </c>
      <c r="AF20" s="325">
        <v>46203</v>
      </c>
      <c r="AG20" s="325">
        <v>46203</v>
      </c>
      <c r="AH20" s="209"/>
      <c r="AI20" s="209" t="s">
        <v>75</v>
      </c>
      <c r="AJ20" s="209"/>
      <c r="AK20" s="209" t="s">
        <v>210</v>
      </c>
      <c r="AL20" s="207"/>
      <c r="AM20" s="209"/>
      <c r="AN20" s="209"/>
      <c r="AO20" s="209"/>
      <c r="AP20" s="209"/>
      <c r="AQ20" s="311"/>
      <c r="AR20" s="209"/>
      <c r="AS20" s="209"/>
      <c r="AT20" s="209"/>
      <c r="AU20" s="209"/>
      <c r="AV20" s="209"/>
      <c r="AW20" s="209"/>
      <c r="AX20" s="209" t="s">
        <v>211</v>
      </c>
      <c r="AY20" s="209" t="s">
        <v>212</v>
      </c>
      <c r="AZ20" s="209" t="s">
        <v>67</v>
      </c>
      <c r="BA20" s="210">
        <v>45709</v>
      </c>
      <c r="BB20" s="209" t="s">
        <v>67</v>
      </c>
      <c r="BC20" s="209"/>
      <c r="BD20" s="7" t="s">
        <v>213</v>
      </c>
      <c r="BE20" s="7" t="s">
        <v>214</v>
      </c>
      <c r="BF20" s="7" t="s">
        <v>215</v>
      </c>
      <c r="BG20" s="7" t="s">
        <v>216</v>
      </c>
      <c r="BH20" s="209"/>
      <c r="BI20" s="209"/>
      <c r="BJ20" s="209"/>
      <c r="BK20" s="209"/>
      <c r="BL20" s="209"/>
      <c r="BM20" s="209"/>
      <c r="BN20" s="138"/>
    </row>
    <row r="21" spans="1:66" x14ac:dyDescent="0.2">
      <c r="A21" s="144"/>
      <c r="B21" s="296" t="str">
        <f>C21&amp;"_0"</f>
        <v>Z_BE_Audi_Brussels_0</v>
      </c>
      <c r="C21" s="274" t="s">
        <v>1075</v>
      </c>
      <c r="D21" s="140" t="s">
        <v>217</v>
      </c>
      <c r="E21" s="140"/>
      <c r="F21" s="199" t="s">
        <v>218</v>
      </c>
      <c r="G21" s="199" t="s">
        <v>219</v>
      </c>
      <c r="H21" s="145" t="s">
        <v>220</v>
      </c>
      <c r="I21" s="199" t="s">
        <v>196</v>
      </c>
      <c r="J21" s="140"/>
      <c r="K21" s="168"/>
      <c r="L21" s="140" t="s">
        <v>85</v>
      </c>
      <c r="M21" s="140" t="s">
        <v>73</v>
      </c>
      <c r="N21" s="148">
        <v>43361</v>
      </c>
      <c r="O21" s="50" t="s">
        <v>65</v>
      </c>
      <c r="P21" s="145" t="s">
        <v>85</v>
      </c>
      <c r="Q21" s="140" t="s">
        <v>73</v>
      </c>
      <c r="R21" s="148">
        <v>43361</v>
      </c>
      <c r="S21" s="107" t="s">
        <v>65</v>
      </c>
      <c r="T21" s="140"/>
      <c r="U21" s="140"/>
      <c r="V21" s="140"/>
      <c r="W21" s="140"/>
      <c r="X21" s="140"/>
      <c r="Y21" s="140"/>
      <c r="Z21" s="140"/>
      <c r="AA21" s="140"/>
      <c r="AB21" s="140"/>
      <c r="AC21" s="140"/>
      <c r="AD21" s="140"/>
      <c r="AE21" s="346">
        <v>2018</v>
      </c>
      <c r="AF21" s="331">
        <v>43252</v>
      </c>
      <c r="AG21" s="332"/>
      <c r="AH21" s="148">
        <v>45716</v>
      </c>
      <c r="AI21" s="199" t="s">
        <v>116</v>
      </c>
      <c r="AJ21" s="140"/>
      <c r="AK21" s="199" t="s">
        <v>221</v>
      </c>
      <c r="AL21" s="149"/>
      <c r="AM21" s="140"/>
      <c r="AN21" s="50"/>
      <c r="AO21" s="140"/>
      <c r="AP21" s="140"/>
      <c r="AQ21" s="315">
        <v>50339</v>
      </c>
      <c r="AR21" s="140" t="s">
        <v>64</v>
      </c>
      <c r="AS21" s="50" t="s">
        <v>65</v>
      </c>
      <c r="AT21" s="140"/>
      <c r="AU21" s="140"/>
      <c r="AV21" s="140"/>
      <c r="AW21" s="140"/>
      <c r="AX21" s="140" t="s">
        <v>222</v>
      </c>
      <c r="AY21" s="140"/>
      <c r="AZ21" s="140"/>
      <c r="BA21" s="140"/>
      <c r="BB21" s="140"/>
      <c r="BC21" s="140"/>
      <c r="BD21" s="140" t="s">
        <v>223</v>
      </c>
      <c r="BE21" s="140" t="s">
        <v>224</v>
      </c>
      <c r="BF21" s="140" t="s">
        <v>225</v>
      </c>
      <c r="BG21" s="140"/>
      <c r="BH21" s="140"/>
      <c r="BI21" s="140"/>
      <c r="BJ21" s="140"/>
      <c r="BK21" s="140"/>
      <c r="BL21" s="140"/>
      <c r="BM21" s="140"/>
      <c r="BN21" s="140"/>
    </row>
    <row r="22" spans="1:66" x14ac:dyDescent="0.2">
      <c r="A22" s="141"/>
      <c r="B22" s="296" t="str">
        <f>C22&amp;"_0"</f>
        <v>Z_DE_Audi_Ingolstadt_0</v>
      </c>
      <c r="C22" s="138" t="str">
        <f>"Z_DE_"&amp;D22&amp;"_"&amp;G22</f>
        <v>Z_DE_Audi_Ingolstadt</v>
      </c>
      <c r="D22" s="138" t="s">
        <v>217</v>
      </c>
      <c r="E22" s="138"/>
      <c r="F22" s="209" t="s">
        <v>58</v>
      </c>
      <c r="G22" s="209" t="s">
        <v>226</v>
      </c>
      <c r="H22" s="158" t="s">
        <v>144</v>
      </c>
      <c r="I22" s="209" t="s">
        <v>61</v>
      </c>
      <c r="J22" s="138"/>
      <c r="K22" s="159"/>
      <c r="L22" s="138"/>
      <c r="M22" s="138"/>
      <c r="N22" s="138"/>
      <c r="O22" s="138"/>
      <c r="P22" s="158"/>
      <c r="Q22" s="138"/>
      <c r="R22" s="138"/>
      <c r="S22" s="159"/>
      <c r="T22" s="138"/>
      <c r="U22" s="138"/>
      <c r="V22" s="138"/>
      <c r="W22" s="138"/>
      <c r="X22" s="138"/>
      <c r="Y22" s="138"/>
      <c r="Z22" s="138"/>
      <c r="AA22" s="138"/>
      <c r="AB22" s="138"/>
      <c r="AC22" s="138"/>
      <c r="AD22" s="138"/>
      <c r="AE22" s="349">
        <v>2024</v>
      </c>
      <c r="AF22" s="333">
        <v>45292</v>
      </c>
      <c r="AG22" s="334"/>
      <c r="AH22" s="138"/>
      <c r="AI22" s="209" t="s">
        <v>116</v>
      </c>
      <c r="AJ22" s="138"/>
      <c r="AK22" s="138" t="s">
        <v>227</v>
      </c>
      <c r="AL22" s="161"/>
      <c r="AM22" s="138"/>
      <c r="AN22" s="138"/>
      <c r="AO22" s="138"/>
      <c r="AP22" s="138"/>
      <c r="AQ22" s="317">
        <v>15411</v>
      </c>
      <c r="AR22" s="138" t="s">
        <v>64</v>
      </c>
      <c r="AS22" s="7" t="s">
        <v>65</v>
      </c>
      <c r="AT22" s="138"/>
      <c r="AU22" s="138"/>
      <c r="AV22" s="138"/>
      <c r="AW22" s="138"/>
      <c r="AX22" s="138" t="s">
        <v>228</v>
      </c>
      <c r="AY22" s="138"/>
      <c r="AZ22" s="138"/>
      <c r="BA22" s="138"/>
      <c r="BB22" s="138"/>
      <c r="BC22" s="138"/>
      <c r="BD22" s="138" t="s">
        <v>229</v>
      </c>
      <c r="BE22" s="138" t="s">
        <v>224</v>
      </c>
      <c r="BF22" s="138"/>
      <c r="BG22" s="138"/>
      <c r="BH22" s="138"/>
      <c r="BI22" s="138"/>
      <c r="BJ22" s="138"/>
      <c r="BK22" s="138"/>
      <c r="BL22" s="138"/>
      <c r="BM22" s="138"/>
      <c r="BN22" s="138"/>
    </row>
    <row r="23" spans="1:66" ht="17" thickBot="1" x14ac:dyDescent="0.25">
      <c r="A23" s="142"/>
      <c r="B23" s="297" t="str">
        <f>C23&amp;"_1"</f>
        <v>Z_DE_Audi_Neckarsulm_1</v>
      </c>
      <c r="C23" s="138" t="str">
        <f>"Z_DE_"&amp;D23&amp;"_"&amp;G23</f>
        <v>Z_DE_Audi_Neckarsulm</v>
      </c>
      <c r="D23" s="143" t="s">
        <v>217</v>
      </c>
      <c r="E23" s="143"/>
      <c r="F23" s="220" t="s">
        <v>58</v>
      </c>
      <c r="G23" s="143" t="s">
        <v>230</v>
      </c>
      <c r="H23" s="222" t="s">
        <v>220</v>
      </c>
      <c r="I23" s="220" t="s">
        <v>61</v>
      </c>
      <c r="J23" s="221"/>
      <c r="K23" s="162"/>
      <c r="L23" s="143"/>
      <c r="M23" s="143"/>
      <c r="N23" s="143"/>
      <c r="O23" s="143"/>
      <c r="P23" s="156"/>
      <c r="Q23" s="143"/>
      <c r="R23" s="143"/>
      <c r="S23" s="162"/>
      <c r="T23" s="143"/>
      <c r="U23" s="143"/>
      <c r="V23" s="143"/>
      <c r="W23" s="143"/>
      <c r="X23" s="143"/>
      <c r="Y23" s="143"/>
      <c r="Z23" s="143"/>
      <c r="AA23" s="143"/>
      <c r="AB23" s="143"/>
      <c r="AC23" s="143"/>
      <c r="AD23" s="143"/>
      <c r="AE23" s="347">
        <v>2020</v>
      </c>
      <c r="AF23" s="335">
        <v>43983</v>
      </c>
      <c r="AG23" s="330"/>
      <c r="AH23" s="164"/>
      <c r="AI23" s="220" t="s">
        <v>116</v>
      </c>
      <c r="AJ23" s="143"/>
      <c r="AK23" s="220" t="s">
        <v>231</v>
      </c>
      <c r="AL23" s="153"/>
      <c r="AM23" s="143"/>
      <c r="AN23" s="51"/>
      <c r="AO23" s="143"/>
      <c r="AP23" s="143"/>
      <c r="AQ23" s="316">
        <v>28334</v>
      </c>
      <c r="AR23" s="143" t="s">
        <v>64</v>
      </c>
      <c r="AS23" s="51" t="s">
        <v>65</v>
      </c>
      <c r="AT23" s="143"/>
      <c r="AU23" s="143"/>
      <c r="AV23" s="143"/>
      <c r="AW23" s="143"/>
      <c r="AX23" s="143"/>
      <c r="AY23" s="143"/>
      <c r="AZ23" s="143"/>
      <c r="BA23" s="143"/>
      <c r="BB23" s="143"/>
      <c r="BC23" s="143"/>
      <c r="BD23" s="51" t="s">
        <v>232</v>
      </c>
      <c r="BE23" s="143" t="s">
        <v>233</v>
      </c>
      <c r="BF23" s="143"/>
      <c r="BG23" s="143"/>
      <c r="BH23" s="143"/>
      <c r="BI23" s="143"/>
      <c r="BJ23" s="143"/>
      <c r="BK23" s="143"/>
      <c r="BL23" s="143"/>
      <c r="BM23" s="143"/>
      <c r="BN23" s="143"/>
    </row>
    <row r="24" spans="1:66" x14ac:dyDescent="0.2">
      <c r="A24" s="138"/>
      <c r="B24" s="209" t="s">
        <v>234</v>
      </c>
      <c r="C24" s="209" t="s">
        <v>235</v>
      </c>
      <c r="D24" s="209" t="s">
        <v>236</v>
      </c>
      <c r="E24" s="209"/>
      <c r="F24" s="209" t="s">
        <v>184</v>
      </c>
      <c r="G24" s="209" t="s">
        <v>237</v>
      </c>
      <c r="H24" s="211" t="s">
        <v>144</v>
      </c>
      <c r="I24" s="209" t="s">
        <v>61</v>
      </c>
      <c r="J24" s="210">
        <v>43214</v>
      </c>
      <c r="K24" s="105" t="s">
        <v>65</v>
      </c>
      <c r="L24" s="209" t="s">
        <v>238</v>
      </c>
      <c r="M24" s="209" t="s">
        <v>73</v>
      </c>
      <c r="N24" s="210">
        <v>43432</v>
      </c>
      <c r="O24" s="7" t="s">
        <v>65</v>
      </c>
      <c r="P24" s="211" t="s">
        <v>238</v>
      </c>
      <c r="Q24" s="209" t="s">
        <v>167</v>
      </c>
      <c r="R24" s="210">
        <v>43432</v>
      </c>
      <c r="S24" s="105" t="s">
        <v>65</v>
      </c>
      <c r="T24" s="209"/>
      <c r="U24" s="213"/>
      <c r="V24" s="213"/>
      <c r="W24" s="209"/>
      <c r="X24" s="209"/>
      <c r="Y24" s="209"/>
      <c r="Z24" s="209"/>
      <c r="AA24" s="210">
        <v>44755</v>
      </c>
      <c r="AB24" s="209" t="s">
        <v>74</v>
      </c>
      <c r="AC24" s="210">
        <v>44755</v>
      </c>
      <c r="AD24" s="210">
        <v>44755</v>
      </c>
      <c r="AE24" s="341">
        <v>2020</v>
      </c>
      <c r="AF24" s="324"/>
      <c r="AG24" s="324"/>
      <c r="AH24" s="209"/>
      <c r="AI24" s="209" t="s">
        <v>116</v>
      </c>
      <c r="AJ24" s="209"/>
      <c r="AK24" s="209" t="s">
        <v>239</v>
      </c>
      <c r="AL24" s="207"/>
      <c r="AM24" s="209"/>
      <c r="AN24" s="209"/>
      <c r="AO24" s="209"/>
      <c r="AP24" s="209"/>
      <c r="AQ24" s="311"/>
      <c r="AR24" s="209"/>
      <c r="AS24" s="209"/>
      <c r="AT24" s="209"/>
      <c r="AU24" s="209"/>
      <c r="AV24" s="209"/>
      <c r="AW24" s="209"/>
      <c r="AX24" s="209" t="s">
        <v>240</v>
      </c>
      <c r="AY24" s="209"/>
      <c r="AZ24" s="209" t="s">
        <v>68</v>
      </c>
      <c r="BA24" s="210">
        <v>45709</v>
      </c>
      <c r="BB24" s="209" t="s">
        <v>68</v>
      </c>
      <c r="BC24" s="209"/>
      <c r="BD24" s="7" t="s">
        <v>241</v>
      </c>
      <c r="BE24" s="7" t="s">
        <v>242</v>
      </c>
      <c r="BF24" s="7" t="s">
        <v>243</v>
      </c>
      <c r="BG24" s="209"/>
      <c r="BH24" s="209"/>
      <c r="BI24" s="209"/>
      <c r="BJ24" s="209"/>
      <c r="BK24" s="209"/>
      <c r="BL24" s="209"/>
      <c r="BM24" s="209"/>
      <c r="BN24" s="138"/>
    </row>
    <row r="25" spans="1:66" x14ac:dyDescent="0.2">
      <c r="A25" s="138"/>
      <c r="B25" s="209" t="s">
        <v>244</v>
      </c>
      <c r="C25" s="209" t="s">
        <v>245</v>
      </c>
      <c r="D25" s="209" t="s">
        <v>246</v>
      </c>
      <c r="E25" s="209"/>
      <c r="F25" s="209" t="s">
        <v>247</v>
      </c>
      <c r="G25" s="209" t="s">
        <v>248</v>
      </c>
      <c r="H25" s="211" t="s">
        <v>144</v>
      </c>
      <c r="I25" s="209" t="s">
        <v>124</v>
      </c>
      <c r="J25" s="210">
        <v>43566</v>
      </c>
      <c r="K25" s="105" t="s">
        <v>65</v>
      </c>
      <c r="L25" s="209" t="s">
        <v>249</v>
      </c>
      <c r="M25" s="209" t="s">
        <v>73</v>
      </c>
      <c r="N25" s="210">
        <v>43566</v>
      </c>
      <c r="O25" s="7" t="s">
        <v>65</v>
      </c>
      <c r="P25" s="211" t="s">
        <v>249</v>
      </c>
      <c r="Q25" s="209" t="s">
        <v>167</v>
      </c>
      <c r="R25" s="210">
        <v>43566</v>
      </c>
      <c r="S25" s="105" t="s">
        <v>65</v>
      </c>
      <c r="T25" s="209"/>
      <c r="U25" s="213"/>
      <c r="V25" s="213"/>
      <c r="W25" s="209"/>
      <c r="X25" s="209" t="s">
        <v>91</v>
      </c>
      <c r="Y25" s="210">
        <v>43566</v>
      </c>
      <c r="Z25" s="210">
        <v>43566</v>
      </c>
      <c r="AA25" s="209"/>
      <c r="AB25" s="209"/>
      <c r="AC25" s="209"/>
      <c r="AD25" s="209"/>
      <c r="AE25" s="341" t="s">
        <v>250</v>
      </c>
      <c r="AF25" s="324"/>
      <c r="AG25" s="324"/>
      <c r="AH25" s="209"/>
      <c r="AI25" s="209" t="s">
        <v>116</v>
      </c>
      <c r="AJ25" s="209"/>
      <c r="AK25" s="209" t="s">
        <v>251</v>
      </c>
      <c r="AL25" s="207"/>
      <c r="AM25" s="209"/>
      <c r="AN25" s="209"/>
      <c r="AO25" s="209"/>
      <c r="AP25" s="209"/>
      <c r="AQ25" s="311"/>
      <c r="AR25" s="209"/>
      <c r="AS25" s="209"/>
      <c r="AT25" s="209"/>
      <c r="AU25" s="209"/>
      <c r="AV25" s="209">
        <v>150</v>
      </c>
      <c r="AW25" s="209"/>
      <c r="AX25" s="209" t="s">
        <v>252</v>
      </c>
      <c r="AY25" s="209" t="s">
        <v>253</v>
      </c>
      <c r="AZ25" s="209" t="s">
        <v>67</v>
      </c>
      <c r="BA25" s="210">
        <v>45712</v>
      </c>
      <c r="BB25" s="209" t="s">
        <v>67</v>
      </c>
      <c r="BC25" s="7" t="s">
        <v>254</v>
      </c>
      <c r="BD25" s="7" t="s">
        <v>255</v>
      </c>
      <c r="BE25" s="7" t="s">
        <v>256</v>
      </c>
      <c r="BF25" s="7" t="s">
        <v>257</v>
      </c>
      <c r="BG25" s="209"/>
      <c r="BH25" s="209"/>
      <c r="BI25" s="209"/>
      <c r="BJ25" s="209"/>
      <c r="BK25" s="209"/>
      <c r="BL25" s="209"/>
      <c r="BM25" s="209"/>
      <c r="BN25" s="138"/>
    </row>
    <row r="26" spans="1:66" x14ac:dyDescent="0.2">
      <c r="A26" s="165" t="s">
        <v>258</v>
      </c>
      <c r="B26" s="209" t="s">
        <v>1080</v>
      </c>
      <c r="C26" s="209" t="s">
        <v>1076</v>
      </c>
      <c r="D26" s="209" t="s">
        <v>261</v>
      </c>
      <c r="E26" s="209"/>
      <c r="F26" s="209" t="s">
        <v>142</v>
      </c>
      <c r="G26" s="209" t="s">
        <v>262</v>
      </c>
      <c r="H26" s="211" t="s">
        <v>144</v>
      </c>
      <c r="I26" s="209" t="s">
        <v>124</v>
      </c>
      <c r="J26" s="210">
        <v>44587</v>
      </c>
      <c r="K26" s="105" t="s">
        <v>65</v>
      </c>
      <c r="L26" s="209" t="s">
        <v>263</v>
      </c>
      <c r="M26" s="209" t="s">
        <v>151</v>
      </c>
      <c r="N26" s="210">
        <v>44987</v>
      </c>
      <c r="O26" s="7" t="s">
        <v>65</v>
      </c>
      <c r="P26" s="211" t="s">
        <v>263</v>
      </c>
      <c r="Q26" s="209" t="s">
        <v>152</v>
      </c>
      <c r="R26" s="210">
        <v>44987</v>
      </c>
      <c r="S26" s="105" t="s">
        <v>65</v>
      </c>
      <c r="T26" s="209"/>
      <c r="U26" s="213"/>
      <c r="V26" s="213"/>
      <c r="W26" s="210">
        <v>44986</v>
      </c>
      <c r="X26" s="209" t="s">
        <v>74</v>
      </c>
      <c r="Y26" s="210">
        <v>44987</v>
      </c>
      <c r="Z26" s="210">
        <v>44987</v>
      </c>
      <c r="AA26" s="209"/>
      <c r="AB26" s="209" t="s">
        <v>91</v>
      </c>
      <c r="AC26" s="210">
        <v>46203</v>
      </c>
      <c r="AD26" s="210">
        <v>46203</v>
      </c>
      <c r="AE26" s="341" t="s">
        <v>264</v>
      </c>
      <c r="AF26" s="325">
        <v>46203</v>
      </c>
      <c r="AG26" s="325">
        <v>46203</v>
      </c>
      <c r="AH26" s="209"/>
      <c r="AI26" s="209" t="s">
        <v>116</v>
      </c>
      <c r="AJ26" s="209"/>
      <c r="AK26" s="209"/>
      <c r="AL26" s="207"/>
      <c r="AM26" s="209"/>
      <c r="AN26" s="209"/>
      <c r="AO26" s="209"/>
      <c r="AP26" s="209"/>
      <c r="AQ26" s="311"/>
      <c r="AR26" s="209"/>
      <c r="AS26" s="209"/>
      <c r="AT26" s="209"/>
      <c r="AU26" s="209"/>
      <c r="AV26" s="209"/>
      <c r="AW26" s="209"/>
      <c r="AX26" s="209" t="s">
        <v>265</v>
      </c>
      <c r="AY26" s="209" t="s">
        <v>266</v>
      </c>
      <c r="AZ26" s="209" t="s">
        <v>67</v>
      </c>
      <c r="BA26" s="210">
        <v>45709</v>
      </c>
      <c r="BB26" s="209" t="s">
        <v>67</v>
      </c>
      <c r="BC26" s="209"/>
      <c r="BD26" s="7" t="s">
        <v>267</v>
      </c>
      <c r="BE26" s="7" t="s">
        <v>268</v>
      </c>
      <c r="BF26" s="7" t="s">
        <v>269</v>
      </c>
      <c r="BG26" s="209"/>
      <c r="BH26" s="209"/>
      <c r="BI26" s="209"/>
      <c r="BJ26" s="209"/>
      <c r="BK26" s="209"/>
      <c r="BL26" s="209"/>
      <c r="BM26" s="209"/>
      <c r="BN26" s="138"/>
    </row>
    <row r="27" spans="1:66" x14ac:dyDescent="0.2">
      <c r="A27" s="138"/>
      <c r="B27" s="209" t="s">
        <v>270</v>
      </c>
      <c r="C27" s="209" t="s">
        <v>271</v>
      </c>
      <c r="D27" s="209" t="s">
        <v>272</v>
      </c>
      <c r="E27" s="209"/>
      <c r="F27" s="209" t="s">
        <v>273</v>
      </c>
      <c r="G27" s="209" t="s">
        <v>274</v>
      </c>
      <c r="H27" s="211" t="s">
        <v>144</v>
      </c>
      <c r="I27" s="209" t="s">
        <v>275</v>
      </c>
      <c r="J27" s="210">
        <v>42825</v>
      </c>
      <c r="K27" s="105" t="s">
        <v>65</v>
      </c>
      <c r="L27" s="209" t="s">
        <v>276</v>
      </c>
      <c r="M27" s="209" t="s">
        <v>73</v>
      </c>
      <c r="N27" s="210">
        <v>42825</v>
      </c>
      <c r="O27" s="7" t="s">
        <v>65</v>
      </c>
      <c r="P27" s="211" t="s">
        <v>276</v>
      </c>
      <c r="Q27" s="209" t="s">
        <v>167</v>
      </c>
      <c r="R27" s="210">
        <v>42825</v>
      </c>
      <c r="S27" s="105" t="s">
        <v>65</v>
      </c>
      <c r="T27" s="209"/>
      <c r="U27" s="213"/>
      <c r="V27" s="213"/>
      <c r="W27" s="209" t="s">
        <v>277</v>
      </c>
      <c r="X27" s="209" t="s">
        <v>91</v>
      </c>
      <c r="Y27" s="210">
        <v>43190</v>
      </c>
      <c r="Z27" s="210">
        <v>43190</v>
      </c>
      <c r="AA27" s="209"/>
      <c r="AB27" s="209" t="s">
        <v>74</v>
      </c>
      <c r="AC27" s="210">
        <v>43440</v>
      </c>
      <c r="AD27" s="210">
        <v>43440</v>
      </c>
      <c r="AE27" s="341" t="s">
        <v>278</v>
      </c>
      <c r="AF27" s="325">
        <v>43440</v>
      </c>
      <c r="AG27" s="325">
        <v>43440</v>
      </c>
      <c r="AH27" s="210">
        <v>44502</v>
      </c>
      <c r="AI27" s="209" t="s">
        <v>116</v>
      </c>
      <c r="AJ27" s="209"/>
      <c r="AK27" s="209"/>
      <c r="AL27" s="207"/>
      <c r="AM27" s="209"/>
      <c r="AN27" s="209"/>
      <c r="AO27" s="209"/>
      <c r="AP27" s="209"/>
      <c r="AQ27" s="311"/>
      <c r="AR27" s="209"/>
      <c r="AS27" s="209"/>
      <c r="AT27" s="209"/>
      <c r="AU27" s="209"/>
      <c r="AV27" s="209"/>
      <c r="AW27" s="209"/>
      <c r="AX27" s="209" t="s">
        <v>279</v>
      </c>
      <c r="AY27" s="209"/>
      <c r="AZ27" s="209" t="s">
        <v>68</v>
      </c>
      <c r="BA27" s="210">
        <v>45709</v>
      </c>
      <c r="BB27" s="209" t="s">
        <v>68</v>
      </c>
      <c r="BC27" s="209"/>
      <c r="BD27" s="7" t="s">
        <v>280</v>
      </c>
      <c r="BE27" s="7" t="s">
        <v>281</v>
      </c>
      <c r="BF27" s="7" t="s">
        <v>282</v>
      </c>
      <c r="BG27" s="7" t="s">
        <v>283</v>
      </c>
      <c r="BH27" s="209"/>
      <c r="BI27" s="209"/>
      <c r="BJ27" s="209"/>
      <c r="BK27" s="209"/>
      <c r="BL27" s="209"/>
      <c r="BM27" s="209"/>
      <c r="BN27" s="138"/>
    </row>
    <row r="28" spans="1:66" x14ac:dyDescent="0.2">
      <c r="A28" s="138"/>
      <c r="B28" s="209" t="s">
        <v>284</v>
      </c>
      <c r="C28" s="209" t="s">
        <v>285</v>
      </c>
      <c r="D28" s="209" t="s">
        <v>272</v>
      </c>
      <c r="E28" s="209"/>
      <c r="F28" s="209" t="s">
        <v>163</v>
      </c>
      <c r="G28" s="209" t="s">
        <v>286</v>
      </c>
      <c r="H28" s="211" t="s">
        <v>60</v>
      </c>
      <c r="I28" s="209" t="s">
        <v>61</v>
      </c>
      <c r="J28" s="210">
        <v>42655</v>
      </c>
      <c r="K28" s="105" t="s">
        <v>65</v>
      </c>
      <c r="L28" s="209" t="s">
        <v>238</v>
      </c>
      <c r="M28" s="209" t="s">
        <v>73</v>
      </c>
      <c r="N28" s="210">
        <v>42655</v>
      </c>
      <c r="O28" s="7" t="s">
        <v>65</v>
      </c>
      <c r="P28" s="211" t="s">
        <v>238</v>
      </c>
      <c r="Q28" s="209" t="s">
        <v>167</v>
      </c>
      <c r="R28" s="210">
        <v>42655</v>
      </c>
      <c r="S28" s="105" t="s">
        <v>65</v>
      </c>
      <c r="T28" s="209"/>
      <c r="U28" s="213"/>
      <c r="V28" s="213"/>
      <c r="W28" s="209"/>
      <c r="X28" s="209"/>
      <c r="Y28" s="209"/>
      <c r="Z28" s="209"/>
      <c r="AA28" s="209"/>
      <c r="AB28" s="209" t="s">
        <v>287</v>
      </c>
      <c r="AC28" s="210">
        <v>42855</v>
      </c>
      <c r="AD28" s="210">
        <v>42855</v>
      </c>
      <c r="AE28" s="341" t="s">
        <v>288</v>
      </c>
      <c r="AF28" s="325">
        <v>42855</v>
      </c>
      <c r="AG28" s="325">
        <v>42855</v>
      </c>
      <c r="AH28" s="209"/>
      <c r="AI28" s="209" t="s">
        <v>116</v>
      </c>
      <c r="AJ28" s="209"/>
      <c r="AK28" s="209"/>
      <c r="AL28" s="207">
        <v>400</v>
      </c>
      <c r="AM28" s="209" t="s">
        <v>64</v>
      </c>
      <c r="AN28" s="7" t="s">
        <v>65</v>
      </c>
      <c r="AO28" s="209"/>
      <c r="AP28" s="209"/>
      <c r="AQ28" s="311">
        <v>400</v>
      </c>
      <c r="AR28" s="209" t="s">
        <v>64</v>
      </c>
      <c r="AS28" s="7" t="s">
        <v>65</v>
      </c>
      <c r="AT28" s="209"/>
      <c r="AU28" s="209"/>
      <c r="AV28" s="209">
        <v>300</v>
      </c>
      <c r="AW28" s="209"/>
      <c r="AX28" s="209" t="s">
        <v>289</v>
      </c>
      <c r="AY28" s="209"/>
      <c r="AZ28" s="209" t="s">
        <v>68</v>
      </c>
      <c r="BA28" s="210">
        <v>45709</v>
      </c>
      <c r="BB28" s="209" t="s">
        <v>68</v>
      </c>
      <c r="BC28" s="209"/>
      <c r="BD28" s="7" t="s">
        <v>290</v>
      </c>
      <c r="BE28" s="7" t="s">
        <v>291</v>
      </c>
      <c r="BF28" s="209"/>
      <c r="BG28" s="209"/>
      <c r="BH28" s="209"/>
      <c r="BI28" s="209"/>
      <c r="BJ28" s="209"/>
      <c r="BK28" s="209"/>
      <c r="BL28" s="209"/>
      <c r="BM28" s="209"/>
      <c r="BN28" s="138"/>
    </row>
    <row r="29" spans="1:66" x14ac:dyDescent="0.2">
      <c r="A29" s="138"/>
      <c r="B29" s="209" t="s">
        <v>292</v>
      </c>
      <c r="C29" s="209" t="s">
        <v>285</v>
      </c>
      <c r="D29" s="209" t="s">
        <v>272</v>
      </c>
      <c r="E29" s="209"/>
      <c r="F29" s="209" t="s">
        <v>163</v>
      </c>
      <c r="G29" s="209" t="s">
        <v>286</v>
      </c>
      <c r="H29" s="211" t="s">
        <v>144</v>
      </c>
      <c r="I29" s="209" t="s">
        <v>124</v>
      </c>
      <c r="J29" s="210">
        <v>45282</v>
      </c>
      <c r="K29" s="105" t="s">
        <v>65</v>
      </c>
      <c r="L29" s="209" t="s">
        <v>293</v>
      </c>
      <c r="M29" s="209" t="s">
        <v>73</v>
      </c>
      <c r="N29" s="210">
        <v>45419</v>
      </c>
      <c r="O29" s="7" t="s">
        <v>65</v>
      </c>
      <c r="P29" s="211" t="s">
        <v>293</v>
      </c>
      <c r="Q29" s="209" t="s">
        <v>167</v>
      </c>
      <c r="R29" s="210">
        <v>45419</v>
      </c>
      <c r="S29" s="105" t="s">
        <v>65</v>
      </c>
      <c r="T29" s="209"/>
      <c r="U29" s="213"/>
      <c r="V29" s="213"/>
      <c r="W29" s="209"/>
      <c r="X29" s="209"/>
      <c r="Y29" s="209"/>
      <c r="Z29" s="209"/>
      <c r="AA29" s="209"/>
      <c r="AB29" s="209" t="s">
        <v>91</v>
      </c>
      <c r="AC29" s="210">
        <v>45930</v>
      </c>
      <c r="AD29" s="210">
        <v>45930</v>
      </c>
      <c r="AE29" s="341" t="s">
        <v>294</v>
      </c>
      <c r="AF29" s="324"/>
      <c r="AG29" s="324"/>
      <c r="AH29" s="209"/>
      <c r="AI29" s="209" t="s">
        <v>75</v>
      </c>
      <c r="AJ29" s="209"/>
      <c r="AK29" s="209"/>
      <c r="AL29" s="207">
        <v>300000</v>
      </c>
      <c r="AM29" s="209" t="s">
        <v>64</v>
      </c>
      <c r="AN29" s="7" t="s">
        <v>65</v>
      </c>
      <c r="AO29" s="209"/>
      <c r="AP29" s="209"/>
      <c r="AQ29" s="311">
        <v>150000</v>
      </c>
      <c r="AR29" s="209" t="s">
        <v>64</v>
      </c>
      <c r="AS29" s="7" t="s">
        <v>65</v>
      </c>
      <c r="AT29" s="209"/>
      <c r="AU29" s="209"/>
      <c r="AV29" s="209"/>
      <c r="AW29" s="209"/>
      <c r="AX29" s="209" t="s">
        <v>295</v>
      </c>
      <c r="AY29" s="209" t="s">
        <v>296</v>
      </c>
      <c r="AZ29" s="209" t="s">
        <v>67</v>
      </c>
      <c r="BA29" s="210">
        <v>45709</v>
      </c>
      <c r="BB29" s="209" t="s">
        <v>67</v>
      </c>
      <c r="BC29" s="209"/>
      <c r="BD29" s="7" t="s">
        <v>297</v>
      </c>
      <c r="BE29" s="7" t="s">
        <v>298</v>
      </c>
      <c r="BF29" s="7" t="s">
        <v>299</v>
      </c>
      <c r="BG29" s="7" t="s">
        <v>300</v>
      </c>
      <c r="BH29" s="7" t="s">
        <v>301</v>
      </c>
      <c r="BI29" s="7" t="s">
        <v>302</v>
      </c>
      <c r="BJ29" s="7" t="s">
        <v>303</v>
      </c>
      <c r="BK29" s="7" t="s">
        <v>304</v>
      </c>
      <c r="BL29" s="209"/>
      <c r="BM29" s="209"/>
      <c r="BN29" s="138"/>
    </row>
    <row r="30" spans="1:66" x14ac:dyDescent="0.2">
      <c r="A30" s="138"/>
      <c r="B30" s="235" t="s">
        <v>1081</v>
      </c>
      <c r="C30" s="235" t="s">
        <v>1077</v>
      </c>
      <c r="D30" s="235" t="s">
        <v>307</v>
      </c>
      <c r="E30" s="235"/>
      <c r="F30" s="235" t="s">
        <v>142</v>
      </c>
      <c r="G30" s="235" t="s">
        <v>308</v>
      </c>
      <c r="H30" s="237" t="s">
        <v>144</v>
      </c>
      <c r="I30" s="235" t="s">
        <v>196</v>
      </c>
      <c r="J30" s="236">
        <v>45344</v>
      </c>
      <c r="K30" s="178" t="s">
        <v>65</v>
      </c>
      <c r="L30" s="235"/>
      <c r="M30" s="235"/>
      <c r="N30" s="235"/>
      <c r="O30" s="235"/>
      <c r="P30" s="237"/>
      <c r="Q30" s="235"/>
      <c r="R30" s="235"/>
      <c r="S30" s="238"/>
      <c r="T30" s="235"/>
      <c r="U30" s="239"/>
      <c r="V30" s="239"/>
      <c r="W30" s="235"/>
      <c r="X30" s="235"/>
      <c r="Y30" s="235"/>
      <c r="Z30" s="235"/>
      <c r="AA30" s="235"/>
      <c r="AB30" s="235"/>
      <c r="AC30" s="235"/>
      <c r="AD30" s="235"/>
      <c r="AE30" s="341" t="s">
        <v>309</v>
      </c>
      <c r="AF30" s="324"/>
      <c r="AG30" s="324"/>
      <c r="AH30" s="236">
        <v>45622</v>
      </c>
      <c r="AI30" s="235" t="s">
        <v>116</v>
      </c>
      <c r="AJ30" s="235"/>
      <c r="AK30" s="235" t="s">
        <v>310</v>
      </c>
      <c r="AL30" s="241"/>
      <c r="AM30" s="235"/>
      <c r="AN30" s="235"/>
      <c r="AO30" s="235"/>
      <c r="AP30" s="235"/>
      <c r="AQ30" s="311"/>
      <c r="AR30" s="235"/>
      <c r="AS30" s="235"/>
      <c r="AT30" s="235"/>
      <c r="AU30" s="235"/>
      <c r="AV30" s="235"/>
      <c r="AW30" s="235"/>
      <c r="AX30" s="235" t="s">
        <v>311</v>
      </c>
      <c r="AY30" s="235" t="s">
        <v>312</v>
      </c>
      <c r="AZ30" s="235" t="s">
        <v>67</v>
      </c>
      <c r="BA30" s="236">
        <v>45709</v>
      </c>
      <c r="BB30" s="235" t="s">
        <v>68</v>
      </c>
      <c r="BC30" s="235"/>
      <c r="BD30" s="29" t="s">
        <v>313</v>
      </c>
      <c r="BE30" s="29" t="s">
        <v>314</v>
      </c>
      <c r="BF30" s="29" t="s">
        <v>315</v>
      </c>
      <c r="BG30" s="166"/>
      <c r="BH30" s="166"/>
      <c r="BI30" s="166"/>
      <c r="BJ30" s="166"/>
      <c r="BK30" s="166"/>
      <c r="BL30" s="166"/>
      <c r="BM30" s="166"/>
      <c r="BN30" s="166"/>
    </row>
    <row r="31" spans="1:66" x14ac:dyDescent="0.2">
      <c r="A31" s="165"/>
      <c r="B31" s="209" t="s">
        <v>316</v>
      </c>
      <c r="C31" s="209" t="s">
        <v>317</v>
      </c>
      <c r="D31" s="209" t="s">
        <v>318</v>
      </c>
      <c r="E31" s="209"/>
      <c r="F31" s="209" t="s">
        <v>58</v>
      </c>
      <c r="G31" s="209" t="s">
        <v>319</v>
      </c>
      <c r="H31" s="211" t="s">
        <v>220</v>
      </c>
      <c r="I31" s="209" t="s">
        <v>196</v>
      </c>
      <c r="J31" s="210">
        <v>45303</v>
      </c>
      <c r="K31" s="105" t="s">
        <v>65</v>
      </c>
      <c r="L31" s="209"/>
      <c r="M31" s="209"/>
      <c r="N31" s="209"/>
      <c r="O31" s="209"/>
      <c r="P31" s="211"/>
      <c r="Q31" s="209"/>
      <c r="R31" s="209"/>
      <c r="S31" s="233"/>
      <c r="T31" s="209"/>
      <c r="U31" s="213"/>
      <c r="V31" s="213"/>
      <c r="W31" s="209"/>
      <c r="X31" s="209"/>
      <c r="Y31" s="209"/>
      <c r="Z31" s="209"/>
      <c r="AA31" s="209"/>
      <c r="AB31" s="209"/>
      <c r="AC31" s="209"/>
      <c r="AD31" s="209"/>
      <c r="AE31" s="341"/>
      <c r="AF31" s="324"/>
      <c r="AG31" s="324"/>
      <c r="AH31" s="210">
        <v>45608</v>
      </c>
      <c r="AI31" s="209" t="s">
        <v>116</v>
      </c>
      <c r="AJ31" s="209"/>
      <c r="AK31" s="209" t="s">
        <v>320</v>
      </c>
      <c r="AL31" s="207"/>
      <c r="AM31" s="209"/>
      <c r="AN31" s="209"/>
      <c r="AO31" s="209"/>
      <c r="AP31" s="209"/>
      <c r="AQ31" s="311"/>
      <c r="AR31" s="209"/>
      <c r="AS31" s="209"/>
      <c r="AT31" s="209"/>
      <c r="AU31" s="209"/>
      <c r="AV31" s="209"/>
      <c r="AW31" s="209"/>
      <c r="AX31" s="209" t="s">
        <v>321</v>
      </c>
      <c r="AY31" s="209" t="s">
        <v>322</v>
      </c>
      <c r="AZ31" s="209" t="s">
        <v>67</v>
      </c>
      <c r="BA31" s="210">
        <v>45712</v>
      </c>
      <c r="BB31" s="209" t="s">
        <v>68</v>
      </c>
      <c r="BC31" s="209"/>
      <c r="BD31" s="7" t="s">
        <v>323</v>
      </c>
      <c r="BE31" s="209"/>
      <c r="BF31" s="209"/>
      <c r="BG31" s="209"/>
      <c r="BH31" s="209"/>
      <c r="BI31" s="209"/>
      <c r="BJ31" s="209"/>
      <c r="BK31" s="209"/>
      <c r="BL31" s="209"/>
      <c r="BM31" s="209"/>
      <c r="BN31" s="138"/>
    </row>
    <row r="32" spans="1:66" x14ac:dyDescent="0.2">
      <c r="A32" s="138"/>
      <c r="B32" s="242" t="s">
        <v>324</v>
      </c>
      <c r="C32" s="209" t="s">
        <v>325</v>
      </c>
      <c r="D32" s="209" t="s">
        <v>326</v>
      </c>
      <c r="E32" s="209" t="s">
        <v>327</v>
      </c>
      <c r="F32" s="209" t="s">
        <v>328</v>
      </c>
      <c r="G32" s="209" t="s">
        <v>329</v>
      </c>
      <c r="H32" s="211" t="s">
        <v>220</v>
      </c>
      <c r="I32" s="209" t="s">
        <v>61</v>
      </c>
      <c r="J32" s="210">
        <v>45401</v>
      </c>
      <c r="K32" s="105" t="s">
        <v>65</v>
      </c>
      <c r="L32" s="266" t="s">
        <v>330</v>
      </c>
      <c r="M32" s="209" t="s">
        <v>73</v>
      </c>
      <c r="N32" s="210">
        <v>45401</v>
      </c>
      <c r="O32" s="7" t="s">
        <v>65</v>
      </c>
      <c r="P32" s="231" t="s">
        <v>72</v>
      </c>
      <c r="Q32" s="209" t="s">
        <v>167</v>
      </c>
      <c r="R32" s="210">
        <v>45401</v>
      </c>
      <c r="S32" s="105" t="s">
        <v>65</v>
      </c>
      <c r="T32" s="209"/>
      <c r="U32" s="213" t="s">
        <v>68</v>
      </c>
      <c r="V32" s="213">
        <v>0.33</v>
      </c>
      <c r="W32" s="209"/>
      <c r="X32" s="209"/>
      <c r="Y32" s="209"/>
      <c r="Z32" s="209"/>
      <c r="AA32" s="209"/>
      <c r="AB32" s="209" t="s">
        <v>74</v>
      </c>
      <c r="AC32" s="210">
        <v>45622</v>
      </c>
      <c r="AD32" s="210">
        <v>45622</v>
      </c>
      <c r="AE32" s="341"/>
      <c r="AF32" s="324"/>
      <c r="AG32" s="324"/>
      <c r="AH32" s="209"/>
      <c r="AI32" s="209" t="s">
        <v>62</v>
      </c>
      <c r="AJ32" s="209"/>
      <c r="AK32" s="209" t="s">
        <v>331</v>
      </c>
      <c r="AL32" s="207">
        <v>25000</v>
      </c>
      <c r="AM32" s="209" t="s">
        <v>64</v>
      </c>
      <c r="AN32" s="7" t="s">
        <v>65</v>
      </c>
      <c r="AO32" s="209"/>
      <c r="AP32" s="209"/>
      <c r="AQ32" s="311">
        <v>25000</v>
      </c>
      <c r="AR32" s="209" t="s">
        <v>64</v>
      </c>
      <c r="AS32" s="7" t="s">
        <v>65</v>
      </c>
      <c r="AT32" s="209"/>
      <c r="AU32" s="209"/>
      <c r="AV32" s="209">
        <v>1250</v>
      </c>
      <c r="AW32" s="209"/>
      <c r="AX32" s="209" t="s">
        <v>332</v>
      </c>
      <c r="AY32" s="209" t="s">
        <v>333</v>
      </c>
      <c r="AZ32" s="209" t="s">
        <v>67</v>
      </c>
      <c r="BA32" s="210">
        <v>45712</v>
      </c>
      <c r="BB32" s="209" t="s">
        <v>68</v>
      </c>
      <c r="BC32" s="209"/>
      <c r="BD32" s="7" t="s">
        <v>334</v>
      </c>
      <c r="BE32" s="7" t="s">
        <v>335</v>
      </c>
      <c r="BF32" s="7" t="s">
        <v>335</v>
      </c>
      <c r="BG32" s="7" t="s">
        <v>336</v>
      </c>
      <c r="BH32" s="7" t="s">
        <v>337</v>
      </c>
      <c r="BI32" s="209"/>
      <c r="BJ32" s="209"/>
      <c r="BK32" s="209"/>
      <c r="BL32" s="209"/>
      <c r="BM32" s="209"/>
      <c r="BN32" s="138"/>
    </row>
    <row r="33" spans="1:66" x14ac:dyDescent="0.2">
      <c r="A33" s="138"/>
      <c r="B33" s="209" t="s">
        <v>338</v>
      </c>
      <c r="C33" s="209" t="s">
        <v>325</v>
      </c>
      <c r="D33" s="209" t="s">
        <v>326</v>
      </c>
      <c r="E33" s="209" t="s">
        <v>327</v>
      </c>
      <c r="F33" s="209" t="s">
        <v>328</v>
      </c>
      <c r="G33" s="209" t="s">
        <v>329</v>
      </c>
      <c r="H33" s="211" t="s">
        <v>71</v>
      </c>
      <c r="I33" s="209" t="s">
        <v>124</v>
      </c>
      <c r="J33" s="210">
        <v>45401</v>
      </c>
      <c r="K33" s="105" t="s">
        <v>65</v>
      </c>
      <c r="L33" s="266" t="s">
        <v>330</v>
      </c>
      <c r="M33" s="209" t="s">
        <v>73</v>
      </c>
      <c r="N33" s="210">
        <v>45401</v>
      </c>
      <c r="O33" s="7" t="s">
        <v>65</v>
      </c>
      <c r="P33" s="231" t="s">
        <v>72</v>
      </c>
      <c r="Q33" s="209" t="s">
        <v>167</v>
      </c>
      <c r="R33" s="210">
        <v>45401</v>
      </c>
      <c r="S33" s="105" t="s">
        <v>65</v>
      </c>
      <c r="T33" s="209"/>
      <c r="U33" s="213" t="s">
        <v>68</v>
      </c>
      <c r="V33" s="213">
        <v>0.33</v>
      </c>
      <c r="W33" s="209"/>
      <c r="X33" s="209"/>
      <c r="Y33" s="209"/>
      <c r="Z33" s="209"/>
      <c r="AA33" s="209"/>
      <c r="AB33" s="209"/>
      <c r="AC33" s="209"/>
      <c r="AD33" s="209"/>
      <c r="AE33" s="341">
        <v>2025</v>
      </c>
      <c r="AF33" s="324"/>
      <c r="AG33" s="324"/>
      <c r="AH33" s="209"/>
      <c r="AI33" s="209" t="s">
        <v>62</v>
      </c>
      <c r="AJ33" s="209"/>
      <c r="AK33" s="209" t="s">
        <v>331</v>
      </c>
      <c r="AL33" s="207">
        <v>25000</v>
      </c>
      <c r="AM33" s="209" t="s">
        <v>64</v>
      </c>
      <c r="AN33" s="7" t="s">
        <v>65</v>
      </c>
      <c r="AO33" s="209"/>
      <c r="AP33" s="209"/>
      <c r="AQ33" s="311">
        <v>25000</v>
      </c>
      <c r="AR33" s="209" t="s">
        <v>64</v>
      </c>
      <c r="AS33" s="7" t="s">
        <v>65</v>
      </c>
      <c r="AT33" s="209"/>
      <c r="AU33" s="209"/>
      <c r="AV33" s="209"/>
      <c r="AW33" s="209"/>
      <c r="AX33" s="209" t="s">
        <v>339</v>
      </c>
      <c r="AY33" s="209"/>
      <c r="AZ33" s="209" t="s">
        <v>68</v>
      </c>
      <c r="BA33" s="210">
        <v>45712</v>
      </c>
      <c r="BB33" s="209" t="s">
        <v>67</v>
      </c>
      <c r="BC33" s="209"/>
      <c r="BD33" s="209"/>
      <c r="BE33" s="209"/>
      <c r="BF33" s="209"/>
      <c r="BG33" s="209"/>
      <c r="BH33" s="209"/>
      <c r="BI33" s="209"/>
      <c r="BJ33" s="209"/>
      <c r="BK33" s="209"/>
      <c r="BL33" s="209"/>
      <c r="BM33" s="209"/>
      <c r="BN33" s="138"/>
    </row>
    <row r="34" spans="1:66" x14ac:dyDescent="0.2">
      <c r="A34" s="138"/>
      <c r="B34" s="209" t="s">
        <v>340</v>
      </c>
      <c r="C34" s="209" t="s">
        <v>325</v>
      </c>
      <c r="D34" s="209" t="s">
        <v>326</v>
      </c>
      <c r="E34" s="209"/>
      <c r="F34" s="209" t="s">
        <v>328</v>
      </c>
      <c r="G34" s="209" t="s">
        <v>329</v>
      </c>
      <c r="H34" s="211" t="s">
        <v>71</v>
      </c>
      <c r="I34" s="209" t="s">
        <v>150</v>
      </c>
      <c r="J34" s="210">
        <v>45401</v>
      </c>
      <c r="K34" s="105" t="s">
        <v>65</v>
      </c>
      <c r="L34" s="266" t="s">
        <v>330</v>
      </c>
      <c r="M34" s="209" t="s">
        <v>73</v>
      </c>
      <c r="N34" s="210">
        <v>45401</v>
      </c>
      <c r="O34" s="7" t="s">
        <v>65</v>
      </c>
      <c r="P34" s="231" t="s">
        <v>72</v>
      </c>
      <c r="Q34" s="209" t="s">
        <v>167</v>
      </c>
      <c r="R34" s="210">
        <v>45401</v>
      </c>
      <c r="S34" s="105" t="s">
        <v>65</v>
      </c>
      <c r="T34" s="209"/>
      <c r="U34" s="213" t="s">
        <v>68</v>
      </c>
      <c r="V34" s="213">
        <v>0.33</v>
      </c>
      <c r="W34" s="209"/>
      <c r="X34" s="209"/>
      <c r="Y34" s="209"/>
      <c r="Z34" s="209"/>
      <c r="AA34" s="209"/>
      <c r="AB34" s="209"/>
      <c r="AC34" s="209"/>
      <c r="AD34" s="209"/>
      <c r="AE34" s="341"/>
      <c r="AF34" s="324"/>
      <c r="AG34" s="324"/>
      <c r="AH34" s="209"/>
      <c r="AI34" s="209" t="s">
        <v>62</v>
      </c>
      <c r="AJ34" s="209"/>
      <c r="AK34" s="209" t="s">
        <v>331</v>
      </c>
      <c r="AL34" s="207">
        <v>100000</v>
      </c>
      <c r="AM34" s="209" t="s">
        <v>64</v>
      </c>
      <c r="AN34" s="7" t="s">
        <v>65</v>
      </c>
      <c r="AO34" s="209"/>
      <c r="AP34" s="209"/>
      <c r="AQ34" s="311">
        <v>100000</v>
      </c>
      <c r="AR34" s="209" t="s">
        <v>64</v>
      </c>
      <c r="AS34" s="7" t="s">
        <v>65</v>
      </c>
      <c r="AT34" s="209"/>
      <c r="AU34" s="209"/>
      <c r="AV34" s="209"/>
      <c r="AW34" s="209"/>
      <c r="AX34" s="209" t="s">
        <v>341</v>
      </c>
      <c r="AY34" s="209"/>
      <c r="AZ34" s="209" t="s">
        <v>89</v>
      </c>
      <c r="BA34" s="210">
        <v>45712</v>
      </c>
      <c r="BB34" s="209" t="s">
        <v>67</v>
      </c>
      <c r="BC34" s="209"/>
      <c r="BD34" s="209"/>
      <c r="BE34" s="209"/>
      <c r="BF34" s="209"/>
      <c r="BG34" s="209"/>
      <c r="BH34" s="209"/>
      <c r="BI34" s="209"/>
      <c r="BJ34" s="209"/>
      <c r="BK34" s="209"/>
      <c r="BL34" s="209"/>
      <c r="BM34" s="209"/>
      <c r="BN34" s="138"/>
    </row>
    <row r="35" spans="1:66" x14ac:dyDescent="0.2">
      <c r="A35" s="138"/>
      <c r="B35" s="209" t="s">
        <v>342</v>
      </c>
      <c r="C35" s="209" t="s">
        <v>343</v>
      </c>
      <c r="D35" s="209" t="s">
        <v>344</v>
      </c>
      <c r="E35" s="209"/>
      <c r="F35" s="209" t="s">
        <v>345</v>
      </c>
      <c r="G35" s="209" t="s">
        <v>346</v>
      </c>
      <c r="H35" s="211" t="s">
        <v>144</v>
      </c>
      <c r="I35" s="209" t="s">
        <v>150</v>
      </c>
      <c r="J35" s="210">
        <v>44972</v>
      </c>
      <c r="K35" s="105" t="s">
        <v>65</v>
      </c>
      <c r="L35" s="209"/>
      <c r="M35" s="209"/>
      <c r="N35" s="209"/>
      <c r="O35" s="209"/>
      <c r="P35" s="211"/>
      <c r="Q35" s="209"/>
      <c r="R35" s="209"/>
      <c r="S35" s="233"/>
      <c r="T35" s="209"/>
      <c r="U35" s="213"/>
      <c r="V35" s="213"/>
      <c r="W35" s="209"/>
      <c r="X35" s="209"/>
      <c r="Y35" s="209"/>
      <c r="Z35" s="209"/>
      <c r="AA35" s="209"/>
      <c r="AB35" s="209"/>
      <c r="AC35" s="209"/>
      <c r="AD35" s="209"/>
      <c r="AE35" s="341" t="s">
        <v>347</v>
      </c>
      <c r="AF35" s="324"/>
      <c r="AG35" s="324"/>
      <c r="AH35" s="209"/>
      <c r="AI35" s="209" t="s">
        <v>348</v>
      </c>
      <c r="AJ35" s="209"/>
      <c r="AK35" s="209" t="s">
        <v>349</v>
      </c>
      <c r="AL35" s="207"/>
      <c r="AM35" s="209"/>
      <c r="AN35" s="209"/>
      <c r="AO35" s="209"/>
      <c r="AP35" s="209"/>
      <c r="AQ35" s="311"/>
      <c r="AR35" s="209"/>
      <c r="AS35" s="209"/>
      <c r="AT35" s="209"/>
      <c r="AU35" s="209"/>
      <c r="AV35" s="209"/>
      <c r="AW35" s="209"/>
      <c r="AX35" s="209" t="s">
        <v>350</v>
      </c>
      <c r="AY35" s="209" t="s">
        <v>351</v>
      </c>
      <c r="AZ35" s="209" t="s">
        <v>67</v>
      </c>
      <c r="BA35" s="210">
        <v>45712</v>
      </c>
      <c r="BB35" s="209" t="s">
        <v>67</v>
      </c>
      <c r="BC35" s="209"/>
      <c r="BD35" s="7" t="s">
        <v>352</v>
      </c>
      <c r="BE35" s="7" t="s">
        <v>353</v>
      </c>
      <c r="BF35" s="7" t="s">
        <v>354</v>
      </c>
      <c r="BG35" s="7" t="s">
        <v>355</v>
      </c>
      <c r="BH35" s="7" t="s">
        <v>356</v>
      </c>
      <c r="BI35" s="209"/>
      <c r="BJ35" s="209"/>
      <c r="BK35" s="209"/>
      <c r="BL35" s="209"/>
      <c r="BM35" s="209"/>
      <c r="BN35" s="138"/>
    </row>
    <row r="36" spans="1:66" x14ac:dyDescent="0.2">
      <c r="A36" s="138"/>
      <c r="B36" s="209" t="s">
        <v>357</v>
      </c>
      <c r="C36" s="209" t="s">
        <v>358</v>
      </c>
      <c r="D36" s="209" t="s">
        <v>344</v>
      </c>
      <c r="E36" s="209"/>
      <c r="F36" s="209" t="s">
        <v>58</v>
      </c>
      <c r="G36" s="209" t="s">
        <v>359</v>
      </c>
      <c r="H36" s="211" t="s">
        <v>144</v>
      </c>
      <c r="I36" s="209" t="s">
        <v>150</v>
      </c>
      <c r="J36" s="210">
        <v>44679</v>
      </c>
      <c r="K36" s="105" t="s">
        <v>65</v>
      </c>
      <c r="L36" s="209"/>
      <c r="M36" s="209"/>
      <c r="N36" s="209"/>
      <c r="O36" s="209"/>
      <c r="P36" s="211"/>
      <c r="Q36" s="209"/>
      <c r="R36" s="209"/>
      <c r="S36" s="233"/>
      <c r="T36" s="209"/>
      <c r="U36" s="213"/>
      <c r="V36" s="213"/>
      <c r="W36" s="209"/>
      <c r="X36" s="209"/>
      <c r="Y36" s="209"/>
      <c r="Z36" s="209"/>
      <c r="AA36" s="209"/>
      <c r="AB36" s="209" t="s">
        <v>74</v>
      </c>
      <c r="AC36" s="210">
        <v>45515</v>
      </c>
      <c r="AD36" s="210">
        <v>45515</v>
      </c>
      <c r="AE36" s="341"/>
      <c r="AF36" s="324"/>
      <c r="AG36" s="324"/>
      <c r="AH36" s="209"/>
      <c r="AI36" s="209" t="s">
        <v>116</v>
      </c>
      <c r="AJ36" s="209"/>
      <c r="AK36" s="209" t="s">
        <v>360</v>
      </c>
      <c r="AL36" s="207">
        <v>30000</v>
      </c>
      <c r="AM36" s="209" t="s">
        <v>64</v>
      </c>
      <c r="AN36" s="7" t="s">
        <v>65</v>
      </c>
      <c r="AO36" s="209"/>
      <c r="AP36" s="209"/>
      <c r="AQ36" s="311">
        <v>30000</v>
      </c>
      <c r="AR36" s="209" t="s">
        <v>64</v>
      </c>
      <c r="AS36" s="7" t="s">
        <v>65</v>
      </c>
      <c r="AT36" s="209"/>
      <c r="AU36" s="209"/>
      <c r="AV36" s="209">
        <v>250</v>
      </c>
      <c r="AW36" s="209"/>
      <c r="AX36" s="209" t="s">
        <v>361</v>
      </c>
      <c r="AY36" s="209" t="s">
        <v>362</v>
      </c>
      <c r="AZ36" s="209" t="s">
        <v>67</v>
      </c>
      <c r="BA36" s="210">
        <v>45712</v>
      </c>
      <c r="BB36" s="209" t="s">
        <v>67</v>
      </c>
      <c r="BC36" s="209"/>
      <c r="BD36" s="7" t="s">
        <v>363</v>
      </c>
      <c r="BE36" s="209"/>
      <c r="BF36" s="209"/>
      <c r="BG36" s="209"/>
      <c r="BH36" s="209"/>
      <c r="BI36" s="209"/>
      <c r="BJ36" s="209"/>
      <c r="BK36" s="209"/>
      <c r="BL36" s="209"/>
      <c r="BM36" s="209"/>
      <c r="BN36" s="138"/>
    </row>
    <row r="37" spans="1:66" x14ac:dyDescent="0.2">
      <c r="A37" s="138"/>
      <c r="B37" s="209" t="s">
        <v>364</v>
      </c>
      <c r="C37" s="209" t="s">
        <v>365</v>
      </c>
      <c r="D37" s="209" t="s">
        <v>366</v>
      </c>
      <c r="E37" s="209"/>
      <c r="F37" s="209" t="s">
        <v>367</v>
      </c>
      <c r="G37" s="209" t="s">
        <v>368</v>
      </c>
      <c r="H37" s="211" t="s">
        <v>144</v>
      </c>
      <c r="I37" s="209" t="s">
        <v>150</v>
      </c>
      <c r="J37" s="210">
        <v>44180</v>
      </c>
      <c r="K37" s="105" t="s">
        <v>65</v>
      </c>
      <c r="L37" s="266" t="s">
        <v>369</v>
      </c>
      <c r="M37" s="209" t="s">
        <v>73</v>
      </c>
      <c r="N37" s="210">
        <v>45686</v>
      </c>
      <c r="O37" s="7" t="s">
        <v>65</v>
      </c>
      <c r="P37" s="231" t="s">
        <v>166</v>
      </c>
      <c r="Q37" s="209" t="s">
        <v>167</v>
      </c>
      <c r="R37" s="210">
        <v>45686</v>
      </c>
      <c r="S37" s="105" t="s">
        <v>65</v>
      </c>
      <c r="T37" s="209"/>
      <c r="U37" s="213" t="s">
        <v>68</v>
      </c>
      <c r="V37" s="213">
        <v>0.5</v>
      </c>
      <c r="W37" s="209" t="s">
        <v>370</v>
      </c>
      <c r="X37" s="209"/>
      <c r="Y37" s="209"/>
      <c r="Z37" s="209"/>
      <c r="AA37" s="209" t="s">
        <v>371</v>
      </c>
      <c r="AB37" s="209" t="s">
        <v>91</v>
      </c>
      <c r="AC37" s="210">
        <v>46203</v>
      </c>
      <c r="AD37" s="210">
        <v>46203</v>
      </c>
      <c r="AE37" s="341" t="s">
        <v>372</v>
      </c>
      <c r="AF37" s="325">
        <v>46203</v>
      </c>
      <c r="AG37" s="325">
        <v>46203</v>
      </c>
      <c r="AH37" s="209"/>
      <c r="AI37" s="209" t="s">
        <v>75</v>
      </c>
      <c r="AJ37" s="209"/>
      <c r="AK37" s="209" t="s">
        <v>373</v>
      </c>
      <c r="AL37" s="207">
        <v>200000</v>
      </c>
      <c r="AM37" s="209" t="s">
        <v>64</v>
      </c>
      <c r="AN37" s="7" t="s">
        <v>65</v>
      </c>
      <c r="AO37" s="209"/>
      <c r="AP37" s="209"/>
      <c r="AQ37" s="311">
        <v>150000</v>
      </c>
      <c r="AR37" s="209" t="s">
        <v>64</v>
      </c>
      <c r="AS37" s="7" t="s">
        <v>65</v>
      </c>
      <c r="AT37" s="209"/>
      <c r="AU37" s="209"/>
      <c r="AV37" s="209">
        <v>3000</v>
      </c>
      <c r="AW37" s="209"/>
      <c r="AX37" s="209" t="s">
        <v>374</v>
      </c>
      <c r="AY37" s="209" t="s">
        <v>375</v>
      </c>
      <c r="AZ37" s="209" t="s">
        <v>67</v>
      </c>
      <c r="BA37" s="210">
        <v>45712</v>
      </c>
      <c r="BB37" s="209" t="s">
        <v>67</v>
      </c>
      <c r="BC37" s="209"/>
      <c r="BD37" s="7" t="s">
        <v>376</v>
      </c>
      <c r="BE37" s="7" t="s">
        <v>377</v>
      </c>
      <c r="BF37" s="7" t="s">
        <v>378</v>
      </c>
      <c r="BG37" s="7" t="s">
        <v>379</v>
      </c>
      <c r="BH37" s="7" t="s">
        <v>380</v>
      </c>
      <c r="BI37" s="7" t="s">
        <v>381</v>
      </c>
      <c r="BJ37" s="209"/>
      <c r="BK37" s="209"/>
      <c r="BL37" s="209"/>
      <c r="BM37" s="209"/>
      <c r="BN37" s="138"/>
    </row>
    <row r="38" spans="1:66" x14ac:dyDescent="0.2">
      <c r="A38" s="138"/>
      <c r="B38" s="242" t="s">
        <v>382</v>
      </c>
      <c r="C38" s="209" t="s">
        <v>383</v>
      </c>
      <c r="D38" s="209" t="s">
        <v>384</v>
      </c>
      <c r="E38" s="209"/>
      <c r="F38" s="209" t="s">
        <v>58</v>
      </c>
      <c r="G38" s="209" t="s">
        <v>385</v>
      </c>
      <c r="H38" s="211" t="s">
        <v>144</v>
      </c>
      <c r="I38" s="209" t="s">
        <v>61</v>
      </c>
      <c r="J38" s="210">
        <v>43334</v>
      </c>
      <c r="K38" s="105" t="s">
        <v>65</v>
      </c>
      <c r="L38" s="209" t="s">
        <v>386</v>
      </c>
      <c r="M38" s="209" t="s">
        <v>73</v>
      </c>
      <c r="N38" s="210">
        <v>43334</v>
      </c>
      <c r="O38" s="7" t="s">
        <v>65</v>
      </c>
      <c r="P38" s="211" t="s">
        <v>386</v>
      </c>
      <c r="Q38" s="209" t="s">
        <v>167</v>
      </c>
      <c r="R38" s="210">
        <v>43334</v>
      </c>
      <c r="S38" s="105" t="s">
        <v>65</v>
      </c>
      <c r="T38" s="209"/>
      <c r="U38" s="213"/>
      <c r="V38" s="213"/>
      <c r="W38" s="209"/>
      <c r="X38" s="209"/>
      <c r="Y38" s="209"/>
      <c r="Z38" s="209"/>
      <c r="AA38" s="209"/>
      <c r="AB38" s="209" t="s">
        <v>74</v>
      </c>
      <c r="AC38" s="210">
        <v>43368</v>
      </c>
      <c r="AD38" s="210">
        <v>43368</v>
      </c>
      <c r="AE38" s="341" t="s">
        <v>387</v>
      </c>
      <c r="AF38" s="324"/>
      <c r="AG38" s="324"/>
      <c r="AH38" s="209"/>
      <c r="AI38" s="209" t="s">
        <v>116</v>
      </c>
      <c r="AJ38" s="209"/>
      <c r="AK38" s="209"/>
      <c r="AL38" s="207">
        <v>500</v>
      </c>
      <c r="AM38" s="209" t="s">
        <v>64</v>
      </c>
      <c r="AN38" s="7" t="s">
        <v>65</v>
      </c>
      <c r="AO38" s="209"/>
      <c r="AP38" s="209"/>
      <c r="AQ38" s="311">
        <v>100</v>
      </c>
      <c r="AR38" s="209" t="s">
        <v>64</v>
      </c>
      <c r="AS38" s="7" t="s">
        <v>65</v>
      </c>
      <c r="AT38" s="209"/>
      <c r="AU38" s="209"/>
      <c r="AV38" s="209"/>
      <c r="AW38" s="209"/>
      <c r="AX38" s="209" t="s">
        <v>388</v>
      </c>
      <c r="AY38" s="209" t="s">
        <v>389</v>
      </c>
      <c r="AZ38" s="209" t="s">
        <v>67</v>
      </c>
      <c r="BA38" s="210">
        <v>45712</v>
      </c>
      <c r="BB38" s="209" t="s">
        <v>68</v>
      </c>
      <c r="BC38" s="7" t="s">
        <v>390</v>
      </c>
      <c r="BD38" s="7" t="s">
        <v>391</v>
      </c>
      <c r="BE38" s="7" t="s">
        <v>392</v>
      </c>
      <c r="BF38" s="209"/>
      <c r="BG38" s="209"/>
      <c r="BH38" s="209"/>
      <c r="BI38" s="209"/>
      <c r="BJ38" s="209"/>
      <c r="BK38" s="209"/>
      <c r="BL38" s="209"/>
      <c r="BM38" s="209"/>
      <c r="BN38" s="138"/>
    </row>
    <row r="39" spans="1:66" x14ac:dyDescent="0.2">
      <c r="A39" s="138"/>
      <c r="B39" s="209" t="s">
        <v>393</v>
      </c>
      <c r="C39" s="209" t="s">
        <v>394</v>
      </c>
      <c r="D39" s="209" t="s">
        <v>395</v>
      </c>
      <c r="E39" s="209"/>
      <c r="F39" s="209" t="s">
        <v>184</v>
      </c>
      <c r="G39" s="209" t="s">
        <v>396</v>
      </c>
      <c r="H39" s="211" t="s">
        <v>144</v>
      </c>
      <c r="I39" s="209" t="s">
        <v>61</v>
      </c>
      <c r="J39" s="210">
        <v>44722</v>
      </c>
      <c r="K39" s="105" t="s">
        <v>65</v>
      </c>
      <c r="L39" s="266" t="s">
        <v>249</v>
      </c>
      <c r="M39" s="209" t="s">
        <v>73</v>
      </c>
      <c r="N39" s="210">
        <v>45464</v>
      </c>
      <c r="O39" s="7" t="s">
        <v>65</v>
      </c>
      <c r="P39" s="231" t="s">
        <v>115</v>
      </c>
      <c r="Q39" s="209" t="s">
        <v>167</v>
      </c>
      <c r="R39" s="210">
        <v>45464</v>
      </c>
      <c r="S39" s="105" t="s">
        <v>65</v>
      </c>
      <c r="T39" s="209"/>
      <c r="U39" s="213" t="s">
        <v>68</v>
      </c>
      <c r="V39" s="213">
        <v>0.25</v>
      </c>
      <c r="W39" s="209"/>
      <c r="X39" s="209"/>
      <c r="Y39" s="209"/>
      <c r="Z39" s="209"/>
      <c r="AA39" s="209"/>
      <c r="AB39" s="209" t="s">
        <v>74</v>
      </c>
      <c r="AC39" s="210">
        <v>45463</v>
      </c>
      <c r="AD39" s="210">
        <v>45463</v>
      </c>
      <c r="AE39" s="341" t="s">
        <v>397</v>
      </c>
      <c r="AF39" s="325">
        <v>46053</v>
      </c>
      <c r="AG39" s="325">
        <v>46053</v>
      </c>
      <c r="AH39" s="209"/>
      <c r="AI39" s="209" t="s">
        <v>75</v>
      </c>
      <c r="AJ39" s="209"/>
      <c r="AK39" s="209"/>
      <c r="AL39" s="207"/>
      <c r="AM39" s="209"/>
      <c r="AN39" s="209"/>
      <c r="AO39" s="209"/>
      <c r="AP39" s="209"/>
      <c r="AQ39" s="311">
        <v>5591</v>
      </c>
      <c r="AR39" s="209" t="s">
        <v>64</v>
      </c>
      <c r="AS39" s="209" t="s">
        <v>65</v>
      </c>
      <c r="AT39" s="209"/>
      <c r="AU39" s="209"/>
      <c r="AV39" s="209"/>
      <c r="AW39" s="209"/>
      <c r="AX39" s="209" t="s">
        <v>398</v>
      </c>
      <c r="AY39" s="209" t="s">
        <v>399</v>
      </c>
      <c r="AZ39" s="209" t="s">
        <v>67</v>
      </c>
      <c r="BA39" s="210">
        <v>45712</v>
      </c>
      <c r="BB39" s="209" t="s">
        <v>67</v>
      </c>
      <c r="BC39" s="209"/>
      <c r="BD39" s="7" t="s">
        <v>400</v>
      </c>
      <c r="BE39" s="7" t="s">
        <v>401</v>
      </c>
      <c r="BF39" s="7" t="s">
        <v>402</v>
      </c>
      <c r="BG39" s="7" t="s">
        <v>403</v>
      </c>
      <c r="BH39" s="7" t="s">
        <v>404</v>
      </c>
      <c r="BI39" s="7" t="s">
        <v>405</v>
      </c>
      <c r="BJ39" s="7" t="s">
        <v>406</v>
      </c>
      <c r="BK39" s="209"/>
      <c r="BL39" s="209"/>
      <c r="BM39" s="209"/>
      <c r="BN39" s="138"/>
    </row>
    <row r="40" spans="1:66" x14ac:dyDescent="0.2">
      <c r="A40" s="138"/>
      <c r="B40" s="209" t="s">
        <v>407</v>
      </c>
      <c r="C40" s="209" t="s">
        <v>408</v>
      </c>
      <c r="D40" s="209" t="s">
        <v>409</v>
      </c>
      <c r="E40" s="209" t="s">
        <v>410</v>
      </c>
      <c r="F40" s="209" t="s">
        <v>58</v>
      </c>
      <c r="G40" s="209" t="s">
        <v>411</v>
      </c>
      <c r="H40" s="211" t="s">
        <v>144</v>
      </c>
      <c r="I40" s="209" t="s">
        <v>61</v>
      </c>
      <c r="J40" s="210">
        <v>44244</v>
      </c>
      <c r="K40" s="105" t="s">
        <v>65</v>
      </c>
      <c r="L40" s="209" t="s">
        <v>412</v>
      </c>
      <c r="M40" s="209" t="s">
        <v>73</v>
      </c>
      <c r="N40" s="210">
        <v>44244</v>
      </c>
      <c r="O40" s="7" t="s">
        <v>65</v>
      </c>
      <c r="P40" s="231" t="s">
        <v>413</v>
      </c>
      <c r="Q40" s="209" t="s">
        <v>414</v>
      </c>
      <c r="R40" s="210">
        <v>45090</v>
      </c>
      <c r="S40" s="105" t="s">
        <v>65</v>
      </c>
      <c r="T40" s="209"/>
      <c r="U40" s="213" t="s">
        <v>68</v>
      </c>
      <c r="V40" s="213">
        <v>0.5</v>
      </c>
      <c r="W40" s="209"/>
      <c r="X40" s="209" t="s">
        <v>74</v>
      </c>
      <c r="Y40" s="210">
        <v>44426</v>
      </c>
      <c r="Z40" s="210">
        <v>44426</v>
      </c>
      <c r="AA40" s="209"/>
      <c r="AB40" s="209" t="s">
        <v>74</v>
      </c>
      <c r="AC40" s="210">
        <v>45089</v>
      </c>
      <c r="AD40" s="210">
        <v>45089</v>
      </c>
      <c r="AE40" s="341" t="s">
        <v>415</v>
      </c>
      <c r="AF40" s="325">
        <v>45447</v>
      </c>
      <c r="AG40" s="325">
        <v>45447</v>
      </c>
      <c r="AH40" s="209"/>
      <c r="AI40" s="209" t="s">
        <v>75</v>
      </c>
      <c r="AJ40" s="209"/>
      <c r="AK40" s="209" t="s">
        <v>416</v>
      </c>
      <c r="AL40" s="207">
        <v>250000</v>
      </c>
      <c r="AM40" s="209" t="s">
        <v>64</v>
      </c>
      <c r="AN40" s="7" t="s">
        <v>65</v>
      </c>
      <c r="AO40" s="209"/>
      <c r="AP40" s="209"/>
      <c r="AQ40" s="318">
        <v>250000</v>
      </c>
      <c r="AR40" s="217" t="s">
        <v>64</v>
      </c>
      <c r="AS40" s="167" t="s">
        <v>65</v>
      </c>
      <c r="AT40" s="209"/>
      <c r="AU40" s="209"/>
      <c r="AV40" s="209"/>
      <c r="AW40" s="209"/>
      <c r="AX40" s="209" t="s">
        <v>417</v>
      </c>
      <c r="AY40" s="209"/>
      <c r="AZ40" s="209" t="s">
        <v>68</v>
      </c>
      <c r="BA40" s="210">
        <v>45712</v>
      </c>
      <c r="BB40" s="209" t="s">
        <v>68</v>
      </c>
      <c r="BC40" s="209"/>
      <c r="BD40" s="7" t="s">
        <v>418</v>
      </c>
      <c r="BE40" s="7" t="s">
        <v>419</v>
      </c>
      <c r="BF40" s="7" t="s">
        <v>420</v>
      </c>
      <c r="BG40" s="7" t="s">
        <v>421</v>
      </c>
      <c r="BH40" s="209"/>
      <c r="BI40" s="209"/>
      <c r="BJ40" s="209"/>
      <c r="BK40" s="209"/>
      <c r="BL40" s="209"/>
      <c r="BM40" s="209"/>
      <c r="BN40" s="138"/>
    </row>
    <row r="41" spans="1:66" x14ac:dyDescent="0.2">
      <c r="A41" s="138"/>
      <c r="B41" s="244" t="s">
        <v>422</v>
      </c>
      <c r="C41" s="244" t="s">
        <v>423</v>
      </c>
      <c r="D41" s="209" t="s">
        <v>409</v>
      </c>
      <c r="E41" s="209"/>
      <c r="F41" s="209" t="s">
        <v>328</v>
      </c>
      <c r="G41" s="209" t="s">
        <v>424</v>
      </c>
      <c r="H41" s="211" t="s">
        <v>144</v>
      </c>
      <c r="I41" s="209" t="s">
        <v>61</v>
      </c>
      <c r="J41" s="210">
        <v>43846</v>
      </c>
      <c r="K41" s="105" t="s">
        <v>65</v>
      </c>
      <c r="L41" s="266" t="s">
        <v>425</v>
      </c>
      <c r="M41" s="209" t="s">
        <v>73</v>
      </c>
      <c r="N41" s="210">
        <v>43846</v>
      </c>
      <c r="O41" s="7" t="s">
        <v>65</v>
      </c>
      <c r="P41" s="231" t="s">
        <v>276</v>
      </c>
      <c r="Q41" s="209" t="s">
        <v>167</v>
      </c>
      <c r="R41" s="210">
        <v>43846</v>
      </c>
      <c r="S41" s="105" t="s">
        <v>65</v>
      </c>
      <c r="T41" s="209"/>
      <c r="U41" s="213" t="s">
        <v>68</v>
      </c>
      <c r="V41" s="213">
        <v>0.25</v>
      </c>
      <c r="W41" s="209"/>
      <c r="X41" s="209"/>
      <c r="Y41" s="209"/>
      <c r="Z41" s="209"/>
      <c r="AA41" s="209"/>
      <c r="AB41" s="209" t="s">
        <v>74</v>
      </c>
      <c r="AC41" s="210">
        <v>44152</v>
      </c>
      <c r="AD41" s="210">
        <v>44152</v>
      </c>
      <c r="AE41" s="341"/>
      <c r="AF41" s="324"/>
      <c r="AG41" s="324"/>
      <c r="AH41" s="209"/>
      <c r="AI41" s="209" t="s">
        <v>62</v>
      </c>
      <c r="AJ41" s="209"/>
      <c r="AK41" s="209" t="s">
        <v>426</v>
      </c>
      <c r="AL41" s="207"/>
      <c r="AM41" s="209"/>
      <c r="AN41" s="209"/>
      <c r="AO41" s="209"/>
      <c r="AP41" s="209"/>
      <c r="AQ41" s="311">
        <v>44286</v>
      </c>
      <c r="AR41" s="209" t="s">
        <v>64</v>
      </c>
      <c r="AS41" s="209" t="s">
        <v>65</v>
      </c>
      <c r="AT41" s="209"/>
      <c r="AU41" s="209"/>
      <c r="AV41" s="209"/>
      <c r="AW41" s="209"/>
      <c r="AX41" s="209" t="s">
        <v>427</v>
      </c>
      <c r="AY41" s="209" t="s">
        <v>428</v>
      </c>
      <c r="AZ41" s="209" t="s">
        <v>67</v>
      </c>
      <c r="BA41" s="210">
        <v>45712</v>
      </c>
      <c r="BB41" s="209" t="s">
        <v>68</v>
      </c>
      <c r="BC41" s="209"/>
      <c r="BD41" s="7" t="s">
        <v>429</v>
      </c>
      <c r="BE41" s="7" t="s">
        <v>430</v>
      </c>
      <c r="BF41" s="7" t="s">
        <v>431</v>
      </c>
      <c r="BG41" s="7" t="s">
        <v>432</v>
      </c>
      <c r="BH41" s="209"/>
      <c r="BI41" s="209"/>
      <c r="BJ41" s="209"/>
      <c r="BK41" s="209"/>
      <c r="BL41" s="209"/>
      <c r="BM41" s="209"/>
      <c r="BN41" s="138"/>
    </row>
    <row r="42" spans="1:66" x14ac:dyDescent="0.2">
      <c r="A42" s="138"/>
      <c r="B42" s="209" t="s">
        <v>433</v>
      </c>
      <c r="C42" s="209" t="s">
        <v>423</v>
      </c>
      <c r="D42" s="209" t="s">
        <v>409</v>
      </c>
      <c r="E42" s="209"/>
      <c r="F42" s="209" t="s">
        <v>328</v>
      </c>
      <c r="G42" s="209" t="s">
        <v>424</v>
      </c>
      <c r="H42" s="211" t="s">
        <v>71</v>
      </c>
      <c r="I42" s="209" t="s">
        <v>150</v>
      </c>
      <c r="J42" s="210">
        <v>44734</v>
      </c>
      <c r="K42" s="105" t="s">
        <v>65</v>
      </c>
      <c r="L42" s="209"/>
      <c r="M42" s="209"/>
      <c r="N42" s="209"/>
      <c r="O42" s="209"/>
      <c r="P42" s="211"/>
      <c r="Q42" s="209"/>
      <c r="R42" s="209"/>
      <c r="S42" s="233"/>
      <c r="T42" s="209"/>
      <c r="U42" s="213"/>
      <c r="V42" s="213"/>
      <c r="W42" s="209"/>
      <c r="X42" s="209"/>
      <c r="Y42" s="209"/>
      <c r="Z42" s="209"/>
      <c r="AA42" s="209"/>
      <c r="AB42" s="209" t="s">
        <v>91</v>
      </c>
      <c r="AC42" s="210">
        <v>46568</v>
      </c>
      <c r="AD42" s="210">
        <v>46568</v>
      </c>
      <c r="AE42" s="341"/>
      <c r="AF42" s="324"/>
      <c r="AG42" s="324"/>
      <c r="AH42" s="209"/>
      <c r="AI42" s="209" t="s">
        <v>62</v>
      </c>
      <c r="AJ42" s="209"/>
      <c r="AK42" s="209"/>
      <c r="AL42" s="207">
        <v>300000</v>
      </c>
      <c r="AM42" s="209" t="s">
        <v>64</v>
      </c>
      <c r="AN42" s="7" t="s">
        <v>65</v>
      </c>
      <c r="AO42" s="209"/>
      <c r="AP42" s="209"/>
      <c r="AQ42" s="311">
        <v>300000</v>
      </c>
      <c r="AR42" s="209" t="s">
        <v>64</v>
      </c>
      <c r="AS42" s="7" t="s">
        <v>65</v>
      </c>
      <c r="AT42" s="209"/>
      <c r="AU42" s="209"/>
      <c r="AV42" s="209"/>
      <c r="AW42" s="209"/>
      <c r="AX42" s="209" t="s">
        <v>434</v>
      </c>
      <c r="AY42" s="209"/>
      <c r="AZ42" s="209" t="s">
        <v>68</v>
      </c>
      <c r="BA42" s="210">
        <v>45712</v>
      </c>
      <c r="BB42" s="209" t="s">
        <v>67</v>
      </c>
      <c r="BC42" s="209"/>
      <c r="BD42" s="7" t="s">
        <v>435</v>
      </c>
      <c r="BE42" s="209"/>
      <c r="BF42" s="209"/>
      <c r="BG42" s="209"/>
      <c r="BH42" s="209"/>
      <c r="BI42" s="209"/>
      <c r="BJ42" s="209"/>
      <c r="BK42" s="209"/>
      <c r="BL42" s="209"/>
      <c r="BM42" s="209"/>
      <c r="BN42" s="138"/>
    </row>
    <row r="43" spans="1:66" ht="17" thickBot="1" x14ac:dyDescent="0.25">
      <c r="A43" s="138"/>
      <c r="B43" s="209" t="s">
        <v>436</v>
      </c>
      <c r="C43" s="209" t="s">
        <v>437</v>
      </c>
      <c r="D43" s="209" t="s">
        <v>438</v>
      </c>
      <c r="E43" s="209"/>
      <c r="F43" s="209" t="s">
        <v>439</v>
      </c>
      <c r="G43" s="209" t="s">
        <v>440</v>
      </c>
      <c r="H43" s="211" t="s">
        <v>144</v>
      </c>
      <c r="I43" s="209" t="s">
        <v>150</v>
      </c>
      <c r="J43" s="210">
        <v>43237</v>
      </c>
      <c r="K43" s="105" t="s">
        <v>65</v>
      </c>
      <c r="L43" s="266" t="s">
        <v>249</v>
      </c>
      <c r="M43" s="209" t="s">
        <v>73</v>
      </c>
      <c r="N43" s="210">
        <v>43563</v>
      </c>
      <c r="O43" s="7" t="s">
        <v>65</v>
      </c>
      <c r="P43" s="231" t="s">
        <v>136</v>
      </c>
      <c r="Q43" s="209" t="s">
        <v>167</v>
      </c>
      <c r="R43" s="210">
        <v>43563</v>
      </c>
      <c r="S43" s="105" t="s">
        <v>65</v>
      </c>
      <c r="T43" s="209"/>
      <c r="U43" s="213" t="s">
        <v>68</v>
      </c>
      <c r="V43" s="213">
        <v>0.5</v>
      </c>
      <c r="W43" s="209"/>
      <c r="X43" s="209"/>
      <c r="Y43" s="209"/>
      <c r="Z43" s="209"/>
      <c r="AA43" s="209" t="s">
        <v>441</v>
      </c>
      <c r="AB43" s="209"/>
      <c r="AC43" s="209"/>
      <c r="AD43" s="209"/>
      <c r="AE43" s="341"/>
      <c r="AF43" s="324"/>
      <c r="AG43" s="324"/>
      <c r="AH43" s="209"/>
      <c r="AI43" s="209" t="s">
        <v>75</v>
      </c>
      <c r="AJ43" s="209"/>
      <c r="AK43" s="209"/>
      <c r="AL43" s="207"/>
      <c r="AM43" s="209"/>
      <c r="AN43" s="209"/>
      <c r="AO43" s="209"/>
      <c r="AP43" s="209"/>
      <c r="AQ43" s="311"/>
      <c r="AR43" s="209"/>
      <c r="AS43" s="209"/>
      <c r="AT43" s="209"/>
      <c r="AU43" s="209"/>
      <c r="AV43" s="209"/>
      <c r="AW43" s="209"/>
      <c r="AX43" s="209" t="s">
        <v>442</v>
      </c>
      <c r="AY43" s="209"/>
      <c r="AZ43" s="209" t="s">
        <v>68</v>
      </c>
      <c r="BA43" s="210">
        <v>45712</v>
      </c>
      <c r="BB43" s="209" t="s">
        <v>67</v>
      </c>
      <c r="BC43" s="209"/>
      <c r="BD43" s="7" t="s">
        <v>443</v>
      </c>
      <c r="BE43" s="209"/>
      <c r="BF43" s="209"/>
      <c r="BG43" s="209"/>
      <c r="BH43" s="209"/>
      <c r="BI43" s="209"/>
      <c r="BJ43" s="209"/>
      <c r="BK43" s="209"/>
      <c r="BL43" s="209"/>
      <c r="BM43" s="209"/>
      <c r="BN43" s="138"/>
    </row>
    <row r="44" spans="1:66" ht="17" thickBot="1" x14ac:dyDescent="0.25">
      <c r="A44" s="144"/>
      <c r="B44" s="296" t="str">
        <f>C44&amp;"_0"</f>
        <v>Z_CZ_Hyundai_Nošovice_0</v>
      </c>
      <c r="C44" s="140" t="str">
        <f>"Z_CZ_Hyundai_"&amp;G44</f>
        <v>Z_CZ_Hyundai_Nošovice</v>
      </c>
      <c r="D44" s="199" t="s">
        <v>444</v>
      </c>
      <c r="E44" s="140"/>
      <c r="F44" s="199" t="s">
        <v>445</v>
      </c>
      <c r="G44" s="199" t="s">
        <v>446</v>
      </c>
      <c r="H44" s="201" t="s">
        <v>144</v>
      </c>
      <c r="I44" s="199" t="s">
        <v>61</v>
      </c>
      <c r="J44" s="208">
        <v>43665</v>
      </c>
      <c r="K44" s="270" t="s">
        <v>65</v>
      </c>
      <c r="L44" s="199" t="s">
        <v>447</v>
      </c>
      <c r="M44" s="199" t="s">
        <v>73</v>
      </c>
      <c r="N44" s="208">
        <v>43665</v>
      </c>
      <c r="O44" s="50" t="s">
        <v>65</v>
      </c>
      <c r="P44" s="145"/>
      <c r="Q44" s="140"/>
      <c r="R44" s="140"/>
      <c r="S44" s="168"/>
      <c r="T44" s="140"/>
      <c r="U44" s="140"/>
      <c r="V44" s="140"/>
      <c r="W44" s="140"/>
      <c r="X44" s="140"/>
      <c r="Y44" s="140"/>
      <c r="Z44" s="140"/>
      <c r="AA44" s="140"/>
      <c r="AB44" s="140"/>
      <c r="AC44" s="140"/>
      <c r="AD44" s="140"/>
      <c r="AE44" s="346"/>
      <c r="AF44" s="331">
        <v>43891</v>
      </c>
      <c r="AG44" s="331">
        <v>43891</v>
      </c>
      <c r="AH44" s="140"/>
      <c r="AI44" s="199" t="s">
        <v>75</v>
      </c>
      <c r="AJ44" s="140"/>
      <c r="AK44" s="199" t="s">
        <v>448</v>
      </c>
      <c r="AL44" s="149"/>
      <c r="AM44" s="140"/>
      <c r="AN44" s="140"/>
      <c r="AO44" s="140"/>
      <c r="AP44" s="140"/>
      <c r="AQ44" s="315">
        <f>28213+43839</f>
        <v>72052</v>
      </c>
      <c r="AR44" s="140" t="s">
        <v>449</v>
      </c>
      <c r="AS44" s="50" t="s">
        <v>65</v>
      </c>
      <c r="AT44" s="140"/>
      <c r="AU44" s="140"/>
      <c r="AV44" s="140"/>
      <c r="AW44" s="140"/>
      <c r="AX44" s="140" t="s">
        <v>450</v>
      </c>
      <c r="AY44" s="140"/>
      <c r="AZ44" s="140"/>
      <c r="BA44" s="140"/>
      <c r="BB44" s="140"/>
      <c r="BC44" s="140"/>
      <c r="BD44" s="140" t="s">
        <v>451</v>
      </c>
      <c r="BE44" s="140" t="s">
        <v>452</v>
      </c>
      <c r="BF44" s="140"/>
      <c r="BG44" s="140"/>
      <c r="BH44" s="140"/>
      <c r="BI44" s="140"/>
      <c r="BJ44" s="140"/>
      <c r="BK44" s="140"/>
      <c r="BL44" s="140"/>
      <c r="BM44" s="140"/>
      <c r="BN44" s="140"/>
    </row>
    <row r="45" spans="1:66" ht="17" thickBot="1" x14ac:dyDescent="0.25">
      <c r="A45" s="141"/>
      <c r="B45" s="296" t="str">
        <f>C45&amp;"_0"</f>
        <v>Z_SK_Kia_Žilina_0</v>
      </c>
      <c r="C45" s="140" t="str">
        <f>"Z_SK_Kia_"&amp;G45</f>
        <v>Z_SK_Kia_Žilina</v>
      </c>
      <c r="D45" s="209" t="s">
        <v>453</v>
      </c>
      <c r="E45" s="138"/>
      <c r="F45" s="209" t="s">
        <v>454</v>
      </c>
      <c r="G45" s="209" t="s">
        <v>455</v>
      </c>
      <c r="H45" s="211" t="s">
        <v>144</v>
      </c>
      <c r="I45" s="209" t="s">
        <v>61</v>
      </c>
      <c r="J45" s="210"/>
      <c r="K45" s="261"/>
      <c r="L45" s="209"/>
      <c r="M45" s="209"/>
      <c r="N45" s="210"/>
      <c r="O45" s="7"/>
      <c r="P45" s="158"/>
      <c r="Q45" s="138"/>
      <c r="R45" s="138"/>
      <c r="S45" s="159"/>
      <c r="T45" s="138"/>
      <c r="U45" s="138"/>
      <c r="V45" s="138"/>
      <c r="W45" s="138"/>
      <c r="X45" s="138"/>
      <c r="Y45" s="138"/>
      <c r="Z45" s="138"/>
      <c r="AA45" s="138"/>
      <c r="AB45" s="138"/>
      <c r="AC45" s="138"/>
      <c r="AD45" s="138"/>
      <c r="AE45" s="349">
        <v>2020</v>
      </c>
      <c r="AF45" s="333">
        <v>43831</v>
      </c>
      <c r="AG45" s="333">
        <v>43831</v>
      </c>
      <c r="AH45" s="138"/>
      <c r="AI45" s="209" t="s">
        <v>62</v>
      </c>
      <c r="AJ45" s="138"/>
      <c r="AK45" s="209" t="s">
        <v>456</v>
      </c>
      <c r="AL45" s="161"/>
      <c r="AM45" s="138"/>
      <c r="AN45" s="138"/>
      <c r="AO45" s="138"/>
      <c r="AP45" s="138"/>
      <c r="AQ45" s="317">
        <v>37239</v>
      </c>
      <c r="AR45" s="138" t="s">
        <v>64</v>
      </c>
      <c r="AS45" s="209" t="s">
        <v>65</v>
      </c>
      <c r="AT45" s="138"/>
      <c r="AU45" s="138"/>
      <c r="AV45" s="138"/>
      <c r="AW45" s="138"/>
      <c r="AX45" s="138"/>
      <c r="AY45" s="138"/>
      <c r="AZ45" s="138"/>
      <c r="BA45" s="138"/>
      <c r="BB45" s="138"/>
      <c r="BC45" s="138"/>
      <c r="BD45" s="138" t="s">
        <v>457</v>
      </c>
      <c r="BE45" s="138" t="s">
        <v>458</v>
      </c>
      <c r="BF45" s="138" t="s">
        <v>459</v>
      </c>
      <c r="BG45" s="138"/>
      <c r="BH45" s="138"/>
      <c r="BI45" s="138"/>
      <c r="BJ45" s="138"/>
      <c r="BK45" s="138"/>
      <c r="BL45" s="138"/>
      <c r="BM45" s="138"/>
      <c r="BN45" s="138"/>
    </row>
    <row r="46" spans="1:66" ht="17" thickBot="1" x14ac:dyDescent="0.25">
      <c r="A46" s="142"/>
      <c r="B46" s="297" t="str">
        <f>C46&amp;"_1"</f>
        <v>Z_SK_Kia_Žilina_1</v>
      </c>
      <c r="C46" s="140" t="str">
        <f>"Z_SK_Kia_"&amp;G46</f>
        <v>Z_SK_Kia_Žilina</v>
      </c>
      <c r="D46" s="220" t="s">
        <v>453</v>
      </c>
      <c r="E46" s="143"/>
      <c r="F46" s="220" t="s">
        <v>454</v>
      </c>
      <c r="G46" s="220" t="s">
        <v>455</v>
      </c>
      <c r="H46" s="222" t="s">
        <v>71</v>
      </c>
      <c r="I46" s="220" t="s">
        <v>124</v>
      </c>
      <c r="J46" s="221">
        <v>44865</v>
      </c>
      <c r="K46" s="181" t="s">
        <v>65</v>
      </c>
      <c r="L46" s="143" t="s">
        <v>460</v>
      </c>
      <c r="M46" s="143" t="s">
        <v>73</v>
      </c>
      <c r="N46" s="164">
        <v>45444</v>
      </c>
      <c r="O46" s="51" t="s">
        <v>65</v>
      </c>
      <c r="P46" s="222" t="s">
        <v>461</v>
      </c>
      <c r="Q46" s="220" t="s">
        <v>462</v>
      </c>
      <c r="R46" s="164">
        <v>45947</v>
      </c>
      <c r="S46" s="106" t="s">
        <v>65</v>
      </c>
      <c r="T46" s="143"/>
      <c r="U46" s="143"/>
      <c r="V46" s="143"/>
      <c r="W46" s="143"/>
      <c r="X46" s="143"/>
      <c r="Y46" s="143"/>
      <c r="Z46" s="143"/>
      <c r="AA46" s="143"/>
      <c r="AB46" s="143"/>
      <c r="AC46" s="143"/>
      <c r="AD46" s="143"/>
      <c r="AE46" s="347" t="s">
        <v>463</v>
      </c>
      <c r="AF46" s="335">
        <v>45809</v>
      </c>
      <c r="AG46" s="335">
        <v>45809</v>
      </c>
      <c r="AH46" s="143"/>
      <c r="AI46" s="143" t="s">
        <v>116</v>
      </c>
      <c r="AJ46" s="143"/>
      <c r="AK46" s="220" t="s">
        <v>464</v>
      </c>
      <c r="AL46" s="153">
        <v>100000</v>
      </c>
      <c r="AM46" s="143" t="s">
        <v>64</v>
      </c>
      <c r="AN46" s="51" t="s">
        <v>65</v>
      </c>
      <c r="AO46" s="143"/>
      <c r="AP46" s="143"/>
      <c r="AQ46" s="316"/>
      <c r="AR46" s="143"/>
      <c r="AS46" s="143"/>
      <c r="AT46" s="143"/>
      <c r="AU46" s="143"/>
      <c r="AV46" s="143"/>
      <c r="AW46" s="143"/>
      <c r="AX46" s="143" t="s">
        <v>465</v>
      </c>
      <c r="AY46" s="143"/>
      <c r="AZ46" s="143"/>
      <c r="BA46" s="143"/>
      <c r="BB46" s="143"/>
      <c r="BC46" s="143"/>
      <c r="BD46" s="143" t="s">
        <v>466</v>
      </c>
      <c r="BE46" s="143" t="s">
        <v>467</v>
      </c>
      <c r="BF46" s="143" t="s">
        <v>468</v>
      </c>
      <c r="BG46" s="143" t="s">
        <v>469</v>
      </c>
      <c r="BH46" s="143"/>
      <c r="BI46" s="143"/>
      <c r="BJ46" s="143"/>
      <c r="BK46" s="143"/>
      <c r="BL46" s="143"/>
      <c r="BM46" s="143"/>
      <c r="BN46" s="143"/>
    </row>
    <row r="47" spans="1:66" x14ac:dyDescent="0.2">
      <c r="A47" s="141"/>
      <c r="B47" s="209" t="s">
        <v>470</v>
      </c>
      <c r="C47" s="209" t="s">
        <v>471</v>
      </c>
      <c r="D47" s="209" t="s">
        <v>472</v>
      </c>
      <c r="E47" s="209"/>
      <c r="F47" s="209" t="s">
        <v>58</v>
      </c>
      <c r="G47" s="209" t="s">
        <v>473</v>
      </c>
      <c r="H47" s="211" t="s">
        <v>144</v>
      </c>
      <c r="I47" s="209" t="s">
        <v>61</v>
      </c>
      <c r="J47" s="210">
        <v>41655</v>
      </c>
      <c r="K47" s="261" t="s">
        <v>65</v>
      </c>
      <c r="L47" s="138"/>
      <c r="M47" s="138"/>
      <c r="N47" s="163"/>
      <c r="O47" s="7"/>
      <c r="P47" s="211"/>
      <c r="Q47" s="209"/>
      <c r="R47" s="163"/>
      <c r="S47" s="105"/>
      <c r="T47" s="138"/>
      <c r="U47" s="138"/>
      <c r="V47" s="138"/>
      <c r="W47" s="138"/>
      <c r="X47" s="138"/>
      <c r="Y47" s="138"/>
      <c r="Z47" s="138"/>
      <c r="AA47" s="138"/>
      <c r="AB47" s="138"/>
      <c r="AC47" s="138"/>
      <c r="AD47" s="138"/>
      <c r="AE47" s="349">
        <v>2015</v>
      </c>
      <c r="AF47" s="333">
        <v>42005</v>
      </c>
      <c r="AG47" s="333">
        <v>42005</v>
      </c>
      <c r="AH47" s="138"/>
      <c r="AI47" s="138" t="s">
        <v>62</v>
      </c>
      <c r="AJ47" s="138"/>
      <c r="AK47" s="209" t="s">
        <v>474</v>
      </c>
      <c r="AL47" s="161"/>
      <c r="AM47" s="138"/>
      <c r="AN47" s="7"/>
      <c r="AO47" s="138"/>
      <c r="AP47" s="138"/>
      <c r="AQ47" s="318">
        <v>18427</v>
      </c>
      <c r="AR47" s="138" t="s">
        <v>64</v>
      </c>
      <c r="AS47" s="209" t="s">
        <v>65</v>
      </c>
      <c r="AT47" s="138"/>
      <c r="AU47" s="138"/>
      <c r="AV47" s="138"/>
      <c r="AW47" s="138"/>
      <c r="AX47" s="138"/>
      <c r="AY47" s="138"/>
      <c r="AZ47" s="138"/>
      <c r="BA47" s="138"/>
      <c r="BB47" s="138"/>
      <c r="BC47" s="138"/>
      <c r="BD47" s="138"/>
      <c r="BE47" s="138"/>
      <c r="BF47" s="138"/>
      <c r="BG47" s="138"/>
      <c r="BH47" s="138"/>
      <c r="BI47" s="138"/>
      <c r="BJ47" s="138"/>
      <c r="BK47" s="138"/>
      <c r="BL47" s="138"/>
      <c r="BM47" s="138"/>
      <c r="BN47" s="138"/>
    </row>
    <row r="48" spans="1:66" x14ac:dyDescent="0.2">
      <c r="A48" s="138"/>
      <c r="B48" s="264" t="s">
        <v>479</v>
      </c>
      <c r="C48" s="209" t="s">
        <v>471</v>
      </c>
      <c r="D48" s="209" t="s">
        <v>472</v>
      </c>
      <c r="E48" s="209"/>
      <c r="F48" s="209" t="s">
        <v>58</v>
      </c>
      <c r="G48" s="209" t="s">
        <v>473</v>
      </c>
      <c r="H48" s="211" t="s">
        <v>71</v>
      </c>
      <c r="I48" s="209" t="s">
        <v>61</v>
      </c>
      <c r="J48" s="210">
        <v>43129</v>
      </c>
      <c r="K48" s="105" t="s">
        <v>65</v>
      </c>
      <c r="L48" s="209"/>
      <c r="M48" s="209"/>
      <c r="N48" s="209"/>
      <c r="O48" s="209"/>
      <c r="P48" s="211"/>
      <c r="Q48" s="209"/>
      <c r="R48" s="209"/>
      <c r="S48" s="233"/>
      <c r="T48" s="209"/>
      <c r="U48" s="213"/>
      <c r="V48" s="213"/>
      <c r="W48" s="209"/>
      <c r="X48" s="209"/>
      <c r="Y48" s="209"/>
      <c r="Z48" s="209"/>
      <c r="AA48" s="209"/>
      <c r="AB48" s="209" t="s">
        <v>74</v>
      </c>
      <c r="AC48" s="210">
        <v>43592</v>
      </c>
      <c r="AD48" s="210">
        <v>43592</v>
      </c>
      <c r="AE48" s="341">
        <v>2019</v>
      </c>
      <c r="AF48" s="324"/>
      <c r="AG48" s="324"/>
      <c r="AH48" s="209"/>
      <c r="AI48" s="209" t="s">
        <v>116</v>
      </c>
      <c r="AJ48" s="209"/>
      <c r="AK48" s="209" t="s">
        <v>475</v>
      </c>
      <c r="AL48" s="207"/>
      <c r="AM48" s="209"/>
      <c r="AN48" s="209"/>
      <c r="AO48" s="209"/>
      <c r="AP48" s="209"/>
      <c r="AQ48" s="318">
        <v>2650</v>
      </c>
      <c r="AR48" s="138" t="s">
        <v>64</v>
      </c>
      <c r="AS48" s="209" t="s">
        <v>65</v>
      </c>
      <c r="AT48" s="209"/>
      <c r="AU48" s="209"/>
      <c r="AV48" s="209"/>
      <c r="AW48" s="209"/>
      <c r="AX48" s="209" t="s">
        <v>476</v>
      </c>
      <c r="AY48" s="209"/>
      <c r="AZ48" s="209" t="s">
        <v>68</v>
      </c>
      <c r="BA48" s="210">
        <v>45713</v>
      </c>
      <c r="BB48" s="209" t="s">
        <v>68</v>
      </c>
      <c r="BC48" s="209"/>
      <c r="BD48" s="7" t="s">
        <v>477</v>
      </c>
      <c r="BE48" s="7" t="s">
        <v>478</v>
      </c>
      <c r="BF48" s="209"/>
      <c r="BG48" s="209"/>
      <c r="BH48" s="209"/>
      <c r="BI48" s="209"/>
      <c r="BJ48" s="209"/>
      <c r="BK48" s="209"/>
      <c r="BL48" s="209"/>
      <c r="BM48" s="209"/>
      <c r="BN48" s="138"/>
    </row>
    <row r="49" spans="1:66" x14ac:dyDescent="0.2">
      <c r="A49" s="141"/>
      <c r="B49" s="264" t="s">
        <v>1086</v>
      </c>
      <c r="C49" s="209" t="s">
        <v>471</v>
      </c>
      <c r="D49" s="209" t="s">
        <v>472</v>
      </c>
      <c r="E49" s="209"/>
      <c r="F49" s="209" t="s">
        <v>58</v>
      </c>
      <c r="G49" s="209" t="s">
        <v>473</v>
      </c>
      <c r="H49" s="211" t="s">
        <v>71</v>
      </c>
      <c r="I49" s="209" t="s">
        <v>61</v>
      </c>
      <c r="J49" s="210">
        <v>43881</v>
      </c>
      <c r="K49" s="105" t="s">
        <v>65</v>
      </c>
      <c r="L49" s="209"/>
      <c r="M49" s="209"/>
      <c r="N49" s="209"/>
      <c r="O49" s="209"/>
      <c r="P49" s="211"/>
      <c r="Q49" s="209"/>
      <c r="R49" s="209"/>
      <c r="S49" s="233"/>
      <c r="T49" s="209"/>
      <c r="U49" s="213"/>
      <c r="V49" s="213"/>
      <c r="W49" s="209"/>
      <c r="X49" s="209"/>
      <c r="Y49" s="209"/>
      <c r="Z49" s="209"/>
      <c r="AA49" s="209"/>
      <c r="AB49" s="209" t="s">
        <v>74</v>
      </c>
      <c r="AC49" s="210">
        <v>44444</v>
      </c>
      <c r="AD49" s="210">
        <v>44444</v>
      </c>
      <c r="AE49" s="341"/>
      <c r="AF49" s="324"/>
      <c r="AG49" s="324"/>
      <c r="AH49" s="209"/>
      <c r="AI49" s="209" t="s">
        <v>116</v>
      </c>
      <c r="AJ49" s="209"/>
      <c r="AK49" s="209" t="s">
        <v>480</v>
      </c>
      <c r="AL49" s="207"/>
      <c r="AM49" s="209"/>
      <c r="AN49" s="209"/>
      <c r="AO49" s="209"/>
      <c r="AP49" s="209"/>
      <c r="AQ49" s="318">
        <v>73662.5</v>
      </c>
      <c r="AR49" s="209" t="s">
        <v>481</v>
      </c>
      <c r="AS49" s="209" t="s">
        <v>65</v>
      </c>
      <c r="AT49" s="209"/>
      <c r="AU49" s="209"/>
      <c r="AV49" s="209"/>
      <c r="AW49" s="209"/>
      <c r="AX49" s="209" t="s">
        <v>482</v>
      </c>
      <c r="AY49" s="209" t="s">
        <v>88</v>
      </c>
      <c r="AZ49" s="209" t="s">
        <v>89</v>
      </c>
      <c r="BA49" s="210">
        <v>45713</v>
      </c>
      <c r="BB49" s="209" t="s">
        <v>68</v>
      </c>
      <c r="BC49" s="209"/>
      <c r="BD49" s="7" t="s">
        <v>483</v>
      </c>
      <c r="BE49" s="7" t="s">
        <v>484</v>
      </c>
      <c r="BF49" s="7" t="s">
        <v>485</v>
      </c>
      <c r="BG49" s="209" t="s">
        <v>486</v>
      </c>
      <c r="BH49" s="209"/>
      <c r="BI49" s="209"/>
      <c r="BJ49" s="209"/>
      <c r="BK49" s="209"/>
      <c r="BL49" s="209"/>
      <c r="BM49" s="209"/>
      <c r="BN49" s="138"/>
    </row>
    <row r="50" spans="1:66" x14ac:dyDescent="0.2">
      <c r="A50" s="138"/>
      <c r="B50" s="296" t="str">
        <f>C50&amp;"_0"</f>
        <v>Z_DE_MercedesBenz_Dussendorf_0</v>
      </c>
      <c r="C50" s="138" t="str">
        <f>"Z_DE_MercedesBenz_"&amp;G50</f>
        <v>Z_DE_MercedesBenz_Dussendorf</v>
      </c>
      <c r="D50" s="209" t="s">
        <v>472</v>
      </c>
      <c r="E50" s="209"/>
      <c r="F50" s="209" t="s">
        <v>58</v>
      </c>
      <c r="G50" s="209" t="s">
        <v>487</v>
      </c>
      <c r="H50" s="211" t="s">
        <v>144</v>
      </c>
      <c r="I50" s="209" t="s">
        <v>61</v>
      </c>
      <c r="J50" s="138"/>
      <c r="K50" s="159"/>
      <c r="L50" s="138"/>
      <c r="M50" s="138"/>
      <c r="N50" s="138"/>
      <c r="O50" s="138"/>
      <c r="P50" s="158"/>
      <c r="Q50" s="138"/>
      <c r="R50" s="138"/>
      <c r="S50" s="159"/>
      <c r="T50" s="138"/>
      <c r="U50" s="138"/>
      <c r="V50" s="138"/>
      <c r="W50" s="138"/>
      <c r="X50" s="138"/>
      <c r="Y50" s="138"/>
      <c r="Z50" s="138"/>
      <c r="AA50" s="138"/>
      <c r="AB50" s="138"/>
      <c r="AC50" s="138"/>
      <c r="AD50" s="138"/>
      <c r="AE50" s="349">
        <v>2020</v>
      </c>
      <c r="AF50" s="333">
        <v>43831</v>
      </c>
      <c r="AG50" s="333">
        <v>43831</v>
      </c>
      <c r="AH50" s="138"/>
      <c r="AI50" s="209" t="s">
        <v>116</v>
      </c>
      <c r="AJ50" s="138"/>
      <c r="AK50" s="209" t="s">
        <v>488</v>
      </c>
      <c r="AL50" s="161"/>
      <c r="AM50" s="138"/>
      <c r="AN50" s="138"/>
      <c r="AO50" s="138"/>
      <c r="AP50" s="138"/>
      <c r="AQ50" s="311">
        <v>4760</v>
      </c>
      <c r="AR50" s="209" t="s">
        <v>481</v>
      </c>
      <c r="AS50" s="209" t="s">
        <v>65</v>
      </c>
      <c r="AT50" s="138"/>
      <c r="AU50" s="138"/>
      <c r="AV50" s="138"/>
      <c r="AW50" s="138"/>
      <c r="AX50" s="138" t="s">
        <v>489</v>
      </c>
      <c r="AY50" s="138"/>
      <c r="AZ50" s="138"/>
      <c r="BA50" s="138"/>
      <c r="BB50" s="138"/>
      <c r="BC50" s="138"/>
      <c r="BD50" s="138" t="s">
        <v>490</v>
      </c>
      <c r="BE50" s="138"/>
      <c r="BF50" s="138"/>
      <c r="BG50" s="138"/>
      <c r="BH50" s="138"/>
      <c r="BI50" s="138"/>
      <c r="BJ50" s="138"/>
      <c r="BK50" s="138"/>
      <c r="BL50" s="138"/>
      <c r="BM50" s="138"/>
      <c r="BN50" s="138"/>
    </row>
    <row r="51" spans="1:66" x14ac:dyDescent="0.2">
      <c r="A51" s="141"/>
      <c r="B51" s="297" t="str">
        <f>C51&amp;"_1"</f>
        <v>Z_DE_MercedesBenz_Dussendorf_1</v>
      </c>
      <c r="C51" s="138" t="str">
        <f t="shared" ref="C51:C54" si="0">"Z_DE_MercedesBenz_"&amp;G51</f>
        <v>Z_DE_MercedesBenz_Dussendorf</v>
      </c>
      <c r="D51" s="209" t="s">
        <v>472</v>
      </c>
      <c r="E51" s="209"/>
      <c r="F51" s="209" t="s">
        <v>58</v>
      </c>
      <c r="G51" s="209" t="s">
        <v>487</v>
      </c>
      <c r="H51" s="211" t="s">
        <v>71</v>
      </c>
      <c r="I51" s="209" t="s">
        <v>61</v>
      </c>
      <c r="J51" s="163">
        <v>44308</v>
      </c>
      <c r="K51" s="105" t="s">
        <v>65</v>
      </c>
      <c r="L51" s="209" t="s">
        <v>249</v>
      </c>
      <c r="M51" s="209" t="s">
        <v>73</v>
      </c>
      <c r="N51" s="138"/>
      <c r="O51" s="7" t="s">
        <v>65</v>
      </c>
      <c r="P51" s="158"/>
      <c r="Q51" s="138"/>
      <c r="R51" s="138"/>
      <c r="S51" s="159"/>
      <c r="T51" s="138"/>
      <c r="U51" s="138" t="s">
        <v>68</v>
      </c>
      <c r="V51" s="138">
        <v>0.5</v>
      </c>
      <c r="W51" s="138"/>
      <c r="X51" s="138"/>
      <c r="Y51" s="138"/>
      <c r="Z51" s="138"/>
      <c r="AA51" s="138"/>
      <c r="AB51" s="138"/>
      <c r="AC51" s="138"/>
      <c r="AD51" s="138"/>
      <c r="AE51" s="349"/>
      <c r="AF51" s="333">
        <v>45260</v>
      </c>
      <c r="AG51" s="333">
        <v>45261</v>
      </c>
      <c r="AH51" s="138"/>
      <c r="AI51" s="209" t="s">
        <v>116</v>
      </c>
      <c r="AJ51" s="138"/>
      <c r="AK51" s="209" t="s">
        <v>491</v>
      </c>
      <c r="AL51" s="161"/>
      <c r="AM51" s="138"/>
      <c r="AN51" s="138"/>
      <c r="AO51" s="138"/>
      <c r="AP51" s="138"/>
      <c r="AQ51" s="317"/>
      <c r="AR51" s="138"/>
      <c r="AS51" s="138"/>
      <c r="AT51" s="138"/>
      <c r="AU51" s="138"/>
      <c r="AV51" s="138"/>
      <c r="AW51" s="138"/>
      <c r="AX51" s="138" t="s">
        <v>492</v>
      </c>
      <c r="AY51" s="138"/>
      <c r="AZ51" s="138"/>
      <c r="BA51" s="138"/>
      <c r="BB51" s="138"/>
      <c r="BC51" s="138"/>
      <c r="BD51" s="138" t="s">
        <v>493</v>
      </c>
      <c r="BE51" s="169" t="s">
        <v>494</v>
      </c>
      <c r="BF51" s="138"/>
      <c r="BG51" s="138"/>
      <c r="BH51" s="138"/>
      <c r="BI51" s="138"/>
      <c r="BJ51" s="138"/>
      <c r="BK51" s="138"/>
      <c r="BL51" s="138"/>
      <c r="BM51" s="138"/>
      <c r="BN51" s="138"/>
    </row>
    <row r="52" spans="1:66" x14ac:dyDescent="0.2">
      <c r="A52" s="138"/>
      <c r="B52" s="296" t="str">
        <f>C52&amp;"_0"</f>
        <v>Z_DE_MercedesBenz_Ludwigsfelde_0</v>
      </c>
      <c r="C52" s="138" t="str">
        <f t="shared" si="0"/>
        <v>Z_DE_MercedesBenz_Ludwigsfelde</v>
      </c>
      <c r="D52" s="209" t="s">
        <v>472</v>
      </c>
      <c r="E52" s="138"/>
      <c r="F52" s="209" t="s">
        <v>58</v>
      </c>
      <c r="G52" s="209" t="s">
        <v>495</v>
      </c>
      <c r="H52" s="211" t="s">
        <v>144</v>
      </c>
      <c r="I52" s="209" t="s">
        <v>61</v>
      </c>
      <c r="J52" s="163">
        <v>44308</v>
      </c>
      <c r="K52" s="105" t="s">
        <v>65</v>
      </c>
      <c r="L52" s="209" t="s">
        <v>249</v>
      </c>
      <c r="M52" s="209" t="s">
        <v>496</v>
      </c>
      <c r="N52" s="138"/>
      <c r="O52" s="7" t="s">
        <v>65</v>
      </c>
      <c r="P52" s="158"/>
      <c r="Q52" s="138"/>
      <c r="R52" s="138"/>
      <c r="S52" s="159"/>
      <c r="T52" s="138"/>
      <c r="U52" s="138" t="s">
        <v>68</v>
      </c>
      <c r="V52" s="138">
        <v>0.5</v>
      </c>
      <c r="W52" s="138"/>
      <c r="X52" s="138"/>
      <c r="Y52" s="138"/>
      <c r="Z52" s="138"/>
      <c r="AA52" s="138"/>
      <c r="AB52" s="138"/>
      <c r="AC52" s="138"/>
      <c r="AD52" s="138"/>
      <c r="AE52" s="349"/>
      <c r="AF52" s="334"/>
      <c r="AG52" s="334"/>
      <c r="AH52" s="138"/>
      <c r="AI52" s="209" t="s">
        <v>116</v>
      </c>
      <c r="AJ52" s="138"/>
      <c r="AK52" s="209" t="s">
        <v>491</v>
      </c>
      <c r="AL52" s="161"/>
      <c r="AM52" s="138"/>
      <c r="AN52" s="138"/>
      <c r="AO52" s="138"/>
      <c r="AP52" s="138"/>
      <c r="AQ52" s="317"/>
      <c r="AR52" s="209" t="s">
        <v>481</v>
      </c>
      <c r="AS52" s="209" t="s">
        <v>65</v>
      </c>
      <c r="AT52" s="138"/>
      <c r="AU52" s="138"/>
      <c r="AV52" s="138"/>
      <c r="AW52" s="138"/>
      <c r="AX52" s="138" t="s">
        <v>497</v>
      </c>
      <c r="AY52" s="138"/>
      <c r="AZ52" s="138"/>
      <c r="BA52" s="138"/>
      <c r="BB52" s="138"/>
      <c r="BC52" s="138"/>
      <c r="BD52" s="138" t="s">
        <v>493</v>
      </c>
      <c r="BE52" s="138" t="s">
        <v>498</v>
      </c>
      <c r="BF52" s="169" t="s">
        <v>499</v>
      </c>
      <c r="BG52" s="138"/>
      <c r="BH52" s="138"/>
      <c r="BI52" s="138"/>
      <c r="BJ52" s="138"/>
      <c r="BK52" s="138"/>
      <c r="BL52" s="138"/>
      <c r="BM52" s="138"/>
      <c r="BN52" s="138"/>
    </row>
    <row r="53" spans="1:66" x14ac:dyDescent="0.2">
      <c r="A53" s="141"/>
      <c r="B53" s="296" t="str">
        <f>C53&amp;"_0"</f>
        <v>Z_DE_MercedesBenz_Rastatt_0</v>
      </c>
      <c r="C53" s="138" t="str">
        <f t="shared" si="0"/>
        <v>Z_DE_MercedesBenz_Rastatt</v>
      </c>
      <c r="D53" s="209" t="s">
        <v>472</v>
      </c>
      <c r="E53" s="209"/>
      <c r="F53" s="209" t="s">
        <v>58</v>
      </c>
      <c r="G53" s="209" t="s">
        <v>500</v>
      </c>
      <c r="H53" s="211" t="s">
        <v>144</v>
      </c>
      <c r="I53" s="209" t="s">
        <v>61</v>
      </c>
      <c r="J53" s="138"/>
      <c r="K53" s="159"/>
      <c r="L53" s="138"/>
      <c r="M53" s="138"/>
      <c r="N53" s="138"/>
      <c r="O53" s="138"/>
      <c r="P53" s="158"/>
      <c r="Q53" s="138"/>
      <c r="R53" s="138"/>
      <c r="S53" s="159"/>
      <c r="T53" s="138"/>
      <c r="U53" s="138"/>
      <c r="V53" s="138"/>
      <c r="W53" s="138"/>
      <c r="X53" s="138"/>
      <c r="Y53" s="138"/>
      <c r="Z53" s="138"/>
      <c r="AA53" s="138"/>
      <c r="AB53" s="138"/>
      <c r="AC53" s="138"/>
      <c r="AD53" s="138"/>
      <c r="AE53" s="349">
        <v>2018</v>
      </c>
      <c r="AF53" s="333">
        <v>43101</v>
      </c>
      <c r="AG53" s="333">
        <v>43102</v>
      </c>
      <c r="AH53" s="138"/>
      <c r="AI53" s="209" t="s">
        <v>116</v>
      </c>
      <c r="AJ53" s="138"/>
      <c r="AK53" s="209" t="s">
        <v>501</v>
      </c>
      <c r="AL53" s="161"/>
      <c r="AM53" s="138"/>
      <c r="AN53" s="138"/>
      <c r="AO53" s="138"/>
      <c r="AP53" s="138"/>
      <c r="AQ53" s="317">
        <v>83195</v>
      </c>
      <c r="AR53" s="209" t="s">
        <v>481</v>
      </c>
      <c r="AS53" s="209" t="s">
        <v>65</v>
      </c>
      <c r="AT53" s="138"/>
      <c r="AU53" s="138"/>
      <c r="AV53" s="138"/>
      <c r="AW53" s="138"/>
      <c r="AX53" s="138"/>
      <c r="AY53" s="138"/>
      <c r="AZ53" s="138"/>
      <c r="BA53" s="138"/>
      <c r="BB53" s="138"/>
      <c r="BC53" s="138"/>
      <c r="BD53" s="138" t="s">
        <v>493</v>
      </c>
      <c r="BE53" s="138"/>
      <c r="BF53" s="138"/>
      <c r="BG53" s="138"/>
      <c r="BH53" s="138"/>
      <c r="BI53" s="138"/>
      <c r="BJ53" s="138"/>
      <c r="BK53" s="138"/>
      <c r="BL53" s="138"/>
      <c r="BM53" s="138"/>
      <c r="BN53" s="138"/>
    </row>
    <row r="54" spans="1:66" x14ac:dyDescent="0.2">
      <c r="A54" s="141"/>
      <c r="B54" s="296" t="str">
        <f>C54&amp;"_0"</f>
        <v>Z_DE_MercedesBenz_Sindelfingen_0</v>
      </c>
      <c r="C54" s="138" t="str">
        <f t="shared" si="0"/>
        <v>Z_DE_MercedesBenz_Sindelfingen</v>
      </c>
      <c r="D54" s="209" t="s">
        <v>472</v>
      </c>
      <c r="E54" s="209"/>
      <c r="F54" s="209" t="s">
        <v>58</v>
      </c>
      <c r="G54" s="209" t="s">
        <v>502</v>
      </c>
      <c r="H54" s="211" t="s">
        <v>144</v>
      </c>
      <c r="I54" s="209" t="s">
        <v>61</v>
      </c>
      <c r="J54" s="138"/>
      <c r="K54" s="159"/>
      <c r="L54" s="209" t="s">
        <v>503</v>
      </c>
      <c r="M54" s="209" t="s">
        <v>496</v>
      </c>
      <c r="N54" s="163">
        <v>44076</v>
      </c>
      <c r="O54" s="7" t="s">
        <v>65</v>
      </c>
      <c r="P54" s="158"/>
      <c r="Q54" s="138"/>
      <c r="R54" s="138"/>
      <c r="S54" s="159"/>
      <c r="T54" s="138"/>
      <c r="U54" s="138"/>
      <c r="V54" s="138"/>
      <c r="W54" s="138"/>
      <c r="X54" s="138"/>
      <c r="Y54" s="138"/>
      <c r="Z54" s="138"/>
      <c r="AA54" s="138"/>
      <c r="AB54" s="138"/>
      <c r="AC54" s="138"/>
      <c r="AD54" s="138"/>
      <c r="AE54" s="341">
        <v>2016</v>
      </c>
      <c r="AF54" s="325">
        <v>42370</v>
      </c>
      <c r="AG54" s="333">
        <v>42370</v>
      </c>
      <c r="AH54" s="138"/>
      <c r="AI54" s="209" t="s">
        <v>116</v>
      </c>
      <c r="AJ54" s="138"/>
      <c r="AK54" s="138" t="s">
        <v>504</v>
      </c>
      <c r="AL54" s="161"/>
      <c r="AM54" s="138"/>
      <c r="AN54" s="138"/>
      <c r="AO54" s="138"/>
      <c r="AP54" s="138"/>
      <c r="AQ54" s="317">
        <v>62577.5</v>
      </c>
      <c r="AR54" s="209" t="s">
        <v>481</v>
      </c>
      <c r="AS54" s="209" t="s">
        <v>65</v>
      </c>
      <c r="AT54" s="138"/>
      <c r="AU54" s="138"/>
      <c r="AV54" s="138"/>
      <c r="AW54" s="138"/>
      <c r="AX54" s="138" t="s">
        <v>505</v>
      </c>
      <c r="AY54" s="138"/>
      <c r="AZ54" s="138"/>
      <c r="BA54" s="138"/>
      <c r="BB54" s="138"/>
      <c r="BC54" s="138"/>
      <c r="BD54" s="138" t="s">
        <v>493</v>
      </c>
      <c r="BE54" s="138"/>
      <c r="BF54" s="138"/>
      <c r="BG54" s="138"/>
      <c r="BH54" s="138"/>
      <c r="BI54" s="138"/>
      <c r="BJ54" s="138"/>
      <c r="BK54" s="138"/>
      <c r="BL54" s="138"/>
      <c r="BM54" s="138"/>
      <c r="BN54" s="138"/>
    </row>
    <row r="55" spans="1:66" x14ac:dyDescent="0.2">
      <c r="A55" s="141"/>
      <c r="B55" s="296" t="str">
        <f>C55&amp;"_0"</f>
        <v>Z_ES_MercedesBenz_Vitoria_0</v>
      </c>
      <c r="C55" s="138" t="str">
        <f>"Z_ES_MercedesBenz_"&amp;G55</f>
        <v>Z_ES_MercedesBenz_Vitoria</v>
      </c>
      <c r="D55" s="209" t="s">
        <v>472</v>
      </c>
      <c r="E55" s="209"/>
      <c r="F55" s="209" t="s">
        <v>328</v>
      </c>
      <c r="G55" s="209" t="s">
        <v>506</v>
      </c>
      <c r="H55" s="211" t="s">
        <v>144</v>
      </c>
      <c r="I55" s="209" t="s">
        <v>61</v>
      </c>
      <c r="J55" s="138"/>
      <c r="K55" s="159"/>
      <c r="L55" s="209"/>
      <c r="M55" s="209"/>
      <c r="N55" s="163"/>
      <c r="O55" s="7"/>
      <c r="P55" s="158"/>
      <c r="Q55" s="138"/>
      <c r="R55" s="138"/>
      <c r="S55" s="159"/>
      <c r="T55" s="138"/>
      <c r="U55" s="138"/>
      <c r="V55" s="138"/>
      <c r="W55" s="138"/>
      <c r="X55" s="138"/>
      <c r="Y55" s="138"/>
      <c r="Z55" s="138"/>
      <c r="AA55" s="138"/>
      <c r="AB55" s="138"/>
      <c r="AC55" s="138"/>
      <c r="AD55" s="138"/>
      <c r="AE55" s="341">
        <v>2019</v>
      </c>
      <c r="AF55" s="325">
        <v>43617</v>
      </c>
      <c r="AG55" s="334"/>
      <c r="AH55" s="138"/>
      <c r="AI55" s="209" t="s">
        <v>116</v>
      </c>
      <c r="AJ55" s="138"/>
      <c r="AK55" s="138" t="s">
        <v>507</v>
      </c>
      <c r="AL55" s="161"/>
      <c r="AM55" s="138"/>
      <c r="AN55" s="138"/>
      <c r="AO55" s="138"/>
      <c r="AP55" s="138"/>
      <c r="AQ55" s="317">
        <v>10739</v>
      </c>
      <c r="AR55" s="138" t="s">
        <v>64</v>
      </c>
      <c r="AS55" s="209" t="s">
        <v>65</v>
      </c>
      <c r="AT55" s="138"/>
      <c r="AU55" s="138"/>
      <c r="AV55" s="138"/>
      <c r="AW55" s="138"/>
      <c r="AX55" s="138"/>
      <c r="AY55" s="138"/>
      <c r="AZ55" s="138"/>
      <c r="BA55" s="138"/>
      <c r="BB55" s="138"/>
      <c r="BC55" s="138"/>
      <c r="BD55" s="138"/>
      <c r="BE55" s="138"/>
      <c r="BF55" s="138"/>
      <c r="BG55" s="138"/>
      <c r="BH55" s="138"/>
      <c r="BI55" s="138"/>
      <c r="BJ55" s="138"/>
      <c r="BK55" s="138"/>
      <c r="BL55" s="138"/>
      <c r="BM55" s="138"/>
      <c r="BN55" s="138"/>
    </row>
    <row r="56" spans="1:66" ht="17" thickBot="1" x14ac:dyDescent="0.25">
      <c r="A56" s="142" t="s">
        <v>508</v>
      </c>
      <c r="B56" s="297" t="str">
        <f>C56&amp;"_1"</f>
        <v>Z_ES_MercedesBenz_Vitoria_1</v>
      </c>
      <c r="C56" s="138" t="str">
        <f>"Z_ES_MercedesBenz_"&amp;G56</f>
        <v>Z_ES_MercedesBenz_Vitoria</v>
      </c>
      <c r="D56" s="220" t="s">
        <v>472</v>
      </c>
      <c r="E56" s="220"/>
      <c r="F56" s="220" t="s">
        <v>328</v>
      </c>
      <c r="G56" s="220" t="s">
        <v>506</v>
      </c>
      <c r="H56" s="222" t="s">
        <v>71</v>
      </c>
      <c r="I56" s="220" t="s">
        <v>124</v>
      </c>
      <c r="J56" s="221">
        <v>44764</v>
      </c>
      <c r="K56" s="106" t="s">
        <v>65</v>
      </c>
      <c r="L56" s="220" t="s">
        <v>509</v>
      </c>
      <c r="M56" s="220" t="s">
        <v>73</v>
      </c>
      <c r="N56" s="221">
        <v>44764</v>
      </c>
      <c r="O56" s="51" t="s">
        <v>65</v>
      </c>
      <c r="P56" s="222"/>
      <c r="Q56" s="220"/>
      <c r="R56" s="220"/>
      <c r="S56" s="223"/>
      <c r="T56" s="220"/>
      <c r="U56" s="225"/>
      <c r="V56" s="225"/>
      <c r="W56" s="220"/>
      <c r="X56" s="220"/>
      <c r="Y56" s="220"/>
      <c r="Z56" s="95">
        <v>45078</v>
      </c>
      <c r="AA56" s="220"/>
      <c r="AB56" s="220" t="s">
        <v>74</v>
      </c>
      <c r="AC56" s="221">
        <v>45381</v>
      </c>
      <c r="AD56" s="221"/>
      <c r="AE56" s="345"/>
      <c r="AF56" s="328">
        <v>46539</v>
      </c>
      <c r="AG56" s="336"/>
      <c r="AH56" s="220"/>
      <c r="AI56" s="220" t="s">
        <v>116</v>
      </c>
      <c r="AJ56" s="220"/>
      <c r="AK56" s="220" t="s">
        <v>510</v>
      </c>
      <c r="AL56" s="246">
        <v>300000</v>
      </c>
      <c r="AM56" s="220" t="s">
        <v>64</v>
      </c>
      <c r="AN56" s="51" t="s">
        <v>65</v>
      </c>
      <c r="AO56" s="220"/>
      <c r="AP56" s="220"/>
      <c r="AQ56" s="314"/>
      <c r="AR56" s="220"/>
      <c r="AS56" s="220"/>
      <c r="AT56" s="220"/>
      <c r="AU56" s="220"/>
      <c r="AV56" s="220"/>
      <c r="AW56" s="220"/>
      <c r="AX56" s="220" t="s">
        <v>511</v>
      </c>
      <c r="AY56" s="220"/>
      <c r="AZ56" s="220"/>
      <c r="BA56" s="221"/>
      <c r="BB56" s="220"/>
      <c r="BC56" s="220"/>
      <c r="BD56" s="143" t="s">
        <v>493</v>
      </c>
      <c r="BE56" s="51" t="s">
        <v>512</v>
      </c>
      <c r="BF56" s="51" t="s">
        <v>513</v>
      </c>
      <c r="BG56" s="220" t="s">
        <v>514</v>
      </c>
      <c r="BH56" s="220"/>
      <c r="BI56" s="220"/>
      <c r="BJ56" s="220"/>
      <c r="BK56" s="220"/>
      <c r="BL56" s="220"/>
      <c r="BM56" s="220"/>
      <c r="BN56" s="143"/>
    </row>
    <row r="57" spans="1:66" x14ac:dyDescent="0.2">
      <c r="A57" s="144"/>
      <c r="B57" s="296" t="str">
        <f>C57&amp;"_0"</f>
        <v>Z_PL_MercedesBenz_Jawor_0</v>
      </c>
      <c r="C57" s="138" t="str">
        <f>"Z_PL_MercedesBenz_"&amp;G57</f>
        <v>Z_PL_MercedesBenz_Jawor</v>
      </c>
      <c r="D57" s="199" t="s">
        <v>472</v>
      </c>
      <c r="E57" s="140"/>
      <c r="F57" s="199" t="s">
        <v>367</v>
      </c>
      <c r="G57" s="199" t="s">
        <v>515</v>
      </c>
      <c r="H57" s="201" t="s">
        <v>144</v>
      </c>
      <c r="I57" s="199" t="s">
        <v>150</v>
      </c>
      <c r="J57" s="148">
        <v>44907</v>
      </c>
      <c r="K57" s="107" t="s">
        <v>65</v>
      </c>
      <c r="L57" s="199" t="s">
        <v>516</v>
      </c>
      <c r="M57" s="199" t="s">
        <v>73</v>
      </c>
      <c r="N57" s="140"/>
      <c r="O57" s="50" t="s">
        <v>65</v>
      </c>
      <c r="P57" s="145"/>
      <c r="Q57" s="140"/>
      <c r="R57" s="140"/>
      <c r="S57" s="168"/>
      <c r="T57" s="140"/>
      <c r="U57" s="140"/>
      <c r="V57" s="140"/>
      <c r="W57" s="140"/>
      <c r="X57" s="140"/>
      <c r="Y57" s="140"/>
      <c r="Z57" s="140"/>
      <c r="AA57" s="140"/>
      <c r="AB57" s="140"/>
      <c r="AC57" s="140"/>
      <c r="AD57" s="140"/>
      <c r="AE57" s="346"/>
      <c r="AF57" s="332"/>
      <c r="AG57" s="332"/>
      <c r="AH57" s="140"/>
      <c r="AI57" s="199" t="s">
        <v>116</v>
      </c>
      <c r="AJ57" s="140"/>
      <c r="AK57" s="199" t="s">
        <v>517</v>
      </c>
      <c r="AL57" s="149"/>
      <c r="AM57" s="140"/>
      <c r="AN57" s="140"/>
      <c r="AO57" s="140"/>
      <c r="AP57" s="140"/>
      <c r="AQ57" s="315"/>
      <c r="AR57" s="140"/>
      <c r="AS57" s="140"/>
      <c r="AT57" s="140"/>
      <c r="AU57" s="140"/>
      <c r="AV57" s="140"/>
      <c r="AW57" s="140"/>
      <c r="AX57" s="140"/>
      <c r="AY57" s="140"/>
      <c r="AZ57" s="140"/>
      <c r="BA57" s="140"/>
      <c r="BB57" s="140"/>
      <c r="BC57" s="140"/>
      <c r="BD57" s="140" t="s">
        <v>493</v>
      </c>
      <c r="BE57" s="140" t="s">
        <v>518</v>
      </c>
      <c r="BF57" s="199" t="s">
        <v>519</v>
      </c>
      <c r="BG57" s="140"/>
      <c r="BH57" s="140"/>
      <c r="BI57" s="140"/>
      <c r="BJ57" s="140"/>
      <c r="BK57" s="140"/>
      <c r="BL57" s="140"/>
      <c r="BM57" s="140"/>
      <c r="BN57" s="140"/>
    </row>
    <row r="58" spans="1:66" x14ac:dyDescent="0.2">
      <c r="A58" s="141"/>
      <c r="B58" s="296" t="str">
        <f>C58&amp;"_0"</f>
        <v>Z_HU_MercedesBenz_Kecskemet_0</v>
      </c>
      <c r="C58" s="138" t="str">
        <f>"Z_HU_MercedesBenz_"&amp;G58</f>
        <v>Z_HU_MercedesBenz_Kecskemet</v>
      </c>
      <c r="D58" s="209" t="s">
        <v>472</v>
      </c>
      <c r="E58" s="209"/>
      <c r="F58" s="209" t="s">
        <v>163</v>
      </c>
      <c r="G58" s="209" t="s">
        <v>520</v>
      </c>
      <c r="H58" s="211" t="s">
        <v>144</v>
      </c>
      <c r="I58" s="209" t="s">
        <v>61</v>
      </c>
      <c r="J58" s="210">
        <v>44179</v>
      </c>
      <c r="K58" s="105" t="s">
        <v>65</v>
      </c>
      <c r="L58" s="209" t="s">
        <v>136</v>
      </c>
      <c r="M58" s="209" t="s">
        <v>73</v>
      </c>
      <c r="N58" s="209"/>
      <c r="O58" s="7" t="s">
        <v>65</v>
      </c>
      <c r="P58" s="211"/>
      <c r="Q58" s="209"/>
      <c r="R58" s="209"/>
      <c r="S58" s="233"/>
      <c r="T58" s="209"/>
      <c r="U58" s="213"/>
      <c r="V58" s="213"/>
      <c r="W58" s="209"/>
      <c r="X58" s="209"/>
      <c r="Y58" s="210"/>
      <c r="Z58" s="23"/>
      <c r="AA58" s="209"/>
      <c r="AB58" s="209"/>
      <c r="AC58" s="210"/>
      <c r="AD58" s="210"/>
      <c r="AE58" s="341" t="s">
        <v>521</v>
      </c>
      <c r="AF58" s="325">
        <v>44530</v>
      </c>
      <c r="AG58" s="324"/>
      <c r="AH58" s="209"/>
      <c r="AI58" s="209" t="s">
        <v>116</v>
      </c>
      <c r="AJ58" s="209"/>
      <c r="AK58" s="209" t="s">
        <v>522</v>
      </c>
      <c r="AL58" s="207"/>
      <c r="AM58" s="209"/>
      <c r="AN58" s="209"/>
      <c r="AO58" s="209"/>
      <c r="AP58" s="209"/>
      <c r="AQ58" s="317">
        <v>50444</v>
      </c>
      <c r="AR58" s="138" t="s">
        <v>64</v>
      </c>
      <c r="AS58" s="209" t="s">
        <v>65</v>
      </c>
      <c r="AT58" s="209"/>
      <c r="AU58" s="209"/>
      <c r="AV58" s="209"/>
      <c r="AW58" s="209"/>
      <c r="AX58" s="209" t="s">
        <v>523</v>
      </c>
      <c r="AY58" s="209"/>
      <c r="AZ58" s="209"/>
      <c r="BA58" s="210"/>
      <c r="BB58" s="209"/>
      <c r="BC58" s="209"/>
      <c r="BD58" s="138" t="s">
        <v>493</v>
      </c>
      <c r="BE58" s="7" t="s">
        <v>524</v>
      </c>
      <c r="BF58" s="7" t="s">
        <v>525</v>
      </c>
      <c r="BG58" s="138" t="s">
        <v>526</v>
      </c>
      <c r="BH58" s="209"/>
      <c r="BI58" s="209"/>
      <c r="BJ58" s="209"/>
      <c r="BK58" s="209"/>
      <c r="BL58" s="209"/>
      <c r="BM58" s="209"/>
      <c r="BN58" s="138"/>
    </row>
    <row r="59" spans="1:66" ht="17" thickBot="1" x14ac:dyDescent="0.25">
      <c r="A59" s="142" t="s">
        <v>527</v>
      </c>
      <c r="B59" s="297" t="str">
        <f>C59&amp;"_1"</f>
        <v>Z_HU_MercedesBenz_Kecskemet_1</v>
      </c>
      <c r="C59" s="138" t="str">
        <f>"Z_HU_MercedesBenz_"&amp;G59</f>
        <v>Z_HU_MercedesBenz_Kecskemet</v>
      </c>
      <c r="D59" s="220" t="s">
        <v>472</v>
      </c>
      <c r="E59" s="220"/>
      <c r="F59" s="220" t="s">
        <v>163</v>
      </c>
      <c r="G59" s="220" t="s">
        <v>520</v>
      </c>
      <c r="H59" s="222" t="s">
        <v>71</v>
      </c>
      <c r="I59" s="220" t="s">
        <v>124</v>
      </c>
      <c r="J59" s="221">
        <v>44764</v>
      </c>
      <c r="K59" s="106" t="s">
        <v>65</v>
      </c>
      <c r="L59" s="220" t="s">
        <v>165</v>
      </c>
      <c r="M59" s="220" t="s">
        <v>73</v>
      </c>
      <c r="N59" s="220"/>
      <c r="O59" s="51" t="s">
        <v>65</v>
      </c>
      <c r="P59" s="222"/>
      <c r="Q59" s="220"/>
      <c r="R59" s="220"/>
      <c r="S59" s="223"/>
      <c r="T59" s="220"/>
      <c r="U59" s="225"/>
      <c r="V59" s="225"/>
      <c r="W59" s="220"/>
      <c r="X59" s="220"/>
      <c r="Y59" s="221">
        <v>45597</v>
      </c>
      <c r="Z59" s="95">
        <v>45296</v>
      </c>
      <c r="AA59" s="220"/>
      <c r="AB59" s="220" t="s">
        <v>74</v>
      </c>
      <c r="AC59" s="221"/>
      <c r="AD59" s="221"/>
      <c r="AE59" s="345" t="s">
        <v>528</v>
      </c>
      <c r="AF59" s="328">
        <v>46023</v>
      </c>
      <c r="AG59" s="336"/>
      <c r="AH59" s="220"/>
      <c r="AI59" s="220" t="s">
        <v>116</v>
      </c>
      <c r="AJ59" s="220"/>
      <c r="AK59" s="143" t="s">
        <v>529</v>
      </c>
      <c r="AL59" s="227"/>
      <c r="AM59" s="220"/>
      <c r="AN59" s="220"/>
      <c r="AO59" s="220"/>
      <c r="AP59" s="220"/>
      <c r="AQ59" s="314"/>
      <c r="AR59" s="220"/>
      <c r="AS59" s="220"/>
      <c r="AT59" s="220"/>
      <c r="AU59" s="220"/>
      <c r="AV59" s="220"/>
      <c r="AW59" s="220"/>
      <c r="AX59" s="220"/>
      <c r="AY59" s="220"/>
      <c r="AZ59" s="220"/>
      <c r="BA59" s="221"/>
      <c r="BB59" s="220"/>
      <c r="BC59" s="220"/>
      <c r="BD59" s="143" t="s">
        <v>493</v>
      </c>
      <c r="BE59" s="51" t="s">
        <v>524</v>
      </c>
      <c r="BF59" s="51" t="s">
        <v>525</v>
      </c>
      <c r="BG59" s="143" t="s">
        <v>526</v>
      </c>
      <c r="BH59" s="220"/>
      <c r="BI59" s="220"/>
      <c r="BJ59" s="220"/>
      <c r="BK59" s="220"/>
      <c r="BL59" s="220"/>
      <c r="BM59" s="220"/>
      <c r="BN59" s="143"/>
    </row>
    <row r="60" spans="1:66" x14ac:dyDescent="0.2">
      <c r="A60" s="165" t="s">
        <v>530</v>
      </c>
      <c r="B60" s="209" t="s">
        <v>1082</v>
      </c>
      <c r="C60" s="209" t="s">
        <v>1078</v>
      </c>
      <c r="D60" s="209" t="s">
        <v>533</v>
      </c>
      <c r="E60" s="209"/>
      <c r="F60" s="209" t="s">
        <v>142</v>
      </c>
      <c r="G60" s="209" t="s">
        <v>534</v>
      </c>
      <c r="H60" s="211" t="s">
        <v>60</v>
      </c>
      <c r="I60" s="209" t="s">
        <v>61</v>
      </c>
      <c r="J60" s="209"/>
      <c r="K60" s="233"/>
      <c r="L60" s="209"/>
      <c r="M60" s="209"/>
      <c r="N60" s="209"/>
      <c r="O60" s="209"/>
      <c r="P60" s="211"/>
      <c r="Q60" s="209"/>
      <c r="R60" s="209"/>
      <c r="S60" s="233"/>
      <c r="T60" s="209"/>
      <c r="U60" s="213"/>
      <c r="V60" s="213"/>
      <c r="W60" s="209"/>
      <c r="X60" s="209"/>
      <c r="Y60" s="209"/>
      <c r="Z60" s="209"/>
      <c r="AA60" s="209"/>
      <c r="AB60" s="209"/>
      <c r="AC60" s="209"/>
      <c r="AD60" s="209"/>
      <c r="AE60" s="341">
        <v>2013</v>
      </c>
      <c r="AF60" s="325">
        <v>41275</v>
      </c>
      <c r="AG60" s="324"/>
      <c r="AH60" s="209"/>
      <c r="AI60" s="209" t="s">
        <v>116</v>
      </c>
      <c r="AJ60" s="209"/>
      <c r="AK60" s="209" t="s">
        <v>535</v>
      </c>
      <c r="AL60" s="207"/>
      <c r="AM60" s="209"/>
      <c r="AN60" s="209"/>
      <c r="AO60" s="209"/>
      <c r="AP60" s="209"/>
      <c r="AQ60" s="311">
        <v>40710</v>
      </c>
      <c r="AR60" s="138" t="s">
        <v>64</v>
      </c>
      <c r="AS60" s="209" t="s">
        <v>65</v>
      </c>
      <c r="AT60" s="209"/>
      <c r="AU60" s="209"/>
      <c r="AV60" s="209"/>
      <c r="AW60" s="209"/>
      <c r="AX60" s="209" t="s">
        <v>536</v>
      </c>
      <c r="AY60" s="209"/>
      <c r="AZ60" s="209" t="s">
        <v>68</v>
      </c>
      <c r="BA60" s="210">
        <v>45713</v>
      </c>
      <c r="BB60" s="209" t="s">
        <v>68</v>
      </c>
      <c r="BC60" s="209"/>
      <c r="BD60" s="7" t="s">
        <v>537</v>
      </c>
      <c r="BE60" s="209" t="s">
        <v>538</v>
      </c>
      <c r="BF60" s="209" t="s">
        <v>538</v>
      </c>
      <c r="BG60" s="209"/>
      <c r="BH60" s="209"/>
      <c r="BI60" s="209"/>
      <c r="BJ60" s="209"/>
      <c r="BK60" s="209"/>
      <c r="BL60" s="209"/>
      <c r="BM60" s="209"/>
      <c r="BN60" s="138"/>
    </row>
    <row r="61" spans="1:66" ht="17" thickBot="1" x14ac:dyDescent="0.25">
      <c r="A61" s="166"/>
      <c r="B61" s="209" t="s">
        <v>1083</v>
      </c>
      <c r="C61" s="209" t="s">
        <v>1078</v>
      </c>
      <c r="D61" s="209" t="s">
        <v>533</v>
      </c>
      <c r="E61" s="209"/>
      <c r="F61" s="209" t="s">
        <v>142</v>
      </c>
      <c r="G61" s="209" t="s">
        <v>534</v>
      </c>
      <c r="H61" s="211" t="s">
        <v>71</v>
      </c>
      <c r="I61" s="209" t="s">
        <v>124</v>
      </c>
      <c r="J61" s="210">
        <v>44907</v>
      </c>
      <c r="K61" s="105" t="s">
        <v>65</v>
      </c>
      <c r="L61" s="209" t="s">
        <v>540</v>
      </c>
      <c r="M61" s="209" t="s">
        <v>151</v>
      </c>
      <c r="N61" s="210">
        <v>44907</v>
      </c>
      <c r="O61" s="7" t="s">
        <v>65</v>
      </c>
      <c r="P61" s="211" t="s">
        <v>541</v>
      </c>
      <c r="Q61" s="209" t="s">
        <v>152</v>
      </c>
      <c r="R61" s="210">
        <v>45254</v>
      </c>
      <c r="S61" s="105" t="s">
        <v>65</v>
      </c>
      <c r="T61" s="209"/>
      <c r="U61" s="213"/>
      <c r="V61" s="213"/>
      <c r="W61" s="209"/>
      <c r="X61" s="209"/>
      <c r="Y61" s="209"/>
      <c r="Z61" s="209"/>
      <c r="AA61" s="209"/>
      <c r="AB61" s="209" t="s">
        <v>287</v>
      </c>
      <c r="AC61" s="210">
        <v>45747</v>
      </c>
      <c r="AD61" s="210">
        <v>45747</v>
      </c>
      <c r="AE61" s="341"/>
      <c r="AF61" s="324"/>
      <c r="AG61" s="324"/>
      <c r="AH61" s="209"/>
      <c r="AI61" s="209" t="s">
        <v>116</v>
      </c>
      <c r="AJ61" s="209"/>
      <c r="AK61" s="209" t="s">
        <v>542</v>
      </c>
      <c r="AL61" s="207">
        <v>100000</v>
      </c>
      <c r="AM61" s="209" t="s">
        <v>64</v>
      </c>
      <c r="AN61" s="7" t="s">
        <v>65</v>
      </c>
      <c r="AO61" s="209"/>
      <c r="AP61" s="209"/>
      <c r="AQ61" s="311">
        <v>100000</v>
      </c>
      <c r="AR61" s="209" t="s">
        <v>64</v>
      </c>
      <c r="AS61" s="7" t="s">
        <v>65</v>
      </c>
      <c r="AT61" s="209"/>
      <c r="AU61" s="209"/>
      <c r="AV61" s="209"/>
      <c r="AW61" s="209"/>
      <c r="AX61" s="209" t="s">
        <v>543</v>
      </c>
      <c r="AY61" s="209" t="s">
        <v>428</v>
      </c>
      <c r="AZ61" s="209" t="s">
        <v>67</v>
      </c>
      <c r="BA61" s="210">
        <v>45713</v>
      </c>
      <c r="BB61" s="209" t="s">
        <v>67</v>
      </c>
      <c r="BC61" s="209"/>
      <c r="BD61" s="7" t="s">
        <v>544</v>
      </c>
      <c r="BE61" s="7" t="s">
        <v>545</v>
      </c>
      <c r="BF61" s="7" t="s">
        <v>546</v>
      </c>
      <c r="BG61" s="7" t="s">
        <v>547</v>
      </c>
      <c r="BH61" s="7" t="s">
        <v>548</v>
      </c>
      <c r="BI61" s="7" t="s">
        <v>544</v>
      </c>
      <c r="BJ61" s="7" t="s">
        <v>549</v>
      </c>
      <c r="BK61" s="7" t="s">
        <v>538</v>
      </c>
      <c r="BL61" s="7" t="s">
        <v>550</v>
      </c>
      <c r="BM61" s="7" t="s">
        <v>551</v>
      </c>
      <c r="BN61" s="138" t="s">
        <v>538</v>
      </c>
    </row>
    <row r="62" spans="1:66" x14ac:dyDescent="0.2">
      <c r="A62" s="144"/>
      <c r="B62" s="199" t="s">
        <v>552</v>
      </c>
      <c r="C62" s="199" t="s">
        <v>553</v>
      </c>
      <c r="D62" s="199" t="s">
        <v>554</v>
      </c>
      <c r="E62" s="199"/>
      <c r="F62" s="199" t="s">
        <v>555</v>
      </c>
      <c r="G62" s="199" t="s">
        <v>556</v>
      </c>
      <c r="H62" s="201" t="s">
        <v>144</v>
      </c>
      <c r="I62" s="199" t="s">
        <v>61</v>
      </c>
      <c r="J62" s="208">
        <v>43727</v>
      </c>
      <c r="K62" s="107" t="s">
        <v>65</v>
      </c>
      <c r="L62" s="199"/>
      <c r="M62" s="199"/>
      <c r="N62" s="199"/>
      <c r="O62" s="199"/>
      <c r="P62" s="201"/>
      <c r="Q62" s="199"/>
      <c r="R62" s="199"/>
      <c r="S62" s="203"/>
      <c r="T62" s="199"/>
      <c r="U62" s="205"/>
      <c r="V62" s="205"/>
      <c r="W62" s="199"/>
      <c r="X62" s="199"/>
      <c r="Y62" s="199"/>
      <c r="Z62" s="199"/>
      <c r="AA62" s="199"/>
      <c r="AB62" s="199" t="s">
        <v>74</v>
      </c>
      <c r="AC62" s="208">
        <v>43885</v>
      </c>
      <c r="AD62" s="208">
        <v>43885</v>
      </c>
      <c r="AE62" s="348"/>
      <c r="AF62" s="323"/>
      <c r="AG62" s="323"/>
      <c r="AH62" s="199"/>
      <c r="AI62" s="199" t="s">
        <v>75</v>
      </c>
      <c r="AJ62" s="199"/>
      <c r="AK62" s="199" t="s">
        <v>557</v>
      </c>
      <c r="AL62" s="230"/>
      <c r="AM62" s="199"/>
      <c r="AN62" s="199"/>
      <c r="AO62" s="199"/>
      <c r="AP62" s="199"/>
      <c r="AQ62" s="319">
        <v>26699</v>
      </c>
      <c r="AR62" s="199" t="s">
        <v>64</v>
      </c>
      <c r="AS62" s="199" t="s">
        <v>65</v>
      </c>
      <c r="AT62" s="199"/>
      <c r="AU62" s="199"/>
      <c r="AV62" s="199"/>
      <c r="AW62" s="199"/>
      <c r="AX62" s="199" t="s">
        <v>558</v>
      </c>
      <c r="AY62" s="199" t="s">
        <v>559</v>
      </c>
      <c r="AZ62" s="199" t="s">
        <v>67</v>
      </c>
      <c r="BA62" s="208">
        <v>45713</v>
      </c>
      <c r="BB62" s="199" t="s">
        <v>68</v>
      </c>
      <c r="BC62" s="199"/>
      <c r="BD62" s="50" t="s">
        <v>560</v>
      </c>
      <c r="BE62" s="50" t="s">
        <v>561</v>
      </c>
      <c r="BF62" s="50" t="s">
        <v>562</v>
      </c>
      <c r="BG62" s="199"/>
      <c r="BH62" s="199"/>
      <c r="BI62" s="199"/>
      <c r="BJ62" s="199"/>
      <c r="BK62" s="199"/>
      <c r="BL62" s="199"/>
      <c r="BM62" s="199"/>
      <c r="BN62" s="140"/>
    </row>
    <row r="63" spans="1:66" ht="17" thickBot="1" x14ac:dyDescent="0.25">
      <c r="A63" s="150"/>
      <c r="B63" s="220" t="s">
        <v>563</v>
      </c>
      <c r="C63" s="220" t="s">
        <v>553</v>
      </c>
      <c r="D63" s="220" t="s">
        <v>554</v>
      </c>
      <c r="E63" s="220"/>
      <c r="F63" s="220" t="s">
        <v>555</v>
      </c>
      <c r="G63" s="220" t="s">
        <v>556</v>
      </c>
      <c r="H63" s="222" t="s">
        <v>71</v>
      </c>
      <c r="I63" s="220" t="s">
        <v>150</v>
      </c>
      <c r="J63" s="221">
        <v>45244</v>
      </c>
      <c r="K63" s="106" t="s">
        <v>65</v>
      </c>
      <c r="L63" s="220"/>
      <c r="M63" s="220"/>
      <c r="N63" s="220"/>
      <c r="O63" s="220"/>
      <c r="P63" s="222"/>
      <c r="Q63" s="220"/>
      <c r="R63" s="220"/>
      <c r="S63" s="223"/>
      <c r="T63" s="220"/>
      <c r="U63" s="225"/>
      <c r="V63" s="225"/>
      <c r="W63" s="220"/>
      <c r="X63" s="220"/>
      <c r="Y63" s="220"/>
      <c r="Z63" s="220"/>
      <c r="AA63" s="220"/>
      <c r="AB63" s="220" t="s">
        <v>91</v>
      </c>
      <c r="AC63" s="221">
        <v>46203</v>
      </c>
      <c r="AD63" s="221">
        <v>46203</v>
      </c>
      <c r="AE63" s="345">
        <v>2026</v>
      </c>
      <c r="AF63" s="328">
        <v>46203</v>
      </c>
      <c r="AG63" s="328">
        <v>46203</v>
      </c>
      <c r="AH63" s="220"/>
      <c r="AI63" s="220" t="s">
        <v>116</v>
      </c>
      <c r="AJ63" s="220"/>
      <c r="AK63" s="220" t="s">
        <v>564</v>
      </c>
      <c r="AL63" s="227">
        <v>150000</v>
      </c>
      <c r="AM63" s="220" t="s">
        <v>64</v>
      </c>
      <c r="AN63" s="51" t="s">
        <v>65</v>
      </c>
      <c r="AO63" s="220"/>
      <c r="AP63" s="220"/>
      <c r="AQ63" s="314"/>
      <c r="AR63" s="220"/>
      <c r="AS63" s="220"/>
      <c r="AT63" s="220"/>
      <c r="AU63" s="220"/>
      <c r="AV63" s="220"/>
      <c r="AW63" s="220"/>
      <c r="AX63" s="220" t="s">
        <v>565</v>
      </c>
      <c r="AY63" s="220" t="s">
        <v>559</v>
      </c>
      <c r="AZ63" s="220" t="s">
        <v>67</v>
      </c>
      <c r="BA63" s="221">
        <v>45713</v>
      </c>
      <c r="BB63" s="220" t="s">
        <v>67</v>
      </c>
      <c r="BC63" s="220"/>
      <c r="BD63" s="51" t="s">
        <v>566</v>
      </c>
      <c r="BE63" s="51" t="s">
        <v>567</v>
      </c>
      <c r="BF63" s="51" t="s">
        <v>568</v>
      </c>
      <c r="BG63" s="51" t="s">
        <v>569</v>
      </c>
      <c r="BH63" s="220" t="s">
        <v>570</v>
      </c>
      <c r="BI63" s="220" t="s">
        <v>566</v>
      </c>
      <c r="BJ63" s="220" t="s">
        <v>571</v>
      </c>
      <c r="BK63" s="220"/>
      <c r="BL63" s="220"/>
      <c r="BM63" s="220"/>
      <c r="BN63" s="143"/>
    </row>
    <row r="64" spans="1:66" x14ac:dyDescent="0.2">
      <c r="A64" s="138"/>
      <c r="B64" s="209" t="s">
        <v>572</v>
      </c>
      <c r="C64" s="209" t="s">
        <v>573</v>
      </c>
      <c r="D64" s="209" t="s">
        <v>574</v>
      </c>
      <c r="E64" s="209"/>
      <c r="F64" s="209" t="s">
        <v>439</v>
      </c>
      <c r="G64" s="209" t="s">
        <v>575</v>
      </c>
      <c r="H64" s="211" t="s">
        <v>144</v>
      </c>
      <c r="I64" s="209" t="s">
        <v>61</v>
      </c>
      <c r="J64" s="210">
        <v>44298</v>
      </c>
      <c r="K64" s="105" t="s">
        <v>65</v>
      </c>
      <c r="L64" s="209" t="s">
        <v>115</v>
      </c>
      <c r="M64" s="209" t="s">
        <v>73</v>
      </c>
      <c r="N64" s="210">
        <v>44298</v>
      </c>
      <c r="O64" s="7" t="s">
        <v>65</v>
      </c>
      <c r="P64" s="231" t="s">
        <v>576</v>
      </c>
      <c r="Q64" s="209" t="s">
        <v>167</v>
      </c>
      <c r="R64" s="210">
        <v>45583</v>
      </c>
      <c r="S64" s="105" t="s">
        <v>65</v>
      </c>
      <c r="T64" s="209"/>
      <c r="U64" s="213" t="s">
        <v>68</v>
      </c>
      <c r="V64" s="213">
        <v>0.25</v>
      </c>
      <c r="W64" s="209" t="s">
        <v>577</v>
      </c>
      <c r="X64" s="209" t="s">
        <v>91</v>
      </c>
      <c r="Y64" s="210">
        <v>44377</v>
      </c>
      <c r="Z64" s="210">
        <v>44377</v>
      </c>
      <c r="AA64" s="209"/>
      <c r="AB64" s="209" t="s">
        <v>74</v>
      </c>
      <c r="AC64" s="210">
        <v>45583</v>
      </c>
      <c r="AD64" s="210">
        <v>45583</v>
      </c>
      <c r="AE64" s="341">
        <v>2023</v>
      </c>
      <c r="AF64" s="325">
        <v>45583</v>
      </c>
      <c r="AG64" s="325">
        <v>45583</v>
      </c>
      <c r="AH64" s="209"/>
      <c r="AI64" s="209" t="s">
        <v>116</v>
      </c>
      <c r="AJ64" s="209"/>
      <c r="AK64" s="209" t="s">
        <v>578</v>
      </c>
      <c r="AL64" s="207"/>
      <c r="AM64" s="209"/>
      <c r="AN64" s="209"/>
      <c r="AO64" s="209"/>
      <c r="AP64" s="209"/>
      <c r="AQ64" s="311"/>
      <c r="AR64" s="209"/>
      <c r="AS64" s="209"/>
      <c r="AT64" s="209"/>
      <c r="AU64" s="209"/>
      <c r="AV64" s="209">
        <v>400</v>
      </c>
      <c r="AW64" s="209"/>
      <c r="AX64" s="209" t="s">
        <v>579</v>
      </c>
      <c r="AY64" s="209" t="s">
        <v>428</v>
      </c>
      <c r="AZ64" s="209" t="s">
        <v>67</v>
      </c>
      <c r="BA64" s="210">
        <v>45713</v>
      </c>
      <c r="BB64" s="209" t="s">
        <v>68</v>
      </c>
      <c r="BC64" s="7" t="s">
        <v>580</v>
      </c>
      <c r="BD64" s="7" t="s">
        <v>581</v>
      </c>
      <c r="BE64" s="7" t="s">
        <v>582</v>
      </c>
      <c r="BF64" s="7" t="s">
        <v>583</v>
      </c>
      <c r="BG64" s="7" t="s">
        <v>584</v>
      </c>
      <c r="BH64" s="209"/>
      <c r="BI64" s="209"/>
      <c r="BJ64" s="209"/>
      <c r="BK64" s="209"/>
      <c r="BL64" s="209"/>
      <c r="BM64" s="209"/>
      <c r="BN64" s="138"/>
    </row>
    <row r="65" spans="1:66" ht="17" thickBot="1" x14ac:dyDescent="0.25">
      <c r="A65" s="138"/>
      <c r="B65" s="209" t="s">
        <v>585</v>
      </c>
      <c r="C65" s="209" t="s">
        <v>573</v>
      </c>
      <c r="D65" s="209" t="s">
        <v>574</v>
      </c>
      <c r="E65" s="209"/>
      <c r="F65" s="209" t="s">
        <v>439</v>
      </c>
      <c r="G65" s="209" t="s">
        <v>575</v>
      </c>
      <c r="H65" s="211" t="s">
        <v>71</v>
      </c>
      <c r="I65" s="209" t="s">
        <v>150</v>
      </c>
      <c r="J65" s="210">
        <v>44298</v>
      </c>
      <c r="K65" s="105" t="s">
        <v>65</v>
      </c>
      <c r="L65" s="209" t="s">
        <v>586</v>
      </c>
      <c r="M65" s="209" t="s">
        <v>73</v>
      </c>
      <c r="N65" s="210">
        <v>45583</v>
      </c>
      <c r="O65" s="7" t="s">
        <v>65</v>
      </c>
      <c r="P65" s="231" t="s">
        <v>586</v>
      </c>
      <c r="Q65" s="209" t="s">
        <v>167</v>
      </c>
      <c r="R65" s="210">
        <v>45583</v>
      </c>
      <c r="S65" s="105" t="s">
        <v>65</v>
      </c>
      <c r="T65" s="209"/>
      <c r="U65" s="213" t="s">
        <v>68</v>
      </c>
      <c r="V65" s="213">
        <v>0.25</v>
      </c>
      <c r="W65" s="209"/>
      <c r="X65" s="209"/>
      <c r="Y65" s="209"/>
      <c r="Z65" s="209"/>
      <c r="AA65" s="209"/>
      <c r="AB65" s="209"/>
      <c r="AC65" s="209"/>
      <c r="AD65" s="209"/>
      <c r="AE65" s="341"/>
      <c r="AF65" s="324"/>
      <c r="AG65" s="324"/>
      <c r="AH65" s="209"/>
      <c r="AI65" s="209" t="s">
        <v>116</v>
      </c>
      <c r="AJ65" s="209"/>
      <c r="AK65" s="209" t="s">
        <v>578</v>
      </c>
      <c r="AL65" s="207"/>
      <c r="AM65" s="209"/>
      <c r="AN65" s="209"/>
      <c r="AO65" s="209"/>
      <c r="AP65" s="209"/>
      <c r="AQ65" s="311"/>
      <c r="AR65" s="209"/>
      <c r="AS65" s="209"/>
      <c r="AT65" s="209"/>
      <c r="AU65" s="209"/>
      <c r="AV65" s="209">
        <v>2100</v>
      </c>
      <c r="AW65" s="209"/>
      <c r="AX65" s="209" t="s">
        <v>587</v>
      </c>
      <c r="AY65" s="209" t="s">
        <v>428</v>
      </c>
      <c r="AZ65" s="209" t="s">
        <v>67</v>
      </c>
      <c r="BA65" s="210">
        <v>45713</v>
      </c>
      <c r="BB65" s="209" t="s">
        <v>67</v>
      </c>
      <c r="BC65" s="209"/>
      <c r="BD65" s="209"/>
      <c r="BE65" s="209"/>
      <c r="BF65" s="209"/>
      <c r="BG65" s="209"/>
      <c r="BH65" s="209"/>
      <c r="BI65" s="209"/>
      <c r="BJ65" s="209"/>
      <c r="BK65" s="209"/>
      <c r="BL65" s="209"/>
      <c r="BM65" s="209"/>
      <c r="BN65" s="138"/>
    </row>
    <row r="66" spans="1:66" x14ac:dyDescent="0.2">
      <c r="A66" s="144" t="s">
        <v>588</v>
      </c>
      <c r="B66" s="199" t="s">
        <v>589</v>
      </c>
      <c r="C66" s="199" t="s">
        <v>590</v>
      </c>
      <c r="D66" s="199" t="s">
        <v>591</v>
      </c>
      <c r="E66" s="199"/>
      <c r="F66" s="199" t="s">
        <v>328</v>
      </c>
      <c r="G66" s="199" t="s">
        <v>592</v>
      </c>
      <c r="H66" s="201" t="s">
        <v>144</v>
      </c>
      <c r="I66" s="199" t="s">
        <v>61</v>
      </c>
      <c r="J66" s="148">
        <v>43181</v>
      </c>
      <c r="K66" s="107" t="s">
        <v>65</v>
      </c>
      <c r="L66" s="140"/>
      <c r="M66" s="140"/>
      <c r="N66" s="140"/>
      <c r="O66" s="140"/>
      <c r="P66" s="145"/>
      <c r="Q66" s="140"/>
      <c r="R66" s="140"/>
      <c r="S66" s="168"/>
      <c r="T66" s="140"/>
      <c r="U66" s="140"/>
      <c r="V66" s="140"/>
      <c r="W66" s="140"/>
      <c r="X66" s="140"/>
      <c r="Y66" s="140"/>
      <c r="Z66" s="140"/>
      <c r="AA66" s="140"/>
      <c r="AB66" s="140"/>
      <c r="AC66" s="140"/>
      <c r="AD66" s="140"/>
      <c r="AE66" s="346">
        <v>2020</v>
      </c>
      <c r="AF66" s="331">
        <v>43831</v>
      </c>
      <c r="AG66" s="331">
        <v>43831</v>
      </c>
      <c r="AH66" s="140"/>
      <c r="AI66" s="140" t="s">
        <v>62</v>
      </c>
      <c r="AJ66" s="140"/>
      <c r="AK66" s="140" t="s">
        <v>593</v>
      </c>
      <c r="AL66" s="140"/>
      <c r="AM66" s="140"/>
      <c r="AN66" s="140"/>
      <c r="AO66" s="140"/>
      <c r="AP66" s="140"/>
      <c r="AQ66" s="315">
        <v>20135</v>
      </c>
      <c r="AR66" s="140" t="s">
        <v>64</v>
      </c>
      <c r="AS66" s="199" t="s">
        <v>65</v>
      </c>
      <c r="AT66" s="140"/>
      <c r="AU66" s="140"/>
      <c r="AV66" s="140"/>
      <c r="AW66" s="140"/>
      <c r="AX66" s="199"/>
      <c r="AY66" s="140"/>
      <c r="AZ66" s="140"/>
      <c r="BA66" s="140"/>
      <c r="BB66" s="140"/>
      <c r="BC66" s="140"/>
      <c r="BD66" s="140" t="s">
        <v>594</v>
      </c>
      <c r="BE66" s="140"/>
      <c r="BF66" s="140"/>
      <c r="BG66" s="140"/>
      <c r="BH66" s="140"/>
      <c r="BI66" s="140"/>
      <c r="BJ66" s="140"/>
      <c r="BK66" s="140"/>
      <c r="BL66" s="140"/>
      <c r="BM66" s="140"/>
      <c r="BN66" s="140"/>
    </row>
    <row r="67" spans="1:66" ht="17" thickBot="1" x14ac:dyDescent="0.25">
      <c r="A67" s="142" t="s">
        <v>588</v>
      </c>
      <c r="B67" s="220" t="s">
        <v>595</v>
      </c>
      <c r="C67" s="220" t="s">
        <v>590</v>
      </c>
      <c r="D67" s="220" t="s">
        <v>591</v>
      </c>
      <c r="E67" s="220"/>
      <c r="F67" s="220" t="s">
        <v>328</v>
      </c>
      <c r="G67" s="220" t="s">
        <v>592</v>
      </c>
      <c r="H67" s="222" t="s">
        <v>71</v>
      </c>
      <c r="I67" s="220" t="s">
        <v>124</v>
      </c>
      <c r="J67" s="221">
        <v>44980</v>
      </c>
      <c r="K67" s="106" t="s">
        <v>65</v>
      </c>
      <c r="L67" s="220" t="s">
        <v>596</v>
      </c>
      <c r="M67" s="220" t="s">
        <v>73</v>
      </c>
      <c r="N67" s="221">
        <v>44983</v>
      </c>
      <c r="O67" s="51" t="s">
        <v>65</v>
      </c>
      <c r="P67" s="222" t="s">
        <v>596</v>
      </c>
      <c r="Q67" s="220" t="s">
        <v>167</v>
      </c>
      <c r="R67" s="221">
        <v>44983</v>
      </c>
      <c r="S67" s="106" t="s">
        <v>65</v>
      </c>
      <c r="T67" s="220"/>
      <c r="U67" s="225"/>
      <c r="V67" s="225"/>
      <c r="W67" s="220"/>
      <c r="X67" s="220"/>
      <c r="Y67" s="220"/>
      <c r="Z67" s="220"/>
      <c r="AA67" s="220"/>
      <c r="AB67" s="220" t="s">
        <v>91</v>
      </c>
      <c r="AC67" s="221">
        <v>46203</v>
      </c>
      <c r="AD67" s="221">
        <v>46203</v>
      </c>
      <c r="AE67" s="345" t="s">
        <v>597</v>
      </c>
      <c r="AF67" s="328">
        <v>46203</v>
      </c>
      <c r="AG67" s="328">
        <v>46203</v>
      </c>
      <c r="AH67" s="220"/>
      <c r="AI67" s="220" t="s">
        <v>116</v>
      </c>
      <c r="AJ67" s="220"/>
      <c r="AK67" s="220" t="s">
        <v>598</v>
      </c>
      <c r="AL67" s="227">
        <v>500000</v>
      </c>
      <c r="AM67" s="220" t="s">
        <v>64</v>
      </c>
      <c r="AN67" s="51" t="s">
        <v>65</v>
      </c>
      <c r="AO67" s="220"/>
      <c r="AP67" s="220"/>
      <c r="AQ67" s="314"/>
      <c r="AR67" s="220"/>
      <c r="AS67" s="220"/>
      <c r="AT67" s="220"/>
      <c r="AU67" s="220"/>
      <c r="AV67" s="220"/>
      <c r="AW67" s="220"/>
      <c r="AX67" s="143" t="s">
        <v>599</v>
      </c>
      <c r="AY67" s="220" t="s">
        <v>190</v>
      </c>
      <c r="AZ67" s="220" t="s">
        <v>68</v>
      </c>
      <c r="BA67" s="221">
        <v>45713</v>
      </c>
      <c r="BB67" s="220" t="s">
        <v>67</v>
      </c>
      <c r="BC67" s="220"/>
      <c r="BD67" s="51" t="s">
        <v>600</v>
      </c>
      <c r="BE67" s="51" t="s">
        <v>601</v>
      </c>
      <c r="BF67" s="51" t="s">
        <v>602</v>
      </c>
      <c r="BG67" s="220"/>
      <c r="BH67" s="220"/>
      <c r="BI67" s="220"/>
      <c r="BJ67" s="220"/>
      <c r="BK67" s="220"/>
      <c r="BL67" s="220"/>
      <c r="BM67" s="220"/>
      <c r="BN67" s="143"/>
    </row>
    <row r="68" spans="1:66" ht="17" thickBot="1" x14ac:dyDescent="0.25">
      <c r="A68" s="144"/>
      <c r="B68" s="296" t="str">
        <f>C68&amp;"_0"</f>
        <v>Z_CZ_Škoda_Mladá Boleslav_0</v>
      </c>
      <c r="C68" s="140" t="str">
        <f>"Z_CZ_"&amp;D68&amp;"_"&amp;G68</f>
        <v>Z_CZ_Škoda_Mladá Boleslav</v>
      </c>
      <c r="D68" s="140" t="s">
        <v>603</v>
      </c>
      <c r="E68" s="140"/>
      <c r="F68" s="199" t="s">
        <v>445</v>
      </c>
      <c r="G68" s="199" t="s">
        <v>604</v>
      </c>
      <c r="H68" s="201" t="s">
        <v>144</v>
      </c>
      <c r="I68" s="199" t="s">
        <v>61</v>
      </c>
      <c r="J68" s="140"/>
      <c r="K68" s="168"/>
      <c r="L68" s="199" t="s">
        <v>605</v>
      </c>
      <c r="M68" s="199" t="s">
        <v>73</v>
      </c>
      <c r="N68" s="148">
        <v>44075</v>
      </c>
      <c r="O68" s="50" t="s">
        <v>65</v>
      </c>
      <c r="P68" s="145"/>
      <c r="Q68" s="140"/>
      <c r="R68" s="140"/>
      <c r="S68" s="168"/>
      <c r="T68" s="140"/>
      <c r="U68" s="140"/>
      <c r="V68" s="140"/>
      <c r="W68" s="140"/>
      <c r="X68" s="140"/>
      <c r="Y68" s="140"/>
      <c r="Z68" s="140"/>
      <c r="AA68" s="140"/>
      <c r="AB68" s="140"/>
      <c r="AC68" s="140"/>
      <c r="AD68" s="140"/>
      <c r="AE68" s="346"/>
      <c r="AF68" s="331">
        <v>44075</v>
      </c>
      <c r="AG68" s="332"/>
      <c r="AH68" s="140"/>
      <c r="AI68" s="199" t="s">
        <v>116</v>
      </c>
      <c r="AJ68" s="140"/>
      <c r="AK68" s="199" t="s">
        <v>606</v>
      </c>
      <c r="AL68" s="149"/>
      <c r="AM68" s="140"/>
      <c r="AN68" s="140"/>
      <c r="AO68" s="140"/>
      <c r="AP68" s="140"/>
      <c r="AQ68" s="315">
        <f>67243+12264</f>
        <v>79507</v>
      </c>
      <c r="AR68" s="140" t="s">
        <v>64</v>
      </c>
      <c r="AS68" s="50" t="s">
        <v>65</v>
      </c>
      <c r="AT68" s="140"/>
      <c r="AU68" s="140"/>
      <c r="AV68" s="140"/>
      <c r="AW68" s="140"/>
      <c r="AX68" s="140"/>
      <c r="AY68" s="140"/>
      <c r="AZ68" s="140"/>
      <c r="BA68" s="140"/>
      <c r="BB68" s="140"/>
      <c r="BC68" s="140"/>
      <c r="BD68" s="50" t="s">
        <v>607</v>
      </c>
      <c r="BE68" s="140" t="s">
        <v>608</v>
      </c>
      <c r="BF68" s="140"/>
      <c r="BG68" s="140"/>
      <c r="BH68" s="140"/>
      <c r="BI68" s="140"/>
      <c r="BJ68" s="140"/>
      <c r="BK68" s="140"/>
      <c r="BL68" s="140"/>
      <c r="BM68" s="140"/>
      <c r="BN68" s="140"/>
    </row>
    <row r="69" spans="1:66" ht="17" thickBot="1" x14ac:dyDescent="0.25">
      <c r="A69" s="142"/>
      <c r="B69" s="297" t="str">
        <f>C69&amp;"_1"</f>
        <v>Z_CZ_Škoda_Mladá Boleslav_1</v>
      </c>
      <c r="C69" s="140" t="str">
        <f>"Z_CZ_"&amp;D69&amp;"_"&amp;G69</f>
        <v>Z_CZ_Škoda_Mladá Boleslav</v>
      </c>
      <c r="D69" s="143" t="s">
        <v>603</v>
      </c>
      <c r="E69" s="143"/>
      <c r="F69" s="220" t="s">
        <v>445</v>
      </c>
      <c r="G69" s="220" t="s">
        <v>604</v>
      </c>
      <c r="H69" s="222" t="s">
        <v>71</v>
      </c>
      <c r="I69" s="220" t="s">
        <v>61</v>
      </c>
      <c r="J69" s="302">
        <v>45434</v>
      </c>
      <c r="K69" s="305" t="s">
        <v>65</v>
      </c>
      <c r="L69" s="143"/>
      <c r="M69" s="143"/>
      <c r="N69" s="143"/>
      <c r="O69" s="143"/>
      <c r="P69" s="156"/>
      <c r="Q69" s="143"/>
      <c r="R69" s="143"/>
      <c r="S69" s="162"/>
      <c r="T69" s="143"/>
      <c r="U69" s="143"/>
      <c r="V69" s="143"/>
      <c r="W69" s="143"/>
      <c r="X69" s="143"/>
      <c r="Y69" s="143"/>
      <c r="Z69" s="143"/>
      <c r="AA69" s="143"/>
      <c r="AB69" s="143"/>
      <c r="AC69" s="143"/>
      <c r="AD69" s="143"/>
      <c r="AE69" s="347"/>
      <c r="AF69" s="337">
        <v>45679</v>
      </c>
      <c r="AG69" s="330"/>
      <c r="AH69" s="143"/>
      <c r="AI69" s="220" t="s">
        <v>116</v>
      </c>
      <c r="AJ69" s="143"/>
      <c r="AK69" s="220" t="s">
        <v>609</v>
      </c>
      <c r="AL69" s="153">
        <f>600*365</f>
        <v>219000</v>
      </c>
      <c r="AM69" s="143" t="s">
        <v>64</v>
      </c>
      <c r="AN69" s="51" t="s">
        <v>65</v>
      </c>
      <c r="AO69" s="143"/>
      <c r="AP69" s="143"/>
      <c r="AQ69" s="316"/>
      <c r="AR69" s="143"/>
      <c r="AS69" s="143"/>
      <c r="AT69" s="143"/>
      <c r="AU69" s="143"/>
      <c r="AV69" s="143"/>
      <c r="AW69" s="143"/>
      <c r="AX69" s="143" t="s">
        <v>610</v>
      </c>
      <c r="AY69" s="143"/>
      <c r="AZ69" s="143"/>
      <c r="BA69" s="143"/>
      <c r="BB69" s="143"/>
      <c r="BC69" s="143"/>
      <c r="BD69" s="51" t="s">
        <v>607</v>
      </c>
      <c r="BE69" s="143" t="s">
        <v>608</v>
      </c>
      <c r="BF69" s="143" t="s">
        <v>611</v>
      </c>
      <c r="BG69" s="143"/>
      <c r="BH69" s="143"/>
      <c r="BI69" s="143"/>
      <c r="BJ69" s="143"/>
      <c r="BK69" s="143"/>
      <c r="BL69" s="143"/>
      <c r="BM69" s="143"/>
      <c r="BN69" s="143"/>
    </row>
    <row r="70" spans="1:66" ht="17" thickBot="1" x14ac:dyDescent="0.25">
      <c r="A70" s="170" t="s">
        <v>612</v>
      </c>
      <c r="B70" s="247" t="s">
        <v>613</v>
      </c>
      <c r="C70" s="247" t="s">
        <v>614</v>
      </c>
      <c r="D70" s="247" t="s">
        <v>615</v>
      </c>
      <c r="E70" s="247"/>
      <c r="F70" s="247" t="s">
        <v>616</v>
      </c>
      <c r="G70" s="247" t="s">
        <v>617</v>
      </c>
      <c r="H70" s="249" t="s">
        <v>220</v>
      </c>
      <c r="I70" s="247" t="s">
        <v>196</v>
      </c>
      <c r="J70" s="248">
        <v>43572</v>
      </c>
      <c r="K70" s="123" t="s">
        <v>65</v>
      </c>
      <c r="L70" s="247"/>
      <c r="M70" s="247"/>
      <c r="N70" s="247"/>
      <c r="O70" s="247"/>
      <c r="P70" s="249"/>
      <c r="Q70" s="247"/>
      <c r="R70" s="247"/>
      <c r="S70" s="250"/>
      <c r="T70" s="247"/>
      <c r="U70" s="251"/>
      <c r="V70" s="251"/>
      <c r="W70" s="247"/>
      <c r="X70" s="247"/>
      <c r="Y70" s="247"/>
      <c r="Z70" s="247"/>
      <c r="AA70" s="247"/>
      <c r="AB70" s="247"/>
      <c r="AC70" s="247"/>
      <c r="AD70" s="247"/>
      <c r="AE70" s="350" t="s">
        <v>618</v>
      </c>
      <c r="AF70" s="338"/>
      <c r="AG70" s="338"/>
      <c r="AH70" s="248">
        <v>44661</v>
      </c>
      <c r="AI70" s="247" t="s">
        <v>619</v>
      </c>
      <c r="AJ70" s="247"/>
      <c r="AK70" s="247" t="s">
        <v>620</v>
      </c>
      <c r="AL70" s="253"/>
      <c r="AM70" s="247"/>
      <c r="AN70" s="247"/>
      <c r="AO70" s="247"/>
      <c r="AP70" s="247"/>
      <c r="AQ70" s="320"/>
      <c r="AR70" s="247"/>
      <c r="AS70" s="247"/>
      <c r="AT70" s="247"/>
      <c r="AU70" s="247"/>
      <c r="AV70" s="247"/>
      <c r="AW70" s="247"/>
      <c r="AX70" s="247" t="s">
        <v>621</v>
      </c>
      <c r="AY70" s="247"/>
      <c r="AZ70" s="247" t="s">
        <v>68</v>
      </c>
      <c r="BA70" s="248">
        <v>45713</v>
      </c>
      <c r="BB70" s="247" t="s">
        <v>68</v>
      </c>
      <c r="BC70" s="247"/>
      <c r="BD70" s="122" t="s">
        <v>622</v>
      </c>
      <c r="BE70" s="122" t="s">
        <v>623</v>
      </c>
      <c r="BF70" s="122" t="s">
        <v>624</v>
      </c>
      <c r="BG70" s="122" t="s">
        <v>625</v>
      </c>
      <c r="BH70" s="247"/>
      <c r="BI70" s="247"/>
      <c r="BJ70" s="247"/>
      <c r="BK70" s="247"/>
      <c r="BL70" s="247"/>
      <c r="BM70" s="247"/>
      <c r="BN70" s="171"/>
    </row>
    <row r="71" spans="1:66" ht="17" thickBot="1" x14ac:dyDescent="0.25">
      <c r="A71" s="144"/>
      <c r="B71" s="296" t="str">
        <f>C71&amp;"_0"</f>
        <v>Z_DE_Stellantis_Eisenach_0</v>
      </c>
      <c r="C71" s="140" t="str">
        <f>"Z_DE_"&amp;D71&amp;"_"&amp;G71</f>
        <v>Z_DE_Stellantis_Eisenach</v>
      </c>
      <c r="D71" s="199" t="s">
        <v>626</v>
      </c>
      <c r="E71" s="140"/>
      <c r="F71" s="199" t="s">
        <v>58</v>
      </c>
      <c r="G71" s="199" t="s">
        <v>627</v>
      </c>
      <c r="H71" s="201" t="s">
        <v>144</v>
      </c>
      <c r="I71" s="199" t="s">
        <v>61</v>
      </c>
      <c r="J71" s="140"/>
      <c r="K71" s="168"/>
      <c r="L71" s="140"/>
      <c r="M71" s="140"/>
      <c r="N71" s="140"/>
      <c r="O71" s="140"/>
      <c r="P71" s="145"/>
      <c r="Q71" s="140"/>
      <c r="R71" s="140"/>
      <c r="S71" s="168"/>
      <c r="T71" s="140"/>
      <c r="U71" s="145"/>
      <c r="V71" s="140"/>
      <c r="W71" s="140"/>
      <c r="X71" s="140"/>
      <c r="Y71" s="140"/>
      <c r="Z71" s="140"/>
      <c r="AA71" s="140"/>
      <c r="AB71" s="140"/>
      <c r="AC71" s="140"/>
      <c r="AD71" s="140"/>
      <c r="AE71" s="346">
        <v>2020</v>
      </c>
      <c r="AF71" s="331">
        <v>43831</v>
      </c>
      <c r="AG71" s="332"/>
      <c r="AH71" s="140"/>
      <c r="AI71" s="199" t="s">
        <v>62</v>
      </c>
      <c r="AJ71" s="140"/>
      <c r="AK71" s="199" t="s">
        <v>628</v>
      </c>
      <c r="AL71" s="149"/>
      <c r="AM71" s="140"/>
      <c r="AN71" s="140"/>
      <c r="AO71" s="140"/>
      <c r="AP71" s="140"/>
      <c r="AQ71" s="315">
        <v>9653</v>
      </c>
      <c r="AR71" s="140" t="s">
        <v>64</v>
      </c>
      <c r="AS71" s="199" t="s">
        <v>65</v>
      </c>
      <c r="AT71" s="140"/>
      <c r="AU71" s="140"/>
      <c r="AV71" s="140"/>
      <c r="AW71" s="140"/>
      <c r="AX71" s="140"/>
      <c r="AY71" s="140"/>
      <c r="AZ71" s="140"/>
      <c r="BA71" s="140"/>
      <c r="BB71" s="140"/>
      <c r="BC71" s="140"/>
      <c r="BD71" s="140" t="s">
        <v>629</v>
      </c>
      <c r="BE71" s="140"/>
      <c r="BF71" s="140"/>
      <c r="BG71" s="140"/>
      <c r="BH71" s="140"/>
      <c r="BI71" s="140"/>
      <c r="BJ71" s="140"/>
      <c r="BK71" s="140"/>
      <c r="BL71" s="140"/>
      <c r="BM71" s="140"/>
      <c r="BN71" s="140"/>
    </row>
    <row r="72" spans="1:66" ht="17" thickBot="1" x14ac:dyDescent="0.25">
      <c r="A72" s="142"/>
      <c r="B72" s="297" t="str">
        <f>C72&amp;"_1"</f>
        <v>Z_DE_Stellantis_Eisenach_1</v>
      </c>
      <c r="C72" s="140" t="str">
        <f>"Z_DE_"&amp;D72&amp;"_"&amp;G72</f>
        <v>Z_DE_Stellantis_Eisenach</v>
      </c>
      <c r="D72" s="220" t="s">
        <v>626</v>
      </c>
      <c r="E72" s="143"/>
      <c r="F72" s="220" t="s">
        <v>58</v>
      </c>
      <c r="G72" s="220" t="s">
        <v>627</v>
      </c>
      <c r="H72" s="222" t="s">
        <v>71</v>
      </c>
      <c r="I72" s="143" t="s">
        <v>61</v>
      </c>
      <c r="J72" s="164">
        <v>45007</v>
      </c>
      <c r="K72" s="106" t="s">
        <v>65</v>
      </c>
      <c r="L72" s="220" t="s">
        <v>630</v>
      </c>
      <c r="M72" s="143" t="s">
        <v>73</v>
      </c>
      <c r="N72" s="143"/>
      <c r="O72" s="143"/>
      <c r="P72" s="156"/>
      <c r="Q72" s="143"/>
      <c r="R72" s="143"/>
      <c r="S72" s="162"/>
      <c r="T72" s="143"/>
      <c r="U72" s="143"/>
      <c r="V72" s="143"/>
      <c r="W72" s="143"/>
      <c r="X72" s="143"/>
      <c r="Y72" s="143"/>
      <c r="Z72" s="143"/>
      <c r="AA72" s="143"/>
      <c r="AB72" s="143"/>
      <c r="AC72" s="143"/>
      <c r="AD72" s="143"/>
      <c r="AE72" s="347" t="s">
        <v>631</v>
      </c>
      <c r="AF72" s="335">
        <v>45536</v>
      </c>
      <c r="AG72" s="335">
        <v>45536</v>
      </c>
      <c r="AH72" s="143"/>
      <c r="AI72" s="220" t="s">
        <v>116</v>
      </c>
      <c r="AJ72" s="143"/>
      <c r="AK72" s="143" t="s">
        <v>632</v>
      </c>
      <c r="AL72" s="153"/>
      <c r="AM72" s="143"/>
      <c r="AN72" s="143"/>
      <c r="AO72" s="143"/>
      <c r="AP72" s="143"/>
      <c r="AQ72" s="316"/>
      <c r="AR72" s="143"/>
      <c r="AS72" s="143"/>
      <c r="AT72" s="143"/>
      <c r="AU72" s="143"/>
      <c r="AV72" s="143"/>
      <c r="AW72" s="143"/>
      <c r="AX72" s="143"/>
      <c r="AY72" s="143"/>
      <c r="AZ72" s="143"/>
      <c r="BA72" s="143"/>
      <c r="BB72" s="143"/>
      <c r="BC72" s="143"/>
      <c r="BD72" s="143" t="s">
        <v>633</v>
      </c>
      <c r="BE72" s="143"/>
      <c r="BF72" s="143"/>
      <c r="BG72" s="143"/>
      <c r="BH72" s="143"/>
      <c r="BI72" s="143"/>
      <c r="BJ72" s="143"/>
      <c r="BK72" s="143"/>
      <c r="BL72" s="143"/>
      <c r="BM72" s="143"/>
      <c r="BN72" s="143"/>
    </row>
    <row r="73" spans="1:66" x14ac:dyDescent="0.2">
      <c r="A73" s="138"/>
      <c r="B73" s="209" t="s">
        <v>1084</v>
      </c>
      <c r="C73" s="209" t="s">
        <v>1079</v>
      </c>
      <c r="D73" s="209" t="s">
        <v>626</v>
      </c>
      <c r="E73" s="209"/>
      <c r="F73" s="209" t="s">
        <v>142</v>
      </c>
      <c r="G73" s="209" t="s">
        <v>636</v>
      </c>
      <c r="H73" s="211" t="s">
        <v>71</v>
      </c>
      <c r="I73" s="209" t="s">
        <v>61</v>
      </c>
      <c r="J73" s="210">
        <v>44391</v>
      </c>
      <c r="K73" s="105" t="s">
        <v>65</v>
      </c>
      <c r="L73" s="209" t="s">
        <v>136</v>
      </c>
      <c r="M73" s="209" t="s">
        <v>151</v>
      </c>
      <c r="N73" s="210">
        <v>44383</v>
      </c>
      <c r="O73" s="7" t="s">
        <v>65</v>
      </c>
      <c r="P73" s="211" t="s">
        <v>136</v>
      </c>
      <c r="Q73" s="209" t="s">
        <v>152</v>
      </c>
      <c r="R73" s="210">
        <v>44383</v>
      </c>
      <c r="S73" s="105" t="s">
        <v>65</v>
      </c>
      <c r="T73" s="209"/>
      <c r="U73" s="213"/>
      <c r="V73" s="213"/>
      <c r="W73" s="209"/>
      <c r="X73" s="209"/>
      <c r="Y73" s="209"/>
      <c r="Z73" s="209"/>
      <c r="AA73" s="209"/>
      <c r="AB73" s="209" t="s">
        <v>74</v>
      </c>
      <c r="AC73" s="210">
        <v>45176</v>
      </c>
      <c r="AD73" s="210">
        <v>45176</v>
      </c>
      <c r="AE73" s="341"/>
      <c r="AF73" s="324"/>
      <c r="AG73" s="324"/>
      <c r="AH73" s="209"/>
      <c r="AI73" s="209" t="s">
        <v>116</v>
      </c>
      <c r="AJ73" s="209"/>
      <c r="AK73" s="209" t="s">
        <v>637</v>
      </c>
      <c r="AL73" s="207"/>
      <c r="AM73" s="209"/>
      <c r="AN73" s="209"/>
      <c r="AO73" s="209"/>
      <c r="AP73" s="209"/>
      <c r="AQ73" s="311"/>
      <c r="AR73" s="209"/>
      <c r="AS73" s="209"/>
      <c r="AT73" s="209"/>
      <c r="AU73" s="209"/>
      <c r="AV73" s="209"/>
      <c r="AW73" s="209"/>
      <c r="AX73" s="209" t="s">
        <v>638</v>
      </c>
      <c r="AY73" s="209" t="s">
        <v>88</v>
      </c>
      <c r="AZ73" s="209" t="s">
        <v>89</v>
      </c>
      <c r="BA73" s="210">
        <v>45709</v>
      </c>
      <c r="BB73" s="209" t="s">
        <v>68</v>
      </c>
      <c r="BC73" s="209"/>
      <c r="BD73" s="7" t="s">
        <v>639</v>
      </c>
      <c r="BE73" s="7" t="s">
        <v>640</v>
      </c>
      <c r="BF73" s="209"/>
      <c r="BG73" s="209"/>
      <c r="BH73" s="209"/>
      <c r="BI73" s="209"/>
      <c r="BJ73" s="209"/>
      <c r="BK73" s="209"/>
      <c r="BL73" s="209"/>
      <c r="BM73" s="209"/>
      <c r="BN73" s="138"/>
    </row>
    <row r="74" spans="1:66" ht="17" thickBot="1" x14ac:dyDescent="0.25">
      <c r="A74" s="138"/>
      <c r="B74" s="209" t="s">
        <v>1085</v>
      </c>
      <c r="C74" s="209" t="s">
        <v>1079</v>
      </c>
      <c r="D74" s="209" t="s">
        <v>626</v>
      </c>
      <c r="E74" s="209"/>
      <c r="F74" s="209" t="s">
        <v>142</v>
      </c>
      <c r="G74" s="209" t="s">
        <v>636</v>
      </c>
      <c r="H74" s="211" t="s">
        <v>144</v>
      </c>
      <c r="I74" s="209" t="s">
        <v>642</v>
      </c>
      <c r="J74" s="210">
        <v>45622</v>
      </c>
      <c r="K74" s="105" t="s">
        <v>65</v>
      </c>
      <c r="L74" s="209" t="s">
        <v>249</v>
      </c>
      <c r="M74" s="209" t="s">
        <v>151</v>
      </c>
      <c r="N74" s="210">
        <v>45622</v>
      </c>
      <c r="O74" s="7" t="s">
        <v>65</v>
      </c>
      <c r="P74" s="211" t="s">
        <v>249</v>
      </c>
      <c r="Q74" s="209" t="s">
        <v>152</v>
      </c>
      <c r="R74" s="210">
        <v>45622</v>
      </c>
      <c r="S74" s="105" t="s">
        <v>65</v>
      </c>
      <c r="T74" s="209"/>
      <c r="U74" s="213"/>
      <c r="V74" s="213"/>
      <c r="W74" s="209"/>
      <c r="X74" s="209"/>
      <c r="Y74" s="209"/>
      <c r="Z74" s="209"/>
      <c r="AA74" s="209"/>
      <c r="AB74" s="209"/>
      <c r="AC74" s="209"/>
      <c r="AD74" s="209"/>
      <c r="AE74" s="341"/>
      <c r="AF74" s="324"/>
      <c r="AG74" s="324"/>
      <c r="AH74" s="209"/>
      <c r="AI74" s="209" t="s">
        <v>116</v>
      </c>
      <c r="AJ74" s="209"/>
      <c r="AK74" s="209"/>
      <c r="AL74" s="207"/>
      <c r="AM74" s="209"/>
      <c r="AN74" s="209"/>
      <c r="AO74" s="209"/>
      <c r="AP74" s="209"/>
      <c r="AQ74" s="311"/>
      <c r="AR74" s="209"/>
      <c r="AS74" s="209"/>
      <c r="AT74" s="209"/>
      <c r="AU74" s="209"/>
      <c r="AV74" s="209"/>
      <c r="AW74" s="209"/>
      <c r="AX74" s="209" t="s">
        <v>643</v>
      </c>
      <c r="AY74" s="209" t="s">
        <v>88</v>
      </c>
      <c r="AZ74" s="209" t="s">
        <v>89</v>
      </c>
      <c r="BA74" s="210">
        <v>45709</v>
      </c>
      <c r="BB74" s="209" t="s">
        <v>67</v>
      </c>
      <c r="BC74" s="209"/>
      <c r="BD74" s="209"/>
      <c r="BE74" s="209"/>
      <c r="BF74" s="209"/>
      <c r="BG74" s="209"/>
      <c r="BH74" s="209"/>
      <c r="BI74" s="209"/>
      <c r="BJ74" s="209"/>
      <c r="BK74" s="209"/>
      <c r="BL74" s="209"/>
      <c r="BM74" s="209"/>
      <c r="BN74" s="138"/>
    </row>
    <row r="75" spans="1:66" ht="17" thickBot="1" x14ac:dyDescent="0.25">
      <c r="A75" s="144"/>
      <c r="B75" s="296" t="str">
        <f>C75&amp;"_0"</f>
        <v>Z_SK_Stellantis_Trnava_0</v>
      </c>
      <c r="C75" s="140" t="str">
        <f>"Z_SK_"&amp;D75&amp;"_"&amp;G75</f>
        <v>Z_SK_Stellantis_Trnava</v>
      </c>
      <c r="D75" s="199" t="s">
        <v>626</v>
      </c>
      <c r="E75" s="140"/>
      <c r="F75" s="199" t="s">
        <v>454</v>
      </c>
      <c r="G75" s="172" t="s">
        <v>644</v>
      </c>
      <c r="H75" s="201" t="s">
        <v>144</v>
      </c>
      <c r="I75" s="199" t="s">
        <v>196</v>
      </c>
      <c r="J75" s="148">
        <v>43559</v>
      </c>
      <c r="K75" s="203" t="s">
        <v>65</v>
      </c>
      <c r="L75" s="140"/>
      <c r="M75" s="140"/>
      <c r="N75" s="140"/>
      <c r="O75" s="140"/>
      <c r="P75" s="145"/>
      <c r="Q75" s="140"/>
      <c r="R75" s="140"/>
      <c r="S75" s="168"/>
      <c r="T75" s="140"/>
      <c r="U75" s="140"/>
      <c r="V75" s="140"/>
      <c r="W75" s="140"/>
      <c r="X75" s="140"/>
      <c r="Y75" s="140"/>
      <c r="Z75" s="140"/>
      <c r="AA75" s="140"/>
      <c r="AB75" s="140"/>
      <c r="AC75" s="140"/>
      <c r="AD75" s="140"/>
      <c r="AE75" s="346"/>
      <c r="AF75" s="331">
        <v>43559</v>
      </c>
      <c r="AG75" s="331">
        <v>43559</v>
      </c>
      <c r="AH75" s="148">
        <v>45291</v>
      </c>
      <c r="AI75" s="199" t="s">
        <v>116</v>
      </c>
      <c r="AJ75" s="140"/>
      <c r="AK75" s="199" t="s">
        <v>645</v>
      </c>
      <c r="AL75" s="149"/>
      <c r="AM75" s="140"/>
      <c r="AN75" s="140"/>
      <c r="AO75" s="140"/>
      <c r="AP75" s="140"/>
      <c r="AQ75" s="315">
        <v>49264</v>
      </c>
      <c r="AR75" s="140" t="s">
        <v>64</v>
      </c>
      <c r="AS75" s="199" t="s">
        <v>65</v>
      </c>
      <c r="AT75" s="140"/>
      <c r="AU75" s="140"/>
      <c r="AV75" s="140"/>
      <c r="AW75" s="140"/>
      <c r="AX75" s="199" t="s">
        <v>646</v>
      </c>
      <c r="AY75" s="140"/>
      <c r="AZ75" s="140"/>
      <c r="BA75" s="140"/>
      <c r="BB75" s="140"/>
      <c r="BC75" s="140"/>
      <c r="BD75" s="50" t="s">
        <v>647</v>
      </c>
      <c r="BE75" s="140" t="s">
        <v>648</v>
      </c>
      <c r="BF75" s="140" t="s">
        <v>649</v>
      </c>
      <c r="BG75" s="140"/>
      <c r="BH75" s="140"/>
      <c r="BI75" s="140"/>
      <c r="BJ75" s="140"/>
      <c r="BK75" s="140"/>
      <c r="BL75" s="140"/>
      <c r="BM75" s="140"/>
      <c r="BN75" s="140"/>
    </row>
    <row r="76" spans="1:66" ht="17" thickBot="1" x14ac:dyDescent="0.25">
      <c r="A76" s="173"/>
      <c r="B76" s="297" t="str">
        <f>C76&amp;"_1"</f>
        <v>Z_SK_Stellantis_Trnava_1</v>
      </c>
      <c r="C76" s="140" t="str">
        <f>"Z_SK_"&amp;D76&amp;"_"&amp;G76</f>
        <v>Z_SK_Stellantis_Trnava</v>
      </c>
      <c r="D76" s="220" t="s">
        <v>626</v>
      </c>
      <c r="E76" s="143"/>
      <c r="F76" s="220" t="s">
        <v>454</v>
      </c>
      <c r="G76" s="174" t="s">
        <v>644</v>
      </c>
      <c r="H76" s="222" t="s">
        <v>71</v>
      </c>
      <c r="I76" s="220" t="s">
        <v>150</v>
      </c>
      <c r="J76" s="221">
        <v>44375</v>
      </c>
      <c r="K76" s="106" t="s">
        <v>65</v>
      </c>
      <c r="L76" s="143" t="s">
        <v>586</v>
      </c>
      <c r="M76" s="143" t="s">
        <v>73</v>
      </c>
      <c r="N76" s="143"/>
      <c r="O76" s="143"/>
      <c r="P76" s="156"/>
      <c r="Q76" s="143"/>
      <c r="R76" s="143"/>
      <c r="S76" s="162"/>
      <c r="T76" s="143"/>
      <c r="U76" s="156"/>
      <c r="V76" s="143"/>
      <c r="W76" s="143"/>
      <c r="X76" s="143"/>
      <c r="Y76" s="143"/>
      <c r="Z76" s="143"/>
      <c r="AA76" s="143"/>
      <c r="AB76" s="143"/>
      <c r="AC76" s="143"/>
      <c r="AD76" s="143"/>
      <c r="AE76" s="347">
        <v>2023</v>
      </c>
      <c r="AF76" s="335">
        <v>45107</v>
      </c>
      <c r="AG76" s="335">
        <v>45108</v>
      </c>
      <c r="AH76" s="143"/>
      <c r="AI76" s="143" t="s">
        <v>116</v>
      </c>
      <c r="AJ76" s="143"/>
      <c r="AK76" s="143" t="s">
        <v>650</v>
      </c>
      <c r="AL76" s="153" t="s">
        <v>651</v>
      </c>
      <c r="AM76" s="143"/>
      <c r="AN76" s="143"/>
      <c r="AO76" s="143"/>
      <c r="AP76" s="143"/>
      <c r="AQ76" s="316"/>
      <c r="AR76" s="143"/>
      <c r="AS76" s="143"/>
      <c r="AT76" s="143"/>
      <c r="AU76" s="143"/>
      <c r="AV76" s="143"/>
      <c r="AW76" s="143"/>
      <c r="AX76" s="143"/>
      <c r="AY76" s="143"/>
      <c r="AZ76" s="143"/>
      <c r="BA76" s="143"/>
      <c r="BB76" s="143"/>
      <c r="BC76" s="143"/>
      <c r="BD76" s="143" t="s">
        <v>652</v>
      </c>
      <c r="BE76" s="143" t="s">
        <v>653</v>
      </c>
      <c r="BF76" s="143"/>
      <c r="BG76" s="143"/>
      <c r="BH76" s="143"/>
      <c r="BI76" s="143"/>
      <c r="BJ76" s="143"/>
      <c r="BK76" s="143"/>
      <c r="BL76" s="143"/>
      <c r="BM76" s="143"/>
      <c r="BN76" s="143"/>
    </row>
    <row r="77" spans="1:66" ht="17" thickBot="1" x14ac:dyDescent="0.25">
      <c r="A77" s="138"/>
      <c r="B77" s="296" t="str">
        <f>C77&amp;"_0"</f>
        <v>Z_ES_Stellantis_Vigo_0</v>
      </c>
      <c r="C77" s="140" t="str">
        <f>"Z_ES_"&amp;D77&amp;"_"&amp;G77</f>
        <v>Z_ES_Stellantis_Vigo</v>
      </c>
      <c r="D77" s="209" t="s">
        <v>626</v>
      </c>
      <c r="E77" s="138"/>
      <c r="F77" s="209" t="s">
        <v>328</v>
      </c>
      <c r="G77" s="138" t="s">
        <v>654</v>
      </c>
      <c r="H77" s="211" t="s">
        <v>144</v>
      </c>
      <c r="I77" s="209" t="s">
        <v>61</v>
      </c>
      <c r="J77" s="138"/>
      <c r="K77" s="159"/>
      <c r="L77" s="138"/>
      <c r="M77" s="138"/>
      <c r="N77" s="138"/>
      <c r="O77" s="138"/>
      <c r="P77" s="158"/>
      <c r="Q77" s="138"/>
      <c r="R77" s="138"/>
      <c r="S77" s="159"/>
      <c r="T77" s="138"/>
      <c r="U77" s="158"/>
      <c r="V77" s="138"/>
      <c r="W77" s="138"/>
      <c r="X77" s="138"/>
      <c r="Y77" s="138"/>
      <c r="Z77" s="138"/>
      <c r="AA77" s="138"/>
      <c r="AB77" s="138"/>
      <c r="AC77" s="138"/>
      <c r="AD77" s="138"/>
      <c r="AE77" s="349">
        <v>2012</v>
      </c>
      <c r="AF77" s="333">
        <v>41061</v>
      </c>
      <c r="AG77" s="333">
        <v>41061</v>
      </c>
      <c r="AH77" s="138"/>
      <c r="AI77" s="209" t="s">
        <v>116</v>
      </c>
      <c r="AJ77" s="138"/>
      <c r="AK77" s="209" t="s">
        <v>655</v>
      </c>
      <c r="AL77" s="161">
        <f>91*365</f>
        <v>33215</v>
      </c>
      <c r="AM77" s="143" t="s">
        <v>64</v>
      </c>
      <c r="AN77" s="169" t="s">
        <v>65</v>
      </c>
      <c r="AO77" s="138"/>
      <c r="AP77" s="138"/>
      <c r="AQ77" s="317">
        <v>3734</v>
      </c>
      <c r="AR77" s="138" t="s">
        <v>64</v>
      </c>
      <c r="AS77" s="138" t="s">
        <v>65</v>
      </c>
      <c r="AT77" s="138"/>
      <c r="AU77" s="138"/>
      <c r="AV77" s="138"/>
      <c r="AW77" s="138"/>
      <c r="AX77" s="209" t="s">
        <v>656</v>
      </c>
      <c r="AY77" s="138"/>
      <c r="AZ77" s="138"/>
      <c r="BA77" s="138"/>
      <c r="BB77" s="138"/>
      <c r="BC77" s="138"/>
      <c r="BD77" s="138"/>
      <c r="BE77" s="138"/>
      <c r="BF77" s="138"/>
      <c r="BG77" s="138"/>
      <c r="BH77" s="138"/>
      <c r="BI77" s="138"/>
      <c r="BJ77" s="138"/>
      <c r="BK77" s="138"/>
      <c r="BL77" s="138"/>
      <c r="BM77" s="138"/>
      <c r="BN77" s="138"/>
    </row>
    <row r="78" spans="1:66" ht="17" thickBot="1" x14ac:dyDescent="0.25">
      <c r="A78" s="138"/>
      <c r="B78" s="297" t="str">
        <f>C78&amp;"_1"</f>
        <v>Z_ES_Stellantis_Vigo_1</v>
      </c>
      <c r="C78" s="140" t="str">
        <f>"Z_ES_"&amp;D78&amp;"_"&amp;G78</f>
        <v>Z_ES_Stellantis_Vigo</v>
      </c>
      <c r="D78" s="209" t="s">
        <v>626</v>
      </c>
      <c r="E78" s="138"/>
      <c r="F78" s="209" t="s">
        <v>328</v>
      </c>
      <c r="G78" s="138" t="s">
        <v>654</v>
      </c>
      <c r="H78" s="211" t="s">
        <v>71</v>
      </c>
      <c r="I78" s="209" t="s">
        <v>61</v>
      </c>
      <c r="J78" s="138"/>
      <c r="K78" s="159"/>
      <c r="L78" s="138" t="s">
        <v>657</v>
      </c>
      <c r="M78" s="138" t="s">
        <v>73</v>
      </c>
      <c r="N78" s="163">
        <v>44396</v>
      </c>
      <c r="O78" s="7" t="s">
        <v>65</v>
      </c>
      <c r="P78" s="158" t="s">
        <v>657</v>
      </c>
      <c r="Q78" s="138" t="s">
        <v>73</v>
      </c>
      <c r="R78" s="163">
        <v>44396</v>
      </c>
      <c r="S78" s="105" t="s">
        <v>65</v>
      </c>
      <c r="T78" s="138"/>
      <c r="U78" s="138"/>
      <c r="V78" s="138"/>
      <c r="W78" s="138"/>
      <c r="X78" s="138"/>
      <c r="Y78" s="138"/>
      <c r="Z78" s="138"/>
      <c r="AA78" s="138"/>
      <c r="AB78" s="138"/>
      <c r="AC78" s="138"/>
      <c r="AD78" s="138"/>
      <c r="AE78" s="349" t="s">
        <v>521</v>
      </c>
      <c r="AF78" s="333">
        <v>44501</v>
      </c>
      <c r="AG78" s="333">
        <v>44502</v>
      </c>
      <c r="AH78" s="138"/>
      <c r="AI78" s="209" t="s">
        <v>116</v>
      </c>
      <c r="AJ78" s="138"/>
      <c r="AK78" s="209" t="s">
        <v>658</v>
      </c>
      <c r="AL78" s="161">
        <f>224*365</f>
        <v>81760</v>
      </c>
      <c r="AM78" s="143" t="s">
        <v>64</v>
      </c>
      <c r="AN78" s="169" t="s">
        <v>65</v>
      </c>
      <c r="AO78" s="138"/>
      <c r="AP78" s="138"/>
      <c r="AQ78" s="317"/>
      <c r="AR78" s="138"/>
      <c r="AS78" s="138"/>
      <c r="AT78" s="138"/>
      <c r="AU78" s="138"/>
      <c r="AV78" s="138"/>
      <c r="AW78" s="138"/>
      <c r="AX78" s="138" t="s">
        <v>659</v>
      </c>
      <c r="AY78" s="138"/>
      <c r="AZ78" s="138"/>
      <c r="BA78" s="138"/>
      <c r="BB78" s="138"/>
      <c r="BC78" s="138"/>
      <c r="BD78" s="138" t="s">
        <v>660</v>
      </c>
      <c r="BE78" s="138"/>
      <c r="BF78" s="138"/>
      <c r="BG78" s="138"/>
      <c r="BH78" s="138"/>
      <c r="BI78" s="138"/>
      <c r="BJ78" s="138"/>
      <c r="BK78" s="138"/>
      <c r="BL78" s="138"/>
      <c r="BM78" s="138"/>
      <c r="BN78" s="138"/>
    </row>
    <row r="79" spans="1:66" ht="17" thickBot="1" x14ac:dyDescent="0.25">
      <c r="A79" s="138"/>
      <c r="B79" s="296" t="str">
        <f>C79&amp;"_2"</f>
        <v>Z_ES_Stellantis_Vigo_2</v>
      </c>
      <c r="C79" s="140" t="str">
        <f t="shared" ref="C79:C80" si="1">"Z_ES_"&amp;D79&amp;"_"&amp;G79</f>
        <v>Z_ES_Stellantis_Vigo</v>
      </c>
      <c r="D79" s="209" t="s">
        <v>626</v>
      </c>
      <c r="E79" s="138"/>
      <c r="F79" s="209" t="s">
        <v>328</v>
      </c>
      <c r="G79" s="138" t="s">
        <v>654</v>
      </c>
      <c r="H79" s="211" t="s">
        <v>71</v>
      </c>
      <c r="I79" s="209" t="s">
        <v>124</v>
      </c>
      <c r="J79" s="138"/>
      <c r="K79" s="159"/>
      <c r="L79" s="306" t="s">
        <v>165</v>
      </c>
      <c r="M79" s="138" t="s">
        <v>73</v>
      </c>
      <c r="N79" s="163">
        <v>45258</v>
      </c>
      <c r="O79" s="7" t="s">
        <v>65</v>
      </c>
      <c r="P79" s="307" t="s">
        <v>165</v>
      </c>
      <c r="Q79" s="138" t="s">
        <v>73</v>
      </c>
      <c r="R79" s="138"/>
      <c r="S79" s="159"/>
      <c r="T79" s="138"/>
      <c r="U79" s="138" t="s">
        <v>68</v>
      </c>
      <c r="V79" s="138">
        <v>0.5</v>
      </c>
      <c r="W79" s="138"/>
      <c r="X79" s="138"/>
      <c r="Y79" s="138"/>
      <c r="Z79" s="138"/>
      <c r="AA79" s="138"/>
      <c r="AB79" s="138"/>
      <c r="AC79" s="138"/>
      <c r="AD79" s="138"/>
      <c r="AE79" s="349"/>
      <c r="AF79" s="334"/>
      <c r="AG79" s="334"/>
      <c r="AH79" s="138"/>
      <c r="AI79" s="138" t="s">
        <v>116</v>
      </c>
      <c r="AJ79" s="138"/>
      <c r="AK79" s="138" t="s">
        <v>661</v>
      </c>
      <c r="AL79" s="161"/>
      <c r="AM79" s="138"/>
      <c r="AN79" s="138"/>
      <c r="AO79" s="138"/>
      <c r="AP79" s="138"/>
      <c r="AQ79" s="317"/>
      <c r="AR79" s="138"/>
      <c r="AS79" s="138"/>
      <c r="AT79" s="138"/>
      <c r="AU79" s="138"/>
      <c r="AV79" s="138"/>
      <c r="AW79" s="138"/>
      <c r="AX79" s="138" t="s">
        <v>662</v>
      </c>
      <c r="AY79" s="138"/>
      <c r="AZ79" s="138"/>
      <c r="BA79" s="138"/>
      <c r="BB79" s="138"/>
      <c r="BC79" s="138"/>
      <c r="BD79" s="138" t="s">
        <v>663</v>
      </c>
      <c r="BE79" s="138" t="s">
        <v>664</v>
      </c>
      <c r="BF79" s="138"/>
      <c r="BG79" s="138"/>
      <c r="BH79" s="138"/>
      <c r="BI79" s="138"/>
      <c r="BJ79" s="138"/>
      <c r="BK79" s="138"/>
      <c r="BL79" s="138"/>
      <c r="BM79" s="138"/>
      <c r="BN79" s="138"/>
    </row>
    <row r="80" spans="1:66" ht="17" thickBot="1" x14ac:dyDescent="0.25">
      <c r="A80" s="138"/>
      <c r="B80" s="297" t="str">
        <f>C80&amp;"_0"</f>
        <v>Z_ES_Stellantis_Zaragosa_0</v>
      </c>
      <c r="C80" s="140" t="str">
        <f t="shared" si="1"/>
        <v>Z_ES_Stellantis_Zaragosa</v>
      </c>
      <c r="D80" s="209" t="s">
        <v>626</v>
      </c>
      <c r="E80" s="138"/>
      <c r="F80" s="209" t="s">
        <v>328</v>
      </c>
      <c r="G80" s="209" t="s">
        <v>665</v>
      </c>
      <c r="H80" s="211" t="s">
        <v>144</v>
      </c>
      <c r="I80" s="209" t="s">
        <v>124</v>
      </c>
      <c r="J80" s="138"/>
      <c r="K80" s="159"/>
      <c r="L80" s="309" t="s">
        <v>165</v>
      </c>
      <c r="M80" s="143" t="s">
        <v>73</v>
      </c>
      <c r="N80" s="163">
        <v>45257</v>
      </c>
      <c r="O80" s="7" t="s">
        <v>65</v>
      </c>
      <c r="P80" s="308" t="s">
        <v>165</v>
      </c>
      <c r="Q80" s="143" t="s">
        <v>73</v>
      </c>
      <c r="R80" s="138"/>
      <c r="S80" s="159"/>
      <c r="T80" s="138"/>
      <c r="U80" s="138" t="s">
        <v>68</v>
      </c>
      <c r="V80" s="138">
        <v>0.5</v>
      </c>
      <c r="W80" s="138"/>
      <c r="X80" s="138"/>
      <c r="Y80" s="138"/>
      <c r="Z80" s="138"/>
      <c r="AA80" s="138"/>
      <c r="AB80" s="138"/>
      <c r="AC80" s="138"/>
      <c r="AD80" s="138"/>
      <c r="AE80" s="351">
        <v>46508</v>
      </c>
      <c r="AF80" s="333">
        <v>46508</v>
      </c>
      <c r="AG80" s="333">
        <v>46508</v>
      </c>
      <c r="AH80" s="138"/>
      <c r="AI80" s="138" t="s">
        <v>116</v>
      </c>
      <c r="AJ80" s="138"/>
      <c r="AK80" s="209" t="s">
        <v>666</v>
      </c>
      <c r="AL80" s="161">
        <v>35000</v>
      </c>
      <c r="AM80" s="143" t="s">
        <v>64</v>
      </c>
      <c r="AN80" s="7" t="s">
        <v>65</v>
      </c>
      <c r="AO80" s="138"/>
      <c r="AP80" s="138"/>
      <c r="AQ80" s="317"/>
      <c r="AR80" s="138"/>
      <c r="AS80" s="138"/>
      <c r="AT80" s="138"/>
      <c r="AU80" s="138"/>
      <c r="AV80" s="138"/>
      <c r="AW80" s="138"/>
      <c r="AX80" s="138" t="s">
        <v>667</v>
      </c>
      <c r="AY80" s="138"/>
      <c r="AZ80" s="138"/>
      <c r="BA80" s="138"/>
      <c r="BB80" s="138"/>
      <c r="BC80" s="138"/>
      <c r="BD80" s="138" t="s">
        <v>663</v>
      </c>
      <c r="BE80" s="138"/>
      <c r="BF80" s="138"/>
      <c r="BG80" s="138"/>
      <c r="BH80" s="138"/>
      <c r="BI80" s="138"/>
      <c r="BJ80" s="138"/>
      <c r="BK80" s="138"/>
      <c r="BL80" s="138"/>
      <c r="BM80" s="138"/>
      <c r="BN80" s="138"/>
    </row>
    <row r="81" spans="1:66" ht="17" thickBot="1" x14ac:dyDescent="0.25">
      <c r="A81" s="144"/>
      <c r="C81" s="140" t="str">
        <f>"Z_FR_"&amp;D81&amp;"_"&amp;G81</f>
        <v>Z_FR_Stellantis _Mulhouse</v>
      </c>
      <c r="D81" s="199" t="s">
        <v>668</v>
      </c>
      <c r="E81" s="140"/>
      <c r="F81" s="199" t="s">
        <v>273</v>
      </c>
      <c r="G81" s="199" t="s">
        <v>669</v>
      </c>
      <c r="H81" s="201" t="s">
        <v>144</v>
      </c>
      <c r="I81" s="199" t="s">
        <v>61</v>
      </c>
      <c r="J81" s="140"/>
      <c r="K81" s="168"/>
      <c r="L81" s="140"/>
      <c r="M81" s="140"/>
      <c r="N81" s="140"/>
      <c r="O81" s="140"/>
      <c r="P81" s="145"/>
      <c r="Q81" s="140"/>
      <c r="R81" s="140"/>
      <c r="S81" s="168"/>
      <c r="T81" s="140"/>
      <c r="U81" s="140"/>
      <c r="V81" s="140"/>
      <c r="W81" s="140"/>
      <c r="X81" s="140"/>
      <c r="Y81" s="140"/>
      <c r="Z81" s="140"/>
      <c r="AA81" s="140"/>
      <c r="AB81" s="140"/>
      <c r="AC81" s="140"/>
      <c r="AD81" s="140"/>
      <c r="AE81" s="346"/>
      <c r="AF81" s="332"/>
      <c r="AG81" s="332"/>
      <c r="AH81" s="140"/>
      <c r="AI81" s="199" t="s">
        <v>116</v>
      </c>
      <c r="AJ81" s="140"/>
      <c r="AK81" s="199" t="s">
        <v>670</v>
      </c>
      <c r="AL81" s="149"/>
      <c r="AM81" s="140"/>
      <c r="AN81" s="50" t="s">
        <v>65</v>
      </c>
      <c r="AO81" s="140"/>
      <c r="AP81" s="140"/>
      <c r="AQ81" s="315"/>
      <c r="AR81" s="140"/>
      <c r="AS81" s="140"/>
      <c r="AT81" s="140"/>
      <c r="AU81" s="140"/>
      <c r="AV81" s="140"/>
      <c r="AW81" s="140"/>
      <c r="AX81" s="140"/>
      <c r="AY81" s="140"/>
      <c r="AZ81" s="140"/>
      <c r="BA81" s="140"/>
      <c r="BB81" s="140"/>
      <c r="BC81" s="140"/>
      <c r="BD81" s="140" t="s">
        <v>671</v>
      </c>
      <c r="BE81" s="140" t="s">
        <v>672</v>
      </c>
      <c r="BF81" s="140"/>
      <c r="BG81" s="140"/>
      <c r="BH81" s="140"/>
      <c r="BI81" s="140"/>
      <c r="BJ81" s="140"/>
      <c r="BK81" s="140"/>
      <c r="BL81" s="140"/>
      <c r="BM81" s="140"/>
      <c r="BN81" s="140"/>
    </row>
    <row r="82" spans="1:66" ht="17" thickBot="1" x14ac:dyDescent="0.25">
      <c r="A82" s="141"/>
      <c r="B82" s="297" t="str">
        <f>C82&amp;"_0"</f>
        <v>Z_FR_Stellantis _Rennes_0</v>
      </c>
      <c r="C82" s="140" t="str">
        <f t="shared" ref="C82:C83" si="2">"Z_FR_"&amp;D82&amp;"_"&amp;G82</f>
        <v>Z_FR_Stellantis _Rennes</v>
      </c>
      <c r="D82" s="209" t="s">
        <v>668</v>
      </c>
      <c r="E82" s="138"/>
      <c r="F82" s="209" t="s">
        <v>273</v>
      </c>
      <c r="G82" s="176" t="s">
        <v>673</v>
      </c>
      <c r="H82" s="211" t="s">
        <v>144</v>
      </c>
      <c r="I82" s="209" t="s">
        <v>150</v>
      </c>
      <c r="J82" s="163">
        <v>45083</v>
      </c>
      <c r="K82" s="105" t="s">
        <v>65</v>
      </c>
      <c r="L82" s="209" t="s">
        <v>674</v>
      </c>
      <c r="M82" s="209" t="s">
        <v>73</v>
      </c>
      <c r="N82" s="138"/>
      <c r="O82" s="7" t="s">
        <v>65</v>
      </c>
      <c r="P82" s="158"/>
      <c r="Q82" s="138"/>
      <c r="R82" s="138"/>
      <c r="S82" s="159"/>
      <c r="T82" s="138"/>
      <c r="U82" s="138"/>
      <c r="V82" s="138"/>
      <c r="W82" s="138"/>
      <c r="X82" s="138"/>
      <c r="Y82" s="138"/>
      <c r="Z82" s="138"/>
      <c r="AA82" s="138"/>
      <c r="AB82" s="138"/>
      <c r="AC82" s="138"/>
      <c r="AD82" s="138"/>
      <c r="AE82" s="349">
        <v>2025</v>
      </c>
      <c r="AF82" s="333">
        <v>45809</v>
      </c>
      <c r="AG82" s="333">
        <v>45809</v>
      </c>
      <c r="AH82" s="138"/>
      <c r="AI82" s="209" t="s">
        <v>116</v>
      </c>
      <c r="AJ82" s="138"/>
      <c r="AK82" s="209" t="s">
        <v>675</v>
      </c>
      <c r="AL82" s="161"/>
      <c r="AM82" s="138"/>
      <c r="AN82" s="138"/>
      <c r="AO82" s="138"/>
      <c r="AP82" s="138"/>
      <c r="AQ82" s="317"/>
      <c r="AR82" s="138"/>
      <c r="AS82" s="138"/>
      <c r="AT82" s="138"/>
      <c r="AU82" s="138"/>
      <c r="AV82" s="138"/>
      <c r="AW82" s="138"/>
      <c r="AX82" s="7" t="s">
        <v>676</v>
      </c>
      <c r="AY82" s="138"/>
      <c r="AZ82" s="138"/>
      <c r="BA82" s="138"/>
      <c r="BB82" s="138"/>
      <c r="BC82" s="138"/>
      <c r="BD82" s="138" t="s">
        <v>677</v>
      </c>
      <c r="BE82" s="138" t="s">
        <v>678</v>
      </c>
      <c r="BF82" s="138"/>
      <c r="BG82" s="138"/>
      <c r="BH82" s="138"/>
      <c r="BI82" s="138"/>
      <c r="BJ82" s="138"/>
      <c r="BK82" s="138"/>
      <c r="BL82" s="138"/>
      <c r="BM82" s="138"/>
      <c r="BN82" s="138"/>
    </row>
    <row r="83" spans="1:66" x14ac:dyDescent="0.2">
      <c r="A83" s="141"/>
      <c r="B83" s="297" t="str">
        <f>C83&amp;"_0"</f>
        <v>Z_FR_Stellantis _Sochaux_0</v>
      </c>
      <c r="C83" s="140" t="str">
        <f t="shared" si="2"/>
        <v>Z_FR_Stellantis _Sochaux</v>
      </c>
      <c r="D83" s="209" t="s">
        <v>668</v>
      </c>
      <c r="E83" s="138"/>
      <c r="F83" s="209" t="s">
        <v>273</v>
      </c>
      <c r="G83" s="176" t="s">
        <v>679</v>
      </c>
      <c r="H83" s="211" t="s">
        <v>220</v>
      </c>
      <c r="I83" s="209" t="s">
        <v>61</v>
      </c>
      <c r="J83" s="138"/>
      <c r="K83" s="159"/>
      <c r="L83" s="138"/>
      <c r="M83" s="138"/>
      <c r="N83" s="138"/>
      <c r="O83" s="138"/>
      <c r="P83" s="158"/>
      <c r="Q83" s="138"/>
      <c r="R83" s="138"/>
      <c r="S83" s="159"/>
      <c r="T83" s="138"/>
      <c r="U83" s="138"/>
      <c r="V83" s="138"/>
      <c r="W83" s="138"/>
      <c r="X83" s="138"/>
      <c r="Y83" s="138"/>
      <c r="Z83" s="138"/>
      <c r="AA83" s="138"/>
      <c r="AB83" s="138"/>
      <c r="AC83" s="138"/>
      <c r="AD83" s="138"/>
      <c r="AE83" s="349"/>
      <c r="AF83" s="334"/>
      <c r="AG83" s="334"/>
      <c r="AH83" s="138"/>
      <c r="AI83" s="209" t="s">
        <v>116</v>
      </c>
      <c r="AJ83" s="138"/>
      <c r="AK83" s="138" t="s">
        <v>680</v>
      </c>
      <c r="AL83" s="161"/>
      <c r="AM83" s="138"/>
      <c r="AN83" s="138"/>
      <c r="AO83" s="138"/>
      <c r="AP83" s="138"/>
      <c r="AQ83" s="317"/>
      <c r="AR83" s="138"/>
      <c r="AS83" s="138"/>
      <c r="AT83" s="138"/>
      <c r="AU83" s="138"/>
      <c r="AV83" s="138"/>
      <c r="AW83" s="138"/>
      <c r="AX83" s="138"/>
      <c r="AY83" s="138"/>
      <c r="AZ83" s="138"/>
      <c r="BA83" s="138"/>
      <c r="BB83" s="138"/>
      <c r="BC83" s="138"/>
      <c r="BD83" s="138" t="s">
        <v>681</v>
      </c>
      <c r="BE83" s="138"/>
      <c r="BF83" s="138"/>
      <c r="BG83" s="138"/>
      <c r="BH83" s="138"/>
      <c r="BI83" s="138"/>
      <c r="BJ83" s="138"/>
      <c r="BK83" s="138"/>
      <c r="BL83" s="138"/>
      <c r="BM83" s="138"/>
      <c r="BN83" s="138"/>
    </row>
    <row r="84" spans="1:66" ht="17" thickBot="1" x14ac:dyDescent="0.25">
      <c r="A84" s="142"/>
      <c r="B84" s="262" t="s">
        <v>1087</v>
      </c>
      <c r="C84" s="220" t="s">
        <v>682</v>
      </c>
      <c r="D84" s="220" t="s">
        <v>683</v>
      </c>
      <c r="E84" s="220"/>
      <c r="F84" s="220" t="s">
        <v>273</v>
      </c>
      <c r="G84" s="220" t="s">
        <v>684</v>
      </c>
      <c r="H84" s="222" t="s">
        <v>144</v>
      </c>
      <c r="I84" s="220" t="s">
        <v>61</v>
      </c>
      <c r="J84" s="221">
        <v>44861</v>
      </c>
      <c r="K84" s="106" t="s">
        <v>65</v>
      </c>
      <c r="L84" s="220" t="s">
        <v>276</v>
      </c>
      <c r="M84" s="220" t="s">
        <v>73</v>
      </c>
      <c r="N84" s="221">
        <v>44861</v>
      </c>
      <c r="O84" s="51" t="s">
        <v>65</v>
      </c>
      <c r="P84" s="222" t="s">
        <v>276</v>
      </c>
      <c r="Q84" s="220" t="s">
        <v>167</v>
      </c>
      <c r="R84" s="221">
        <v>44861</v>
      </c>
      <c r="S84" s="106" t="s">
        <v>65</v>
      </c>
      <c r="T84" s="220"/>
      <c r="U84" s="225"/>
      <c r="V84" s="225"/>
      <c r="W84" s="220"/>
      <c r="X84" s="220"/>
      <c r="Y84" s="220"/>
      <c r="Z84" s="220"/>
      <c r="AA84" s="220"/>
      <c r="AB84" s="220" t="s">
        <v>74</v>
      </c>
      <c r="AC84" s="221">
        <v>44867</v>
      </c>
      <c r="AD84" s="221">
        <v>44867</v>
      </c>
      <c r="AE84" s="345"/>
      <c r="AF84" s="336"/>
      <c r="AG84" s="336"/>
      <c r="AH84" s="220"/>
      <c r="AI84" s="220" t="s">
        <v>685</v>
      </c>
      <c r="AJ84" s="220"/>
      <c r="AK84" s="220" t="s">
        <v>686</v>
      </c>
      <c r="AL84" s="227">
        <v>5000</v>
      </c>
      <c r="AM84" s="220" t="s">
        <v>64</v>
      </c>
      <c r="AN84" s="51" t="s">
        <v>65</v>
      </c>
      <c r="AO84" s="220"/>
      <c r="AP84" s="220"/>
      <c r="AQ84" s="314">
        <v>5000</v>
      </c>
      <c r="AR84" s="220" t="s">
        <v>64</v>
      </c>
      <c r="AS84" s="51" t="s">
        <v>65</v>
      </c>
      <c r="AT84" s="220"/>
      <c r="AU84" s="220"/>
      <c r="AV84" s="220"/>
      <c r="AW84" s="220"/>
      <c r="AX84" s="220" t="s">
        <v>687</v>
      </c>
      <c r="AY84" s="220" t="s">
        <v>688</v>
      </c>
      <c r="AZ84" s="220" t="s">
        <v>67</v>
      </c>
      <c r="BA84" s="221">
        <v>45712</v>
      </c>
      <c r="BB84" s="220" t="s">
        <v>68</v>
      </c>
      <c r="BC84" s="220"/>
      <c r="BD84" s="51" t="s">
        <v>689</v>
      </c>
      <c r="BE84" s="51" t="s">
        <v>690</v>
      </c>
      <c r="BF84" s="51" t="s">
        <v>691</v>
      </c>
      <c r="BG84" s="51" t="s">
        <v>692</v>
      </c>
      <c r="BH84" s="51" t="s">
        <v>693</v>
      </c>
      <c r="BI84" s="220" t="s">
        <v>694</v>
      </c>
      <c r="BJ84" s="143"/>
      <c r="BK84" s="143"/>
      <c r="BL84" s="143"/>
      <c r="BM84" s="143"/>
      <c r="BN84" s="143"/>
    </row>
    <row r="85" spans="1:66" ht="17" thickBot="1" x14ac:dyDescent="0.25">
      <c r="A85" s="177"/>
      <c r="B85" s="247" t="s">
        <v>695</v>
      </c>
      <c r="C85" s="304" t="s">
        <v>1088</v>
      </c>
      <c r="D85" s="247" t="s">
        <v>683</v>
      </c>
      <c r="E85" s="247"/>
      <c r="F85" s="247" t="s">
        <v>184</v>
      </c>
      <c r="G85" s="247" t="s">
        <v>697</v>
      </c>
      <c r="H85" s="249" t="s">
        <v>144</v>
      </c>
      <c r="I85" s="247" t="s">
        <v>61</v>
      </c>
      <c r="J85" s="248">
        <v>43657</v>
      </c>
      <c r="K85" s="123" t="s">
        <v>65</v>
      </c>
      <c r="L85" s="247" t="s">
        <v>698</v>
      </c>
      <c r="M85" s="247" t="s">
        <v>73</v>
      </c>
      <c r="N85" s="248">
        <v>43657</v>
      </c>
      <c r="O85" s="122" t="s">
        <v>65</v>
      </c>
      <c r="P85" s="249" t="s">
        <v>698</v>
      </c>
      <c r="Q85" s="247" t="s">
        <v>167</v>
      </c>
      <c r="R85" s="248">
        <v>43657</v>
      </c>
      <c r="S85" s="123" t="s">
        <v>65</v>
      </c>
      <c r="T85" s="247"/>
      <c r="U85" s="251"/>
      <c r="V85" s="251"/>
      <c r="W85" s="247"/>
      <c r="X85" s="247" t="s">
        <v>74</v>
      </c>
      <c r="Y85" s="248">
        <v>43657</v>
      </c>
      <c r="Z85" s="248">
        <v>43657</v>
      </c>
      <c r="AA85" s="248">
        <v>43899</v>
      </c>
      <c r="AB85" s="247" t="s">
        <v>74</v>
      </c>
      <c r="AC85" s="248">
        <v>43899</v>
      </c>
      <c r="AD85" s="248">
        <v>43899</v>
      </c>
      <c r="AE85" s="350" t="s">
        <v>699</v>
      </c>
      <c r="AF85" s="338"/>
      <c r="AG85" s="338"/>
      <c r="AH85" s="247"/>
      <c r="AI85" s="247" t="s">
        <v>75</v>
      </c>
      <c r="AJ85" s="247"/>
      <c r="AK85" s="247" t="s">
        <v>700</v>
      </c>
      <c r="AL85" s="253">
        <v>80000</v>
      </c>
      <c r="AM85" s="247" t="s">
        <v>64</v>
      </c>
      <c r="AN85" s="122" t="s">
        <v>65</v>
      </c>
      <c r="AO85" s="247"/>
      <c r="AP85" s="247"/>
      <c r="AQ85" s="320">
        <v>111872</v>
      </c>
      <c r="AR85" s="247" t="s">
        <v>64</v>
      </c>
      <c r="AS85" s="247" t="s">
        <v>65</v>
      </c>
      <c r="AT85" s="247"/>
      <c r="AU85" s="247"/>
      <c r="AV85" s="247">
        <v>1200</v>
      </c>
      <c r="AW85" s="247"/>
      <c r="AX85" s="247" t="s">
        <v>701</v>
      </c>
      <c r="AY85" s="247" t="s">
        <v>399</v>
      </c>
      <c r="AZ85" s="247" t="s">
        <v>67</v>
      </c>
      <c r="BA85" s="248">
        <v>45712</v>
      </c>
      <c r="BB85" s="247" t="s">
        <v>67</v>
      </c>
      <c r="BC85" s="247"/>
      <c r="BD85" s="122" t="s">
        <v>702</v>
      </c>
      <c r="BE85" s="122" t="s">
        <v>703</v>
      </c>
      <c r="BF85" s="122" t="s">
        <v>704</v>
      </c>
      <c r="BG85" s="122" t="s">
        <v>705</v>
      </c>
      <c r="BH85" s="247"/>
      <c r="BI85" s="247"/>
      <c r="BJ85" s="247"/>
      <c r="BK85" s="247"/>
      <c r="BL85" s="247"/>
      <c r="BM85" s="247"/>
      <c r="BN85" s="171"/>
    </row>
    <row r="86" spans="1:66" x14ac:dyDescent="0.2">
      <c r="A86" s="144"/>
      <c r="B86" s="199" t="s">
        <v>706</v>
      </c>
      <c r="C86" s="199" t="s">
        <v>707</v>
      </c>
      <c r="D86" s="199" t="s">
        <v>683</v>
      </c>
      <c r="E86" s="199"/>
      <c r="F86" s="199" t="s">
        <v>367</v>
      </c>
      <c r="G86" s="199" t="s">
        <v>708</v>
      </c>
      <c r="H86" s="201" t="s">
        <v>144</v>
      </c>
      <c r="I86" s="199" t="s">
        <v>61</v>
      </c>
      <c r="J86" s="208">
        <v>44195</v>
      </c>
      <c r="K86" s="107" t="s">
        <v>65</v>
      </c>
      <c r="L86" s="199" t="s">
        <v>709</v>
      </c>
      <c r="M86" s="199" t="s">
        <v>73</v>
      </c>
      <c r="N86" s="208">
        <v>44194</v>
      </c>
      <c r="O86" s="50" t="s">
        <v>65</v>
      </c>
      <c r="P86" s="201" t="s">
        <v>709</v>
      </c>
      <c r="Q86" s="199" t="s">
        <v>167</v>
      </c>
      <c r="R86" s="208">
        <v>44194</v>
      </c>
      <c r="S86" s="107" t="s">
        <v>65</v>
      </c>
      <c r="T86" s="199"/>
      <c r="U86" s="205"/>
      <c r="V86" s="205"/>
      <c r="W86" s="199"/>
      <c r="X86" s="199"/>
      <c r="Y86" s="199"/>
      <c r="Z86" s="199"/>
      <c r="AA86" s="199" t="s">
        <v>710</v>
      </c>
      <c r="AB86" s="199" t="s">
        <v>74</v>
      </c>
      <c r="AC86" s="208">
        <v>44957</v>
      </c>
      <c r="AD86" s="208">
        <v>44957</v>
      </c>
      <c r="AE86" s="348" t="s">
        <v>711</v>
      </c>
      <c r="AF86" s="323"/>
      <c r="AG86" s="323"/>
      <c r="AH86" s="199"/>
      <c r="AI86" s="199" t="s">
        <v>75</v>
      </c>
      <c r="AJ86" s="199"/>
      <c r="AK86" s="199" t="s">
        <v>712</v>
      </c>
      <c r="AL86" s="230"/>
      <c r="AM86" s="199"/>
      <c r="AN86" s="199"/>
      <c r="AO86" s="199"/>
      <c r="AP86" s="199"/>
      <c r="AQ86" s="319"/>
      <c r="AR86" s="199"/>
      <c r="AS86" s="199"/>
      <c r="AT86" s="199"/>
      <c r="AU86" s="199"/>
      <c r="AV86" s="199"/>
      <c r="AW86" s="199"/>
      <c r="AX86" s="199" t="s">
        <v>713</v>
      </c>
      <c r="AY86" s="199"/>
      <c r="AZ86" s="199" t="s">
        <v>68</v>
      </c>
      <c r="BA86" s="208">
        <v>45712</v>
      </c>
      <c r="BB86" s="199" t="s">
        <v>67</v>
      </c>
      <c r="BC86" s="199"/>
      <c r="BD86" s="50" t="s">
        <v>714</v>
      </c>
      <c r="BE86" s="50" t="s">
        <v>715</v>
      </c>
      <c r="BF86" s="50" t="s">
        <v>716</v>
      </c>
      <c r="BG86" s="199" t="s">
        <v>717</v>
      </c>
      <c r="BH86" s="199"/>
      <c r="BI86" s="199"/>
      <c r="BJ86" s="199"/>
      <c r="BK86" s="199"/>
      <c r="BL86" s="199"/>
      <c r="BM86" s="199"/>
      <c r="BN86" s="140"/>
    </row>
    <row r="87" spans="1:66" ht="17" thickBot="1" x14ac:dyDescent="0.25">
      <c r="A87" s="141"/>
      <c r="B87" s="235" t="s">
        <v>718</v>
      </c>
      <c r="C87" s="235" t="s">
        <v>719</v>
      </c>
      <c r="D87" s="235" t="s">
        <v>720</v>
      </c>
      <c r="E87" s="235"/>
      <c r="F87" s="235" t="s">
        <v>721</v>
      </c>
      <c r="G87" s="235" t="s">
        <v>722</v>
      </c>
      <c r="H87" s="237" t="s">
        <v>144</v>
      </c>
      <c r="I87" s="235" t="s">
        <v>61</v>
      </c>
      <c r="J87" s="236">
        <v>45016</v>
      </c>
      <c r="K87" s="178" t="s">
        <v>65</v>
      </c>
      <c r="L87" s="235" t="s">
        <v>723</v>
      </c>
      <c r="M87" s="235" t="s">
        <v>73</v>
      </c>
      <c r="N87" s="236">
        <v>45567</v>
      </c>
      <c r="O87" s="29" t="s">
        <v>65</v>
      </c>
      <c r="P87" s="237" t="s">
        <v>724</v>
      </c>
      <c r="Q87" s="235" t="s">
        <v>167</v>
      </c>
      <c r="R87" s="236">
        <v>45478</v>
      </c>
      <c r="S87" s="178" t="s">
        <v>65</v>
      </c>
      <c r="T87" s="235"/>
      <c r="U87" s="239"/>
      <c r="V87" s="239"/>
      <c r="W87" s="235"/>
      <c r="X87" s="235"/>
      <c r="Y87" s="235"/>
      <c r="Z87" s="235"/>
      <c r="AA87" s="235"/>
      <c r="AB87" s="235" t="s">
        <v>74</v>
      </c>
      <c r="AC87" s="236">
        <v>45478</v>
      </c>
      <c r="AD87" s="236">
        <v>45478</v>
      </c>
      <c r="AE87" s="349" t="s">
        <v>725</v>
      </c>
      <c r="AF87" s="333">
        <v>46023</v>
      </c>
      <c r="AG87" s="333">
        <v>46023</v>
      </c>
      <c r="AH87" s="235"/>
      <c r="AI87" s="235" t="s">
        <v>116</v>
      </c>
      <c r="AJ87" s="235"/>
      <c r="AK87" s="235" t="s">
        <v>726</v>
      </c>
      <c r="AL87" s="241"/>
      <c r="AM87" s="235"/>
      <c r="AN87" s="235"/>
      <c r="AO87" s="235"/>
      <c r="AP87" s="235"/>
      <c r="AQ87" s="317">
        <v>50000</v>
      </c>
      <c r="AR87" s="166"/>
      <c r="AS87" s="29" t="s">
        <v>65</v>
      </c>
      <c r="AT87" s="235"/>
      <c r="AU87" s="235"/>
      <c r="AV87" s="235"/>
      <c r="AW87" s="235"/>
      <c r="AX87" s="235" t="s">
        <v>727</v>
      </c>
      <c r="AY87" s="235" t="s">
        <v>728</v>
      </c>
      <c r="AZ87" s="235" t="s">
        <v>67</v>
      </c>
      <c r="BA87" s="236">
        <v>45713</v>
      </c>
      <c r="BB87" s="235" t="s">
        <v>67</v>
      </c>
      <c r="BC87" s="235"/>
      <c r="BD87" s="29" t="s">
        <v>729</v>
      </c>
      <c r="BE87" s="166" t="s">
        <v>730</v>
      </c>
      <c r="BF87" s="166" t="s">
        <v>731</v>
      </c>
      <c r="BG87" s="7" t="s">
        <v>732</v>
      </c>
      <c r="BH87" s="166"/>
      <c r="BI87" s="166"/>
      <c r="BJ87" s="166"/>
      <c r="BK87" s="166"/>
      <c r="BL87" s="166"/>
      <c r="BM87" s="166"/>
      <c r="BN87" s="166"/>
    </row>
    <row r="88" spans="1:66" ht="17" thickBot="1" x14ac:dyDescent="0.25">
      <c r="A88" s="144"/>
      <c r="B88" s="199" t="s">
        <v>733</v>
      </c>
      <c r="C88" s="199" t="s">
        <v>734</v>
      </c>
      <c r="D88" s="199" t="s">
        <v>735</v>
      </c>
      <c r="E88" s="199"/>
      <c r="F88" s="199" t="s">
        <v>58</v>
      </c>
      <c r="G88" s="199" t="s">
        <v>385</v>
      </c>
      <c r="H88" s="201" t="s">
        <v>144</v>
      </c>
      <c r="I88" s="199" t="s">
        <v>61</v>
      </c>
      <c r="J88" s="208">
        <v>43782</v>
      </c>
      <c r="K88" s="107" t="s">
        <v>65</v>
      </c>
      <c r="L88" s="267" t="s">
        <v>413</v>
      </c>
      <c r="M88" s="199" t="s">
        <v>73</v>
      </c>
      <c r="N88" s="208">
        <v>43786</v>
      </c>
      <c r="O88" s="50" t="s">
        <v>65</v>
      </c>
      <c r="P88" s="255" t="s">
        <v>736</v>
      </c>
      <c r="Q88" s="199" t="s">
        <v>167</v>
      </c>
      <c r="R88" s="208">
        <v>44642</v>
      </c>
      <c r="S88" s="107" t="s">
        <v>65</v>
      </c>
      <c r="T88" s="199"/>
      <c r="U88" s="205" t="s">
        <v>68</v>
      </c>
      <c r="V88" s="205">
        <v>0.5</v>
      </c>
      <c r="W88" s="199" t="s">
        <v>737</v>
      </c>
      <c r="X88" s="199" t="s">
        <v>74</v>
      </c>
      <c r="Y88" s="208">
        <v>44008</v>
      </c>
      <c r="Z88" s="208">
        <v>44008</v>
      </c>
      <c r="AA88" s="199"/>
      <c r="AB88" s="199" t="s">
        <v>74</v>
      </c>
      <c r="AC88" s="208">
        <v>44642</v>
      </c>
      <c r="AD88" s="208">
        <v>44642</v>
      </c>
      <c r="AE88" s="348" t="s">
        <v>738</v>
      </c>
      <c r="AF88" s="329">
        <v>44642</v>
      </c>
      <c r="AG88" s="329">
        <v>44642</v>
      </c>
      <c r="AH88" s="199"/>
      <c r="AI88" s="199" t="s">
        <v>116</v>
      </c>
      <c r="AJ88" s="199"/>
      <c r="AK88" s="199" t="s">
        <v>739</v>
      </c>
      <c r="AL88" s="230">
        <v>500000</v>
      </c>
      <c r="AM88" s="199" t="s">
        <v>64</v>
      </c>
      <c r="AN88" s="50" t="s">
        <v>65</v>
      </c>
      <c r="AO88" s="199"/>
      <c r="AP88" s="199"/>
      <c r="AQ88" s="315">
        <v>206097</v>
      </c>
      <c r="AR88" s="199" t="s">
        <v>64</v>
      </c>
      <c r="AS88" s="247" t="s">
        <v>65</v>
      </c>
      <c r="AT88" s="199"/>
      <c r="AU88" s="199"/>
      <c r="AV88" s="199">
        <v>5000</v>
      </c>
      <c r="AW88" s="199"/>
      <c r="AX88" s="199" t="s">
        <v>740</v>
      </c>
      <c r="AY88" s="199"/>
      <c r="AZ88" s="199" t="s">
        <v>68</v>
      </c>
      <c r="BA88" s="208">
        <v>45713</v>
      </c>
      <c r="BB88" s="199" t="s">
        <v>68</v>
      </c>
      <c r="BC88" s="50" t="s">
        <v>741</v>
      </c>
      <c r="BD88" s="50" t="s">
        <v>742</v>
      </c>
      <c r="BE88" s="50" t="s">
        <v>743</v>
      </c>
      <c r="BF88" s="199"/>
      <c r="BG88" s="199"/>
      <c r="BH88" s="199"/>
      <c r="BI88" s="199"/>
      <c r="BJ88" s="199"/>
      <c r="BK88" s="140"/>
      <c r="BL88" s="140"/>
      <c r="BM88" s="140"/>
      <c r="BN88" s="140"/>
    </row>
    <row r="89" spans="1:66" ht="17" thickBot="1" x14ac:dyDescent="0.25">
      <c r="A89" s="142"/>
      <c r="B89" s="220" t="s">
        <v>744</v>
      </c>
      <c r="C89" s="220" t="s">
        <v>745</v>
      </c>
      <c r="D89" s="220" t="s">
        <v>735</v>
      </c>
      <c r="E89" s="220"/>
      <c r="F89" s="220" t="s">
        <v>345</v>
      </c>
      <c r="G89" s="220" t="s">
        <v>746</v>
      </c>
      <c r="H89" s="222" t="s">
        <v>144</v>
      </c>
      <c r="I89" s="220" t="s">
        <v>196</v>
      </c>
      <c r="J89" s="220"/>
      <c r="K89" s="223"/>
      <c r="L89" s="220" t="s">
        <v>249</v>
      </c>
      <c r="M89" s="220" t="s">
        <v>73</v>
      </c>
      <c r="N89" s="221">
        <v>42282</v>
      </c>
      <c r="O89" s="86" t="s">
        <v>65</v>
      </c>
      <c r="P89" s="222"/>
      <c r="Q89" s="220"/>
      <c r="R89" s="220"/>
      <c r="S89" s="223"/>
      <c r="T89" s="220"/>
      <c r="U89" s="225"/>
      <c r="V89" s="225"/>
      <c r="W89" s="220"/>
      <c r="X89" s="220"/>
      <c r="Y89" s="220"/>
      <c r="Z89" s="220"/>
      <c r="AA89" s="220"/>
      <c r="AB89" s="220"/>
      <c r="AC89" s="220"/>
      <c r="AD89" s="220"/>
      <c r="AE89" s="345">
        <v>2015</v>
      </c>
      <c r="AF89" s="328">
        <v>42156</v>
      </c>
      <c r="AG89" s="328">
        <v>42157</v>
      </c>
      <c r="AH89" s="221">
        <v>44256</v>
      </c>
      <c r="AI89" s="220" t="s">
        <v>116</v>
      </c>
      <c r="AJ89" s="220"/>
      <c r="AK89" s="220" t="s">
        <v>747</v>
      </c>
      <c r="AL89" s="227">
        <f>52*450</f>
        <v>23400</v>
      </c>
      <c r="AM89" s="199" t="s">
        <v>64</v>
      </c>
      <c r="AN89" s="86" t="s">
        <v>65</v>
      </c>
      <c r="AO89" s="220"/>
      <c r="AP89" s="220"/>
      <c r="AQ89" s="314"/>
      <c r="AR89" s="220"/>
      <c r="AS89" s="220"/>
      <c r="AT89" s="220"/>
      <c r="AU89" s="220"/>
      <c r="AV89" s="220"/>
      <c r="AW89" s="220"/>
      <c r="AX89" s="220" t="s">
        <v>748</v>
      </c>
      <c r="AY89" s="220"/>
      <c r="AZ89" s="220" t="s">
        <v>68</v>
      </c>
      <c r="BA89" s="221" t="s">
        <v>749</v>
      </c>
      <c r="BB89" s="220" t="s">
        <v>68</v>
      </c>
      <c r="BC89" s="220"/>
      <c r="BD89" s="86" t="s">
        <v>750</v>
      </c>
      <c r="BE89" s="220" t="s">
        <v>751</v>
      </c>
      <c r="BF89" s="220"/>
      <c r="BG89" s="220"/>
      <c r="BH89" s="220"/>
      <c r="BI89" s="220"/>
      <c r="BJ89" s="220"/>
      <c r="BK89" s="143"/>
      <c r="BL89" s="143"/>
      <c r="BM89" s="143"/>
      <c r="BN89" s="143"/>
    </row>
    <row r="90" spans="1:66" ht="17" thickBot="1" x14ac:dyDescent="0.25">
      <c r="A90" s="144"/>
      <c r="B90" s="199" t="s">
        <v>752</v>
      </c>
      <c r="C90" s="199" t="s">
        <v>753</v>
      </c>
      <c r="D90" s="199" t="s">
        <v>754</v>
      </c>
      <c r="E90" s="199"/>
      <c r="F90" s="199" t="s">
        <v>218</v>
      </c>
      <c r="G90" s="199" t="s">
        <v>755</v>
      </c>
      <c r="H90" s="201" t="s">
        <v>144</v>
      </c>
      <c r="I90" s="199" t="s">
        <v>150</v>
      </c>
      <c r="J90" s="208">
        <v>43392</v>
      </c>
      <c r="K90" s="107" t="s">
        <v>65</v>
      </c>
      <c r="L90" s="199"/>
      <c r="M90" s="199"/>
      <c r="N90" s="199"/>
      <c r="O90" s="199"/>
      <c r="P90" s="201"/>
      <c r="Q90" s="199"/>
      <c r="R90" s="199"/>
      <c r="S90" s="203"/>
      <c r="T90" s="199"/>
      <c r="U90" s="205"/>
      <c r="V90" s="205"/>
      <c r="W90" s="199"/>
      <c r="X90" s="199"/>
      <c r="Y90" s="199"/>
      <c r="Z90" s="199"/>
      <c r="AA90" s="199" t="s">
        <v>756</v>
      </c>
      <c r="AB90" s="199"/>
      <c r="AC90" s="199"/>
      <c r="AD90" s="199"/>
      <c r="AE90" s="348" t="s">
        <v>756</v>
      </c>
      <c r="AF90" s="323"/>
      <c r="AG90" s="323"/>
      <c r="AH90" s="199"/>
      <c r="AI90" s="199" t="s">
        <v>116</v>
      </c>
      <c r="AJ90" s="199"/>
      <c r="AK90" s="199" t="s">
        <v>757</v>
      </c>
      <c r="AL90" s="230">
        <v>30000</v>
      </c>
      <c r="AM90" s="199" t="s">
        <v>64</v>
      </c>
      <c r="AN90" s="50" t="s">
        <v>65</v>
      </c>
      <c r="AO90" s="199"/>
      <c r="AP90" s="199"/>
      <c r="AQ90" s="319">
        <v>30000</v>
      </c>
      <c r="AR90" s="199" t="s">
        <v>64</v>
      </c>
      <c r="AS90" s="50" t="s">
        <v>65</v>
      </c>
      <c r="AT90" s="199"/>
      <c r="AU90" s="199"/>
      <c r="AV90" s="199"/>
      <c r="AW90" s="199"/>
      <c r="AX90" s="199" t="s">
        <v>758</v>
      </c>
      <c r="AY90" s="199"/>
      <c r="AZ90" s="199" t="s">
        <v>68</v>
      </c>
      <c r="BA90" s="208">
        <v>45713</v>
      </c>
      <c r="BB90" s="199" t="s">
        <v>67</v>
      </c>
      <c r="BC90" s="199"/>
      <c r="BD90" s="50" t="s">
        <v>759</v>
      </c>
      <c r="BE90" s="50" t="s">
        <v>760</v>
      </c>
      <c r="BF90" s="199"/>
      <c r="BG90" s="199"/>
      <c r="BH90" s="199"/>
      <c r="BI90" s="199"/>
      <c r="BJ90" s="199"/>
      <c r="BK90" s="199"/>
      <c r="BL90" s="199"/>
      <c r="BM90" s="199"/>
      <c r="BN90" s="140"/>
    </row>
    <row r="91" spans="1:66" ht="22" customHeight="1" x14ac:dyDescent="0.2">
      <c r="A91" s="144" t="s">
        <v>761</v>
      </c>
      <c r="B91" s="297" t="str">
        <f>C91&amp;"_0"</f>
        <v>Z_SK_Volkswagen_Bratislava_0</v>
      </c>
      <c r="C91" s="140" t="str">
        <f>"Z_SK_"&amp;D91&amp;"_"&amp;G91</f>
        <v>Z_SK_Volkswagen_Bratislava</v>
      </c>
      <c r="D91" s="256" t="s">
        <v>588</v>
      </c>
      <c r="E91" s="182"/>
      <c r="F91" s="256" t="s">
        <v>454</v>
      </c>
      <c r="G91" s="256" t="s">
        <v>762</v>
      </c>
      <c r="H91" s="263" t="s">
        <v>144</v>
      </c>
      <c r="I91" s="256" t="s">
        <v>61</v>
      </c>
      <c r="J91" s="182"/>
      <c r="K91" s="184"/>
      <c r="L91" s="182"/>
      <c r="M91" s="182"/>
      <c r="N91" s="182"/>
      <c r="O91" s="182"/>
      <c r="P91" s="183"/>
      <c r="Q91" s="182"/>
      <c r="R91" s="182"/>
      <c r="S91" s="184"/>
      <c r="T91" s="182"/>
      <c r="U91" s="182"/>
      <c r="V91" s="182"/>
      <c r="W91" s="182"/>
      <c r="X91" s="182"/>
      <c r="Y91" s="182"/>
      <c r="Z91" s="182"/>
      <c r="AA91" s="182"/>
      <c r="AB91" s="182"/>
      <c r="AC91" s="182"/>
      <c r="AD91" s="182"/>
      <c r="AE91" s="346">
        <v>2013</v>
      </c>
      <c r="AF91" s="331">
        <v>41426</v>
      </c>
      <c r="AG91" s="331">
        <v>41426</v>
      </c>
      <c r="AH91" s="140"/>
      <c r="AI91" s="256" t="s">
        <v>75</v>
      </c>
      <c r="AJ91" s="182"/>
      <c r="AK91" s="256" t="s">
        <v>763</v>
      </c>
      <c r="AL91" s="187"/>
      <c r="AM91" s="182"/>
      <c r="AN91" s="182"/>
      <c r="AO91" s="182"/>
      <c r="AP91" s="182"/>
      <c r="AQ91" s="315">
        <v>94839</v>
      </c>
      <c r="AR91" s="199" t="s">
        <v>64</v>
      </c>
      <c r="AS91" s="199" t="s">
        <v>65</v>
      </c>
      <c r="AT91" s="182"/>
      <c r="AU91" s="182"/>
      <c r="AV91" s="182"/>
      <c r="AW91" s="182"/>
      <c r="AX91" s="256" t="s">
        <v>764</v>
      </c>
      <c r="AY91" s="182"/>
      <c r="AZ91" s="182"/>
      <c r="BA91" s="182"/>
      <c r="BB91" s="182"/>
      <c r="BC91" s="182"/>
      <c r="BD91" s="182" t="s">
        <v>765</v>
      </c>
      <c r="BE91" s="257" t="s">
        <v>766</v>
      </c>
      <c r="BF91" s="182" t="s">
        <v>767</v>
      </c>
      <c r="BG91" s="182" t="s">
        <v>768</v>
      </c>
      <c r="BH91" s="182"/>
      <c r="BI91" s="182"/>
      <c r="BJ91" s="182"/>
      <c r="BK91" s="182"/>
      <c r="BL91" s="182"/>
      <c r="BM91" s="182"/>
      <c r="BN91" s="182"/>
    </row>
    <row r="92" spans="1:66" x14ac:dyDescent="0.2">
      <c r="A92" s="141"/>
      <c r="B92" s="209" t="s">
        <v>769</v>
      </c>
      <c r="C92" s="209" t="s">
        <v>770</v>
      </c>
      <c r="D92" s="209" t="s">
        <v>588</v>
      </c>
      <c r="E92" s="209"/>
      <c r="F92" s="209" t="s">
        <v>58</v>
      </c>
      <c r="G92" s="209" t="s">
        <v>771</v>
      </c>
      <c r="H92" s="211" t="s">
        <v>220</v>
      </c>
      <c r="I92" s="209" t="s">
        <v>61</v>
      </c>
      <c r="J92" s="210">
        <v>43419</v>
      </c>
      <c r="K92" s="105" t="s">
        <v>65</v>
      </c>
      <c r="L92" s="209" t="s">
        <v>165</v>
      </c>
      <c r="M92" s="209" t="s">
        <v>73</v>
      </c>
      <c r="N92" s="210">
        <v>44701</v>
      </c>
      <c r="O92" s="7" t="s">
        <v>65</v>
      </c>
      <c r="P92" s="211" t="s">
        <v>165</v>
      </c>
      <c r="Q92" s="209" t="s">
        <v>167</v>
      </c>
      <c r="R92" s="210">
        <v>44701</v>
      </c>
      <c r="S92" s="105" t="s">
        <v>65</v>
      </c>
      <c r="T92" s="209"/>
      <c r="U92" s="213"/>
      <c r="V92" s="213"/>
      <c r="W92" s="209"/>
      <c r="X92" s="209"/>
      <c r="Y92" s="209"/>
      <c r="Z92" s="209"/>
      <c r="AA92" s="209"/>
      <c r="AB92" s="209" t="s">
        <v>74</v>
      </c>
      <c r="AC92" s="210">
        <v>44701</v>
      </c>
      <c r="AD92" s="210">
        <v>44701</v>
      </c>
      <c r="AE92" s="341"/>
      <c r="AF92" s="324"/>
      <c r="AG92" s="324"/>
      <c r="AH92" s="209"/>
      <c r="AI92" s="209" t="s">
        <v>116</v>
      </c>
      <c r="AJ92" s="209"/>
      <c r="AK92" s="209" t="s">
        <v>772</v>
      </c>
      <c r="AL92" s="207">
        <v>190000</v>
      </c>
      <c r="AM92" s="209" t="s">
        <v>64</v>
      </c>
      <c r="AN92" s="7" t="s">
        <v>65</v>
      </c>
      <c r="AO92" s="209"/>
      <c r="AP92" s="209"/>
      <c r="AQ92" s="311">
        <v>140000</v>
      </c>
      <c r="AR92" s="209" t="s">
        <v>64</v>
      </c>
      <c r="AS92" s="7" t="s">
        <v>65</v>
      </c>
      <c r="AT92" s="209"/>
      <c r="AU92" s="209"/>
      <c r="AV92" s="209"/>
      <c r="AW92" s="209"/>
      <c r="AX92" s="209" t="s">
        <v>773</v>
      </c>
      <c r="AY92" s="209"/>
      <c r="AZ92" s="209" t="s">
        <v>68</v>
      </c>
      <c r="BA92" s="210">
        <v>45713</v>
      </c>
      <c r="BB92" s="209" t="s">
        <v>68</v>
      </c>
      <c r="BC92" s="7" t="s">
        <v>774</v>
      </c>
      <c r="BD92" s="7" t="s">
        <v>775</v>
      </c>
      <c r="BE92" s="7" t="s">
        <v>776</v>
      </c>
      <c r="BF92" s="7" t="s">
        <v>777</v>
      </c>
      <c r="BG92" s="7" t="s">
        <v>778</v>
      </c>
      <c r="BH92" s="209"/>
      <c r="BI92" s="209"/>
      <c r="BJ92" s="209"/>
      <c r="BK92" s="209"/>
      <c r="BL92" s="209"/>
      <c r="BM92" s="209"/>
      <c r="BN92" s="138"/>
    </row>
    <row r="93" spans="1:66" x14ac:dyDescent="0.2">
      <c r="A93" s="141"/>
      <c r="B93" s="209" t="s">
        <v>779</v>
      </c>
      <c r="C93" s="209" t="s">
        <v>780</v>
      </c>
      <c r="D93" s="209" t="s">
        <v>588</v>
      </c>
      <c r="E93" s="209"/>
      <c r="F93" s="209" t="s">
        <v>58</v>
      </c>
      <c r="G93" s="209" t="s">
        <v>781</v>
      </c>
      <c r="H93" s="211" t="s">
        <v>220</v>
      </c>
      <c r="I93" s="209" t="s">
        <v>61</v>
      </c>
      <c r="J93" s="210">
        <v>43419</v>
      </c>
      <c r="K93" s="105" t="s">
        <v>65</v>
      </c>
      <c r="L93" s="209"/>
      <c r="M93" s="209"/>
      <c r="N93" s="209"/>
      <c r="O93" s="209"/>
      <c r="P93" s="211"/>
      <c r="Q93" s="209"/>
      <c r="R93" s="209"/>
      <c r="S93" s="233"/>
      <c r="T93" s="209"/>
      <c r="U93" s="213"/>
      <c r="V93" s="213"/>
      <c r="W93" s="209"/>
      <c r="X93" s="209"/>
      <c r="Y93" s="209"/>
      <c r="Z93" s="209"/>
      <c r="AA93" s="209"/>
      <c r="AB93" s="209" t="s">
        <v>74</v>
      </c>
      <c r="AC93" s="210">
        <v>44719</v>
      </c>
      <c r="AD93" s="210">
        <v>44719</v>
      </c>
      <c r="AE93" s="341"/>
      <c r="AF93" s="324"/>
      <c r="AG93" s="324"/>
      <c r="AH93" s="209"/>
      <c r="AI93" s="209" t="s">
        <v>116</v>
      </c>
      <c r="AJ93" s="209"/>
      <c r="AK93" s="209" t="s">
        <v>782</v>
      </c>
      <c r="AL93" s="207">
        <v>130000</v>
      </c>
      <c r="AM93" s="209" t="s">
        <v>64</v>
      </c>
      <c r="AN93" s="7" t="s">
        <v>65</v>
      </c>
      <c r="AO93" s="209"/>
      <c r="AP93" s="209"/>
      <c r="AQ93" s="311">
        <v>15000</v>
      </c>
      <c r="AR93" s="209" t="s">
        <v>64</v>
      </c>
      <c r="AS93" s="7" t="s">
        <v>65</v>
      </c>
      <c r="AT93" s="209"/>
      <c r="AU93" s="209"/>
      <c r="AV93" s="209"/>
      <c r="AW93" s="209"/>
      <c r="AX93" s="209" t="s">
        <v>783</v>
      </c>
      <c r="AY93" s="209" t="s">
        <v>784</v>
      </c>
      <c r="AZ93" s="209" t="s">
        <v>67</v>
      </c>
      <c r="BA93" s="210">
        <v>45713</v>
      </c>
      <c r="BB93" s="209" t="s">
        <v>68</v>
      </c>
      <c r="BC93" s="209"/>
      <c r="BD93" s="258"/>
      <c r="BE93" s="209"/>
      <c r="BF93" s="209"/>
      <c r="BG93" s="209"/>
      <c r="BH93" s="209"/>
      <c r="BI93" s="209"/>
      <c r="BJ93" s="209"/>
      <c r="BK93" s="209"/>
      <c r="BL93" s="209"/>
      <c r="BM93" s="209"/>
      <c r="BN93" s="138"/>
    </row>
    <row r="94" spans="1:66" x14ac:dyDescent="0.2">
      <c r="A94" s="141"/>
      <c r="B94" s="209" t="s">
        <v>785</v>
      </c>
      <c r="C94" s="209" t="s">
        <v>786</v>
      </c>
      <c r="D94" s="209" t="s">
        <v>588</v>
      </c>
      <c r="E94" s="209"/>
      <c r="F94" s="209" t="s">
        <v>58</v>
      </c>
      <c r="G94" s="209" t="s">
        <v>787</v>
      </c>
      <c r="H94" s="211" t="s">
        <v>144</v>
      </c>
      <c r="I94" s="209" t="s">
        <v>196</v>
      </c>
      <c r="J94" s="210">
        <v>44648</v>
      </c>
      <c r="K94" s="105" t="s">
        <v>65</v>
      </c>
      <c r="L94" s="209" t="s">
        <v>413</v>
      </c>
      <c r="M94" s="209" t="s">
        <v>73</v>
      </c>
      <c r="N94" s="210">
        <v>44648</v>
      </c>
      <c r="O94" s="7" t="s">
        <v>65</v>
      </c>
      <c r="P94" s="211" t="s">
        <v>413</v>
      </c>
      <c r="Q94" s="209" t="s">
        <v>167</v>
      </c>
      <c r="R94" s="210">
        <v>44648</v>
      </c>
      <c r="S94" s="105" t="s">
        <v>65</v>
      </c>
      <c r="T94" s="209"/>
      <c r="U94" s="213"/>
      <c r="V94" s="213"/>
      <c r="W94" s="209" t="s">
        <v>788</v>
      </c>
      <c r="X94" s="209"/>
      <c r="Y94" s="209"/>
      <c r="Z94" s="209"/>
      <c r="AA94" s="209"/>
      <c r="AB94" s="209"/>
      <c r="AC94" s="209"/>
      <c r="AD94" s="209"/>
      <c r="AE94" s="341" t="s">
        <v>789</v>
      </c>
      <c r="AF94" s="324"/>
      <c r="AG94" s="324"/>
      <c r="AH94" s="210">
        <v>45198</v>
      </c>
      <c r="AI94" s="209" t="s">
        <v>116</v>
      </c>
      <c r="AJ94" s="209"/>
      <c r="AK94" s="209" t="s">
        <v>790</v>
      </c>
      <c r="AL94" s="207"/>
      <c r="AM94" s="209"/>
      <c r="AN94" s="209"/>
      <c r="AO94" s="209"/>
      <c r="AP94" s="209"/>
      <c r="AQ94" s="311"/>
      <c r="AR94" s="209"/>
      <c r="AS94" s="209"/>
      <c r="AT94" s="209"/>
      <c r="AU94" s="209"/>
      <c r="AV94" s="209"/>
      <c r="AW94" s="209"/>
      <c r="AX94" s="209" t="s">
        <v>791</v>
      </c>
      <c r="AY94" s="209" t="s">
        <v>792</v>
      </c>
      <c r="AZ94" s="209" t="s">
        <v>67</v>
      </c>
      <c r="BA94" s="210">
        <v>45713</v>
      </c>
      <c r="BB94" s="209" t="s">
        <v>67</v>
      </c>
      <c r="BC94" s="209"/>
      <c r="BD94" s="7" t="s">
        <v>793</v>
      </c>
      <c r="BE94" s="7" t="s">
        <v>794</v>
      </c>
      <c r="BF94" s="7" t="s">
        <v>795</v>
      </c>
      <c r="BG94" s="209"/>
      <c r="BH94" s="209"/>
      <c r="BI94" s="209"/>
      <c r="BJ94" s="209"/>
      <c r="BK94" s="209"/>
      <c r="BL94" s="209"/>
      <c r="BM94" s="209"/>
      <c r="BN94" s="138"/>
    </row>
    <row r="95" spans="1:66" ht="17" thickBot="1" x14ac:dyDescent="0.25">
      <c r="A95" s="141"/>
      <c r="B95" s="242" t="s">
        <v>796</v>
      </c>
      <c r="C95" s="209" t="s">
        <v>797</v>
      </c>
      <c r="D95" s="209" t="s">
        <v>588</v>
      </c>
      <c r="E95" s="209"/>
      <c r="F95" s="209" t="s">
        <v>58</v>
      </c>
      <c r="G95" s="209" t="s">
        <v>798</v>
      </c>
      <c r="H95" s="211" t="s">
        <v>220</v>
      </c>
      <c r="I95" s="264" t="s">
        <v>61</v>
      </c>
      <c r="J95" s="210">
        <v>43420</v>
      </c>
      <c r="K95" s="105" t="s">
        <v>65</v>
      </c>
      <c r="L95" s="209" t="s">
        <v>186</v>
      </c>
      <c r="M95" s="209" t="s">
        <v>73</v>
      </c>
      <c r="N95" s="210">
        <v>43420</v>
      </c>
      <c r="O95" s="7" t="s">
        <v>65</v>
      </c>
      <c r="P95" s="211" t="s">
        <v>186</v>
      </c>
      <c r="Q95" s="209" t="s">
        <v>167</v>
      </c>
      <c r="R95" s="210">
        <v>43420</v>
      </c>
      <c r="S95" s="105" t="s">
        <v>65</v>
      </c>
      <c r="T95" s="209"/>
      <c r="U95" s="213"/>
      <c r="V95" s="213"/>
      <c r="W95" s="209"/>
      <c r="X95" s="209"/>
      <c r="Y95" s="209"/>
      <c r="Z95" s="209"/>
      <c r="AA95" s="209"/>
      <c r="AB95" s="209" t="s">
        <v>74</v>
      </c>
      <c r="AC95" s="210">
        <v>44607</v>
      </c>
      <c r="AD95" s="210">
        <v>44607</v>
      </c>
      <c r="AE95" s="341" t="s">
        <v>799</v>
      </c>
      <c r="AF95" s="325">
        <v>43773</v>
      </c>
      <c r="AG95" s="325">
        <v>43773</v>
      </c>
      <c r="AH95" s="209"/>
      <c r="AI95" s="209" t="s">
        <v>116</v>
      </c>
      <c r="AJ95" s="209"/>
      <c r="AK95" s="209" t="s">
        <v>800</v>
      </c>
      <c r="AL95" s="207">
        <v>333000</v>
      </c>
      <c r="AM95" s="209" t="s">
        <v>64</v>
      </c>
      <c r="AN95" s="7" t="s">
        <v>65</v>
      </c>
      <c r="AO95" s="209"/>
      <c r="AP95" s="209"/>
      <c r="AQ95" s="311">
        <v>333000</v>
      </c>
      <c r="AR95" s="209" t="s">
        <v>64</v>
      </c>
      <c r="AS95" s="7" t="s">
        <v>65</v>
      </c>
      <c r="AT95" s="209"/>
      <c r="AU95" s="209"/>
      <c r="AV95" s="209"/>
      <c r="AW95" s="209"/>
      <c r="AX95" s="209" t="s">
        <v>801</v>
      </c>
      <c r="AY95" s="209" t="s">
        <v>802</v>
      </c>
      <c r="AZ95" s="209" t="s">
        <v>67</v>
      </c>
      <c r="BA95" s="210">
        <v>45713</v>
      </c>
      <c r="BB95" s="209" t="s">
        <v>68</v>
      </c>
      <c r="BC95" s="209"/>
      <c r="BD95" s="7" t="s">
        <v>803</v>
      </c>
      <c r="BE95" s="7" t="s">
        <v>804</v>
      </c>
      <c r="BF95" s="7" t="s">
        <v>805</v>
      </c>
      <c r="BG95" s="7" t="s">
        <v>806</v>
      </c>
      <c r="BH95" s="209" t="s">
        <v>807</v>
      </c>
      <c r="BI95" s="209" t="s">
        <v>808</v>
      </c>
      <c r="BJ95" s="209"/>
      <c r="BK95" s="209"/>
      <c r="BL95" s="209"/>
      <c r="BM95" s="209"/>
      <c r="BN95" s="138"/>
    </row>
    <row r="96" spans="1:66" ht="17" thickBot="1" x14ac:dyDescent="0.25">
      <c r="A96" s="142"/>
      <c r="B96" s="297" t="str">
        <f>C96&amp;"_0"</f>
        <v>Z_ES_Volkswagen_Navarra_0</v>
      </c>
      <c r="C96" s="140" t="str">
        <f t="shared" ref="C96" si="3">"Z_ES_"&amp;D96&amp;"_"&amp;G96</f>
        <v>Z_ES_Volkswagen_Navarra</v>
      </c>
      <c r="D96" s="220" t="s">
        <v>588</v>
      </c>
      <c r="E96" s="220"/>
      <c r="F96" s="220" t="s">
        <v>328</v>
      </c>
      <c r="G96" s="220" t="s">
        <v>809</v>
      </c>
      <c r="H96" s="222" t="s">
        <v>144</v>
      </c>
      <c r="I96" s="220" t="s">
        <v>150</v>
      </c>
      <c r="J96" s="221">
        <v>44970</v>
      </c>
      <c r="K96" s="106" t="s">
        <v>65</v>
      </c>
      <c r="L96" s="220" t="s">
        <v>810</v>
      </c>
      <c r="M96" s="220" t="s">
        <v>73</v>
      </c>
      <c r="N96" s="221"/>
      <c r="O96" s="51"/>
      <c r="P96" s="222"/>
      <c r="Q96" s="220"/>
      <c r="R96" s="221"/>
      <c r="S96" s="106"/>
      <c r="T96" s="220"/>
      <c r="U96" s="225"/>
      <c r="V96" s="225"/>
      <c r="W96" s="220"/>
      <c r="X96" s="220"/>
      <c r="Y96" s="220"/>
      <c r="Z96" s="220"/>
      <c r="AA96" s="220"/>
      <c r="AB96" s="220"/>
      <c r="AC96" s="220"/>
      <c r="AD96" s="220"/>
      <c r="AE96" s="345">
        <v>2025</v>
      </c>
      <c r="AF96" s="328">
        <v>45809</v>
      </c>
      <c r="AG96" s="336"/>
      <c r="AH96" s="221"/>
      <c r="AI96" s="220" t="s">
        <v>116</v>
      </c>
      <c r="AJ96" s="220"/>
      <c r="AK96" s="220" t="s">
        <v>811</v>
      </c>
      <c r="AL96" s="227"/>
      <c r="AM96" s="220"/>
      <c r="AN96" s="220"/>
      <c r="AO96" s="220"/>
      <c r="AP96" s="220"/>
      <c r="AQ96" s="314">
        <f>3000000/5</f>
        <v>600000</v>
      </c>
      <c r="AR96" s="220"/>
      <c r="AS96" s="51" t="s">
        <v>65</v>
      </c>
      <c r="AT96" s="220"/>
      <c r="AU96" s="220"/>
      <c r="AV96" s="220"/>
      <c r="AW96" s="220"/>
      <c r="AX96" s="220" t="s">
        <v>812</v>
      </c>
      <c r="AY96" s="220"/>
      <c r="AZ96" s="220"/>
      <c r="BA96" s="221"/>
      <c r="BB96" s="220"/>
      <c r="BC96" s="220"/>
      <c r="BD96" s="51" t="s">
        <v>813</v>
      </c>
      <c r="BE96" s="51" t="s">
        <v>814</v>
      </c>
      <c r="BF96" s="51" t="s">
        <v>815</v>
      </c>
      <c r="BG96" s="220"/>
      <c r="BH96" s="220"/>
      <c r="BI96" s="220"/>
      <c r="BJ96" s="220"/>
      <c r="BK96" s="220"/>
      <c r="BL96" s="220"/>
      <c r="BM96" s="220"/>
      <c r="BN96" s="143"/>
    </row>
    <row r="97" spans="1:66" x14ac:dyDescent="0.2">
      <c r="A97" s="141"/>
      <c r="B97" s="209" t="s">
        <v>816</v>
      </c>
      <c r="C97" s="209" t="s">
        <v>817</v>
      </c>
      <c r="D97" s="209" t="s">
        <v>818</v>
      </c>
      <c r="E97" s="209"/>
      <c r="F97" s="209" t="s">
        <v>454</v>
      </c>
      <c r="G97" s="209" t="s">
        <v>819</v>
      </c>
      <c r="H97" s="211" t="s">
        <v>144</v>
      </c>
      <c r="I97" s="209" t="s">
        <v>124</v>
      </c>
      <c r="J97" s="210">
        <v>44743</v>
      </c>
      <c r="K97" s="261" t="s">
        <v>65</v>
      </c>
      <c r="L97" s="209" t="s">
        <v>186</v>
      </c>
      <c r="M97" s="209" t="s">
        <v>73</v>
      </c>
      <c r="N97" s="210">
        <v>44743</v>
      </c>
      <c r="O97" s="24" t="s">
        <v>65</v>
      </c>
      <c r="P97" s="211" t="s">
        <v>186</v>
      </c>
      <c r="Q97" s="209" t="s">
        <v>167</v>
      </c>
      <c r="R97" s="210">
        <v>44743</v>
      </c>
      <c r="S97" s="261" t="s">
        <v>65</v>
      </c>
      <c r="T97" s="209"/>
      <c r="U97" s="213"/>
      <c r="V97" s="213"/>
      <c r="W97" s="209">
        <v>2023</v>
      </c>
      <c r="X97" s="209" t="s">
        <v>91</v>
      </c>
      <c r="Y97" s="210">
        <v>45107</v>
      </c>
      <c r="Z97" s="210">
        <v>45107</v>
      </c>
      <c r="AA97" s="209" t="s">
        <v>820</v>
      </c>
      <c r="AB97" s="209" t="s">
        <v>91</v>
      </c>
      <c r="AC97" s="210">
        <v>46203</v>
      </c>
      <c r="AD97" s="210">
        <v>46203</v>
      </c>
      <c r="AE97" s="341" t="s">
        <v>820</v>
      </c>
      <c r="AF97" s="325">
        <v>46203</v>
      </c>
      <c r="AG97" s="325">
        <v>46203</v>
      </c>
      <c r="AH97" s="209"/>
      <c r="AI97" s="209" t="s">
        <v>116</v>
      </c>
      <c r="AJ97" s="209"/>
      <c r="AK97" s="209"/>
      <c r="AL97" s="207">
        <v>250000</v>
      </c>
      <c r="AM97" s="209" t="s">
        <v>64</v>
      </c>
      <c r="AN97" s="24" t="s">
        <v>65</v>
      </c>
      <c r="AO97" s="209"/>
      <c r="AP97" s="209"/>
      <c r="AQ97" s="311">
        <v>250000</v>
      </c>
      <c r="AR97" s="209" t="s">
        <v>64</v>
      </c>
      <c r="AS97" s="24" t="s">
        <v>65</v>
      </c>
      <c r="AT97" s="209"/>
      <c r="AU97" s="209"/>
      <c r="AV97" s="209">
        <v>3300</v>
      </c>
      <c r="AW97" s="209"/>
      <c r="AX97" s="209" t="s">
        <v>821</v>
      </c>
      <c r="AY97" s="209"/>
      <c r="AZ97" s="209" t="s">
        <v>89</v>
      </c>
      <c r="BA97" s="210">
        <v>45714</v>
      </c>
      <c r="BB97" s="209" t="s">
        <v>67</v>
      </c>
      <c r="BC97" s="209"/>
      <c r="BD97" s="24" t="s">
        <v>822</v>
      </c>
      <c r="BE97" s="24" t="s">
        <v>823</v>
      </c>
      <c r="BF97" s="209" t="s">
        <v>824</v>
      </c>
      <c r="BG97" s="209"/>
      <c r="BH97" s="209"/>
      <c r="BI97" s="138"/>
      <c r="BJ97" s="138"/>
      <c r="BK97" s="138"/>
      <c r="BL97" s="138"/>
      <c r="BM97" s="138"/>
      <c r="BN97" s="138"/>
    </row>
    <row r="98" spans="1:66" x14ac:dyDescent="0.2">
      <c r="A98" s="141"/>
      <c r="B98" s="209" t="s">
        <v>825</v>
      </c>
      <c r="C98" s="209" t="s">
        <v>826</v>
      </c>
      <c r="D98" s="209" t="s">
        <v>827</v>
      </c>
      <c r="E98" s="209"/>
      <c r="F98" s="209" t="s">
        <v>273</v>
      </c>
      <c r="G98" s="209" t="s">
        <v>828</v>
      </c>
      <c r="H98" s="211" t="s">
        <v>144</v>
      </c>
      <c r="I98" s="209" t="s">
        <v>61</v>
      </c>
      <c r="J98" s="210">
        <v>43646</v>
      </c>
      <c r="K98" s="261" t="s">
        <v>65</v>
      </c>
      <c r="L98" s="209"/>
      <c r="M98" s="209"/>
      <c r="N98" s="209"/>
      <c r="O98" s="209"/>
      <c r="P98" s="211"/>
      <c r="Q98" s="209"/>
      <c r="R98" s="209"/>
      <c r="S98" s="233"/>
      <c r="T98" s="209"/>
      <c r="U98" s="213"/>
      <c r="V98" s="213"/>
      <c r="W98" s="209"/>
      <c r="X98" s="209"/>
      <c r="Y98" s="209"/>
      <c r="Z98" s="209"/>
      <c r="AA98" s="209"/>
      <c r="AB98" s="209" t="s">
        <v>91</v>
      </c>
      <c r="AC98" s="210">
        <v>43646</v>
      </c>
      <c r="AD98" s="210">
        <v>43646</v>
      </c>
      <c r="AE98" s="341">
        <v>2019</v>
      </c>
      <c r="AF98" s="325">
        <v>43646</v>
      </c>
      <c r="AG98" s="325">
        <v>43646</v>
      </c>
      <c r="AH98" s="209"/>
      <c r="AI98" s="209" t="s">
        <v>116</v>
      </c>
      <c r="AJ98" s="209"/>
      <c r="AK98" s="209" t="s">
        <v>829</v>
      </c>
      <c r="AL98" s="207"/>
      <c r="AM98" s="209"/>
      <c r="AN98" s="209"/>
      <c r="AO98" s="209"/>
      <c r="AP98" s="209"/>
      <c r="AQ98" s="311"/>
      <c r="AR98" s="209"/>
      <c r="AS98" s="209"/>
      <c r="AT98" s="209"/>
      <c r="AU98" s="209"/>
      <c r="AV98" s="209"/>
      <c r="AW98" s="209"/>
      <c r="AX98" s="209" t="s">
        <v>830</v>
      </c>
      <c r="AY98" s="209"/>
      <c r="AZ98" s="209" t="s">
        <v>89</v>
      </c>
      <c r="BA98" s="210">
        <v>45714</v>
      </c>
      <c r="BB98" s="209" t="s">
        <v>68</v>
      </c>
      <c r="BC98" s="209"/>
      <c r="BD98" s="209" t="s">
        <v>831</v>
      </c>
      <c r="BE98" s="209"/>
      <c r="BF98" s="209"/>
      <c r="BG98" s="209"/>
      <c r="BH98" s="209"/>
      <c r="BI98" s="138"/>
      <c r="BJ98" s="138"/>
      <c r="BK98" s="138"/>
      <c r="BL98" s="138"/>
      <c r="BM98" s="138"/>
      <c r="BN98" s="138"/>
    </row>
    <row r="99" spans="1:66" x14ac:dyDescent="0.2">
      <c r="A99" s="138"/>
      <c r="B99" s="209" t="s">
        <v>832</v>
      </c>
      <c r="C99" s="209" t="s">
        <v>833</v>
      </c>
      <c r="D99" s="209" t="s">
        <v>827</v>
      </c>
      <c r="E99" s="209"/>
      <c r="F99" s="209" t="s">
        <v>218</v>
      </c>
      <c r="G99" s="209" t="s">
        <v>834</v>
      </c>
      <c r="H99" s="211" t="s">
        <v>144</v>
      </c>
      <c r="I99" s="209" t="s">
        <v>61</v>
      </c>
      <c r="J99" s="210">
        <v>44818</v>
      </c>
      <c r="K99" s="261" t="s">
        <v>65</v>
      </c>
      <c r="L99" s="209"/>
      <c r="M99" s="209"/>
      <c r="N99" s="209"/>
      <c r="O99" s="209"/>
      <c r="P99" s="211"/>
      <c r="Q99" s="209"/>
      <c r="R99" s="209"/>
      <c r="S99" s="233"/>
      <c r="T99" s="209"/>
      <c r="U99" s="213"/>
      <c r="V99" s="213"/>
      <c r="W99" s="209"/>
      <c r="X99" s="209"/>
      <c r="Y99" s="209"/>
      <c r="Z99" s="209"/>
      <c r="AA99" s="209"/>
      <c r="AB99" s="209" t="s">
        <v>74</v>
      </c>
      <c r="AC99" s="210">
        <v>45183</v>
      </c>
      <c r="AD99" s="210">
        <v>45183</v>
      </c>
      <c r="AE99" s="341"/>
      <c r="AF99" s="325">
        <v>45183</v>
      </c>
      <c r="AG99" s="325">
        <v>45183</v>
      </c>
      <c r="AH99" s="209"/>
      <c r="AI99" s="209" t="s">
        <v>116</v>
      </c>
      <c r="AJ99" s="209"/>
      <c r="AK99" s="209" t="s">
        <v>835</v>
      </c>
      <c r="AL99" s="207"/>
      <c r="AM99" s="209"/>
      <c r="AN99" s="209"/>
      <c r="AO99" s="209"/>
      <c r="AP99" s="209"/>
      <c r="AQ99" s="311"/>
      <c r="AR99" s="209"/>
      <c r="AS99" s="209"/>
      <c r="AT99" s="209"/>
      <c r="AU99" s="209"/>
      <c r="AV99" s="209"/>
      <c r="AW99" s="209"/>
      <c r="AX99" s="209" t="s">
        <v>836</v>
      </c>
      <c r="AY99" s="209"/>
      <c r="AZ99" s="209" t="s">
        <v>89</v>
      </c>
      <c r="BA99" s="210">
        <v>45714</v>
      </c>
      <c r="BB99" s="209" t="s">
        <v>68</v>
      </c>
      <c r="BC99" s="209"/>
      <c r="BD99" s="24" t="s">
        <v>837</v>
      </c>
      <c r="BE99" s="215"/>
      <c r="BF99" s="209"/>
      <c r="BG99" s="209"/>
      <c r="BH99" s="209"/>
      <c r="BI99" s="138"/>
      <c r="BJ99" s="138"/>
      <c r="BK99" s="138"/>
      <c r="BL99" s="138"/>
      <c r="BM99" s="138"/>
      <c r="BN99" s="138"/>
    </row>
    <row r="100" spans="1:66" ht="17" thickBot="1" x14ac:dyDescent="0.25">
      <c r="A100" s="138"/>
      <c r="B100" s="209" t="s">
        <v>838</v>
      </c>
      <c r="C100" s="209" t="s">
        <v>833</v>
      </c>
      <c r="D100" s="209" t="s">
        <v>827</v>
      </c>
      <c r="E100" s="209"/>
      <c r="F100" s="209" t="s">
        <v>218</v>
      </c>
      <c r="G100" s="209" t="s">
        <v>834</v>
      </c>
      <c r="H100" s="211" t="s">
        <v>71</v>
      </c>
      <c r="I100" s="209" t="s">
        <v>150</v>
      </c>
      <c r="J100" s="210">
        <v>45740</v>
      </c>
      <c r="K100" s="261" t="s">
        <v>65</v>
      </c>
      <c r="L100" s="209"/>
      <c r="M100" s="209"/>
      <c r="N100" s="209"/>
      <c r="O100" s="209"/>
      <c r="P100" s="211"/>
      <c r="Q100" s="209"/>
      <c r="R100" s="209"/>
      <c r="S100" s="233"/>
      <c r="T100" s="209"/>
      <c r="U100" s="213"/>
      <c r="V100" s="213"/>
      <c r="W100" s="209"/>
      <c r="X100" s="209"/>
      <c r="Y100" s="209"/>
      <c r="Z100" s="209"/>
      <c r="AA100" s="209"/>
      <c r="AB100" s="209"/>
      <c r="AC100" s="210"/>
      <c r="AD100" s="210"/>
      <c r="AE100" s="341"/>
      <c r="AF100" s="325">
        <v>45777</v>
      </c>
      <c r="AG100" s="325">
        <v>45777</v>
      </c>
      <c r="AH100" s="209"/>
      <c r="AI100" s="209" t="s">
        <v>116</v>
      </c>
      <c r="AJ100" s="209"/>
      <c r="AK100" s="209" t="s">
        <v>839</v>
      </c>
      <c r="AL100" s="207">
        <v>30000</v>
      </c>
      <c r="AM100" s="209" t="s">
        <v>64</v>
      </c>
      <c r="AN100" s="24" t="s">
        <v>65</v>
      </c>
      <c r="AO100" s="209"/>
      <c r="AP100" s="209"/>
      <c r="AQ100" s="311"/>
      <c r="AR100" s="209"/>
      <c r="AS100" s="209"/>
      <c r="AT100" s="209"/>
      <c r="AU100" s="209"/>
      <c r="AV100" s="209"/>
      <c r="AW100" s="209"/>
      <c r="AX100" s="209" t="s">
        <v>840</v>
      </c>
      <c r="AY100" s="209"/>
      <c r="AZ100" s="209"/>
      <c r="BA100" s="210"/>
      <c r="BB100" s="209"/>
      <c r="BC100" s="209"/>
      <c r="BD100" s="24" t="s">
        <v>840</v>
      </c>
      <c r="BE100" s="215"/>
      <c r="BF100" s="209"/>
      <c r="BG100" s="209"/>
      <c r="BH100" s="209"/>
      <c r="BI100" s="138"/>
      <c r="BJ100" s="138"/>
      <c r="BK100" s="138"/>
      <c r="BL100" s="138"/>
      <c r="BM100" s="138"/>
      <c r="BN100" s="138"/>
    </row>
    <row r="101" spans="1:66" x14ac:dyDescent="0.2">
      <c r="A101" s="141"/>
      <c r="B101" s="297" t="str">
        <f>C101&amp;"_0"</f>
        <v>Z_SE_Volvo_Torslanda_0</v>
      </c>
      <c r="C101" s="140" t="str">
        <f>"Z_SE_"&amp;D101&amp;"_"&amp;G101</f>
        <v>Z_SE_Volvo_Torslanda</v>
      </c>
      <c r="D101" s="209" t="s">
        <v>841</v>
      </c>
      <c r="E101" s="138"/>
      <c r="F101" s="209" t="s">
        <v>842</v>
      </c>
      <c r="G101" s="209" t="s">
        <v>843</v>
      </c>
      <c r="H101" s="158" t="s">
        <v>60</v>
      </c>
      <c r="I101" s="209" t="s">
        <v>150</v>
      </c>
      <c r="J101" s="163">
        <v>44600</v>
      </c>
      <c r="K101" s="261" t="s">
        <v>65</v>
      </c>
      <c r="L101" s="138" t="s">
        <v>844</v>
      </c>
      <c r="M101" s="138" t="s">
        <v>73</v>
      </c>
      <c r="N101" s="138"/>
      <c r="O101" s="138"/>
      <c r="P101" s="158"/>
      <c r="Q101" s="138"/>
      <c r="R101" s="138"/>
      <c r="S101" s="159"/>
      <c r="T101" s="138"/>
      <c r="U101" s="138"/>
      <c r="V101" s="138"/>
      <c r="W101" s="138"/>
      <c r="X101" s="138"/>
      <c r="Y101" s="138"/>
      <c r="Z101" s="138"/>
      <c r="AA101" s="138"/>
      <c r="AB101" s="138"/>
      <c r="AC101" s="138"/>
      <c r="AD101" s="138"/>
      <c r="AE101" s="349"/>
      <c r="AF101" s="334"/>
      <c r="AG101" s="333">
        <v>45717</v>
      </c>
      <c r="AH101" s="138"/>
      <c r="AI101" s="209" t="s">
        <v>116</v>
      </c>
      <c r="AJ101" s="138"/>
      <c r="AK101" s="209" t="s">
        <v>845</v>
      </c>
      <c r="AL101" s="161"/>
      <c r="AM101" s="138"/>
      <c r="AN101" s="138"/>
      <c r="AO101" s="138"/>
      <c r="AP101" s="138"/>
      <c r="AQ101" s="317"/>
      <c r="AR101" s="138"/>
      <c r="AS101" s="24" t="s">
        <v>65</v>
      </c>
      <c r="AT101" s="138"/>
      <c r="AU101" s="138"/>
      <c r="AV101" s="138"/>
      <c r="AW101" s="138"/>
      <c r="AX101" s="138"/>
      <c r="AY101" s="138"/>
      <c r="AZ101" s="138"/>
      <c r="BA101" s="138"/>
      <c r="BB101" s="138"/>
      <c r="BC101" s="138"/>
      <c r="BD101" s="138" t="s">
        <v>846</v>
      </c>
      <c r="BE101" s="138" t="s">
        <v>847</v>
      </c>
      <c r="BF101" s="138"/>
      <c r="BG101" s="138"/>
      <c r="BH101" s="138"/>
      <c r="BI101" s="138"/>
      <c r="BJ101" s="138"/>
      <c r="BK101" s="138"/>
      <c r="BL101" s="138"/>
      <c r="BM101" s="138"/>
      <c r="BN101" s="138"/>
    </row>
    <row r="102" spans="1:66" x14ac:dyDescent="0.2">
      <c r="A102" s="141"/>
      <c r="B102" s="209" t="s">
        <v>848</v>
      </c>
      <c r="C102" s="209" t="s">
        <v>849</v>
      </c>
      <c r="D102" s="209" t="s">
        <v>827</v>
      </c>
      <c r="E102" s="209"/>
      <c r="F102" s="209" t="s">
        <v>616</v>
      </c>
      <c r="G102" s="209" t="s">
        <v>850</v>
      </c>
      <c r="H102" s="211" t="s">
        <v>144</v>
      </c>
      <c r="I102" s="209"/>
      <c r="J102" s="210"/>
      <c r="K102" s="261"/>
      <c r="L102" s="209"/>
      <c r="M102" s="209"/>
      <c r="N102" s="209"/>
      <c r="O102" s="209"/>
      <c r="P102" s="211"/>
      <c r="Q102" s="209"/>
      <c r="R102" s="209"/>
      <c r="S102" s="233"/>
      <c r="T102" s="209"/>
      <c r="U102" s="213"/>
      <c r="V102" s="213"/>
      <c r="W102" s="209"/>
      <c r="X102" s="209"/>
      <c r="Y102" s="209"/>
      <c r="Z102" s="209"/>
      <c r="AA102" s="209"/>
      <c r="AB102" s="209"/>
      <c r="AC102" s="210"/>
      <c r="AD102" s="210"/>
      <c r="AE102" s="341"/>
      <c r="AF102" s="325"/>
      <c r="AG102" s="325"/>
      <c r="AH102" s="209"/>
      <c r="AI102" s="209"/>
      <c r="AJ102" s="209"/>
      <c r="AK102" s="209"/>
      <c r="AL102" s="207"/>
      <c r="AM102" s="209"/>
      <c r="AN102" s="209"/>
      <c r="AO102" s="209"/>
      <c r="AP102" s="209"/>
      <c r="AQ102" s="311"/>
      <c r="AR102" s="209"/>
      <c r="AS102" s="209"/>
      <c r="AT102" s="209"/>
      <c r="AU102" s="209"/>
      <c r="AV102" s="209"/>
      <c r="AW102" s="209"/>
      <c r="AX102" s="209"/>
      <c r="AY102" s="209"/>
      <c r="AZ102" s="209"/>
      <c r="BA102" s="210"/>
      <c r="BB102" s="209"/>
      <c r="BC102" s="209"/>
      <c r="BD102" s="24"/>
      <c r="BE102" s="215"/>
      <c r="BF102" s="209"/>
      <c r="BG102" s="209"/>
      <c r="BH102" s="209"/>
      <c r="BI102" s="138"/>
      <c r="BJ102" s="138"/>
      <c r="BK102" s="138"/>
      <c r="BL102" s="138"/>
      <c r="BM102" s="138"/>
      <c r="BN102" s="138"/>
    </row>
    <row r="103" spans="1:66" ht="17" thickBot="1" x14ac:dyDescent="0.25">
      <c r="A103" s="142"/>
      <c r="B103" s="220" t="s">
        <v>851</v>
      </c>
      <c r="C103" s="220" t="s">
        <v>849</v>
      </c>
      <c r="D103" s="220" t="s">
        <v>827</v>
      </c>
      <c r="E103" s="220"/>
      <c r="F103" s="220" t="s">
        <v>616</v>
      </c>
      <c r="G103" s="220" t="s">
        <v>850</v>
      </c>
      <c r="H103" s="222" t="s">
        <v>71</v>
      </c>
      <c r="I103" s="220" t="s">
        <v>61</v>
      </c>
      <c r="J103" s="221">
        <v>44818</v>
      </c>
      <c r="K103" s="181" t="s">
        <v>65</v>
      </c>
      <c r="L103" s="220"/>
      <c r="M103" s="220"/>
      <c r="N103" s="220"/>
      <c r="O103" s="220"/>
      <c r="P103" s="222"/>
      <c r="Q103" s="220"/>
      <c r="R103" s="220"/>
      <c r="S103" s="223"/>
      <c r="T103" s="220"/>
      <c r="U103" s="225"/>
      <c r="V103" s="225"/>
      <c r="W103" s="220"/>
      <c r="X103" s="220"/>
      <c r="Y103" s="220"/>
      <c r="Z103" s="220"/>
      <c r="AA103" s="220"/>
      <c r="AB103" s="220"/>
      <c r="AC103" s="220"/>
      <c r="AD103" s="220"/>
      <c r="AE103" s="345"/>
      <c r="AF103" s="336"/>
      <c r="AG103" s="336"/>
      <c r="AH103" s="220"/>
      <c r="AI103" s="220" t="s">
        <v>116</v>
      </c>
      <c r="AJ103" s="220"/>
      <c r="AK103" s="220" t="s">
        <v>852</v>
      </c>
      <c r="AL103" s="227"/>
      <c r="AM103" s="220"/>
      <c r="AN103" s="220"/>
      <c r="AO103" s="220"/>
      <c r="AP103" s="220"/>
      <c r="AQ103" s="314"/>
      <c r="AR103" s="220"/>
      <c r="AS103" s="220"/>
      <c r="AT103" s="220"/>
      <c r="AU103" s="220"/>
      <c r="AV103" s="220"/>
      <c r="AW103" s="220"/>
      <c r="AX103" s="220" t="s">
        <v>853</v>
      </c>
      <c r="AY103" s="220"/>
      <c r="AZ103" s="220" t="s">
        <v>89</v>
      </c>
      <c r="BA103" s="221">
        <v>45714</v>
      </c>
      <c r="BB103" s="220" t="s">
        <v>68</v>
      </c>
      <c r="BC103" s="220"/>
      <c r="BD103" s="220"/>
      <c r="BE103" s="220"/>
      <c r="BF103" s="220"/>
      <c r="BG103" s="220"/>
      <c r="BH103" s="220"/>
      <c r="BI103" s="143"/>
      <c r="BJ103" s="143"/>
      <c r="BK103" s="143"/>
      <c r="BL103" s="143"/>
      <c r="BM103" s="143"/>
      <c r="BN103" s="143"/>
    </row>
    <row r="104" spans="1:66" ht="17" thickBot="1" x14ac:dyDescent="0.25">
      <c r="A104" s="138"/>
      <c r="B104" s="209" t="s">
        <v>854</v>
      </c>
      <c r="C104" s="209" t="s">
        <v>855</v>
      </c>
      <c r="D104" s="209" t="s">
        <v>856</v>
      </c>
      <c r="E104" s="209"/>
      <c r="F104" s="209" t="s">
        <v>58</v>
      </c>
      <c r="G104" s="209" t="s">
        <v>857</v>
      </c>
      <c r="H104" s="211" t="s">
        <v>144</v>
      </c>
      <c r="I104" s="209" t="s">
        <v>196</v>
      </c>
      <c r="J104" s="210">
        <v>42860</v>
      </c>
      <c r="K104" s="105" t="s">
        <v>65</v>
      </c>
      <c r="L104" s="209" t="s">
        <v>858</v>
      </c>
      <c r="M104" s="209" t="s">
        <v>73</v>
      </c>
      <c r="N104" s="210">
        <v>42860</v>
      </c>
      <c r="O104" s="7" t="s">
        <v>65</v>
      </c>
      <c r="P104" s="211" t="s">
        <v>858</v>
      </c>
      <c r="Q104" s="209" t="s">
        <v>167</v>
      </c>
      <c r="R104" s="210">
        <v>42860</v>
      </c>
      <c r="S104" s="105" t="s">
        <v>65</v>
      </c>
      <c r="T104" s="209"/>
      <c r="U104" s="213"/>
      <c r="V104" s="213"/>
      <c r="W104" s="209"/>
      <c r="X104" s="209"/>
      <c r="Y104" s="209"/>
      <c r="Z104" s="209"/>
      <c r="AA104" s="209"/>
      <c r="AB104" s="209"/>
      <c r="AC104" s="209"/>
      <c r="AD104" s="209"/>
      <c r="AE104" s="341"/>
      <c r="AF104" s="324"/>
      <c r="AG104" s="324"/>
      <c r="AH104" s="210">
        <v>43110</v>
      </c>
      <c r="AI104" s="209" t="s">
        <v>116</v>
      </c>
      <c r="AJ104" s="209"/>
      <c r="AK104" s="209"/>
      <c r="AL104" s="207"/>
      <c r="AM104" s="209"/>
      <c r="AN104" s="215"/>
      <c r="AO104" s="209"/>
      <c r="AP104" s="209"/>
      <c r="AQ104" s="311"/>
      <c r="AR104" s="209"/>
      <c r="AS104" s="215"/>
      <c r="AT104" s="209"/>
      <c r="AU104" s="209"/>
      <c r="AV104" s="209"/>
      <c r="AW104" s="209"/>
      <c r="AX104" s="209" t="s">
        <v>859</v>
      </c>
      <c r="AY104" s="209" t="s">
        <v>860</v>
      </c>
      <c r="AZ104" s="209" t="s">
        <v>67</v>
      </c>
      <c r="BA104" s="210">
        <v>45714</v>
      </c>
      <c r="BB104" s="209" t="s">
        <v>68</v>
      </c>
      <c r="BC104" s="209"/>
      <c r="BD104" s="7" t="s">
        <v>861</v>
      </c>
      <c r="BE104" s="209"/>
      <c r="BF104" s="209"/>
      <c r="BG104" s="209"/>
      <c r="BH104" s="209"/>
      <c r="BI104" s="209"/>
      <c r="BJ104" s="209"/>
      <c r="BK104" s="209"/>
      <c r="BL104" s="209"/>
      <c r="BM104" s="209"/>
      <c r="BN104" s="138"/>
    </row>
    <row r="105" spans="1:66" ht="17" thickBot="1" x14ac:dyDescent="0.25">
      <c r="A105" s="177"/>
      <c r="B105" s="247" t="s">
        <v>862</v>
      </c>
      <c r="C105" s="247" t="s">
        <v>863</v>
      </c>
      <c r="D105" s="247" t="s">
        <v>864</v>
      </c>
      <c r="E105" s="247"/>
      <c r="F105" s="247" t="s">
        <v>454</v>
      </c>
      <c r="G105" s="247" t="s">
        <v>819</v>
      </c>
      <c r="H105" s="249" t="s">
        <v>144</v>
      </c>
      <c r="I105" s="247" t="s">
        <v>642</v>
      </c>
      <c r="J105" s="248">
        <v>43214</v>
      </c>
      <c r="K105" s="123" t="s">
        <v>65</v>
      </c>
      <c r="L105" s="247" t="s">
        <v>72</v>
      </c>
      <c r="M105" s="247" t="s">
        <v>73</v>
      </c>
      <c r="N105" s="248">
        <v>43216</v>
      </c>
      <c r="O105" s="122" t="s">
        <v>65</v>
      </c>
      <c r="P105" s="249" t="s">
        <v>72</v>
      </c>
      <c r="Q105" s="247" t="s">
        <v>167</v>
      </c>
      <c r="R105" s="248">
        <v>43216</v>
      </c>
      <c r="S105" s="123" t="s">
        <v>65</v>
      </c>
      <c r="T105" s="247"/>
      <c r="U105" s="251"/>
      <c r="V105" s="251"/>
      <c r="W105" s="247"/>
      <c r="X105" s="247"/>
      <c r="Y105" s="247"/>
      <c r="Z105" s="247"/>
      <c r="AA105" s="247"/>
      <c r="AB105" s="247"/>
      <c r="AC105" s="247"/>
      <c r="AD105" s="247"/>
      <c r="AE105" s="350"/>
      <c r="AF105" s="338"/>
      <c r="AG105" s="338"/>
      <c r="AH105" s="247"/>
      <c r="AI105" s="247" t="s">
        <v>116</v>
      </c>
      <c r="AJ105" s="247"/>
      <c r="AK105" s="247"/>
      <c r="AL105" s="253">
        <v>60000</v>
      </c>
      <c r="AM105" s="247" t="s">
        <v>64</v>
      </c>
      <c r="AN105" s="122" t="s">
        <v>65</v>
      </c>
      <c r="AO105" s="247"/>
      <c r="AP105" s="247"/>
      <c r="AQ105" s="320">
        <v>60000</v>
      </c>
      <c r="AR105" s="247" t="s">
        <v>64</v>
      </c>
      <c r="AS105" s="122" t="s">
        <v>65</v>
      </c>
      <c r="AT105" s="247"/>
      <c r="AU105" s="247"/>
      <c r="AV105" s="247"/>
      <c r="AW105" s="247"/>
      <c r="AX105" s="247" t="s">
        <v>865</v>
      </c>
      <c r="AY105" s="247"/>
      <c r="AZ105" s="247" t="s">
        <v>68</v>
      </c>
      <c r="BA105" s="248">
        <v>45714</v>
      </c>
      <c r="BB105" s="247" t="s">
        <v>68</v>
      </c>
      <c r="BC105" s="247"/>
      <c r="BD105" s="247"/>
      <c r="BE105" s="247"/>
      <c r="BF105" s="247"/>
      <c r="BG105" s="247"/>
      <c r="BH105" s="247"/>
      <c r="BI105" s="247"/>
      <c r="BJ105" s="247"/>
      <c r="BK105" s="247"/>
      <c r="BL105" s="247"/>
      <c r="BM105" s="247"/>
      <c r="BN105" s="171"/>
    </row>
    <row r="106" spans="1:66" ht="17" thickBot="1" x14ac:dyDescent="0.25">
      <c r="A106" s="144"/>
      <c r="B106" s="296" t="str">
        <f>C106&amp;"_0"</f>
        <v>Z_GB_Tata JLR_Halewood_0</v>
      </c>
      <c r="C106" s="199" t="str">
        <f>"Z_GB_"&amp;D106&amp;"_"&amp;G106</f>
        <v>Z_GB_Tata JLR_Halewood</v>
      </c>
      <c r="D106" s="199" t="s">
        <v>1054</v>
      </c>
      <c r="E106" s="199"/>
      <c r="F106" s="199" t="s">
        <v>142</v>
      </c>
      <c r="G106" s="199" t="s">
        <v>1055</v>
      </c>
      <c r="H106" s="201" t="s">
        <v>144</v>
      </c>
      <c r="I106" s="199" t="s">
        <v>61</v>
      </c>
      <c r="J106" s="208">
        <v>43011</v>
      </c>
      <c r="K106" s="110" t="s">
        <v>65</v>
      </c>
      <c r="L106" s="199"/>
      <c r="M106" s="199"/>
      <c r="N106" s="208"/>
      <c r="O106" s="50"/>
      <c r="P106" s="201"/>
      <c r="Q106" s="199"/>
      <c r="R106" s="208"/>
      <c r="S106" s="107"/>
      <c r="T106" s="199"/>
      <c r="U106" s="205"/>
      <c r="V106" s="205"/>
      <c r="W106" s="199"/>
      <c r="X106" s="199"/>
      <c r="Y106" s="199"/>
      <c r="Z106" s="199"/>
      <c r="AA106" s="199"/>
      <c r="AB106" s="199"/>
      <c r="AC106" s="199"/>
      <c r="AD106" s="199"/>
      <c r="AE106" s="348">
        <v>2018</v>
      </c>
      <c r="AF106" s="329">
        <v>43101</v>
      </c>
      <c r="AG106" s="329">
        <v>43101</v>
      </c>
      <c r="AH106" s="199"/>
      <c r="AI106" s="199" t="s">
        <v>62</v>
      </c>
      <c r="AJ106" s="199"/>
      <c r="AK106" s="199" t="s">
        <v>1056</v>
      </c>
      <c r="AL106" s="230"/>
      <c r="AM106" s="199"/>
      <c r="AN106" s="50"/>
      <c r="AO106" s="199"/>
      <c r="AP106" s="199"/>
      <c r="AQ106" s="319">
        <v>14287</v>
      </c>
      <c r="AR106" s="199" t="s">
        <v>1058</v>
      </c>
      <c r="AS106" s="50" t="s">
        <v>65</v>
      </c>
      <c r="AT106" s="199"/>
      <c r="AU106" s="199"/>
      <c r="AV106" s="199"/>
      <c r="AW106" s="199"/>
      <c r="AX106" s="199" t="s">
        <v>1057</v>
      </c>
      <c r="AY106" s="199"/>
      <c r="AZ106" s="199"/>
      <c r="BA106" s="208"/>
      <c r="BB106" s="199"/>
      <c r="BC106" s="199"/>
      <c r="BD106" s="199" t="s">
        <v>1059</v>
      </c>
      <c r="BE106" s="199"/>
      <c r="BF106" s="199"/>
      <c r="BG106" s="199"/>
      <c r="BH106" s="199"/>
      <c r="BI106" s="199"/>
      <c r="BJ106" s="199"/>
      <c r="BK106" s="199"/>
      <c r="BL106" s="199"/>
      <c r="BM106" s="199"/>
      <c r="BN106" s="140"/>
    </row>
    <row r="107" spans="1:66" ht="17" thickBot="1" x14ac:dyDescent="0.25">
      <c r="A107" s="138"/>
      <c r="B107" s="297" t="str">
        <f>C107&amp;"_1"</f>
        <v>Z_GB_Tata JLR_Halewood_1</v>
      </c>
      <c r="C107" s="199" t="str">
        <f t="shared" ref="C107:C108" si="4">"Z_GB_"&amp;D107&amp;"_"&amp;G107</f>
        <v>Z_GB_Tata JLR_Halewood</v>
      </c>
      <c r="D107" s="209" t="s">
        <v>1054</v>
      </c>
      <c r="E107" s="209"/>
      <c r="F107" s="209" t="s">
        <v>142</v>
      </c>
      <c r="G107" s="209" t="s">
        <v>1055</v>
      </c>
      <c r="H107" s="211" t="s">
        <v>71</v>
      </c>
      <c r="I107" s="209" t="s">
        <v>61</v>
      </c>
      <c r="J107" s="210">
        <v>43430</v>
      </c>
      <c r="K107" s="108" t="s">
        <v>65</v>
      </c>
      <c r="L107" s="209" t="s">
        <v>165</v>
      </c>
      <c r="M107" s="209" t="s">
        <v>73</v>
      </c>
      <c r="N107" s="210">
        <v>43430</v>
      </c>
      <c r="O107" s="7"/>
      <c r="P107" s="211"/>
      <c r="Q107" s="209"/>
      <c r="R107" s="210"/>
      <c r="S107" s="105"/>
      <c r="T107" s="209"/>
      <c r="U107" s="213"/>
      <c r="V107" s="213"/>
      <c r="W107" s="209"/>
      <c r="X107" s="209"/>
      <c r="Y107" s="209"/>
      <c r="Z107" s="209"/>
      <c r="AA107" s="209"/>
      <c r="AB107" s="209"/>
      <c r="AC107" s="209"/>
      <c r="AD107" s="209"/>
      <c r="AE107" s="341"/>
      <c r="AF107" s="325"/>
      <c r="AG107" s="325"/>
      <c r="AH107" s="209"/>
      <c r="AI107" s="209" t="s">
        <v>62</v>
      </c>
      <c r="AJ107" s="209"/>
      <c r="AK107" s="209" t="s">
        <v>1062</v>
      </c>
      <c r="AL107" s="207"/>
      <c r="AM107" s="209"/>
      <c r="AN107" s="7"/>
      <c r="AO107" s="209"/>
      <c r="AP107" s="209"/>
      <c r="AQ107" s="311">
        <v>10881</v>
      </c>
      <c r="AR107" s="209" t="s">
        <v>64</v>
      </c>
      <c r="AS107" s="7" t="s">
        <v>65</v>
      </c>
      <c r="AT107" s="209"/>
      <c r="AU107" s="209"/>
      <c r="AV107" s="209"/>
      <c r="AW107" s="209"/>
      <c r="AX107" s="209" t="s">
        <v>1064</v>
      </c>
      <c r="AY107" s="209"/>
      <c r="AZ107" s="209"/>
      <c r="BA107" s="210"/>
      <c r="BB107" s="209"/>
      <c r="BC107" s="209"/>
      <c r="BD107" s="209" t="s">
        <v>1063</v>
      </c>
      <c r="BE107" s="209"/>
      <c r="BF107" s="209"/>
      <c r="BG107" s="209"/>
      <c r="BH107" s="209"/>
      <c r="BI107" s="209"/>
      <c r="BJ107" s="209"/>
      <c r="BK107" s="209"/>
      <c r="BL107" s="209"/>
      <c r="BM107" s="209"/>
      <c r="BN107" s="138"/>
    </row>
    <row r="108" spans="1:66" ht="17" thickBot="1" x14ac:dyDescent="0.25">
      <c r="A108" s="142"/>
      <c r="B108" s="296" t="str">
        <f>C108&amp;"_2"</f>
        <v>Z_GB_Tata JLR_Halewood_2</v>
      </c>
      <c r="C108" s="199" t="str">
        <f t="shared" si="4"/>
        <v>Z_GB_Tata JLR_Halewood</v>
      </c>
      <c r="D108" s="220" t="s">
        <v>1054</v>
      </c>
      <c r="E108" s="220"/>
      <c r="F108" s="220" t="s">
        <v>142</v>
      </c>
      <c r="G108" s="220" t="s">
        <v>1055</v>
      </c>
      <c r="H108" s="222" t="s">
        <v>71</v>
      </c>
      <c r="I108" s="143" t="s">
        <v>150</v>
      </c>
      <c r="J108" s="164">
        <v>45561</v>
      </c>
      <c r="K108" s="109" t="s">
        <v>65</v>
      </c>
      <c r="L108" s="143" t="s">
        <v>131</v>
      </c>
      <c r="M108" s="220" t="s">
        <v>73</v>
      </c>
      <c r="N108" s="221">
        <v>45561</v>
      </c>
      <c r="O108" s="94" t="s">
        <v>65</v>
      </c>
      <c r="P108" s="222"/>
      <c r="Q108" s="220"/>
      <c r="R108" s="221"/>
      <c r="S108" s="106"/>
      <c r="T108" s="220"/>
      <c r="U108" s="225"/>
      <c r="V108" s="225"/>
      <c r="W108" s="220"/>
      <c r="X108" s="220"/>
      <c r="Y108" s="220"/>
      <c r="Z108" s="220"/>
      <c r="AA108" s="220"/>
      <c r="AB108" s="220"/>
      <c r="AC108" s="220"/>
      <c r="AD108" s="220"/>
      <c r="AE108" s="345"/>
      <c r="AF108" s="336"/>
      <c r="AG108" s="336"/>
      <c r="AH108" s="220"/>
      <c r="AI108" s="260" t="s">
        <v>75</v>
      </c>
      <c r="AJ108" s="220"/>
      <c r="AK108" s="220" t="s">
        <v>1060</v>
      </c>
      <c r="AL108" s="227"/>
      <c r="AM108" s="220"/>
      <c r="AN108" s="51"/>
      <c r="AO108" s="220"/>
      <c r="AP108" s="220"/>
      <c r="AQ108" s="314"/>
      <c r="AR108" s="220"/>
      <c r="AS108" s="51"/>
      <c r="AT108" s="220"/>
      <c r="AU108" s="220"/>
      <c r="AV108" s="220"/>
      <c r="AW108" s="220"/>
      <c r="AX108" s="220" t="s">
        <v>1061</v>
      </c>
      <c r="AY108" s="220"/>
      <c r="AZ108" s="220"/>
      <c r="BA108" s="221"/>
      <c r="BB108" s="220"/>
      <c r="BC108" s="220"/>
      <c r="BD108" s="220" t="s">
        <v>1065</v>
      </c>
      <c r="BE108" s="220"/>
      <c r="BF108" s="220"/>
      <c r="BG108" s="220"/>
      <c r="BH108" s="220"/>
      <c r="BI108" s="220"/>
      <c r="BJ108" s="220"/>
      <c r="BK108" s="220"/>
      <c r="BL108" s="220"/>
      <c r="BM108" s="220"/>
      <c r="BN108" s="143"/>
    </row>
  </sheetData>
  <autoFilter ref="A1:BN108" xr:uid="{2DEA80AB-BCE7-4014-BBDF-70F7DB43B050}"/>
  <hyperlinks>
    <hyperlink ref="BD2" r:id="rId1" display="https://www.bmwgroup-werke.com/content/dam/grpw/websites/bmwgroup-werke_com/dingolfing/PR_2107_Plant Profile_BMW_DGF_EN.pdf" xr:uid="{568F4160-897D-422C-91C5-4ADD88E37282}"/>
    <hyperlink ref="K3" r:id="rId2" display="https://www.press.bmwgroup.com/usa/article/detail/T0320510EN_US/the-new-bmw-ix-design?utm_source=chatgpt.com" xr:uid="{CF9FD54C-2C84-433C-884B-1FEE2C2F61A8}"/>
    <hyperlink ref="O3" r:id="rId3" display="https://www.bmwgroup-werke.com/content/dam/grpw/websites/bmwgroup-werke_com/dingolfing/PR_2107_Plant Profile_BMW_DGF_EN.pdf" xr:uid="{E5020F79-40FE-48A6-B6A8-000C9646FB93}"/>
    <hyperlink ref="S3" r:id="rId4" display="https://www.bmwgroup-werke.com/content/dam/grpw/websites/bmwgroup-werke_com/dingolfing/PR_2107_Plant Profile_BMW_DGF_EN.pdf" xr:uid="{47C9CEED-C7B7-487C-8F84-4CE66FE08A22}"/>
    <hyperlink ref="BD3" r:id="rId5" location=":~:text=Plant%20Dingolfing%20is%20the%20BMW,at%20the%20plant%20in%202022" display="https://www.press.bmwgroup.com/global/article/detail/T0437680EN/50-years-of-bmw-production-at-dingolfing-location?language=en - :~:text=Plant%20Dingolfing%20is%20the%20BMW,at%20the%20plant%20in%202022" xr:uid="{ED845A30-4ED0-48E7-BA29-E6D9A1536612}"/>
    <hyperlink ref="BE3" r:id="rId6" display="https://www.bmwgroup-werke.com/content/dam/grpw/websites/bmwgroup-werke_com/dingolfing/PR_2107_Plant Profile_BMW_DGF_EN.pdf" xr:uid="{A3796384-000E-48C4-AD1C-5050E4FAF351}"/>
    <hyperlink ref="BF3" r:id="rId7" xr:uid="{1DE1300D-7CD5-41A6-850D-67B7DFABBD26}"/>
    <hyperlink ref="BG3" r:id="rId8" xr:uid="{4EC2A44A-A2A2-4D79-A14E-02E4DEFE26C0}"/>
    <hyperlink ref="BH3" r:id="rId9" xr:uid="{A2176F24-6AC7-48E3-9DFA-5EE60BE041A6}"/>
    <hyperlink ref="K4" r:id="rId10" display="https://www.press.bmwgroup.com/global/article/detail/T0424419EN/%E2%80%9Ceight-times-five-is-50%E2%80%9D:-plant-dingolfing-celebrates-start-of-bmw-i5-production-during-anniversary-year?language=en" xr:uid="{762DA9FA-BFA8-4A3E-9FFD-27BD7ACC6ADE}"/>
    <hyperlink ref="O4" r:id="rId11" display="https://www.electrive.com/2023/07/24/bmw-i5-rolls-off-production-line-in-dingolfing/?utm_source=chatgpt.com" xr:uid="{81497D84-DC85-4FCA-8E02-D29DE2EDD297}"/>
    <hyperlink ref="S4" r:id="rId12" display="https://www.electrive.com/2023/07/24/bmw-i5-rolls-off-production-line-in-dingolfing/?utm_source=chatgpt.com" xr:uid="{2D22D723-ABD9-4D58-8DA5-F66A9FB8831C}"/>
    <hyperlink ref="AN4" r:id="rId13" display="https://www.electrive.com/2023/07/24/bmw-i5-rolls-off-production-line-in-dingolfing/?utm_source=chatgpt.com" xr:uid="{97AE565B-76DE-474A-8304-D1D5B1F97820}"/>
    <hyperlink ref="BD4" r:id="rId14" xr:uid="{F9C05EED-AB4F-4A5B-BD04-1B1EAE1E86A2}"/>
    <hyperlink ref="K5" r:id="rId15" display="https://www.press.bmwgroup.com/global/article/detail/T0424419EN/%E2%80%9Ceight-times-five-is-50%E2%80%9D:-plant-dingolfing-celebrates-start-of-bmw-i5-production-during-anniversary-year?language=en" xr:uid="{77A3203A-B2BC-48EC-8DA6-A923D29102DA}"/>
    <hyperlink ref="BD5" r:id="rId16" xr:uid="{51C5F2EA-673D-460C-B8E2-7FC23E066509}"/>
    <hyperlink ref="BE5" r:id="rId17" xr:uid="{AE1848F4-2E0F-4782-9D5B-15694AFED549}"/>
    <hyperlink ref="BF5" r:id="rId18" xr:uid="{A12626C8-87A5-49E6-82C6-DC65866291DF}"/>
    <hyperlink ref="BG5" r:id="rId19" xr:uid="{ACA8D3ED-CD2C-40E7-A58D-732DFEA51A93}"/>
    <hyperlink ref="BH5" r:id="rId20" xr:uid="{0CAF447F-CA74-4055-9A14-F72DDB9E429F}"/>
    <hyperlink ref="BD8" r:id="rId21" xr:uid="{8768869A-BB93-44CF-9212-985B17FE6D43}"/>
    <hyperlink ref="BE8" r:id="rId22" location=":~:text=BMW%20announced%20today%20the%20official,BMW%204%20Series%20Gran%20Coupe" display="https://insideevs.com/news/542578/bmw-i4-entered-series-production/ - :~:text=BMW%20announced%20today%20the%20official,BMW%204%20Series%20Gran%20Coupe" xr:uid="{35B4CCE7-B999-4FFD-AA17-D1BB3BF175D6}"/>
    <hyperlink ref="K9" r:id="rId23" display="https://www.bmwgroup-werke.com/muenchen/en/news/pressemeldungen/neue-fahrzeugmontage.html" xr:uid="{D943178D-D7DA-4AD5-A4B5-4B4847803E5A}"/>
    <hyperlink ref="O9" r:id="rId24" display="https://www.electrive.com/2020/11/19/bmw-puts-400-million-euros-into-munich-plant/" xr:uid="{9FF126D3-8AA4-4F7A-BEFD-7E3B62F87D73}"/>
    <hyperlink ref="S9" r:id="rId25" location=":~:text=BMW%20announced%20today%20the%20official,BMW%204%20Series%20Gran%20Coupe." display="https://insideevs.com/news/542578/bmw-i4-entered-series-production/ - :~:text=BMW%20announced%20today%20the%20official,BMW%204%20Series%20Gran%20Coupe." xr:uid="{0B020B4C-F564-45D7-B554-F07D80F1012D}"/>
    <hyperlink ref="BD9" r:id="rId26" location=":~:text=The%20decision%20to%20end%20combustion,to%20innovation%20and%20environmental%20responsibility" display="https://www.fuelsandlubes.com/bmw-ends-combustion-engine-production-in-munich-after-60-years/ - :~:text=The%20decision%20to%20end%20combustion,to%20innovation%20and%20environmental%20responsibility" xr:uid="{D6569D92-29FB-4E63-B60A-6A589C1CBA7B}"/>
    <hyperlink ref="BE9" r:id="rId27" xr:uid="{E821E521-584E-4575-97A7-8C32275F8559}"/>
    <hyperlink ref="BF9" r:id="rId28" xr:uid="{DA76C90D-F6DF-4B0F-BB88-FBCD2F1E972F}"/>
    <hyperlink ref="BG9" r:id="rId29" xr:uid="{BA9A7CA8-59DD-4E0D-890E-36441C47EC78}"/>
    <hyperlink ref="K10" r:id="rId30" display="https://www.teslarati.com/bmw-munich-ditch-gas-powered-production-ev-germany/" xr:uid="{7F62FC29-0AB4-4E46-94B2-D26DB26D7FF3}"/>
    <hyperlink ref="O10" r:id="rId31" display="https://www.pm-review.com/bmw-to-invest-e650-million-converting-munich-plant-to-all-electric-production-by-2027/" xr:uid="{2B24EAE0-A6E4-47DA-8EF9-496C5BA66456}"/>
    <hyperlink ref="S10" r:id="rId32" display="https://www.pm-review.com/bmw-to-invest-e650-million-converting-munich-plant-to-all-electric-production-by-2027/" xr:uid="{DBF9B252-D9ED-42C5-8C7C-9B7FBDB726EB}"/>
    <hyperlink ref="BD10" r:id="rId33" xr:uid="{33BA8E19-F89C-44F2-87B6-7F7629FEFB08}"/>
    <hyperlink ref="BE10" r:id="rId34" xr:uid="{F40F655F-B0B5-4AE5-8B86-C800937A3BC4}"/>
    <hyperlink ref="AS7" r:id="rId35" xr:uid="{7E5401AF-28FA-4F2A-8588-5E01D1B7BA39}"/>
    <hyperlink ref="AS11" r:id="rId36" xr:uid="{CD414E7C-6E50-48CF-B305-7D618C91E5DE}"/>
    <hyperlink ref="S7" r:id="rId37" xr:uid="{4EA3AAD6-64D1-4274-B213-DE98D15B7778}"/>
    <hyperlink ref="K7" r:id="rId38" xr:uid="{39DA7CD8-8FAF-4820-BA52-687A67B6448C}"/>
    <hyperlink ref="AS6" r:id="rId39" xr:uid="{AAD8FDC0-4339-4639-A240-96D1769A63D4}"/>
    <hyperlink ref="S11" r:id="rId40" xr:uid="{B5F121AA-3ED7-447B-A3DD-AB54A0FB3BDF}"/>
    <hyperlink ref="O11" r:id="rId41" xr:uid="{73371DB5-29F8-4357-A1C9-294E4D1501ED}"/>
    <hyperlink ref="AS12" r:id="rId42" xr:uid="{121EA575-C67F-417B-A0F0-839E9F13D17F}"/>
    <hyperlink ref="O12" r:id="rId43" xr:uid="{65DA6504-2381-4C7A-B1EE-8F891656E2AA}"/>
    <hyperlink ref="S12" r:id="rId44" xr:uid="{06383DAE-D9FC-4A9B-8122-97D8228EDCA9}"/>
    <hyperlink ref="AS2" r:id="rId45" xr:uid="{A1E59A64-0AEA-460B-9D50-9944E2FCB20C}"/>
    <hyperlink ref="K6" r:id="rId46" xr:uid="{59A49506-738C-43B5-8AE7-CB2ABE1EDFD4}"/>
    <hyperlink ref="O6" r:id="rId47" xr:uid="{7D0AA4BC-5DEF-4A5A-BF97-800C1755F1FF}"/>
    <hyperlink ref="S6" r:id="rId48" xr:uid="{CF1C6AEC-158E-48F7-96A5-89CC803D6B55}"/>
    <hyperlink ref="AN2" r:id="rId49" xr:uid="{E6F446DD-C4B7-4E37-BD6E-ECBC8EF92B1B}"/>
    <hyperlink ref="AS8" r:id="rId50" xr:uid="{1477B8EE-453A-41E9-BD30-F950741A9424}"/>
    <hyperlink ref="O7" r:id="rId51" xr:uid="{AF79FF9A-023E-4D97-8E6F-C929338070C1}"/>
    <hyperlink ref="K13" r:id="rId52" display="https://www.bbc.com/news/business-40718892" xr:uid="{706F5C4D-9CE7-4E25-8C6C-C2C7D75F1B7A}"/>
    <hyperlink ref="BD13" r:id="rId53" location=":~:text=Mini%20Cooper%20EV%20parked%20outside%20a%20house,vehicles%20since%202019%20and%20will%20begin%20to" display="https://www.environmentenergyleader.com/stories/bmw-invests-750-million-for-uk-ev-production,4639 - :~:text=Mini%20Cooper%20EV%20parked%20outside%20a%20house,vehicles%20since%202019%20and%20will%20begin%20to" xr:uid="{589E4B2A-2BE8-41F3-804D-F7EAB51CEE53}"/>
    <hyperlink ref="BE13" r:id="rId54" xr:uid="{6538FD62-7DFD-4BA6-8C7D-3CA851F51342}"/>
    <hyperlink ref="K14" r:id="rId55" location=":~:text=Mini%20Cooper%20EV%20parked%20outside%20a%20house,vehicles%20since%202019%20and%20will%20begin%20to" display="https://www.environmentenergyleader.com/stories/bmw-invests-750-million-for-uk-ev-production,4639 - :~:text=Mini%20Cooper%20EV%20parked%20outside%20a%20house,vehicles%20since%202019%20and%20will%20begin%20to" xr:uid="{3D74458F-CD82-40AD-ACA4-974F63B55B40}"/>
    <hyperlink ref="O14" r:id="rId56" display="https://www.theengineer.co.uk/content/news/bmw-investing-over-600m-into-oxford-and-swindon-factories/" xr:uid="{53F75FB7-DB98-4C25-86CE-501C466E7D47}"/>
    <hyperlink ref="S14" r:id="rId57" display="https://www.theengineer.co.uk/content/news/bmw-investing-over-600m-into-oxford-and-swindon-factories/" xr:uid="{335C2EE5-B454-4D57-B0D9-C6FEA9395BFC}"/>
    <hyperlink ref="BD14" r:id="rId58" xr:uid="{C72E8392-0FE3-4DE8-AEBB-D181547AC85D}"/>
    <hyperlink ref="BE14" r:id="rId59" xr:uid="{5FDFA8DB-5C21-4F9E-BFB6-B03C11D2AB00}"/>
    <hyperlink ref="BF14" r:id="rId60" xr:uid="{3C42167E-EA38-4065-9958-0D935C5C4E24}"/>
    <hyperlink ref="BG14" r:id="rId61" xr:uid="{9C7858F0-D367-48C2-AB5B-0B830899D461}"/>
    <hyperlink ref="BH14" r:id="rId62" xr:uid="{C0F9E381-B64D-4A94-8746-E4BA531390F2}"/>
    <hyperlink ref="BI14" r:id="rId63" xr:uid="{CBD9744A-F6BA-41CB-A907-2AFC48D57270}"/>
    <hyperlink ref="K15" r:id="rId64" location=":~:text=On%20July%2031%2C%202018%2C%20Minister,laid%20on%20June%201%2C%202022." display="https://hungarytoday.hu/construction-of-debrecen-bmw-group-plant-in-full-swing/ - :~:text=On%20July%2031%2C%202018%2C%20Minister,laid%20on%20June%201%2C%202022." xr:uid="{CF718BA3-CDDE-4406-8682-0593C83345DB}"/>
    <hyperlink ref="O15" r:id="rId65" display="https://dteurope.com/business/bmw-to-build-factory-in-hungary/" xr:uid="{12990C30-E4FB-43CE-95C2-7A2C4553B11D}"/>
    <hyperlink ref="S15" r:id="rId66" display="https://www.reuters.com/business/autos-transportation/bmw-raises-investment-hungary-ev-factory-over-2-bln-euros-adds-battery-assembly-2022-11-25/" xr:uid="{1B5E503C-78C2-4397-9CC0-27F80D210E03}"/>
    <hyperlink ref="AN15" r:id="rId67" location=":~:text=On%20July%2031%2C%202018%2C%20Minister,laid%20on%20June%201%2C%202022." display="https://hungarytoday.hu/construction-of-debrecen-bmw-group-plant-in-full-swing/ - :~:text=On%20July%2031%2C%202018%2C%20Minister,laid%20on%20June%201%2C%202022." xr:uid="{3645BBE9-369B-4F38-87B9-222F33880621}"/>
    <hyperlink ref="AS15" r:id="rId68" location=":~:text=On%20July%2031%2C%202018%2C%20Minister,laid%20on%20June%201%2C%202022." display="https://hungarytoday.hu/construction-of-debrecen-bmw-group-plant-in-full-swing/ - :~:text=On%20July%2031%2C%202018%2C%20Minister,laid%20on%20June%201%2C%202022." xr:uid="{31C83C82-2A03-4BD0-82CF-4772390D3A85}"/>
    <hyperlink ref="BD15" r:id="rId69" xr:uid="{49753C82-9D9E-4085-AE3B-C9F687377A2B}"/>
    <hyperlink ref="BE15" r:id="rId70" xr:uid="{51BF1E2F-B606-4A96-8C35-7753C281B914}"/>
    <hyperlink ref="BF15" r:id="rId71" xr:uid="{47843841-5F68-40C2-A568-5364417AE966}"/>
    <hyperlink ref="K17" r:id="rId72" xr:uid="{DEBF3BEB-95B9-4D42-9613-2F7D92B2537F}"/>
    <hyperlink ref="AS13" r:id="rId73" xr:uid="{AD17B401-7780-4B39-9264-4326EC643B53}"/>
    <hyperlink ref="AS16" r:id="rId74" xr:uid="{35E02168-53EF-48B4-BD44-6C6FA710BA26}"/>
    <hyperlink ref="K18" r:id="rId75" location=":~:text=Aehra%20has%20submitted%20a%20%E2%82%AC,units%20of%20each%20model%20annually." display="https://www.electrichybridvehicletechnology.com/news/italian-ev-startup-aehra-announces-its-first-two-ultra-premium-evs.html - :~:text=Aehra%20has%20submitted%20a%20%E2%82%AC,units%20of%20each%20model%20annually." xr:uid="{79B06974-4019-4D0D-87D3-B49FC9FACB8C}"/>
    <hyperlink ref="O18" r:id="rId76" display="https://mobilityportal.eu/aehra-ev-brand-reveals-model-names/" xr:uid="{7EA81C7A-BC49-4E2A-87E6-F958617318B8}"/>
    <hyperlink ref="S18" r:id="rId77" display="https://mobilityportal.eu/aehra-ev-brand-reveals-model-names/" xr:uid="{1637AB36-75AF-4B00-9686-D44BFD2F149E}"/>
    <hyperlink ref="AN18" r:id="rId78" location=":~:text=Aehra%20has%20submitted%20a%20%E2%82%AC,units%20of%20each%20model%20annually." display="https://www.electrichybridvehicletechnology.com/news/italian-ev-startup-aehra-announces-its-first-two-ultra-premium-evs.html - :~:text=Aehra%20has%20submitted%20a%20%E2%82%AC,units%20of%20each%20model%20annually." xr:uid="{7FC87DF3-056A-4C51-A7C6-C237981D9D6A}"/>
    <hyperlink ref="AS18" r:id="rId79" location=":~:text=Aehra%20has%20submitted%20a%20%E2%82%AC,units%20of%20each%20model%20annually." display="https://www.electrichybridvehicletechnology.com/news/italian-ev-startup-aehra-announces-its-first-two-ultra-premium-evs.html - :~:text=Aehra%20has%20submitted%20a%20%E2%82%AC,units%20of%20each%20model%20annually." xr:uid="{A07D55A7-08E9-4675-97B6-19AD6E18CF6E}"/>
    <hyperlink ref="BD18" r:id="rId80" xr:uid="{FB03A663-6307-42D7-BC94-A30D91E4D45F}"/>
    <hyperlink ref="K19" r:id="rId81" display="https://thebusinessmagazine.co.uk/companies/electric-vehicle-company-expands-again-at-bicester/" xr:uid="{4A03F03B-E0EE-4390-B8AF-A3E756628EEC}"/>
    <hyperlink ref="BD19" r:id="rId82" xr:uid="{64B68DC0-9735-4135-A476-69DF7A073949}"/>
    <hyperlink ref="BE19" r:id="rId83" xr:uid="{6E85F0E3-392E-4D09-A75C-9BB87CF210BB}"/>
    <hyperlink ref="BF19" r:id="rId84" xr:uid="{BC8D9FD5-2F44-431D-996A-C69F7652020D}"/>
    <hyperlink ref="BG19" r:id="rId85" location=":~:text=The%20UK%20operations%20of%20British,vehicle%20platforms%20and%20intellectual%20property" display="https://www.silicon.co.uk/e-innovation/green-it/arrival-ev-administration-548775 - :~:text=The%20UK%20operations%20of%20British,vehicle%20platforms%20and%20intellectual%20property" xr:uid="{0D8A216C-2822-482B-A70C-1CD0D030A0A3}"/>
    <hyperlink ref="BH19" r:id="rId86" xr:uid="{E9351CAF-1190-4B46-A423-5DEC4225816A}"/>
    <hyperlink ref="K20" r:id="rId87" location=":~:text=Stephen%20Crabb:%20News%20reinforces%20Wales,leader%20in%20the%20automotive%20sector.&amp;text=British%20car%20maker%20Aston%20Martin,1%2C000%20in%20the%20supply%20chain" display="https://www.gov.uk/government/news/aston-martin-announces-significant-wales-investment - :~:text=Stephen%20Crabb:%20News%20reinforces%20Wales,leader%20in%20the%20automotive%20sector.&amp;text=British%20car%20maker%20Aston%20Martin,1%2C000%20in%20the%20supply%20chain" xr:uid="{9AD7021D-B56F-44A0-8650-8C8C9B209256}"/>
    <hyperlink ref="BD20" r:id="rId88" location=":~:text=Stephen%20Crabb:%20News%20reinforces%20Wales,leader%20in%20the%20automotive%20sector.&amp;text=British%20car%20maker%20Aston%20Martin,1%2C000%20in%20the%20supply%20chain" display="https://www.gov.uk/government/news/aston-martin-announces-significant-wales-investment - :~:text=Stephen%20Crabb:%20News%20reinforces%20Wales,leader%20in%20the%20automotive%20sector.&amp;text=British%20car%20maker%20Aston%20Martin,1%2C000%20in%20the%20supply%20chain" xr:uid="{76FC15F3-D29D-49E5-BA27-ED4F9BBDB3DF}"/>
    <hyperlink ref="BE20" r:id="rId89" xr:uid="{D30C3BF8-52F0-42D9-8AF2-2CCB38AEB280}"/>
    <hyperlink ref="BF20" r:id="rId90" xr:uid="{7A3059BC-6A17-46E0-AFEB-A49A3E0CBAA5}"/>
    <hyperlink ref="BG20" r:id="rId91" xr:uid="{1633D373-9923-4237-A397-44700E070CAC}"/>
    <hyperlink ref="AS21" r:id="rId92" xr:uid="{969552F4-BAE8-4B2E-BF30-713C5FC5468E}"/>
    <hyperlink ref="BD23" r:id="rId93" xr:uid="{A9D3D7F9-624F-4A7D-8D77-ED858C9E9B06}"/>
    <hyperlink ref="O21" r:id="rId94" xr:uid="{ACDC3EB5-A983-43EE-A7CD-6A713B7016F7}"/>
    <hyperlink ref="S21" r:id="rId95" xr:uid="{98B10FEE-1AB1-44F6-9F84-4688B59F94B9}"/>
    <hyperlink ref="K92" r:id="rId96" location=":~:text=15%20November%202018.%20Following%20Zwickau%2C%20Volkswagen%20intends,over%20to%20the%20production%20of%20electric%20vehicles." display="https://www.greencarcongress.com/2018/11/20181115-volkswagen.html - :~:text=15%20November%202018.%20Following%20Zwickau%2C%20Volkswagen%20intends,over%20to%20the%20production%20of%20electric%20vehicles." xr:uid="{E262B814-5008-451E-97BE-36D021053A28}"/>
    <hyperlink ref="O92" r:id="rId97" display="https://www.volkswagen-newsroom.com/en/press-releases/volkswagens-global-production-network-for-electric-vehicles-grows-with-the-launch-of-a-second-german-site-in-emden-7976" xr:uid="{FD9609AB-7C88-485A-848D-E45BE66AB239}"/>
    <hyperlink ref="S92" r:id="rId98" display="https://www.volkswagen-newsroom.com/en/press-releases/volkswagens-global-production-network-for-electric-vehicles-grows-with-the-launch-of-a-second-german-site-in-emden-7976" xr:uid="{8815E28F-5CD6-404A-9F31-F671FC5A262C}"/>
    <hyperlink ref="AN92" r:id="rId99" display="https://www.electrive.com/2024/08/26/vw-probably-wants-to-increase-ev-production-in-emden/" xr:uid="{897245AF-9DDE-4AD4-BA19-601E78E3E240}"/>
    <hyperlink ref="AS92" r:id="rId100" display="https://www.electrive.com/2024/08/26/vw-probably-wants-to-increase-ev-production-in-emden/" xr:uid="{50CC19F7-AD9B-4BD7-A64B-EAFF872FF36C}"/>
    <hyperlink ref="BC92" r:id="rId101" xr:uid="{5678F0A4-A9AE-4A52-9444-0CC48A36224D}"/>
    <hyperlink ref="BD92" r:id="rId102" xr:uid="{6923C863-2F11-4A22-B34C-61AF88B50206}"/>
    <hyperlink ref="BE92" r:id="rId103" xr:uid="{8D6ACC76-ED3E-4F52-915C-67A96DD9DB67}"/>
    <hyperlink ref="BF92" r:id="rId104" xr:uid="{BE6E595A-6CAC-4D3E-81B6-93DC5A0CAA15}"/>
    <hyperlink ref="BG92" r:id="rId105" location=":~:text=Peter%20Johnson%20%7C%20Aug%2021%202023,4" display="https://electrek.co/2023/08/21/volkswagen-begins-production-flagship-id-7-electric-car/ - :~:text=Peter%20Johnson%20%7C%20Aug%2021%202023,4" xr:uid="{D383192C-91F8-481F-8AD6-912D1931A9A3}"/>
    <hyperlink ref="K93" r:id="rId106" location=":~:text=15%20November%202018.%20Following%20Zwickau%2C%20Volkswagen%20intends,over%20to%20the%20production%20of%20electric%20vehicles." display="https://www.greencarcongress.com/2018/11/20181115-volkswagen.html - :~:text=15%20November%202018.%20Following%20Zwickau%2C%20Volkswagen%20intends,over%20to%20the%20production%20of%20electric%20vehicles." xr:uid="{D2EC3504-A5B3-43B4-BC2C-1BE966913E13}"/>
    <hyperlink ref="AN93" r:id="rId107" display="https://www.autoweek.com/news/green-cars/a40217054/vw-id-buzz-production-start-germany/" xr:uid="{B5023FE3-85B8-4859-8CFD-EE5AF37455D6}"/>
    <hyperlink ref="AS93" r:id="rId108" display="https://www.autoweek.com/news/green-cars/a40217054/vw-id-buzz-production-start-germany/" xr:uid="{DA69C7D8-256A-4CB0-BDC2-89D2BEDCE97F}"/>
    <hyperlink ref="K94" r:id="rId109" display="https://www.industryintel.com/automobile/news/vw-approves-new-2-billion-manufacturing-plant-in-wolfsburg-warmenau-germany-to-build-new-trinity-ev-with-plant-construction-beginning-in-2023-vehicle-production-to-start-in-2026-with-vw-aiming-for-production-time-of-10-hours-per-vehicle-157048035456" xr:uid="{CC09F177-0E84-42C0-9909-2AC01E3A41A8}"/>
    <hyperlink ref="O94" r:id="rId110" display="https://www.industryintel.com/automobile/news/vw-approves-new-2-billion-manufacturing-plant-in-wolfsburg-warmenau-germany-to-build-new-trinity-ev-with-plant-construction-beginning-in-2023-vehicle-production-to-start-in-2026-with-vw-aiming-for-production-time-of-10-hours-per-vehicle-157048035456" xr:uid="{9F35E155-1ACC-4A5A-AF87-3BB6FDF89B03}"/>
    <hyperlink ref="S94" r:id="rId111" display="https://www.industryintel.com/automobile/news/vw-approves-new-2-billion-manufacturing-plant-in-wolfsburg-warmenau-germany-to-build-new-trinity-ev-with-plant-construction-beginning-in-2023-vehicle-production-to-start-in-2026-with-vw-aiming-for-production-time-of-10-hours-per-vehicle-157048035456" xr:uid="{1A6D4CF6-B026-4329-9F3F-E9ADDB62E945}"/>
    <hyperlink ref="BD94" r:id="rId112" xr:uid="{185E3149-15AA-4B3B-B74A-BD7378191895}"/>
    <hyperlink ref="BE94" r:id="rId113" xr:uid="{AD4A2DE9-1E84-476B-8D19-C7926FA892A4}"/>
    <hyperlink ref="BF94" r:id="rId114" xr:uid="{F3F3E169-0B24-4A75-9DBE-EF2534710A0C}"/>
    <hyperlink ref="K88" r:id="rId115" location=":~:text=Getty%20Images%2C%20FILE-,Tesla%20CEO%20Elon%20Musk%20announced%20the%20location%20of%20the%20company's,for%20his%20Tesla%20Model%203." display="https://abcnews.go.com/Business/elon-musk-announces-teslas-european-gigafactory-berlin/story?id=66974080 - :~:text=Getty%20Images%2C%20FILE-,Tesla%20CEO%20Elon%20Musk%20announced%20the%20location%20of%20the%20company's,for%20his%20Tesla%20Model%203." xr:uid="{F66101FC-D96D-4304-B71A-E218D5458735}"/>
    <hyperlink ref="O88" r:id="rId116" display="https://www.dw.com/en/tesla-factory-outside-berlin-to-cost-4-billion/a-51286353" xr:uid="{645A44A1-5255-4F24-951B-5AC511C7A1EA}"/>
    <hyperlink ref="S88" r:id="rId117" location=":~:text=Tesla%20CEO%20Elon%20Musk%20dances%20at%20the%20official%20opening%20of,Germany%20on%20March%2022%2C%202022.&amp;text=Elon%20Musk%20officially%20opened%20Tesla's,in%20the%20U.S.%20and%20China." display="https://www.cnbc.com/2022/03/22/gigafactory-berlin-tesla-ceo-elon-musk-opens-electric-vehicle-plant.html - :~:text=Tesla%20CEO%20Elon%20Musk%20dances%20at%20the%20official%20opening%20of,Germany%20on%20March%2022%2C%202022.&amp;text=Elon%20Musk%20officially%20opened%20Tesla's,in%20the%20U.S.%20and%20China." xr:uid="{BCED814D-DD19-45BC-94CD-5BA018C3B691}"/>
    <hyperlink ref="AN88" r:id="rId118" location=":~:text=Tesla%20CEO%20Elon%20Musk%20dances%20at%20the%20official%20opening%20of,Germany%20on%20March%2022%2C%202022.&amp;text=Elon%20Musk%20officially%20opened%20Tesla's,in%20the%20U.S.%20and%20China." display="https://www.cnbc.com/2022/03/22/gigafactory-berlin-tesla-ceo-elon-musk-opens-electric-vehicle-plant.html - :~:text=Tesla%20CEO%20Elon%20Musk%20dances%20at%20the%20official%20opening%20of,Germany%20on%20March%2022%2C%202022.&amp;text=Elon%20Musk%20officially%20opened%20Tesla's,in%20the%20U.S.%20and%20China." xr:uid="{3682A63A-3BE4-47E7-A63F-B7531D1EB393}"/>
    <hyperlink ref="BC88" r:id="rId119" xr:uid="{B738508E-C5F5-4139-BCD4-00AB09390508}"/>
    <hyperlink ref="BD88" r:id="rId120" xr:uid="{3F8D9A8D-40C7-4F22-954B-BEAFC5B160C6}"/>
    <hyperlink ref="BE88" r:id="rId121" location=":~:text=Tesla%20CEO%20Elon%20Musk%20dances%20at%20the%20official%20opening%20of,Germany%20on%20March%2022%2C%202022.&amp;text=Elon%20Musk%20officially%20opened%20Tesla's,in%20the%20U.S.%20and%20China" display="https://www.cnbc.com/2022/03/22/gigafactory-berlin-tesla-ceo-elon-musk-opens-electric-vehicle-plant.html - :~:text=Tesla%20CEO%20Elon%20Musk%20dances%20at%20the%20official%20opening%20of,Germany%20on%20March%2022%2C%202022.&amp;text=Elon%20Musk%20officially%20opened%20Tesla's,in%20the%20U.S.%20and%20China" xr:uid="{403E8D00-F946-43FD-A224-6DAE7E34A185}"/>
    <hyperlink ref="BD89" r:id="rId122" location=":~:text=Tesla%20is%20shutting%20down%20its,The%20plant%20may%20be%20repurposed" display="https://electrek.co/2021/03/18/tesla-shutting-down-final-assembly-plant-tilburg-following-model-s-x-refresh/ - :~:text=Tesla%20is%20shutting%20down%20its,The%20plant%20may%20be%20repurposed" xr:uid="{55D4460F-433D-4C0F-92FE-0397A3598CC4}"/>
    <hyperlink ref="K95" r:id="rId123" display="https://www.carscoops.com/2018/11/vw-turn-zwickau-plant-europes-biggest-ev-factory/" xr:uid="{973F06A1-6D84-4B7A-83B5-4BC9A2469ABF}"/>
    <hyperlink ref="O95" r:id="rId124" display="https://www.carscoops.com/2018/11/vw-turn-zwickau-plant-europes-biggest-ev-factory/" xr:uid="{CEF94DF5-7B76-4FF4-8216-0FEDC96F15E1}"/>
    <hyperlink ref="S95" r:id="rId125" display="https://www.carscoops.com/2018/11/vw-turn-zwickau-plant-europes-biggest-ev-factory/" xr:uid="{2BEA18B7-C6A1-45E1-B546-7AA9281FF286}"/>
    <hyperlink ref="AN95" r:id="rId126" display="https://www.carscoops.com/2018/11/vw-turn-zwickau-plant-europes-biggest-ev-factory/" xr:uid="{6905974D-36DB-4A3C-8B7A-DD18CCA996F7}"/>
    <hyperlink ref="AS95" r:id="rId127" display="https://www.carscoops.com/2018/11/vw-turn-zwickau-plant-europes-biggest-ev-factory/" xr:uid="{F1329946-BE25-4253-B4A4-781E243D2722}"/>
    <hyperlink ref="BD95" r:id="rId128" xr:uid="{9DE27193-F264-465A-A37A-4F504A5DF058}"/>
    <hyperlink ref="BE95" r:id="rId129" xr:uid="{08C61D9E-47A2-475C-84DE-50B1538410C4}"/>
    <hyperlink ref="BF95" r:id="rId130" xr:uid="{F545C735-8ECA-4A48-90B2-47D9492BB4B6}"/>
    <hyperlink ref="BG95" r:id="rId131" location=":~:text=Today%20(November%204%2C%202019)%2C%20VW%20officially%20launched,which%20is%20expected%20to%20hit%20the%20market" display="https://insideevs.com/news/380217/vw-officially-start-production-id3/ - :~:text=Today%20(November%204%2C%202019)%2C%20VW%20officially%20launched,which%20is%20expected%20to%20hit%20the%20market" xr:uid="{F9CAAE3C-F6D3-4B2C-B86C-E2EC68FFD881}"/>
    <hyperlink ref="AS68" r:id="rId132" location="?s_aid=sa5yu9nu-g1fg-fvaw-ople-ew0nkckxwua7_004_0" xr:uid="{7D95CE4E-C4E3-4F99-BBDC-4510B7D01DBB}"/>
    <hyperlink ref="BD68" r:id="rId133" xr:uid="{9DC6F981-C09E-4ED0-BB94-54F334F96554}"/>
    <hyperlink ref="AN69" r:id="rId134" xr:uid="{FA77C0F5-B2CF-4D42-AD63-ABFE47CCF7F8}"/>
    <hyperlink ref="BD69" r:id="rId135" xr:uid="{9C96EA38-9B8E-43B4-B0D8-F153A59F6759}"/>
    <hyperlink ref="O68" r:id="rId136" xr:uid="{A2968211-F099-450B-855D-315BA6492036}"/>
    <hyperlink ref="K96" r:id="rId137" xr:uid="{088474E7-2EB2-4EFF-B70B-0EC7E175B3A6}"/>
    <hyperlink ref="AS96" r:id="rId138" xr:uid="{46BDE538-2B19-4684-8594-70E4C2A8C1A3}"/>
    <hyperlink ref="K99" r:id="rId139" display="https://www.volvotrucks.com/en-en/news-stories/press-releases/2022/sep/volvo-trucks-starts-series-production-of-heavy-electric-trucks.html" xr:uid="{46220B1D-11B2-4732-B634-8327598F2378}"/>
    <hyperlink ref="BD99" r:id="rId140" xr:uid="{4B3AF517-0401-45C7-BF1B-A6D37FB12822}"/>
    <hyperlink ref="K98" r:id="rId141" display="https://www.volvotrucks.com/en-en/news-stories/press-releases/2023/sep/volvo-starts-serial-production-of-electric-trucks-in-ghent.html" xr:uid="{A28B788C-B284-45D9-B3C4-FA8FEC10743E}"/>
    <hyperlink ref="K103" r:id="rId142" display="https://www.volvotrucks.com/en-en/news-stories/press-releases/2022/sep/volvo-trucks-starts-series-production-of-heavy-electric-trucks.html" xr:uid="{1D225659-428C-418A-A7BF-EC396B50F9ED}"/>
    <hyperlink ref="K97" r:id="rId143" display="https://www.media.volvocars.com/global/en-gb/media/pressreleases/302778/volvo-cars-gears-up-for-long-term-sustainable-growth-with-new-slovakia-electric-car-manufacturing-pl-5" xr:uid="{CE4D1864-E6BD-4AF3-A93C-C28B995AD9AD}"/>
    <hyperlink ref="O97" r:id="rId144" display="https://www.media.volvocars.com/global/en-gb/media/pressreleases/302778/volvo-cars-gears-up-for-long-term-sustainable-growth-with-new-slovakia-electric-car-manufacturing-pl-5" xr:uid="{B57C786A-0511-4A6B-9AD2-31CFB20F4F0E}"/>
    <hyperlink ref="S97" r:id="rId145" display="https://www.media.volvocars.com/global/en-gb/media/pressreleases/302778/volvo-cars-gears-up-for-long-term-sustainable-growth-with-new-slovakia-electric-car-manufacturing-pl-5" xr:uid="{5BA0DF86-C0BD-48E5-94DF-F45E75C02E4E}"/>
    <hyperlink ref="AN97" r:id="rId146" display="https://www.media.volvocars.com/global/en-gb/media/pressreleases/302778/volvo-cars-gears-up-for-long-term-sustainable-growth-with-new-slovakia-electric-car-manufacturing-pl-5" xr:uid="{26787AD4-51D8-4C87-BC8C-04B4EA951B14}"/>
    <hyperlink ref="AS97" r:id="rId147" display="https://www.media.volvocars.com/global/en-gb/media/pressreleases/302778/volvo-cars-gears-up-for-long-term-sustainable-growth-with-new-slovakia-electric-car-manufacturing-pl-5" xr:uid="{919D2864-AF4C-4844-9460-CCF90AF4505B}"/>
    <hyperlink ref="BD97" r:id="rId148" xr:uid="{8E56808A-4ACA-4EEA-8D26-CFD7C58BD72A}"/>
    <hyperlink ref="BE97" r:id="rId149" location="google_vignette" display="https://autogear.pt/en/volvo-has-completed-the-initial-phase-of-the-new-factory-in-slovakia/?utm_source=chatgpt.com - google_vignette" xr:uid="{7E6A9C22-E015-4334-B698-6462112C8FC9}"/>
    <hyperlink ref="K48" r:id="rId150" display="https://electrek.co/2018/01/29/mercedes-benz-electric-vehicle-production-global-battery-network/" xr:uid="{B6CCE638-973D-4250-B67F-54B4183BDC0B}"/>
    <hyperlink ref="BD48" r:id="rId151" xr:uid="{06596E45-8220-48CE-A75A-A98363ECFC77}"/>
    <hyperlink ref="BE48" r:id="rId152" xr:uid="{149C6BBF-5AE8-45DE-BCAF-C8D327130478}"/>
    <hyperlink ref="K49" r:id="rId153" display="https://www.electrive.com/2020/02/17/mercedes-benz-to-build-new-e-model-in-bremen/" xr:uid="{203FFCC1-3AF5-43F0-855C-C2482F083476}"/>
    <hyperlink ref="BD49" r:id="rId154" xr:uid="{43ADAC0A-A459-44F7-995B-656E150B4E7D}"/>
    <hyperlink ref="BE49" r:id="rId155" xr:uid="{175C0197-D784-4630-8BE9-2F3DD461C5F1}"/>
    <hyperlink ref="BF49" r:id="rId156" xr:uid="{C3E8F20D-FCC8-422A-9D30-FE9FC88042A7}"/>
    <hyperlink ref="K59" r:id="rId157" xr:uid="{33E1B8EE-9901-424F-A397-70035AF159FD}"/>
    <hyperlink ref="K57" r:id="rId158" location=":~:text=Dec%2012%20(Reuters)%20%2D%20Mercedes,the%20company%20said%20on%20Monday." xr:uid="{225389E6-8865-4A2A-9F9B-741C3A64A897}"/>
    <hyperlink ref="O57" r:id="rId159" xr:uid="{45F23415-CCE3-49FB-B0FD-AF203798E721}"/>
    <hyperlink ref="O52" r:id="rId160" xr:uid="{D8C7DE0B-6F60-4404-90B8-BB3E131B9D17}"/>
    <hyperlink ref="K52" r:id="rId161" xr:uid="{58F70C52-1160-4B2B-A0D6-50ABE0384D7B}"/>
    <hyperlink ref="O56" r:id="rId162" xr:uid="{1A91BE46-98A7-40FE-93F7-3C56546908C2}"/>
    <hyperlink ref="AN56" r:id="rId163" xr:uid="{A119FE39-6059-4674-81C6-11836478E470}"/>
    <hyperlink ref="K56" r:id="rId164" xr:uid="{258CBF45-24C4-45BE-B263-C00D270CAE93}"/>
    <hyperlink ref="O51" r:id="rId165" xr:uid="{C4DB4567-8FEC-494B-8D6A-A92D0C2A1981}"/>
    <hyperlink ref="K51" r:id="rId166" xr:uid="{EA8F8122-68F2-41BE-94C2-BC1215BC07B8}"/>
    <hyperlink ref="O59" r:id="rId167" xr:uid="{63B4E39B-F4A0-4967-A4BD-95744F36D7B3}"/>
    <hyperlink ref="O54" r:id="rId168" xr:uid="{F01E8C06-449C-4A33-B2D2-13D47E0761E2}"/>
    <hyperlink ref="Z59" r:id="rId169" display="https://polanddaily24.com/mercedes-expands-jawor-plant-to-build-electric-vans/business-innovation/48937" xr:uid="{61C2EDA1-CC0D-435B-BABA-6CA32BE30A4C}"/>
    <hyperlink ref="Z56" r:id="rId170" display="https://www.surinenglish.com/spain/mercedesbenz-expands-its-vitoria-plant-manufacture-electric-20240329072834-nt.html" xr:uid="{0F7B5566-458E-4718-AFAC-1E8E1E3892DE}"/>
    <hyperlink ref="AS44" r:id="rId171" xr:uid="{F8BAD060-EB88-492C-B6DB-2F2672A77A26}"/>
    <hyperlink ref="K44" r:id="rId172" xr:uid="{6EEDD340-D004-47C9-A0FB-7E4A10B3A803}"/>
    <hyperlink ref="O44" r:id="rId173" xr:uid="{BBFE70B7-8A44-4549-B59F-794092CC1A73}"/>
    <hyperlink ref="AN46" r:id="rId174" location=":~:text=Starting%20this%20year%2C%20Kia%20will,the%20region%20since%20last%20year." xr:uid="{844B5CE3-A669-4D14-8FDE-B8564AF11156}"/>
    <hyperlink ref="S46" r:id="rId175" xr:uid="{3DB8BA41-24B3-4C4A-B49C-93E2FF07CA90}"/>
    <hyperlink ref="K73" r:id="rId176" display="https://www.zemo.org.uk/news-events/news,stellantis-announces-major-investment-in-electric-van-manufacture-in-ellesm_4257.htm" xr:uid="{A8924F22-B8ED-4B0B-B7AC-EE3C9D575AED}"/>
    <hyperlink ref="O73" r:id="rId177" location=":~:text=Press%20Release,both%20domestic%20and%20export%20markets." display="https://www.stellantis.com/en/news/press-releases/2021/july/ellesmere-port-will-support-sustainable-mobility-through-the-production-of-an-all-electric-vehicle-starting-in-2022 - :~:text=Press%20Release,both%20domestic%20and%20export%20markets." xr:uid="{988BBD13-AE3C-40C0-834F-364764197155}"/>
    <hyperlink ref="S73" r:id="rId178" location=":~:text=Press%20Release,both%20domestic%20and%20export%20markets." display="https://www.stellantis.com/en/news/press-releases/2021/july/ellesmere-port-will-support-sustainable-mobility-through-the-production-of-an-all-electric-vehicle-starting-in-2022 - :~:text=Press%20Release,both%20domestic%20and%20export%20markets." xr:uid="{619AC5C3-F359-4045-8D8A-B6B991847930}"/>
    <hyperlink ref="BD73" r:id="rId179" xr:uid="{9343D895-B093-4BF5-B062-06BB45D5B759}"/>
    <hyperlink ref="BE73" r:id="rId180" xr:uid="{00B937C6-A312-4F7A-91EA-AC89050AD5CE}"/>
    <hyperlink ref="K74" r:id="rId181" display="https://www.media.stellantis.com/uk-en/corporate-communications/press/stellantis-announces-proposed-plan-to-invest-50-million-to-strengthen-the-ellesmere-port-plant-as-its-uk-commercial-vehicle-manufacturing-hub" xr:uid="{B93FD311-2FA6-4C72-B3F2-B6D80BA3D124}"/>
    <hyperlink ref="O74" r:id="rId182" display="https://www.media.stellantis.com/uk-en/corporate-communications/press/stellantis-announces-proposed-plan-to-invest-50-million-to-strengthen-the-ellesmere-port-plant-as-its-uk-commercial-vehicle-manufacturing-hub" xr:uid="{4F40C280-9A3E-436E-BA33-92F62ECDB46B}"/>
    <hyperlink ref="S74" r:id="rId183" display="https://www.media.stellantis.com/uk-en/corporate-communications/press/stellantis-announces-proposed-plan-to-invest-50-million-to-strengthen-the-ellesmere-port-plant-as-its-uk-commercial-vehicle-manufacturing-hub" xr:uid="{34CC6DB1-8C21-42FF-8288-2E94DBE09F2C}"/>
    <hyperlink ref="K85" r:id="rId184" display="https://www.media.stellantis.com/em-en/e-mobility/press/fca-s-mirafiori-plant-turns-80-work-begins-on-new-assembly-line-for-the-fiat-500-electric" xr:uid="{0848D42C-BD7B-4D07-93EF-04D47C981586}"/>
    <hyperlink ref="O85" r:id="rId185" display="https://www.media.stellantis.com/em-en/e-mobility/press/fca-s-mirafiori-plant-turns-80-work-begins-on-new-assembly-line-for-the-fiat-500-electric" xr:uid="{8A0427C1-A6AA-4CF3-B79E-5128C3EE2B05}"/>
    <hyperlink ref="S85" r:id="rId186" display="https://www.media.stellantis.com/em-en/e-mobility/press/fca-s-mirafiori-plant-turns-80-work-begins-on-new-assembly-line-for-the-fiat-500-electric" xr:uid="{47117506-44A1-46E1-BCD6-732DC615D5FB}"/>
    <hyperlink ref="AN85" r:id="rId187" display="https://www.media.stellantis.com/em-en/e-mobility/press/fca-s-mirafiori-plant-turns-80-work-begins-on-new-assembly-line-for-the-fiat-500-electric" xr:uid="{5E00C8D5-C4B6-41B2-AEDC-D1169969B425}"/>
    <hyperlink ref="BD85" r:id="rId188" xr:uid="{A0545F27-2C8F-4380-839D-DC47D38C7A5C}"/>
    <hyperlink ref="BE85" r:id="rId189" xr:uid="{AD1EDC8E-7AC7-4DB1-9880-9B1B18793E56}"/>
    <hyperlink ref="BF85" r:id="rId190" xr:uid="{F0900E88-A70F-4172-A5C9-683B6A5CC7F1}"/>
    <hyperlink ref="BG85" r:id="rId191" xr:uid="{0D587FC8-2507-47B7-BA38-0BDD42BE0AF2}"/>
    <hyperlink ref="K86" r:id="rId192" display="https://emerging-europe.com/business/fiat-chrysler-announces-major-ev-investment-in-polish-plant/" xr:uid="{3E8AD9E3-48D6-4897-8508-61A26D0E7FAD}"/>
    <hyperlink ref="O86" r:id="rId193" display="https://notesfrompoland.com/2020/12/29/fiat-chrysler-to-invest-e2-billion-in-polish-car-factory/" xr:uid="{93730B31-4EE4-4735-8E82-D9C3A0A7D9E6}"/>
    <hyperlink ref="S86" r:id="rId194" display="https://notesfrompoland.com/2020/12/29/fiat-chrysler-to-invest-e2-billion-in-polish-car-factory/" xr:uid="{E22C12C3-99EC-4D9F-BFFB-9662F7AC8731}"/>
    <hyperlink ref="BD86" r:id="rId195" xr:uid="{061D4456-C92A-4EBE-A07B-D1CE72F22E8E}"/>
    <hyperlink ref="BE86" r:id="rId196" xr:uid="{8209FF9B-F276-4460-AA49-749B1C6280BF}"/>
    <hyperlink ref="BF86" r:id="rId197" xr:uid="{B1C9F14C-9657-4568-9694-5F550C583428}"/>
    <hyperlink ref="BG87" r:id="rId198" xr:uid="{014D51A7-AA9C-4172-9A07-70A5FE8CB1ED}"/>
    <hyperlink ref="K84" r:id="rId199" display="https://www.globenewswire.com/news-release/2022/10/27/2542927/0/en/Stellantis-Hordain-First-Plant-in-the-World-to-Produce-Hydrogen-powered-Electric-and-Combustion-Engine-Commercial-Vehicles.html" xr:uid="{B3CCA65E-89A8-4B1B-A94F-9D84FCCDE9FA}"/>
    <hyperlink ref="O84" r:id="rId200" display="https://www.globenewswire.com/news-release/2022/10/27/2542927/0/en/Stellantis-Hordain-First-Plant-in-the-World-to-Produce-Hydrogen-powered-Electric-and-Combustion-Engine-Commercial-Vehicles.html" xr:uid="{B68FC45A-9BD5-434F-BF59-450690EE5748}"/>
    <hyperlink ref="S84" r:id="rId201" display="https://www.globenewswire.com/news-release/2022/10/27/2542927/0/en/Stellantis-Hordain-First-Plant-in-the-World-to-Produce-Hydrogen-powered-Electric-and-Combustion-Engine-Commercial-Vehicles.html" xr:uid="{E90E6CBE-377D-4E8A-92BD-7B494B569958}"/>
    <hyperlink ref="AN84" r:id="rId202" display="https://www.globenewswire.com/news-release/2022/10/27/2542927/0/en/Stellantis-Hordain-First-Plant-in-the-World-to-Produce-Hydrogen-powered-Electric-and-Combustion-Engine-Commercial-Vehicles.html" xr:uid="{BFFCE4F2-85AC-4F64-BA5B-1B4EFEA3122E}"/>
    <hyperlink ref="AS84" r:id="rId203" display="https://www.globenewswire.com/news-release/2022/10/27/2542927/0/en/Stellantis-Hordain-First-Plant-in-the-World-to-Produce-Hydrogen-powered-Electric-and-Combustion-Engine-Commercial-Vehicles.html" xr:uid="{436A966E-2458-4DBC-AA99-AE4C456F1A1A}"/>
    <hyperlink ref="BD84" r:id="rId204" xr:uid="{7B6EC7CB-7571-4058-AFA9-52D41D60A47F}"/>
    <hyperlink ref="BE84" r:id="rId205" xr:uid="{67EAF6A6-1700-4915-A6FC-6EA6A4CAECD6}"/>
    <hyperlink ref="BF84" r:id="rId206" xr:uid="{DDEC31EC-0714-4A7F-A95D-57B0D582DE68}"/>
    <hyperlink ref="BG84" r:id="rId207" xr:uid="{C6EBC0DC-8B18-4B68-A3D2-9C8D87FBF954}"/>
    <hyperlink ref="BH84" r:id="rId208" location=":~:text=Stellantis%20will%20have%20eight%20fuel,%2DExpert%20and%20E%2DBoxer" display="https://www.stellantis.com/en/news/press-releases/2024/january/stellantis-pro-one-expands-existing-hydrogen-fuel-cell-offer-with-in-house-production-starting-on-mid-size-and-large-vans-in-europe - :~:text=Stellantis%20will%20have%20eight%20fuel,%2DExpert%20and%20E%2DBoxer" xr:uid="{314A7486-233A-4021-886F-E892DF217A71}"/>
    <hyperlink ref="AN81" r:id="rId209" xr:uid="{5483C2E7-203D-4540-A562-09E7FED352C8}"/>
    <hyperlink ref="O82" r:id="rId210" xr:uid="{CDC589EC-2FB1-43B9-B7DD-2A7B6B1A41F2}"/>
    <hyperlink ref="AX82" r:id="rId211" display="https://www.carscoops.com/tag/citroen-c5-aircross/" xr:uid="{A36806A0-2E09-41B1-BC88-7D52B0DB5CD1}"/>
    <hyperlink ref="K82" r:id="rId212" xr:uid="{2965EC6A-1003-42AC-A21B-B14B90C1CBBB}"/>
    <hyperlink ref="AN80" r:id="rId213" xr:uid="{D849D5C1-4E26-4622-A6D7-90DE91C6D5BA}"/>
    <hyperlink ref="O80" r:id="rId214" xr:uid="{0DA005E5-121F-44ED-8138-2A3353245A63}"/>
    <hyperlink ref="O79" r:id="rId215" xr:uid="{932A65CB-F617-4EE1-B4E6-52BEC77B71D9}"/>
    <hyperlink ref="K72" r:id="rId216" xr:uid="{65D03E52-A6B3-4228-9050-8E09F9013486}"/>
    <hyperlink ref="AS87" r:id="rId217" xr:uid="{B036BDB8-607D-42ED-9669-97B9F292BAF3}"/>
    <hyperlink ref="K87" r:id="rId218" display="https://www.stellantis.com/en/news/press-releases/2023/march/stellantis-allocates-electric-van-to-mangualde-to-support-light-commercial-vehicle-leadership-in-europe" xr:uid="{9DDD49DA-B7DE-483E-B57D-A67BFE9E3E97}"/>
    <hyperlink ref="O87" r:id="rId219" display="https://www.macaubusiness.com/portugal-stellantis-plant-moves-over-to-100-electric-vehicles/" xr:uid="{A55379C4-D106-422E-96F6-0A56EB0C9CA5}"/>
    <hyperlink ref="S87" r:id="rId220" display="https://autotechinsight.ihsmarkit.com/news/5276793/stellantis-commences-mass-production-of-evs-at-mangualde-plant-in-portugal" xr:uid="{41904F11-C146-4A2F-9DCF-8D43D0113D16}"/>
    <hyperlink ref="BD87" r:id="rId221" xr:uid="{1CA3E8ED-C2AD-4F9A-8C02-055FDF7DA3A5}"/>
    <hyperlink ref="K30" r:id="rId222" display="https://www.media.stellantis.com/uk-en/corporate-communications/press/stellantis-to-begin-electric-vehicle-production-at-luton-from-2025" xr:uid="{0E1CB67A-D5F7-4B33-857A-E22F3228B502}"/>
    <hyperlink ref="BD30" r:id="rId223" xr:uid="{40DA04D1-08AC-4A7D-B1D3-302A1A125D56}"/>
    <hyperlink ref="BE30" r:id="rId224" xr:uid="{6C295A1B-A009-441C-95B1-0DEDB564CBB6}"/>
    <hyperlink ref="BF30" r:id="rId225" xr:uid="{FF5F4C69-814C-458A-9428-D62FAC762C73}"/>
    <hyperlink ref="K24" r:id="rId226" display="https://www.caranddriver.com/news/a20053827/pininfarina-will-build-its-own-version-of-the-rimac-ev-hypercar/" xr:uid="{38C4BF2D-528D-4D6E-9EB9-E85E84494095}"/>
    <hyperlink ref="O24" r:id="rId227" display="https://www.prnewswire.com/in/news-releases/automobili-pininfarina-to-invest-over-20m-in-pura-design-cooperation-for-luxury-and-performance-701386631.html" xr:uid="{C6E38DD8-359F-4BF4-A2E5-797FE71E777F}"/>
    <hyperlink ref="S24" r:id="rId228" display="https://www.prnewswire.com/in/news-releases/automobili-pininfarina-to-invest-over-20m-in-pura-design-cooperation-for-luxury-and-performance-701386631.html" xr:uid="{F493A7C1-1240-4E1A-831E-3E28C76CF69F}"/>
    <hyperlink ref="BD24" r:id="rId229" xr:uid="{62EEA4C2-61FD-4E18-88D8-1F6E0CC9D1F5}"/>
    <hyperlink ref="BE24" r:id="rId230" xr:uid="{8136D6FA-DEC9-45E9-A6DE-D83156AA5D46}"/>
    <hyperlink ref="BF24" r:id="rId231" xr:uid="{5A7443DD-97BF-4F28-8F24-BE14EC62A7A9}"/>
    <hyperlink ref="K26" r:id="rId232" display="https://www.theguardian.com/business/2022/jan/26/bentley-to-build-its-first-fully-electric-car-at-crewe-factory" xr:uid="{2E6739FE-8AF4-4BAB-BE73-D7211EE4F016}"/>
    <hyperlink ref="O26" r:id="rId233" location=":~:text=Bentley's%20new%20facilities%20include%20a,quality%2C%20performance%2C%20and%20longevity." display="https://www.autovision-news.com/electrification/bentley-ev-dream-factory/ - :~:text=Bentley's%20new%20facilities%20include%20a,quality%2C%20performance%2C%20and%20longevity." xr:uid="{B059B708-2F8A-4870-99D0-20C4C00B9382}"/>
    <hyperlink ref="S26" r:id="rId234" location=":~:text=Bentley's%20new%20facilities%20include%20a,quality%2C%20performance%2C%20and%20longevity." display="https://www.autovision-news.com/electrification/bentley-ev-dream-factory/ - :~:text=Bentley's%20new%20facilities%20include%20a,quality%2C%20performance%2C%20and%20longevity." xr:uid="{F654CD4B-0E17-4DB6-93CC-172CDFC28DC2}"/>
    <hyperlink ref="BD26" r:id="rId235" location=":~:text=Bentley's%20new%20facilities%20include%20a,quality%2C%20performance%2C%20and%20longevity" display="https://www.autovision-news.com/electrification/bentley-ev-dream-factory/ - :~:text=Bentley's%20new%20facilities%20include%20a,quality%2C%20performance%2C%20and%20longevity" xr:uid="{7B7E77B8-3636-4B10-BE78-4B2FE31279BC}"/>
    <hyperlink ref="BE26" r:id="rId236" location="google_vignette" display="https://www.teslarati.com/bentley-2-5bn-investment-new-ev-factory-uk-crewe-england/ - google_vignette" xr:uid="{5A4C0398-F038-40D1-8028-97097E9CAB82}"/>
    <hyperlink ref="BF26" r:id="rId237" xr:uid="{F3ACF574-3177-4156-B055-E86733ED30B3}"/>
    <hyperlink ref="K25" r:id="rId238" display="https://www.completecar.ie/car-news/article/9042/High-end-electric-cars-to-be-produced-in-Ireland" xr:uid="{83BB6F17-5927-4C57-A8A0-D1C17ACE26DD}"/>
    <hyperlink ref="O25" r:id="rId239" location=":~:text=Electrifi's%20Norman%20Crowley%20with%20the,electric%20motors%20and%20battery%20packs." display="https://www.easytrip.ie/irish-start-up-converting-classics-into-electric-supercars/ - :~:text=Electrifi's%20Norman%20Crowley%20with%20the,electric%20motors%20and%20battery%20packs." xr:uid="{7FE6BE84-A5E3-40F2-A24C-795CB83FCBE2}"/>
    <hyperlink ref="S25" r:id="rId240" location=":~:text=Electrifi's%20Norman%20Crowley%20with%20the,electric%20motors%20and%20battery%20packs." display="https://www.easytrip.ie/irish-start-up-converting-classics-into-electric-supercars/ - :~:text=Electrifi's%20Norman%20Crowley%20with%20the,electric%20motors%20and%20battery%20packs." xr:uid="{6375F0F8-5B0E-4D0F-A8F4-B0A20520C8C1}"/>
    <hyperlink ref="BC25" r:id="rId241" xr:uid="{84377C04-E33B-43E9-8712-04A1B104EF50}"/>
    <hyperlink ref="BD25" r:id="rId242" xr:uid="{5CCEF690-1B89-49C8-8E9B-F70DC52378B5}"/>
    <hyperlink ref="BE25" r:id="rId243" xr:uid="{7094D2B4-D8DC-4B0B-AE3F-86FB07C2C1D7}"/>
    <hyperlink ref="BF25" r:id="rId244" xr:uid="{79B310A5-BF81-40CB-BA1F-3FC318AAF02A}"/>
    <hyperlink ref="K27" r:id="rId245" display="https://www.seattleeva.org/wp/byd-to-invest-e10-million-in-an-electric-bus-assembly-site-in-france/" xr:uid="{99E1C391-C3A7-4B36-87E3-8958DDD28F69}"/>
    <hyperlink ref="O27" r:id="rId246" display="https://www.seattleeva.org/wp/byd-to-invest-e10-million-in-an-electric-bus-assembly-site-in-france/" xr:uid="{2F8FEC08-E659-4081-8660-CE5F3BC93AD4}"/>
    <hyperlink ref="S27" r:id="rId247" display="https://www.seattleeva.org/wp/byd-to-invest-e10-million-in-an-electric-bus-assembly-site-in-france/" xr:uid="{1514305A-B5B6-4D3D-B35F-7DD73240839B}"/>
    <hyperlink ref="BD27" r:id="rId248" xr:uid="{D1332A91-90E2-4488-95A5-25FD3C85B225}"/>
    <hyperlink ref="BE27" r:id="rId249" xr:uid="{DAD7AD3E-488F-4635-9E30-31CE3AAF7C44}"/>
    <hyperlink ref="BF27" r:id="rId250" xr:uid="{C7E97BA7-8BCD-45E0-8FE1-37AB680039BC}"/>
    <hyperlink ref="BG27" r:id="rId251" xr:uid="{CD8B65D6-8CA2-4AA8-BC0A-D1420D7D983E}"/>
    <hyperlink ref="K28" r:id="rId252"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88772AA0-99B0-4B93-B48E-5625F3796C75}"/>
    <hyperlink ref="O28" r:id="rId253"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FCABBDE1-19E2-4CA2-959E-F0D721B9DFA0}"/>
    <hyperlink ref="S28" r:id="rId254"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5BC951ED-7D92-4727-B1F3-D9BBCB06D881}"/>
    <hyperlink ref="AN28" r:id="rId255"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1ACFCE8E-AE95-477D-8474-65EF95613DD5}"/>
    <hyperlink ref="AS28" r:id="rId256"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576E0AA6-6C9F-4C61-99C5-4A8CC65EE829}"/>
    <hyperlink ref="BD28" r:id="rId257"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A0E6BF2F-1EDE-4451-BC98-55B4A9FD5C73}"/>
    <hyperlink ref="BE28" r:id="rId258" location=":~:text=The%20bus%20to%20Salg%C3%B3tarj%C3%A1n%20was,buses%20for%20Brussels%20Airport%20Company" display="https://bydeurope.com/article/273 - :~:text=The%20bus%20to%20Salg%C3%B3tarj%C3%A1n%20was,buses%20for%20Brussels%20Airport%20Company" xr:uid="{7543E846-87C9-4C65-BF06-A875C633ABA9}"/>
    <hyperlink ref="K29" r:id="rId259" display="https://apnews.com/article/chinas-byd-building-electric-vehicle-plant-hungary-4c4754f43703d061e1dc02516be0c14a" xr:uid="{F8149B0F-779E-4614-8388-2BDDB2FD2A63}"/>
    <hyperlink ref="O29" r:id="rId260" display="https://cepa.org/article/xi-and-china-electric-cars-drive-into-hungary/" xr:uid="{9FA9FDCA-1EC6-4853-B7E1-578BF422CDD7}"/>
    <hyperlink ref="S29" r:id="rId261" display="https://cepa.org/article/xi-and-china-electric-cars-drive-into-hungary/" xr:uid="{5E0646E0-8564-4DBC-B93C-D90BDE9C7331}"/>
    <hyperlink ref="AN29" r:id="rId262" display="https://hungarytoday.hu/byds-szeged-plant-takes-shape-drone-footage-reveals-progress/" xr:uid="{C501B0C9-F6E9-4817-B8F3-EA21A4EC1686}"/>
    <hyperlink ref="AS29" r:id="rId263" display="https://newseu.cgtn.com/news/2025-02-06/BYD-factory-s-arrival-to-turbocharge-Hungarian-city-1AKDnxKNi6c/p.html" xr:uid="{6C231DB1-B5EF-47E6-A3D2-E66B5766F82D}"/>
    <hyperlink ref="BD29" r:id="rId264" xr:uid="{7E15A553-4FA8-4CDF-AFFA-A4287C630D64}"/>
    <hyperlink ref="BE29" r:id="rId265" location=":~:text=%22The%20optimism%20for%20next%20year's,grow%20by%203.4%25%20in%202025" display="https://www.reuters.com/business/autos-transportation/new-byd-bmw-car-plants-hungary-start-production-h2-2025-2024-11-14/ - :~:text=%22The%20optimism%20for%20next%20year's,grow%20by%203.4%25%20in%202025" xr:uid="{8B57EDF1-12A9-42A4-8F94-4D0A23A2C9EF}"/>
    <hyperlink ref="BF29" r:id="rId266" xr:uid="{D4D06207-FC30-4753-8C7D-3AD542FD6BEC}"/>
    <hyperlink ref="BG29" r:id="rId267" xr:uid="{6044D322-A488-4F69-B1AF-AEC322907C2E}"/>
    <hyperlink ref="BH29" r:id="rId268" xr:uid="{18F9AF06-CF13-4657-A39F-AF068A08656C}"/>
    <hyperlink ref="BI29" r:id="rId269" xr:uid="{907264FA-C863-4324-9A36-7145437329B5}"/>
    <hyperlink ref="BJ29" r:id="rId270" xr:uid="{C10A841B-492B-4973-8FFE-32F69DD9FE3C}"/>
    <hyperlink ref="BK29" r:id="rId271" xr:uid="{9B6F7FFD-7624-41E0-A2FC-C44E2E583DF9}"/>
    <hyperlink ref="K31" r:id="rId272" display="https://www.automotiveev.com/e-volution-takes-over-operations-of-insolvent-nob-manufacturing-gmbh/" xr:uid="{8830DCD7-6655-49B4-AA76-35C46729F131}"/>
    <hyperlink ref="BD31" r:id="rId273" xr:uid="{AE50B886-66BB-410E-987A-8D2EA6601CD9}"/>
    <hyperlink ref="K32" r:id="rId274" display="https://catalonia.com/w/chinese-company-chery-chooses-barcelona-for-its-first-electric-car-plant-in-europe" xr:uid="{BF294630-DD1B-48E7-958C-BC423B79909A}"/>
    <hyperlink ref="O32" r:id="rId275" display="https://catalonia.com/w/chinese-company-chery-chooses-barcelona-for-its-first-electric-car-plant-in-europe" xr:uid="{8A63CB6E-75A4-49A2-B045-5C29B314B750}"/>
    <hyperlink ref="S32" r:id="rId276" display="https://catalonia.com/w/chinese-company-chery-chooses-barcelona-for-its-first-electric-car-plant-in-europe" xr:uid="{7403ED1C-D111-4A5B-A32B-791EDFD819C1}"/>
    <hyperlink ref="AN32" r:id="rId277" display="https://catalonia.com/w/chinese-company-chery-chooses-barcelona-for-its-first-electric-car-plant-in-europe" xr:uid="{60006AD1-1104-478E-B7BE-CF4D40F86AB3}"/>
    <hyperlink ref="AS32" r:id="rId278" display="https://catalonia.com/w/chinese-company-chery-chooses-barcelona-for-its-first-electric-car-plant-in-europe" xr:uid="{E1FF5827-4959-47C5-9F39-BA17C4B7304D}"/>
    <hyperlink ref="BD32" r:id="rId279" xr:uid="{40B29046-F2BC-43E2-81C7-BDF2776096DB}"/>
    <hyperlink ref="BE32" r:id="rId280" location=":~:text=Ebro%2DEV%20Motors%20and%20Chery,to%20produce%20vehicles%20in%20Europe" display="https://english.news.cn/20241125/b1a67c0d3d2041b59daf394903a5ef4e/c.html - :~:text=Ebro%2DEV%20Motors%20and%20Chery,to%20produce%20vehicles%20in%20Europe" xr:uid="{97D91FC9-3775-4EB5-AAAC-DA52649833E1}"/>
    <hyperlink ref="BF32" r:id="rId281" location=":~:text=Ebro%2DEV%20Motors%20and%20Chery,to%20produce%20vehicles%20in%20Europe" display="https://english.news.cn/20241125/b1a67c0d3d2041b59daf394903a5ef4e/c.html - :~:text=Ebro%2DEV%20Motors%20and%20Chery,to%20produce%20vehicles%20in%20Europe" xr:uid="{6BEA99BA-905E-49C4-8AEA-58DFA2116408}"/>
    <hyperlink ref="BG32" r:id="rId282" xr:uid="{487BEAF8-2B37-4825-8C41-CBF4390CECA6}"/>
    <hyperlink ref="BH32" r:id="rId283" xr:uid="{0BFC48F7-8F8A-4DE1-97A7-12FA1528C16A}"/>
    <hyperlink ref="K33" r:id="rId284" display="https://catalonia.com/w/chinese-company-chery-chooses-barcelona-for-its-first-electric-car-plant-in-europe" xr:uid="{6CB9370B-806E-4C43-9F12-49F689A07830}"/>
    <hyperlink ref="O33" r:id="rId285" display="https://catalonia.com/w/chinese-company-chery-chooses-barcelona-for-its-first-electric-car-plant-in-europe" xr:uid="{9F959AD3-19E5-4408-9A0B-290952F17AB7}"/>
    <hyperlink ref="S33" r:id="rId286" display="https://catalonia.com/w/chinese-company-chery-chooses-barcelona-for-its-first-electric-car-plant-in-europe" xr:uid="{25A3CF4C-D980-4932-9C47-7D1735E40AD3}"/>
    <hyperlink ref="AN33" r:id="rId287" display="https://catalonia.com/w/chinese-company-chery-chooses-barcelona-for-its-first-electric-car-plant-in-europe" xr:uid="{BA44407B-041D-4D2E-9B57-AAEF5B4486FB}"/>
    <hyperlink ref="AS33" r:id="rId288" display="https://catalonia.com/w/chinese-company-chery-chooses-barcelona-for-its-first-electric-car-plant-in-europe" xr:uid="{604FE30B-438D-4A34-8AA6-F76D5846BD1A}"/>
    <hyperlink ref="K34" r:id="rId289" display="https://catalonia.com/w/chinese-company-chery-chooses-barcelona-for-its-first-electric-car-plant-in-europe" xr:uid="{460D2A03-E40F-4026-88B0-B8D7C869E21F}"/>
    <hyperlink ref="O34" r:id="rId290" display="https://catalonia.com/w/chinese-company-chery-chooses-barcelona-for-its-first-electric-car-plant-in-europe" xr:uid="{DB82157F-6606-4076-A35B-E4ADDD2D237C}"/>
    <hyperlink ref="S34" r:id="rId291" display="https://catalonia.com/w/chinese-company-chery-chooses-barcelona-for-its-first-electric-car-plant-in-europe" xr:uid="{D0A4B0B2-CF7C-4889-A809-FE8CCDCC01E7}"/>
    <hyperlink ref="AN34" r:id="rId292" display="https://catalonia.com/w/chinese-company-chery-chooses-barcelona-for-its-first-electric-car-plant-in-europe" xr:uid="{23B0BBB4-2110-424C-9F3A-691E2ED2727A}"/>
    <hyperlink ref="AS34" r:id="rId293" display="https://catalonia.com/w/chinese-company-chery-chooses-barcelona-for-its-first-electric-car-plant-in-europe" xr:uid="{5BF43613-EEBD-44D5-810D-6113C2C7A738}"/>
    <hyperlink ref="K36" r:id="rId294" display="https://www.moveelectric.com/e-cars/electricbrands-build-isetta-micro-electric-car" xr:uid="{D3CBB6F5-090A-476B-AF71-F524B56D311F}"/>
    <hyperlink ref="AN36" r:id="rId295" display="https://www.moveelectric.com/e-cars/electricbrands-build-isetta-micro-electric-car" xr:uid="{FF48360C-4804-4A61-BF87-9F64131FF2F4}"/>
    <hyperlink ref="AS36" r:id="rId296" display="https://www.moveelectric.com/e-cars/electricbrands-build-isetta-micro-electric-car" xr:uid="{27BB2092-01C5-4B83-BCA3-A69011A6DAF4}"/>
    <hyperlink ref="BD36" r:id="rId297" xr:uid="{DF263716-EE73-4EDF-BA43-45990EEC9973}"/>
    <hyperlink ref="K35" r:id="rId298" display="https://www.electrive.com/2023/02/15/electricbrands-to-have-xbus-evetta-built-in-the-netherlands/" xr:uid="{C3E200CE-FEDD-4A0F-AC7A-497F426E520F}"/>
    <hyperlink ref="BD35" r:id="rId299" xr:uid="{41312362-C8EB-45D2-941A-C5EA7352E840}"/>
    <hyperlink ref="BE35" r:id="rId300" xr:uid="{0EA67D4C-1C34-48AF-BCE6-5ED583F140A6}"/>
    <hyperlink ref="BF35" r:id="rId301" xr:uid="{F928D3C3-8E50-4213-B22F-8E8AA3100231}"/>
    <hyperlink ref="BG35" r:id="rId302" xr:uid="{AA31C235-5C70-4D1C-96FC-AD507A4A6E90}"/>
    <hyperlink ref="BH35" r:id="rId303" xr:uid="{2E027040-6E28-471C-AF5A-1B141AE90976}"/>
    <hyperlink ref="K37" r:id="rId304" display="https://www.courthousenews.com/poland-taps-coal-region-for-first-electric-car-plant/" xr:uid="{9BC802DC-3681-4ABB-A363-D45E965A8B70}"/>
    <hyperlink ref="O37" r:id="rId305" display="https://www.slazag.pl/co-zamiast-izery-1-5-miliarda-euro-kosztowac-ma-fabryki-samochodow-elektrycznych-i-hybrydowych-w-jaworznie?utm_source=chatgpt.com" xr:uid="{0DE202DC-6350-465B-8389-9538AC72BCD0}"/>
    <hyperlink ref="S37" r:id="rId306" display="https://www.slazag.pl/co-zamiast-izery-1-5-miliarda-euro-kosztowac-ma-fabryki-samochodow-elektrycznych-i-hybrydowych-w-jaworznie?utm_source=chatgpt.com" xr:uid="{4ED99BC7-9415-4DB8-AABB-24AE581CE4BE}"/>
    <hyperlink ref="AN37" r:id="rId307" display="https://www.courthousenews.com/poland-taps-coal-region-for-first-electric-car-plant/" xr:uid="{12E1968C-9016-43B9-A2BF-E3042BBC3E88}"/>
    <hyperlink ref="AS37" r:id="rId308" display="https://ceenergynews.com/transport/polands-first-ev-company-izera-selects-contractor-for-factory-construction/" xr:uid="{7BD6B081-2125-45D0-AFE5-3F7B163CD514}"/>
    <hyperlink ref="BD37" r:id="rId309" xr:uid="{F225B899-72F2-42A9-A400-E3FB217A3C9A}"/>
    <hyperlink ref="BE37" r:id="rId310" location=":~:text=ElectroMobility%20Poland%20to%20start%20mass%20production%20of%20cars%20by%20mid%2D2026" display="https://www.marklines.com/en/news/305062 - :~:text=ElectroMobility%20Poland%20to%20start%20mass%20production%20of%20cars%20by%20mid%2D2026" xr:uid="{4EE0CA52-554C-49CB-AACC-90072D80EDD8}"/>
    <hyperlink ref="BF37" r:id="rId311" location=":~:text=EMP%20plans%20to%20launch%20Izera,attain%20continuous%20production%20in%202026" display="https://polandweekly.com/2024/07/03/construction-permit-for-izera/ - :~:text=EMP%20plans%20to%20launch%20Izera,attain%20continuous%20production%20in%202026" xr:uid="{6D4F4A4F-11A8-45C4-91F0-2DCBDC9F2B99}"/>
    <hyperlink ref="BG37" r:id="rId312" xr:uid="{8541F3CA-AFCE-4EBA-8E8C-38463670B007}"/>
    <hyperlink ref="BH37" r:id="rId313" xr:uid="{F1D27558-AA8E-43F6-AD41-269D71B7A0EE}"/>
    <hyperlink ref="BI37" r:id="rId314" xr:uid="{4C1AFF6D-B861-430D-91F6-2A5AA369A454}"/>
    <hyperlink ref="K38" r:id="rId315" display="https://astanatimes.com/2018/08/eurabus-to-open-electric-bus-manufacturing-plant-in-almaty/" xr:uid="{6785724C-9EDC-4EEE-AEB4-94E7E9517B4F}"/>
    <hyperlink ref="O38" r:id="rId316" display="https://astanatimes.com/2018/08/eurabus-to-open-electric-bus-manufacturing-plant-in-almaty/" xr:uid="{B4AC040F-3D9F-4416-B91C-D0F5C5DEF7BC}"/>
    <hyperlink ref="S38" r:id="rId317" display="https://astanatimes.com/2018/08/eurabus-to-open-electric-bus-manufacturing-plant-in-almaty/" xr:uid="{42E66068-EAE1-452A-8385-8301AA37B80E}"/>
    <hyperlink ref="AN38" r:id="rId318" display="https://www.electrive.com/2018/09/25/kazakhstan-eurabus-opens-electric-bus-facility/" xr:uid="{DE61E37A-6E95-4D48-B043-D868462586D2}"/>
    <hyperlink ref="AS38" r:id="rId319" display="https://astanatimes.com/2018/08/eurabus-to-open-electric-bus-manufacturing-plant-in-almaty/" xr:uid="{2DA77C79-E296-44E8-92AA-E39F2204A9A7}"/>
    <hyperlink ref="BC38" r:id="rId320" xr:uid="{86A11AE2-F331-499D-9900-D6D95C8350CB}"/>
    <hyperlink ref="BD38" r:id="rId321" xr:uid="{AE870AF7-AC56-4F21-9138-4B8CD64FA9ED}"/>
    <hyperlink ref="BE38" r:id="rId322" xr:uid="{4EE93DE1-2048-4EDE-AD2A-33B23ECDF1FD}"/>
    <hyperlink ref="K39" r:id="rId323" display="https://www.thetruthaboutcars.com/2022/06/report-ferrari-plotting-italian-ev-assembly-line/" xr:uid="{8E3B546B-0560-4BD6-BED4-EEFCC876F4A1}"/>
    <hyperlink ref="O39" r:id="rId324" display="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xr:uid="{55EF3BF0-78BD-445F-96A5-AA296400D257}"/>
    <hyperlink ref="S39" r:id="rId325" display="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xr:uid="{59464B4F-6846-4935-94B7-045F9EDD63AE}"/>
    <hyperlink ref="BD39" r:id="rId326" xr:uid="{BF7C271A-590C-47B5-8A1A-5862F1362D00}"/>
    <hyperlink ref="BE39" r:id="rId327" xr:uid="{09624483-7B22-454A-875D-70DD99705BB9}"/>
    <hyperlink ref="BF39" r:id="rId328" xr:uid="{B74064C2-604C-4933-88D8-26C8B50B20A7}"/>
    <hyperlink ref="BG39" r:id="rId329" xr:uid="{0AEEB1B8-2127-420B-8AFC-34E6327EDEB1}"/>
    <hyperlink ref="BH39" r:id="rId330" xr:uid="{E00D6829-EF53-44CC-8343-7E3A334FDF05}"/>
    <hyperlink ref="BI39" r:id="rId331" xr:uid="{2F03ED20-9239-440B-BC53-D70EF8A2A316}"/>
    <hyperlink ref="BJ39" r:id="rId332" xr:uid="{3B6989A9-47AF-4C41-B579-DFEABDCEE0A7}"/>
    <hyperlink ref="K40" r:id="rId333" display="https://media.ford.com/content/fordmedia/fna/us/en/news/2021/02/17/ford-europe-goes-all-in-on-evs.html" xr:uid="{C38C3339-966E-4639-B3DC-9182D75C483F}"/>
    <hyperlink ref="O40" r:id="rId334" display="https://www.electrive.com/2021/02/17/ford-confirms-ev-manufacturing-in-cologne-to-begin-2023/" xr:uid="{CA09AF6C-FD12-414B-B011-F081589FCB6E}"/>
    <hyperlink ref="S40" r:id="rId335" display="https://www.automotivelogistics.media/electric-vehicles/ford-opens-2-billion-carbon-neutral-ev-plant-in-cologne/44323.article" xr:uid="{3A1B4959-2071-4869-BDFA-DA9BCE64B154}"/>
    <hyperlink ref="AN40" r:id="rId336" display="https://media.ford.com/content/fordmedia/fna/us/en/news/2023/06/12/ford-opens-cologne-ev-center.html?utm_source=chatgpt.com" xr:uid="{5800D6E7-BCF1-4EF1-AEE2-1EFEDF46C932}"/>
    <hyperlink ref="AS40" r:id="rId337" display="https://media.ford.com/content/fordmedia/fna/us/en/news/2023/06/12/ford-opens-cologne-ev-center.html?utm_source=chatgpt.com" xr:uid="{73DDBAFE-01B2-4495-B807-FE0CDB5CDCE7}"/>
    <hyperlink ref="BD40" r:id="rId338" xr:uid="{E5A7F74D-F9B7-4DE1-93C5-AC18B7BEA0EA}"/>
    <hyperlink ref="BE40" r:id="rId339" xr:uid="{E4AEA8A6-952C-4807-BA6B-55D336FF7972}"/>
    <hyperlink ref="BF40" r:id="rId340" xr:uid="{7B58D2C7-3DD0-4507-8C39-ECE3C13D0E62}"/>
    <hyperlink ref="BG40" r:id="rId341" xr:uid="{29B92D27-A862-44AB-8F71-352A2D7C2F4D}"/>
    <hyperlink ref="K41" r:id="rId342" display="https://media.ford.com/content/fordmedia/feu/en/news/2020/01/16/Valencia.html" xr:uid="{20C8B494-377C-4C57-B0D5-347CB80DCC63}"/>
    <hyperlink ref="O41" r:id="rId343" display="https://media.ford.com/content/fordmedia/feu/en/news/2020/01/16/Valencia.html" xr:uid="{665D8720-1D10-45AE-B33D-6DB310BD202B}"/>
    <hyperlink ref="S41" r:id="rId344" display="https://media.ford.com/content/fordmedia/feu/en/news/2020/01/16/Valencia.html" xr:uid="{9361C1DA-55CA-45DB-8FC0-E387F028093A}"/>
    <hyperlink ref="BD41" r:id="rId345" xr:uid="{5A1D9EE5-46D5-4FFB-82C4-186EA046D517}"/>
    <hyperlink ref="BE41" r:id="rId346" xr:uid="{ADECD8F1-3046-4DC2-897E-35AEF514C5C4}"/>
    <hyperlink ref="BF41" r:id="rId347" xr:uid="{8F48DD38-C1F6-416D-B251-3777ACDAE708}"/>
    <hyperlink ref="BG41" r:id="rId348" xr:uid="{A36C2AE1-AC66-4BBC-B8E5-B23CD9BC4B95}"/>
    <hyperlink ref="K42" r:id="rId349" display="https://fordauthority.com/2022/06/ford-valencia-assembly-plant-will-produce-next-gen-electric-vehicles/" xr:uid="{4FC08101-9DC6-4743-818D-2CFE40FCFBBF}"/>
    <hyperlink ref="AN42" r:id="rId350" display="https://fordauthority.com/2024/05/ford-valencia-assembly-to-build-300k-vehicles-per-year/" xr:uid="{287D8B7E-83CB-48C9-B913-AF0232A5F33A}"/>
    <hyperlink ref="AS42" r:id="rId351" display="https://fordauthority.com/2024/05/ford-valencia-assembly-to-build-300k-vehicles-per-year/" xr:uid="{ECB02491-7B29-4B54-899B-AAA6A3051525}"/>
    <hyperlink ref="BD42" r:id="rId352" xr:uid="{17B711FF-26A4-4584-B538-2FD34A67832B}"/>
    <hyperlink ref="K43" r:id="rId353" display="https://www.electrive.com/2018/05/17/evs-to-be-made-in-croatia-by-green-tech-group/" xr:uid="{E4A9AA13-9CA5-4F56-8F4F-BA99076A7D48}"/>
    <hyperlink ref="O43" r:id="rId354" display="https://seenews.com/news/greentech-group-to-invest-100-mln-euro-112-3-mln-in-ev-plant-in-croatia-report-1145175" xr:uid="{17FA0F3B-9D02-4C36-BCFA-FEF348A86FB8}"/>
    <hyperlink ref="S43" r:id="rId355" display="https://seenews.com/news/greentech-group-to-invest-100-mln-euro-112-3-mln-in-ev-plant-in-croatia-report-1145175" xr:uid="{F58CD513-2D6C-4C9A-8C00-9C80512C343D}"/>
    <hyperlink ref="BD43" r:id="rId356" xr:uid="{355CEE3E-FA4D-43D9-9AF7-A384A933FE7D}"/>
    <hyperlink ref="BD60" r:id="rId357" xr:uid="{B6FEB603-7541-4EFF-8621-165F38D09604}"/>
    <hyperlink ref="K61" r:id="rId358" display="https://www.electrive.com/2022/12/12/uk-envision-aesc-lays-foundation-for-sunderland-gigafactory/" xr:uid="{3E8F598D-255B-4117-B57D-C423A7855B7F}"/>
    <hyperlink ref="O61" r:id="rId359" display="https://www.reuters.com/business/autos-transportation/nissan-invest-14-bln-build-two-new-ev-models-britain-2023-11-24/" xr:uid="{7D40F526-C41F-4914-AACD-B86A8D7AE6AC}"/>
    <hyperlink ref="S61" r:id="rId360" display="https://www.reuters.com/business/autos-transportation/nissan-invest-14-bln-build-two-new-ev-models-britain-2023-11-24/" xr:uid="{8516C4DF-B818-4FC6-A6A1-EC6FCE7B96AA}"/>
    <hyperlink ref="AN61" r:id="rId361" display="https://www.electrive.com/2022/12/12/uk-envision-aesc-lays-foundation-for-sunderland-gigafactory/" xr:uid="{C7C6447E-336F-474F-AD8C-88894A67D13E}"/>
    <hyperlink ref="AS61" r:id="rId362" display="https://www.electrive.com/2022/12/12/uk-envision-aesc-lays-foundation-for-sunderland-gigafactory/" xr:uid="{F8A993A8-80B3-4485-AB25-0C3D48F995F8}"/>
    <hyperlink ref="BD61" r:id="rId363" xr:uid="{B441F305-BB36-4EE0-8AF9-CBA19BDF936F}"/>
    <hyperlink ref="BE61" r:id="rId364" xr:uid="{DE0D0D57-E61C-4D12-B4AA-AA54C889525C}"/>
    <hyperlink ref="BF61" r:id="rId365" xr:uid="{4382472E-5083-4B29-9B44-B10C62BA24D7}"/>
    <hyperlink ref="BG61" r:id="rId366" xr:uid="{50E72598-307F-4576-82A3-B263994194CA}"/>
    <hyperlink ref="BH61" r:id="rId367" xr:uid="{09E086FB-BCD6-4630-9A7A-F041876565F5}"/>
    <hyperlink ref="BI61" r:id="rId368" xr:uid="{8F845C3A-4EB4-4408-AE7E-B08CBB7ADD0D}"/>
    <hyperlink ref="BJ61" r:id="rId369" xr:uid="{CBD031A7-C1A5-4601-988E-797402B47168}"/>
    <hyperlink ref="BK61" r:id="rId370" xr:uid="{73A73ADE-6723-496C-BAD2-A4EC16C97807}"/>
    <hyperlink ref="BL61" r:id="rId371" xr:uid="{F1A8A2C1-8ED5-4971-9B0B-EB6CF00E38EB}"/>
    <hyperlink ref="BM61" r:id="rId372" xr:uid="{AE1B2132-4804-4786-B772-456974122B5D}"/>
    <hyperlink ref="K63" r:id="rId373" display="https://electrek.co/2023/11/14/renault-teases-new-affordable-electric-city-car/" xr:uid="{92535F2E-D289-42DC-8BB3-883566FA438F}"/>
    <hyperlink ref="BD63" r:id="rId374" xr:uid="{A5E089D9-C31B-4980-A02A-69EAE65612F7}"/>
    <hyperlink ref="BE63" r:id="rId375" xr:uid="{7A62B256-CCE6-4E3C-83BA-E8E10A00657D}"/>
    <hyperlink ref="BF63" r:id="rId376" xr:uid="{D3506F40-3C9C-4115-BC14-CBA7960E845E}"/>
    <hyperlink ref="BG63" r:id="rId377" xr:uid="{06CE0ACB-D082-461C-BBE8-42E69A174388}"/>
    <hyperlink ref="K62" r:id="rId378" display="https://www.autocar.co.uk/car-news/motor-shows-frankfurt-motor-show/renault-details-two-new-evs-due-2020" xr:uid="{91A9CFB3-43E8-415D-BA65-FFD927208BD9}"/>
    <hyperlink ref="BD62" r:id="rId379" xr:uid="{57AB9BA5-36CD-4A59-847E-16505A7EC1C1}"/>
    <hyperlink ref="BE62" r:id="rId380" xr:uid="{1389954B-FB27-47A1-8DC9-89DCEE41BC3A}"/>
    <hyperlink ref="BF62" r:id="rId381" xr:uid="{FAB0297C-1741-4330-9720-696414E38C65}"/>
    <hyperlink ref="K64" r:id="rId382" display="https://www.forbes.com/sites/alistaircharlton/2021/04/12/ev-maker-rimac-announces-new-croatian-campus-complete-with-meadow-and-native-sheep/" xr:uid="{236DE9A7-1206-4766-BBF0-553EB629DAF2}"/>
    <hyperlink ref="O64" r:id="rId383" display="https://www.forbes.com/sites/alistaircharlton/2021/04/12/ev-maker-rimac-announces-new-croatian-campus-complete-with-meadow-and-native-sheep/" xr:uid="{E3D59422-C51B-4585-9F5F-FDE34BB43CF1}"/>
    <hyperlink ref="S64" r:id="rId384" display="https://www.rimac-newsroom.com/press-releases/rimac-group/rimac-campus-phase-one-is-complete-with-production-already-underway" xr:uid="{544C5693-E807-46EE-83E8-D7222AC7CF7B}"/>
    <hyperlink ref="BC64" r:id="rId385" xr:uid="{828FF915-17E4-4C5C-91C8-A95421985CE7}"/>
    <hyperlink ref="BD64" r:id="rId386" xr:uid="{5EB43D4F-3EB7-4B2B-B098-B4EEF3356B9C}"/>
    <hyperlink ref="BE64" r:id="rId387" xr:uid="{8756C59D-8E04-4789-8167-0ACD9F8240FA}"/>
    <hyperlink ref="BF64" r:id="rId388" xr:uid="{EE95375E-C212-4436-A936-BA1B08498678}"/>
    <hyperlink ref="BG64" r:id="rId389" xr:uid="{5F5DA778-A170-4C55-BEAE-B25AF01CAA23}"/>
    <hyperlink ref="K65" r:id="rId390" display="https://www.forbes.com/sites/alistaircharlton/2021/04/12/ev-maker-rimac-announces-new-croatian-campus-complete-with-meadow-and-native-sheep/" xr:uid="{0535F250-0D7C-4F9B-92E5-A043BC3BBA81}"/>
    <hyperlink ref="O65" r:id="rId391" display="https://www.rimac-newsroom.com/press-releases/rimac-group/rimac-campus-phase-one-is-complete-with-production-already-underway" xr:uid="{93902DFC-2233-4BFA-B125-1EE7C0CEE034}"/>
    <hyperlink ref="S65" r:id="rId392" display="https://www.rimac-newsroom.com/press-releases/rimac-group/rimac-campus-phase-one-is-complete-with-production-already-underway" xr:uid="{C77A80E5-7B81-4574-966D-AD52291B4985}"/>
    <hyperlink ref="K67" r:id="rId393" display="https://www.electrive.com/2023/02/23/seat-prepares-martorell-plant-for-ev-production/" xr:uid="{0B14484D-47C8-4482-B198-AD8A977C3559}"/>
    <hyperlink ref="O67" r:id="rId394" display="https://www.greencarcongress.com/2023/02/20230226-seat.html" xr:uid="{1203D7DE-6CBA-4DDE-B91D-9DDD3EAACB64}"/>
    <hyperlink ref="S67" r:id="rId395" display="https://www.greencarcongress.com/2023/02/20230226-seat.html" xr:uid="{FE22E2C5-0B31-4EED-A85E-74EEF2CA8BA5}"/>
    <hyperlink ref="BD67" r:id="rId396" xr:uid="{30161A64-C001-4BAC-86C6-7F7C91280069}"/>
    <hyperlink ref="BE67" r:id="rId397" xr:uid="{CD0D8E7F-176E-424D-905A-63323BA66F13}"/>
    <hyperlink ref="BF67" r:id="rId398" xr:uid="{D82C3720-CDEB-4CB7-BF30-32D9E30F700F}"/>
    <hyperlink ref="K70" r:id="rId399" display="https://sonomotors.com/en/press/press-releases/sono-motors-to-produce-sion-in-sweden/" xr:uid="{C5390C1D-3318-4B49-92F1-E22C149AC4D9}"/>
    <hyperlink ref="BD70" r:id="rId400" xr:uid="{3CE5F180-5755-41AA-A371-8253B0418792}"/>
    <hyperlink ref="BE70" r:id="rId401" xr:uid="{1CE3A484-D1AE-435E-B383-6FE0FD827AE3}"/>
    <hyperlink ref="BF70" r:id="rId402" xr:uid="{F621AB52-E3F1-4027-9BD2-90D89EA9EED6}"/>
    <hyperlink ref="BG70" r:id="rId403" xr:uid="{459D11C6-CA68-4069-B31D-10E727A6FE30}"/>
    <hyperlink ref="K90" r:id="rId404" display="http://www.xinhuanet.com/english/2018-10/20/c_137545250.htm" xr:uid="{4C9D75AE-AED3-4B67-99C1-58C4803F3307}"/>
    <hyperlink ref="AN90" r:id="rId405" display="https://www.electrive.com/2018/10/22/thunder-power-moves-into-belgian-factory/" xr:uid="{FF725F70-331D-4A38-90B3-DE7BAD799041}"/>
    <hyperlink ref="AS90" r:id="rId406" display="https://www.electrive.com/2018/10/22/thunder-power-moves-into-belgian-factory/" xr:uid="{88BE5CA1-7EE2-472B-93FA-E42A1F3139F4}"/>
    <hyperlink ref="BD90" r:id="rId407" xr:uid="{72480BB1-C1F8-49F3-9015-ECAE85443495}"/>
    <hyperlink ref="BE90" r:id="rId408" xr:uid="{0D431EF0-24C2-49AC-98E2-922A57D65DAC}"/>
    <hyperlink ref="K104" r:id="rId409" display="https://www.gardnerweb.com/news/chinese-partsmaker-plan-ev-factory-in-germany" xr:uid="{16F2DB08-B093-4DDC-A562-96B6FF1B5DE7}"/>
    <hyperlink ref="O104" r:id="rId410" display="https://www.gardnerweb.com/news/chinese-partsmaker-plan-ev-factory-in-germany" xr:uid="{C3D9A7B8-0344-47BD-A639-66E193D79A6B}"/>
    <hyperlink ref="S104" r:id="rId411" display="https://www.gardnerweb.com/news/chinese-partsmaker-plan-ev-factory-in-germany" xr:uid="{6543A19D-FD6D-44EB-9717-67FC16C9D7CD}"/>
    <hyperlink ref="BD104" r:id="rId412" xr:uid="{D2E2B16F-D9B8-4EEB-B843-62F3D1A5638B}"/>
    <hyperlink ref="K105" r:id="rId413" display="https://www.intellinews.com/slovakia-battling-romania-for-chinese-electric-carmaker-zhi-dou-s-plant-140569/" xr:uid="{2E6E61AC-301B-412B-B0DA-E7BF34C7BF55}"/>
    <hyperlink ref="O105" r:id="rId414" display="https://www.electrive.com/2018/04/26/zhi-dou-looking-in-europe-for-new-manufacturing-location/" xr:uid="{2724B0FD-EC7E-4950-BADC-36F702C1E9D8}"/>
    <hyperlink ref="S105" r:id="rId415" display="https://www.electrive.com/2018/04/26/zhi-dou-looking-in-europe-for-new-manufacturing-location/" xr:uid="{160FE60A-56A9-435D-BDC3-6FC27F1D630D}"/>
    <hyperlink ref="AN105" r:id="rId416" display="https://www.electrive.com/2018/04/26/zhi-dou-looking-in-europe-for-new-manufacturing-location/" xr:uid="{E4B35DF8-33FC-4119-9FDC-D51BABF082B4}"/>
    <hyperlink ref="AS105" r:id="rId417" display="https://www.electrive.com/2018/04/26/zhi-dou-looking-in-europe-for-new-manufacturing-location/" xr:uid="{14D492CD-B7D5-41F4-B978-26313D9B5E55}"/>
    <hyperlink ref="AS101" r:id="rId418" location="google_vignette" xr:uid="{AE17E733-4646-4983-A8A1-1E3B5A1E6BB8}"/>
    <hyperlink ref="K101" r:id="rId419" xr:uid="{D38DF104-0F61-4BF3-A90C-95C4CACAB15A}"/>
    <hyperlink ref="AS22:AS23" r:id="rId420" display="Source" xr:uid="{0264F8CD-57C4-4E74-86A9-C29690AE767D}"/>
    <hyperlink ref="K46" r:id="rId421" xr:uid="{2A652EDA-C587-4155-87D1-7E1EF3DB05AB}"/>
    <hyperlink ref="O46" r:id="rId422" xr:uid="{18CC5F48-C73E-417C-8D44-333B32A5E3F7}"/>
    <hyperlink ref="K58" r:id="rId423" xr:uid="{752CCE3A-BB73-4A06-A8C4-410D179E756E}"/>
    <hyperlink ref="O58" r:id="rId424" xr:uid="{538563BD-692A-44BA-9A7C-6E6A43679D72}"/>
    <hyperlink ref="K47" r:id="rId425" xr:uid="{A6B64633-C2BC-4837-A835-EB1C31881291}"/>
    <hyperlink ref="BE51" r:id="rId426" display="https://group.mercedes-benz.com/unternehmen/standorte/produktionsnetzwerk-duesseldorf.html" xr:uid="{98D18B8B-6D1D-4648-B6A7-3AEAF2A032C1}"/>
    <hyperlink ref="BF52" r:id="rId427" display="https://group.mercedes-benz.com/unternehmen/standorte/produktionsnetzwerk-ludwigsfelde.html" xr:uid="{3F2F7E04-A427-4F0C-8498-DA3FA7BB5870}"/>
    <hyperlink ref="AN63" r:id="rId428" xr:uid="{8DBC99CF-1E7E-44F5-80E8-E2226DFB038A}"/>
    <hyperlink ref="K66" r:id="rId429" xr:uid="{281D3D1F-9473-48AA-BEE2-265C4EA0FED3}"/>
    <hyperlink ref="AN67" r:id="rId430" xr:uid="{41CAB183-C69F-494E-8D87-BE03922C0DB1}"/>
    <hyperlink ref="BD75" r:id="rId431" xr:uid="{7A78D846-2C2C-4CAE-8808-EC16E17C615E}"/>
    <hyperlink ref="K76" r:id="rId432" location=":~:text=Investment%20worth%20%E2%82%AC180%20million%20should%20include%20e%2Dvehicles.&amp;text=New%20car%20models%2C%20mostly%20hybrid,Trnava%2Dbased%20carmaker%20Stellantis%20Slovakia." xr:uid="{E9025598-13D9-49ED-A58C-D1CA9FD7B59C}"/>
    <hyperlink ref="O78" r:id="rId433" xr:uid="{C80199D9-D755-44A9-9AFB-C68DFF4006EE}"/>
    <hyperlink ref="S78" r:id="rId434" xr:uid="{9F1D8A96-81F6-4322-A446-E542427163FD}"/>
    <hyperlink ref="AN77" r:id="rId435" xr:uid="{B8365792-1CF9-46A2-BB59-9CD583AE6601}"/>
    <hyperlink ref="AN78" r:id="rId436" xr:uid="{65463381-9671-493F-8BA6-832262652F9E}"/>
    <hyperlink ref="O89" r:id="rId437" xr:uid="{0972A685-1E13-49FB-834C-6A5D869A2451}"/>
    <hyperlink ref="AN89" r:id="rId438" xr:uid="{D0C4A49D-5F42-4994-B376-CA9168EA7B65}"/>
    <hyperlink ref="AN100" r:id="rId439" xr:uid="{E192EBEF-5465-4CEE-85E9-BACAB1EDA823}"/>
    <hyperlink ref="K100" r:id="rId440" xr:uid="{63F13916-8A9D-450F-A217-483B8E3B85D9}"/>
    <hyperlink ref="K108" r:id="rId441" xr:uid="{12B909C6-BB30-412B-9C89-1658BAA7803E}"/>
    <hyperlink ref="K106" r:id="rId442" xr:uid="{929E53FF-ABD6-4EF3-95E8-609D6929E1A5}"/>
    <hyperlink ref="O108" r:id="rId443" xr:uid="{97B5A03C-323F-4510-9B3C-60930593823F}"/>
    <hyperlink ref="K69" r:id="rId444" xr:uid="{31DD3C9B-2070-467C-80D8-FD863E5289EF}"/>
  </hyperlinks>
  <pageMargins left="0.7" right="0.7" top="0.75" bottom="0.75" header="0.3" footer="0.3"/>
  <legacyDrawing r:id="rId44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02A52-0B18-487E-B8E0-D0C444402131}">
  <dimension ref="A1:L6"/>
  <sheetViews>
    <sheetView workbookViewId="0">
      <selection activeCell="A5" sqref="A5"/>
    </sheetView>
  </sheetViews>
  <sheetFormatPr baseColWidth="10" defaultColWidth="8.83203125" defaultRowHeight="16" x14ac:dyDescent="0.2"/>
  <cols>
    <col min="4" max="4" width="21" bestFit="1" customWidth="1"/>
    <col min="8" max="8" width="17.1640625" bestFit="1" customWidth="1"/>
    <col min="11" max="11" width="24.1640625" bestFit="1" customWidth="1"/>
    <col min="12" max="12" width="15.1640625" bestFit="1" customWidth="1"/>
  </cols>
  <sheetData>
    <row r="1" spans="1:12" ht="17" thickBot="1" x14ac:dyDescent="0.25">
      <c r="A1" t="s">
        <v>1067</v>
      </c>
      <c r="E1" t="s">
        <v>866</v>
      </c>
    </row>
    <row r="2" spans="1:12" x14ac:dyDescent="0.2">
      <c r="A2" s="39" t="s">
        <v>867</v>
      </c>
      <c r="B2" s="101"/>
      <c r="D2" s="39" t="s">
        <v>868</v>
      </c>
      <c r="E2" s="101"/>
      <c r="H2" s="39" t="s">
        <v>869</v>
      </c>
      <c r="I2" s="101"/>
    </row>
    <row r="3" spans="1:12" x14ac:dyDescent="0.2">
      <c r="A3" s="102" t="s">
        <v>870</v>
      </c>
      <c r="B3" s="44">
        <v>101</v>
      </c>
      <c r="D3" s="102" t="s">
        <v>870</v>
      </c>
      <c r="E3" s="44">
        <v>15</v>
      </c>
      <c r="H3" s="102" t="s">
        <v>870</v>
      </c>
      <c r="I3" s="111">
        <v>4795730</v>
      </c>
    </row>
    <row r="4" spans="1:12" ht="17" thickBot="1" x14ac:dyDescent="0.25">
      <c r="A4" s="103" t="s">
        <v>871</v>
      </c>
      <c r="B4" s="47">
        <v>93</v>
      </c>
      <c r="D4" s="103" t="s">
        <v>871</v>
      </c>
      <c r="E4" s="47">
        <v>28</v>
      </c>
      <c r="H4" s="102" t="s">
        <v>871</v>
      </c>
      <c r="I4" s="111">
        <v>4270933.6380000003</v>
      </c>
    </row>
    <row r="5" spans="1:12" x14ac:dyDescent="0.2">
      <c r="H5" s="102"/>
      <c r="I5" s="44"/>
      <c r="K5" t="s">
        <v>872</v>
      </c>
    </row>
    <row r="6" spans="1:12" ht="17" thickBot="1" x14ac:dyDescent="0.25">
      <c r="H6" s="103" t="s">
        <v>873</v>
      </c>
      <c r="I6" s="112">
        <f>I3-I4</f>
        <v>524796.36199999973</v>
      </c>
      <c r="K6" s="113">
        <v>360260</v>
      </c>
      <c r="L6" s="10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2274-CF25-45BA-A1CE-219795B7A53A}">
  <dimension ref="A1:Y80"/>
  <sheetViews>
    <sheetView topLeftCell="J1" workbookViewId="0">
      <selection activeCell="W10" sqref="W10"/>
    </sheetView>
  </sheetViews>
  <sheetFormatPr baseColWidth="10" defaultColWidth="9" defaultRowHeight="16" outlineLevelCol="1" x14ac:dyDescent="0.2"/>
  <cols>
    <col min="1" max="1" width="10.33203125" bestFit="1" customWidth="1"/>
    <col min="2" max="2" width="10.1640625" bestFit="1" customWidth="1"/>
    <col min="3" max="3" width="37.6640625" customWidth="1"/>
    <col min="4" max="4" width="36.1640625" customWidth="1"/>
    <col min="5" max="6" width="10.1640625" bestFit="1" customWidth="1"/>
    <col min="7" max="7" width="18.6640625" bestFit="1" customWidth="1"/>
    <col min="8" max="9" width="9" customWidth="1" outlineLevel="1"/>
    <col min="10" max="10" width="7.6640625" customWidth="1" outlineLevel="1"/>
    <col min="11" max="11" width="9.1640625" customWidth="1" outlineLevel="1"/>
    <col min="12" max="17" width="10.1640625" customWidth="1" outlineLevel="1"/>
    <col min="18" max="18" width="10.1640625" style="35" customWidth="1" outlineLevel="1"/>
    <col min="19" max="21" width="10.1640625" customWidth="1" outlineLevel="1"/>
    <col min="22" max="22" width="6.33203125" bestFit="1" customWidth="1"/>
    <col min="23" max="23" width="33.6640625" bestFit="1" customWidth="1"/>
  </cols>
  <sheetData>
    <row r="1" spans="1:25" s="69" customFormat="1" x14ac:dyDescent="0.2">
      <c r="A1" s="37">
        <v>2024</v>
      </c>
      <c r="B1" s="37"/>
      <c r="C1" s="37"/>
      <c r="D1" s="37"/>
      <c r="E1" s="70" t="s">
        <v>874</v>
      </c>
      <c r="F1" s="70"/>
      <c r="G1" s="70"/>
      <c r="H1" s="70"/>
      <c r="I1" s="70"/>
      <c r="J1" s="70"/>
      <c r="K1" s="70"/>
      <c r="L1" s="70"/>
      <c r="M1" s="70"/>
      <c r="N1" s="70"/>
      <c r="O1" s="70"/>
      <c r="P1" s="70"/>
      <c r="Q1" s="70"/>
      <c r="R1" s="70"/>
      <c r="S1" s="70"/>
      <c r="T1" s="70"/>
      <c r="U1" s="70"/>
      <c r="V1" s="70"/>
      <c r="W1" s="71"/>
      <c r="X1" s="71"/>
      <c r="Y1" s="71"/>
    </row>
    <row r="2" spans="1:25" s="71" customFormat="1" x14ac:dyDescent="0.2">
      <c r="A2" s="38" t="s">
        <v>875</v>
      </c>
      <c r="B2" s="38"/>
      <c r="C2" s="38"/>
      <c r="D2" s="38"/>
      <c r="E2" s="72" t="s">
        <v>876</v>
      </c>
      <c r="F2" s="72"/>
      <c r="G2" s="72"/>
      <c r="H2" s="72" t="s">
        <v>877</v>
      </c>
      <c r="I2" s="72"/>
      <c r="J2" s="72"/>
      <c r="K2" s="72"/>
      <c r="L2" s="72"/>
      <c r="M2" s="72"/>
      <c r="N2" s="72"/>
      <c r="O2" s="72"/>
      <c r="P2" s="72"/>
      <c r="Q2" s="72"/>
      <c r="R2" s="72"/>
      <c r="S2" s="72"/>
      <c r="T2" s="72"/>
      <c r="U2" s="72"/>
      <c r="V2" s="73"/>
      <c r="W2"/>
      <c r="X2"/>
      <c r="Y2"/>
    </row>
    <row r="3" spans="1:25" x14ac:dyDescent="0.2">
      <c r="E3" s="74" t="s">
        <v>878</v>
      </c>
      <c r="F3" s="74" t="s">
        <v>879</v>
      </c>
      <c r="G3" s="74" t="s">
        <v>880</v>
      </c>
      <c r="H3" s="74">
        <v>2010</v>
      </c>
      <c r="I3" s="74">
        <v>2011</v>
      </c>
      <c r="J3" s="74">
        <v>2012</v>
      </c>
      <c r="K3" s="74">
        <v>2013</v>
      </c>
      <c r="L3" s="74">
        <v>2014</v>
      </c>
      <c r="M3" s="74">
        <v>2015</v>
      </c>
      <c r="N3" s="74">
        <v>2016</v>
      </c>
      <c r="O3" s="74">
        <v>2017</v>
      </c>
      <c r="P3" s="74">
        <v>2018</v>
      </c>
      <c r="Q3" s="74">
        <v>2019</v>
      </c>
      <c r="R3" s="74">
        <v>2020</v>
      </c>
      <c r="S3" s="74">
        <v>2021</v>
      </c>
      <c r="T3" s="74">
        <v>2022</v>
      </c>
      <c r="U3" s="74">
        <v>2023</v>
      </c>
      <c r="V3" s="74">
        <v>2024</v>
      </c>
      <c r="W3" s="48" t="s">
        <v>881</v>
      </c>
      <c r="X3" s="48"/>
    </row>
    <row r="4" spans="1:25" x14ac:dyDescent="0.2">
      <c r="E4" s="32" t="s">
        <v>58</v>
      </c>
      <c r="F4" s="32" t="s">
        <v>882</v>
      </c>
      <c r="G4" s="33" t="s">
        <v>883</v>
      </c>
      <c r="H4" s="34"/>
      <c r="I4" s="34"/>
      <c r="J4" s="34"/>
      <c r="K4" s="34"/>
      <c r="L4" s="34"/>
      <c r="M4" s="34">
        <v>428</v>
      </c>
      <c r="N4" s="34">
        <v>5916</v>
      </c>
      <c r="O4" s="34">
        <v>12547</v>
      </c>
      <c r="P4" s="34">
        <v>14125</v>
      </c>
      <c r="Q4" s="34">
        <v>14874</v>
      </c>
      <c r="R4" s="81">
        <v>6309</v>
      </c>
      <c r="S4" s="34">
        <v>2652</v>
      </c>
      <c r="T4" s="34">
        <v>4955</v>
      </c>
      <c r="U4" s="34">
        <v>13097</v>
      </c>
      <c r="V4" s="34">
        <v>7270</v>
      </c>
      <c r="W4" s="48" t="s">
        <v>884</v>
      </c>
      <c r="X4" s="48"/>
    </row>
    <row r="5" spans="1:25" x14ac:dyDescent="0.2">
      <c r="E5" s="32"/>
      <c r="F5" s="32"/>
      <c r="G5" s="33" t="s">
        <v>885</v>
      </c>
      <c r="H5" s="34"/>
      <c r="I5" s="34"/>
      <c r="J5" s="34"/>
      <c r="K5" s="34"/>
      <c r="L5" s="34"/>
      <c r="M5" s="34">
        <v>87</v>
      </c>
      <c r="N5" s="34">
        <v>9627</v>
      </c>
      <c r="O5" s="34">
        <v>20016</v>
      </c>
      <c r="P5" s="34">
        <v>15662</v>
      </c>
      <c r="Q5" s="34">
        <v>11374</v>
      </c>
      <c r="R5" s="81">
        <v>28864</v>
      </c>
      <c r="S5" s="34">
        <v>45486</v>
      </c>
      <c r="T5" s="34">
        <v>46191</v>
      </c>
      <c r="U5" s="34">
        <v>35158</v>
      </c>
      <c r="V5" s="34">
        <v>30209</v>
      </c>
      <c r="W5" s="48" t="s">
        <v>886</v>
      </c>
      <c r="X5" s="48"/>
    </row>
    <row r="6" spans="1:25" x14ac:dyDescent="0.2">
      <c r="E6" s="32"/>
      <c r="F6" s="32"/>
      <c r="G6" s="33" t="s">
        <v>887</v>
      </c>
      <c r="H6" s="34"/>
      <c r="I6" s="34"/>
      <c r="J6" s="34"/>
      <c r="K6" s="34"/>
      <c r="L6" s="34"/>
      <c r="M6" s="34"/>
      <c r="N6" s="34">
        <v>14</v>
      </c>
      <c r="O6" s="34">
        <v>10002</v>
      </c>
      <c r="P6" s="34">
        <v>26108</v>
      </c>
      <c r="Q6" s="34">
        <v>23514</v>
      </c>
      <c r="R6" s="81">
        <v>15834</v>
      </c>
      <c r="S6" s="34">
        <v>24620</v>
      </c>
      <c r="T6" s="34">
        <v>30891</v>
      </c>
      <c r="U6" s="34">
        <v>18433</v>
      </c>
      <c r="V6" s="34">
        <v>18414</v>
      </c>
      <c r="W6" s="48" t="s">
        <v>888</v>
      </c>
      <c r="X6" s="48"/>
    </row>
    <row r="7" spans="1:25" x14ac:dyDescent="0.2">
      <c r="E7" s="32"/>
      <c r="F7" s="32"/>
      <c r="G7" s="33" t="s">
        <v>889</v>
      </c>
      <c r="H7" s="34"/>
      <c r="I7" s="34"/>
      <c r="J7" s="34"/>
      <c r="K7" s="34"/>
      <c r="L7" s="34"/>
      <c r="M7" s="34"/>
      <c r="N7" s="34">
        <v>908</v>
      </c>
      <c r="O7" s="34">
        <v>2787</v>
      </c>
      <c r="P7" s="34">
        <v>2117</v>
      </c>
      <c r="Q7" s="34">
        <v>2499</v>
      </c>
      <c r="R7" s="81">
        <v>2318</v>
      </c>
      <c r="S7" s="34">
        <v>1978</v>
      </c>
      <c r="T7" s="34">
        <v>1276</v>
      </c>
      <c r="U7" s="34">
        <v>2284</v>
      </c>
      <c r="V7" s="34">
        <v>3049</v>
      </c>
      <c r="W7" s="48" t="s">
        <v>890</v>
      </c>
      <c r="X7" s="48"/>
    </row>
    <row r="8" spans="1:25" x14ac:dyDescent="0.2">
      <c r="E8" s="32"/>
      <c r="F8" s="32"/>
      <c r="G8" s="33" t="s">
        <v>891</v>
      </c>
      <c r="H8" s="34"/>
      <c r="I8" s="34"/>
      <c r="J8" s="34">
        <v>843</v>
      </c>
      <c r="K8" s="34">
        <v>35</v>
      </c>
      <c r="L8" s="34"/>
      <c r="M8" s="34"/>
      <c r="N8" s="34"/>
      <c r="O8" s="34"/>
      <c r="P8" s="34"/>
      <c r="Q8" s="34"/>
      <c r="R8" s="81"/>
      <c r="S8" s="34"/>
      <c r="T8" s="34"/>
      <c r="U8" s="34"/>
      <c r="V8" s="34"/>
      <c r="W8" s="48"/>
      <c r="X8" s="48"/>
    </row>
    <row r="9" spans="1:25" x14ac:dyDescent="0.2">
      <c r="E9" s="32"/>
      <c r="F9" s="32"/>
      <c r="G9" s="33" t="s">
        <v>892</v>
      </c>
      <c r="H9" s="34"/>
      <c r="I9" s="34"/>
      <c r="J9" s="34"/>
      <c r="K9" s="34">
        <v>1315</v>
      </c>
      <c r="L9" s="34">
        <v>16467</v>
      </c>
      <c r="M9" s="34">
        <v>25612</v>
      </c>
      <c r="N9" s="34">
        <v>25608</v>
      </c>
      <c r="O9" s="34">
        <v>31440</v>
      </c>
      <c r="P9" s="34">
        <v>34047</v>
      </c>
      <c r="Q9" s="34">
        <v>41733</v>
      </c>
      <c r="R9" s="81">
        <v>27150</v>
      </c>
      <c r="S9" s="34">
        <v>27536</v>
      </c>
      <c r="T9" s="34">
        <v>20218</v>
      </c>
      <c r="U9" s="34">
        <v>140</v>
      </c>
      <c r="V9" s="34"/>
      <c r="W9" s="48"/>
      <c r="X9" s="48"/>
    </row>
    <row r="10" spans="1:25" x14ac:dyDescent="0.2">
      <c r="E10" s="32"/>
      <c r="F10" s="32"/>
      <c r="G10" s="33" t="s">
        <v>893</v>
      </c>
      <c r="H10" s="34"/>
      <c r="I10" s="34"/>
      <c r="J10" s="34"/>
      <c r="K10" s="34"/>
      <c r="L10" s="34"/>
      <c r="M10" s="34"/>
      <c r="N10" s="34"/>
      <c r="O10" s="34"/>
      <c r="P10" s="34"/>
      <c r="Q10" s="34"/>
      <c r="R10" s="81"/>
      <c r="S10" s="34">
        <v>496</v>
      </c>
      <c r="T10" s="34">
        <v>40850</v>
      </c>
      <c r="U10" s="34">
        <v>83417</v>
      </c>
      <c r="V10" s="34">
        <v>81681</v>
      </c>
      <c r="W10" s="48" t="s">
        <v>894</v>
      </c>
      <c r="X10" s="48"/>
    </row>
    <row r="11" spans="1:25" x14ac:dyDescent="0.2">
      <c r="E11" s="32"/>
      <c r="F11" s="32"/>
      <c r="G11" s="33" t="s">
        <v>895</v>
      </c>
      <c r="H11" s="34"/>
      <c r="I11" s="34"/>
      <c r="J11" s="34"/>
      <c r="K11" s="34"/>
      <c r="L11" s="34"/>
      <c r="M11" s="34"/>
      <c r="N11" s="34"/>
      <c r="O11" s="34"/>
      <c r="P11" s="34"/>
      <c r="Q11" s="34"/>
      <c r="R11" s="81"/>
      <c r="S11" s="34"/>
      <c r="T11" s="34"/>
      <c r="U11" s="34">
        <v>7227</v>
      </c>
      <c r="V11" s="34">
        <v>38902</v>
      </c>
      <c r="W11" s="48" t="s">
        <v>888</v>
      </c>
      <c r="X11" s="48"/>
    </row>
    <row r="12" spans="1:25" x14ac:dyDescent="0.2">
      <c r="E12" s="32"/>
      <c r="F12" s="32"/>
      <c r="G12" s="33" t="s">
        <v>896</v>
      </c>
      <c r="H12" s="34"/>
      <c r="I12" s="34"/>
      <c r="J12" s="34"/>
      <c r="K12" s="34"/>
      <c r="L12" s="34"/>
      <c r="M12" s="34"/>
      <c r="N12" s="34"/>
      <c r="O12" s="34"/>
      <c r="P12" s="34"/>
      <c r="Q12" s="34"/>
      <c r="R12" s="81"/>
      <c r="S12" s="34"/>
      <c r="T12" s="34">
        <v>1177</v>
      </c>
      <c r="U12" s="34">
        <v>9491</v>
      </c>
      <c r="V12" s="34">
        <v>11249</v>
      </c>
      <c r="W12" s="48" t="s">
        <v>890</v>
      </c>
      <c r="X12" s="48"/>
    </row>
    <row r="13" spans="1:25" x14ac:dyDescent="0.2">
      <c r="E13" s="32"/>
      <c r="F13" s="32"/>
      <c r="G13" s="33" t="s">
        <v>897</v>
      </c>
      <c r="H13" s="34"/>
      <c r="I13" s="34"/>
      <c r="J13" s="34"/>
      <c r="K13" s="34"/>
      <c r="L13" s="34">
        <v>2051</v>
      </c>
      <c r="M13" s="34">
        <v>5894</v>
      </c>
      <c r="N13" s="34">
        <v>4069</v>
      </c>
      <c r="O13" s="34">
        <v>2360</v>
      </c>
      <c r="P13" s="34">
        <v>2910</v>
      </c>
      <c r="Q13" s="34">
        <v>2491</v>
      </c>
      <c r="R13" s="81">
        <v>982</v>
      </c>
      <c r="S13" s="34">
        <v>88</v>
      </c>
      <c r="T13" s="34">
        <v>12</v>
      </c>
      <c r="U13" s="34">
        <v>1</v>
      </c>
      <c r="V13" s="34">
        <v>5</v>
      </c>
      <c r="W13" s="48"/>
      <c r="X13" s="48"/>
    </row>
    <row r="14" spans="1:25" x14ac:dyDescent="0.2">
      <c r="E14" s="32"/>
      <c r="F14" s="32"/>
      <c r="G14" s="33" t="s">
        <v>898</v>
      </c>
      <c r="H14" s="34"/>
      <c r="I14" s="34"/>
      <c r="J14" s="34"/>
      <c r="K14" s="34"/>
      <c r="L14" s="34"/>
      <c r="M14" s="34"/>
      <c r="N14" s="34"/>
      <c r="O14" s="34"/>
      <c r="P14" s="34"/>
      <c r="Q14" s="34"/>
      <c r="R14" s="81"/>
      <c r="S14" s="34">
        <v>4418</v>
      </c>
      <c r="T14" s="34">
        <v>38982</v>
      </c>
      <c r="U14" s="34">
        <v>50944</v>
      </c>
      <c r="V14" s="34">
        <v>40675</v>
      </c>
      <c r="W14" s="49" t="s">
        <v>899</v>
      </c>
      <c r="X14" s="48"/>
    </row>
    <row r="15" spans="1:25" x14ac:dyDescent="0.2">
      <c r="E15" s="32"/>
      <c r="F15" s="32"/>
      <c r="G15" s="33" t="s">
        <v>900</v>
      </c>
      <c r="H15" s="34"/>
      <c r="I15" s="34"/>
      <c r="J15" s="34"/>
      <c r="K15" s="34"/>
      <c r="L15" s="34"/>
      <c r="M15" s="34"/>
      <c r="N15" s="34"/>
      <c r="O15" s="34"/>
      <c r="P15" s="34"/>
      <c r="Q15" s="34"/>
      <c r="R15" s="81"/>
      <c r="S15" s="34"/>
      <c r="T15" s="34">
        <v>1802</v>
      </c>
      <c r="U15" s="34">
        <v>51497</v>
      </c>
      <c r="V15" s="34">
        <v>68327</v>
      </c>
      <c r="W15" s="48" t="s">
        <v>901</v>
      </c>
      <c r="X15" s="48"/>
    </row>
    <row r="16" spans="1:25" x14ac:dyDescent="0.2">
      <c r="E16" s="32"/>
      <c r="F16" s="32"/>
      <c r="G16" s="33" t="s">
        <v>902</v>
      </c>
      <c r="H16" s="34"/>
      <c r="I16" s="34"/>
      <c r="J16" s="34"/>
      <c r="K16" s="34"/>
      <c r="L16" s="34"/>
      <c r="M16" s="34"/>
      <c r="N16" s="34"/>
      <c r="O16" s="34"/>
      <c r="P16" s="34"/>
      <c r="Q16" s="34"/>
      <c r="R16" s="81"/>
      <c r="S16" s="34"/>
      <c r="T16" s="34"/>
      <c r="U16" s="34">
        <v>80</v>
      </c>
      <c r="V16" s="34">
        <v>21840</v>
      </c>
      <c r="W16" s="48" t="s">
        <v>903</v>
      </c>
      <c r="X16" s="48"/>
    </row>
    <row r="17" spans="1:24" x14ac:dyDescent="0.2">
      <c r="E17" s="32"/>
      <c r="F17" s="32"/>
      <c r="G17" s="33" t="s">
        <v>904</v>
      </c>
      <c r="H17" s="34"/>
      <c r="I17" s="34"/>
      <c r="J17" s="34"/>
      <c r="K17" s="34"/>
      <c r="L17" s="34"/>
      <c r="M17" s="34"/>
      <c r="N17" s="34"/>
      <c r="O17" s="34"/>
      <c r="P17" s="34"/>
      <c r="Q17" s="34">
        <v>16</v>
      </c>
      <c r="R17" s="81">
        <v>15037</v>
      </c>
      <c r="S17" s="34">
        <v>28778</v>
      </c>
      <c r="T17" s="34">
        <v>17129</v>
      </c>
      <c r="U17" s="34">
        <v>26108</v>
      </c>
      <c r="V17" s="34">
        <v>39535</v>
      </c>
      <c r="W17" s="48" t="s">
        <v>905</v>
      </c>
      <c r="X17" s="48"/>
    </row>
    <row r="18" spans="1:24" x14ac:dyDescent="0.2">
      <c r="E18" s="32"/>
      <c r="F18" s="32"/>
      <c r="G18" s="33" t="s">
        <v>906</v>
      </c>
      <c r="H18" s="34"/>
      <c r="I18" s="34"/>
      <c r="J18" s="34"/>
      <c r="K18" s="34"/>
      <c r="L18" s="34"/>
      <c r="M18" s="34"/>
      <c r="N18" s="34"/>
      <c r="O18" s="34"/>
      <c r="P18" s="34"/>
      <c r="Q18" s="34">
        <v>30</v>
      </c>
      <c r="R18" s="81">
        <v>1996</v>
      </c>
      <c r="S18" s="34">
        <v>6368</v>
      </c>
      <c r="T18" s="34">
        <v>6188</v>
      </c>
      <c r="U18" s="34">
        <v>4340</v>
      </c>
      <c r="V18" s="34">
        <v>706</v>
      </c>
      <c r="W18" s="48" t="s">
        <v>905</v>
      </c>
      <c r="X18" s="48"/>
    </row>
    <row r="19" spans="1:24" x14ac:dyDescent="0.2">
      <c r="E19" s="32"/>
      <c r="F19" s="32"/>
      <c r="G19" s="33" t="s">
        <v>907</v>
      </c>
      <c r="H19" s="34"/>
      <c r="I19" s="34"/>
      <c r="J19" s="34"/>
      <c r="K19" s="34"/>
      <c r="L19" s="34"/>
      <c r="M19" s="34"/>
      <c r="N19" s="34"/>
      <c r="O19" s="34"/>
      <c r="P19" s="34"/>
      <c r="Q19" s="34"/>
      <c r="R19" s="81"/>
      <c r="S19" s="34"/>
      <c r="T19" s="34"/>
      <c r="U19" s="34">
        <v>330</v>
      </c>
      <c r="V19" s="34">
        <v>24922</v>
      </c>
      <c r="W19" s="48" t="s">
        <v>908</v>
      </c>
      <c r="X19" s="48"/>
    </row>
    <row r="21" spans="1:24" x14ac:dyDescent="0.2">
      <c r="E21" s="82" t="s">
        <v>909</v>
      </c>
      <c r="F21" s="82" t="s">
        <v>882</v>
      </c>
      <c r="G21" t="s">
        <v>910</v>
      </c>
      <c r="H21" s="83"/>
      <c r="I21" s="83"/>
      <c r="J21" s="83"/>
      <c r="K21" s="83"/>
      <c r="L21" s="83"/>
      <c r="M21" s="83"/>
      <c r="N21" s="83"/>
      <c r="O21" s="83"/>
      <c r="P21" s="83"/>
      <c r="Q21" s="83">
        <v>524</v>
      </c>
      <c r="R21" s="83">
        <v>17931</v>
      </c>
      <c r="S21" s="83">
        <v>33589</v>
      </c>
      <c r="T21" s="83">
        <v>44345</v>
      </c>
      <c r="U21" s="83">
        <v>46387</v>
      </c>
      <c r="V21" s="84">
        <v>8327</v>
      </c>
    </row>
    <row r="22" spans="1:24" x14ac:dyDescent="0.2">
      <c r="E22" s="82"/>
      <c r="F22" s="82"/>
      <c r="G22" t="s">
        <v>911</v>
      </c>
      <c r="H22" s="83"/>
      <c r="I22" s="83"/>
      <c r="J22" s="83"/>
      <c r="K22" s="83"/>
      <c r="L22" s="83"/>
      <c r="M22" s="83"/>
      <c r="N22" s="83"/>
      <c r="O22" s="83"/>
      <c r="P22" s="83"/>
      <c r="Q22" s="83"/>
      <c r="R22" s="83"/>
      <c r="S22" s="83"/>
      <c r="T22" s="83">
        <v>42</v>
      </c>
      <c r="U22" s="83">
        <v>73</v>
      </c>
      <c r="V22" s="84">
        <v>1076</v>
      </c>
    </row>
    <row r="29" spans="1:24" ht="17" thickBot="1" x14ac:dyDescent="0.25">
      <c r="A29" s="36"/>
      <c r="B29" s="37">
        <v>2024</v>
      </c>
      <c r="C29" s="37"/>
      <c r="D29" s="37"/>
      <c r="E29" s="36"/>
      <c r="F29" s="36"/>
      <c r="G29" s="36"/>
      <c r="J29">
        <v>2018</v>
      </c>
    </row>
    <row r="30" spans="1:24" x14ac:dyDescent="0.2">
      <c r="A30" s="36"/>
      <c r="B30" s="39"/>
      <c r="C30" s="40" t="s">
        <v>912</v>
      </c>
      <c r="D30" s="41" t="s">
        <v>913</v>
      </c>
      <c r="G30" s="36"/>
    </row>
    <row r="31" spans="1:24" ht="34" x14ac:dyDescent="0.2">
      <c r="A31" s="36"/>
      <c r="B31" s="42" t="s">
        <v>59</v>
      </c>
      <c r="C31" s="43" t="s">
        <v>914</v>
      </c>
      <c r="D31" s="44" t="s">
        <v>902</v>
      </c>
      <c r="G31" s="36"/>
    </row>
    <row r="32" spans="1:24" ht="17" x14ac:dyDescent="0.2">
      <c r="A32" s="36"/>
      <c r="B32" s="42" t="s">
        <v>99</v>
      </c>
      <c r="C32" s="43" t="s">
        <v>915</v>
      </c>
      <c r="D32" s="44"/>
      <c r="G32" s="36"/>
    </row>
    <row r="33" spans="1:7" ht="17" x14ac:dyDescent="0.2">
      <c r="A33" s="36"/>
      <c r="B33" s="42" t="s">
        <v>109</v>
      </c>
      <c r="C33" s="43" t="s">
        <v>916</v>
      </c>
      <c r="D33" s="44"/>
      <c r="G33" s="36"/>
    </row>
    <row r="34" spans="1:7" ht="35" thickBot="1" x14ac:dyDescent="0.25">
      <c r="A34" s="36"/>
      <c r="B34" s="45" t="s">
        <v>130</v>
      </c>
      <c r="C34" s="46" t="s">
        <v>917</v>
      </c>
      <c r="D34" s="47" t="s">
        <v>902</v>
      </c>
      <c r="G34" s="36"/>
    </row>
    <row r="35" spans="1:7" x14ac:dyDescent="0.2">
      <c r="A35" s="36"/>
      <c r="B35" s="37">
        <v>2024</v>
      </c>
      <c r="C35" s="36"/>
      <c r="D35" s="36"/>
      <c r="E35" s="36"/>
      <c r="F35" s="36"/>
      <c r="G35" s="36"/>
    </row>
    <row r="36" spans="1:7" ht="34" x14ac:dyDescent="0.2">
      <c r="A36" s="36"/>
      <c r="B36" s="54" t="s">
        <v>918</v>
      </c>
      <c r="C36" s="54" t="s">
        <v>919</v>
      </c>
      <c r="D36" s="54" t="s">
        <v>920</v>
      </c>
      <c r="E36" s="61" t="s">
        <v>921</v>
      </c>
      <c r="F36" s="61" t="s">
        <v>922</v>
      </c>
      <c r="G36" s="36"/>
    </row>
    <row r="37" spans="1:7" ht="34" x14ac:dyDescent="0.2">
      <c r="A37" s="36"/>
      <c r="B37" s="55" t="s">
        <v>59</v>
      </c>
      <c r="C37" s="56" t="s">
        <v>923</v>
      </c>
      <c r="D37" s="56" t="s">
        <v>924</v>
      </c>
      <c r="E37" s="62">
        <f>V6+V7+V11+V12+V16/2</f>
        <v>82534</v>
      </c>
      <c r="F37" s="63">
        <f>E37+V14</f>
        <v>123209</v>
      </c>
      <c r="G37" s="36"/>
    </row>
    <row r="38" spans="1:7" ht="17" x14ac:dyDescent="0.2">
      <c r="A38" s="36"/>
      <c r="B38" s="55" t="s">
        <v>99</v>
      </c>
      <c r="C38" s="56" t="s">
        <v>925</v>
      </c>
      <c r="D38" s="56" t="s">
        <v>926</v>
      </c>
      <c r="E38" s="62">
        <f>V4+V19</f>
        <v>32192</v>
      </c>
      <c r="F38" s="62">
        <f>E38</f>
        <v>32192</v>
      </c>
      <c r="G38" s="36"/>
    </row>
    <row r="39" spans="1:7" ht="17" x14ac:dyDescent="0.2">
      <c r="A39" s="36"/>
      <c r="B39" s="55" t="s">
        <v>109</v>
      </c>
      <c r="C39" s="56" t="s">
        <v>916</v>
      </c>
      <c r="D39" s="56" t="s">
        <v>927</v>
      </c>
      <c r="E39" s="62">
        <f>V5+V10</f>
        <v>111890</v>
      </c>
      <c r="F39" s="62">
        <f t="shared" ref="F39:F40" si="0">E39</f>
        <v>111890</v>
      </c>
      <c r="G39" s="36"/>
    </row>
    <row r="40" spans="1:7" ht="34" x14ac:dyDescent="0.2">
      <c r="A40" s="36"/>
      <c r="B40" s="55" t="s">
        <v>130</v>
      </c>
      <c r="C40" s="56" t="s">
        <v>928</v>
      </c>
      <c r="D40" s="56" t="s">
        <v>929</v>
      </c>
      <c r="E40" s="62">
        <f>V17+V18+V15+V16/2</f>
        <v>119488</v>
      </c>
      <c r="F40" s="62">
        <f t="shared" si="0"/>
        <v>119488</v>
      </c>
      <c r="G40" s="36"/>
    </row>
    <row r="41" spans="1:7" ht="17" x14ac:dyDescent="0.2">
      <c r="A41" s="36"/>
      <c r="B41" s="57" t="s">
        <v>930</v>
      </c>
      <c r="C41" s="58"/>
      <c r="D41" s="58"/>
      <c r="E41" s="64">
        <f>SUM(E37:E40)</f>
        <v>346104</v>
      </c>
      <c r="F41" s="65">
        <f>SUM(F37:F40)</f>
        <v>386779</v>
      </c>
      <c r="G41" s="36"/>
    </row>
    <row r="42" spans="1:7" ht="17" x14ac:dyDescent="0.2">
      <c r="A42" s="36"/>
      <c r="B42" s="59" t="s">
        <v>931</v>
      </c>
      <c r="C42" s="60"/>
      <c r="D42" s="60"/>
      <c r="E42" s="66">
        <f>SUM(V4:V19)</f>
        <v>386784</v>
      </c>
      <c r="F42" s="66">
        <f>SUM(V4:V19)</f>
        <v>386784</v>
      </c>
      <c r="G42" s="36"/>
    </row>
    <row r="43" spans="1:7" x14ac:dyDescent="0.2">
      <c r="A43" s="36"/>
      <c r="B43" s="60" t="s">
        <v>932</v>
      </c>
      <c r="C43" s="60"/>
      <c r="D43" s="60"/>
      <c r="E43" s="66">
        <f>E42-E41</f>
        <v>40680</v>
      </c>
      <c r="F43" s="66">
        <f>F42-F41</f>
        <v>5</v>
      </c>
      <c r="G43" s="36"/>
    </row>
    <row r="44" spans="1:7" x14ac:dyDescent="0.2">
      <c r="A44" s="36"/>
      <c r="B44" s="36"/>
      <c r="C44" s="36"/>
      <c r="D44" s="36"/>
      <c r="E44" s="36"/>
      <c r="F44" s="36"/>
      <c r="G44" s="36"/>
    </row>
    <row r="46" spans="1:7" x14ac:dyDescent="0.2">
      <c r="A46" s="52"/>
      <c r="B46" s="53">
        <v>2018</v>
      </c>
      <c r="C46" s="75"/>
      <c r="D46" s="75"/>
      <c r="E46" s="52"/>
      <c r="F46" s="52"/>
      <c r="G46" s="52"/>
    </row>
    <row r="47" spans="1:7" x14ac:dyDescent="0.2">
      <c r="A47" s="52"/>
      <c r="B47" s="76" t="s">
        <v>875</v>
      </c>
      <c r="C47" s="52"/>
      <c r="D47" s="52"/>
      <c r="E47" s="52"/>
      <c r="F47" s="52"/>
      <c r="G47" s="52"/>
    </row>
    <row r="73" spans="1:7" x14ac:dyDescent="0.2">
      <c r="A73" s="52"/>
      <c r="B73" s="67">
        <v>2018</v>
      </c>
      <c r="C73" s="68"/>
      <c r="D73" s="68"/>
      <c r="E73" s="52"/>
      <c r="F73" s="52"/>
      <c r="G73" s="52"/>
    </row>
    <row r="74" spans="1:7" ht="20.25" customHeight="1" x14ac:dyDescent="0.2">
      <c r="A74" s="52"/>
      <c r="B74" s="55" t="s">
        <v>918</v>
      </c>
      <c r="C74" s="54" t="s">
        <v>919</v>
      </c>
      <c r="D74" s="54" t="s">
        <v>920</v>
      </c>
      <c r="E74" s="61" t="s">
        <v>921</v>
      </c>
      <c r="F74" s="61"/>
    </row>
    <row r="75" spans="1:7" ht="17" x14ac:dyDescent="0.2">
      <c r="A75" s="52"/>
      <c r="B75" s="55" t="s">
        <v>59</v>
      </c>
      <c r="C75" s="56" t="s">
        <v>933</v>
      </c>
      <c r="D75" s="56" t="s">
        <v>934</v>
      </c>
      <c r="E75" s="62">
        <f>P6+P7</f>
        <v>28225</v>
      </c>
    </row>
    <row r="76" spans="1:7" ht="34" x14ac:dyDescent="0.2">
      <c r="A76" s="52"/>
      <c r="B76" s="55" t="s">
        <v>99</v>
      </c>
      <c r="C76" s="56" t="s">
        <v>935</v>
      </c>
      <c r="D76" s="56" t="s">
        <v>936</v>
      </c>
      <c r="E76" s="62">
        <f>P4+P9+P13</f>
        <v>51082</v>
      </c>
    </row>
    <row r="77" spans="1:7" ht="17" x14ac:dyDescent="0.2">
      <c r="A77" s="52"/>
      <c r="B77" s="54" t="s">
        <v>109</v>
      </c>
      <c r="C77" s="77" t="s">
        <v>885</v>
      </c>
      <c r="D77" s="78">
        <v>15662</v>
      </c>
      <c r="E77" s="79">
        <f>P5</f>
        <v>15662</v>
      </c>
      <c r="F77" s="80"/>
      <c r="G77" s="80"/>
    </row>
    <row r="78" spans="1:7" ht="17" x14ac:dyDescent="0.2">
      <c r="B78" s="57" t="s">
        <v>930</v>
      </c>
      <c r="C78" s="58"/>
      <c r="D78" s="58"/>
      <c r="E78" s="64">
        <f>SUM(E75:E77)</f>
        <v>94969</v>
      </c>
      <c r="F78" s="65"/>
    </row>
    <row r="79" spans="1:7" ht="17" x14ac:dyDescent="0.2">
      <c r="B79" s="59" t="s">
        <v>931</v>
      </c>
      <c r="C79" s="60"/>
      <c r="D79" s="60"/>
      <c r="E79" s="66">
        <f>SUM(P4:P19)</f>
        <v>94969</v>
      </c>
      <c r="F79" s="66"/>
    </row>
    <row r="80" spans="1:7" x14ac:dyDescent="0.2">
      <c r="B80" s="60" t="s">
        <v>932</v>
      </c>
      <c r="C80" s="60"/>
      <c r="D80" s="60"/>
      <c r="E80" s="66">
        <f>E79-E78</f>
        <v>0</v>
      </c>
      <c r="F80" s="6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D190A-3764-4700-A69C-56E403DFB8D4}">
  <dimension ref="B1:Y20"/>
  <sheetViews>
    <sheetView workbookViewId="0">
      <selection activeCell="J1" sqref="J1:X1"/>
    </sheetView>
  </sheetViews>
  <sheetFormatPr baseColWidth="10" defaultColWidth="8.83203125" defaultRowHeight="16" x14ac:dyDescent="0.2"/>
  <cols>
    <col min="1" max="1" width="8.1640625" bestFit="1" customWidth="1"/>
    <col min="2" max="2" width="16" bestFit="1" customWidth="1"/>
    <col min="3" max="3" width="19" customWidth="1"/>
    <col min="4" max="4" width="14" customWidth="1"/>
    <col min="5" max="5" width="14.83203125" customWidth="1"/>
    <col min="6" max="6" width="7.6640625" bestFit="1" customWidth="1"/>
    <col min="7" max="7" width="10.1640625" bestFit="1" customWidth="1"/>
    <col min="8" max="8" width="6.33203125" bestFit="1" customWidth="1"/>
  </cols>
  <sheetData>
    <row r="1" spans="2:25" x14ac:dyDescent="0.2">
      <c r="J1" s="74">
        <v>2010</v>
      </c>
      <c r="K1" s="74">
        <v>2011</v>
      </c>
      <c r="L1" s="74">
        <v>2012</v>
      </c>
      <c r="M1" s="74">
        <v>2013</v>
      </c>
      <c r="N1" s="74">
        <v>2014</v>
      </c>
      <c r="O1" s="74">
        <v>2015</v>
      </c>
      <c r="P1" s="74">
        <v>2016</v>
      </c>
      <c r="Q1" s="74">
        <v>2017</v>
      </c>
      <c r="R1" s="74">
        <v>2018</v>
      </c>
      <c r="S1" s="74">
        <v>2019</v>
      </c>
      <c r="T1" s="74">
        <v>2020</v>
      </c>
      <c r="U1" s="74">
        <v>2021</v>
      </c>
      <c r="V1" s="74">
        <v>2022</v>
      </c>
      <c r="W1" s="74">
        <v>2023</v>
      </c>
      <c r="X1" s="74">
        <v>2024</v>
      </c>
    </row>
    <row r="2" spans="2:25" x14ac:dyDescent="0.2">
      <c r="H2" s="32" t="s">
        <v>937</v>
      </c>
      <c r="I2" s="33" t="s">
        <v>938</v>
      </c>
      <c r="J2" s="89"/>
      <c r="K2" s="89"/>
      <c r="L2" s="89"/>
      <c r="M2" s="89"/>
      <c r="N2" s="89">
        <v>705</v>
      </c>
      <c r="O2" s="89">
        <v>12163</v>
      </c>
      <c r="P2" s="89">
        <v>11307</v>
      </c>
      <c r="Q2" s="89">
        <v>11879</v>
      </c>
      <c r="R2" s="89">
        <v>7810</v>
      </c>
      <c r="S2" s="89">
        <v>753</v>
      </c>
      <c r="T2" s="89">
        <v>12185</v>
      </c>
      <c r="U2" s="89">
        <v>23094</v>
      </c>
      <c r="V2" s="89">
        <v>19588</v>
      </c>
      <c r="W2" s="89">
        <v>15004</v>
      </c>
      <c r="X2" s="34">
        <v>20877</v>
      </c>
      <c r="Y2" s="33" t="s">
        <v>938</v>
      </c>
    </row>
    <row r="3" spans="2:25" x14ac:dyDescent="0.2">
      <c r="H3" s="32"/>
      <c r="I3" s="33" t="s">
        <v>939</v>
      </c>
      <c r="J3" s="89"/>
      <c r="K3" s="89"/>
      <c r="L3" s="89"/>
      <c r="M3" s="89"/>
      <c r="N3" s="89"/>
      <c r="O3" s="89"/>
      <c r="P3" s="89"/>
      <c r="Q3" s="89"/>
      <c r="R3" s="89"/>
      <c r="S3" s="89"/>
      <c r="T3" s="89"/>
      <c r="U3" s="89"/>
      <c r="V3" s="89"/>
      <c r="W3" s="89"/>
      <c r="X3" s="34">
        <v>21</v>
      </c>
      <c r="Y3" s="33" t="s">
        <v>939</v>
      </c>
    </row>
    <row r="4" spans="2:25" x14ac:dyDescent="0.2">
      <c r="H4" s="32"/>
      <c r="I4" s="33" t="s">
        <v>940</v>
      </c>
      <c r="J4" s="89"/>
      <c r="K4" s="89"/>
      <c r="L4" s="89"/>
      <c r="M4" s="89"/>
      <c r="N4" s="89"/>
      <c r="O4" s="89"/>
      <c r="P4" s="89"/>
      <c r="Q4" s="89"/>
      <c r="R4" s="89"/>
      <c r="S4" s="89"/>
      <c r="T4" s="89"/>
      <c r="U4" s="89"/>
      <c r="V4" s="89"/>
      <c r="W4" s="89"/>
      <c r="X4" s="34">
        <v>329</v>
      </c>
      <c r="Y4" s="33" t="s">
        <v>940</v>
      </c>
    </row>
    <row r="5" spans="2:25" x14ac:dyDescent="0.2">
      <c r="H5" s="32"/>
      <c r="I5" s="33" t="s">
        <v>941</v>
      </c>
      <c r="J5" s="89"/>
      <c r="K5" s="89"/>
      <c r="L5" s="89"/>
      <c r="M5" s="89"/>
      <c r="N5" s="89"/>
      <c r="O5" s="89"/>
      <c r="P5" s="89"/>
      <c r="Q5" s="89"/>
      <c r="R5" s="89"/>
      <c r="S5" s="89">
        <v>31</v>
      </c>
      <c r="T5" s="89">
        <v>8252</v>
      </c>
      <c r="U5" s="89">
        <v>10232</v>
      </c>
      <c r="V5" s="89">
        <v>7125</v>
      </c>
      <c r="W5" s="89">
        <v>10047</v>
      </c>
      <c r="X5" s="34">
        <v>8770</v>
      </c>
      <c r="Y5" s="33" t="s">
        <v>941</v>
      </c>
    </row>
    <row r="6" spans="2:25" x14ac:dyDescent="0.2">
      <c r="H6" s="32"/>
      <c r="I6" s="33" t="s">
        <v>942</v>
      </c>
      <c r="J6" s="89"/>
      <c r="K6" s="89"/>
      <c r="L6" s="89"/>
      <c r="M6" s="89"/>
      <c r="N6" s="89"/>
      <c r="O6" s="89"/>
      <c r="P6" s="89"/>
      <c r="Q6" s="89"/>
      <c r="R6" s="89">
        <v>66</v>
      </c>
      <c r="S6" s="89">
        <v>116</v>
      </c>
      <c r="T6" s="89">
        <v>2142</v>
      </c>
      <c r="U6" s="89">
        <v>1818</v>
      </c>
      <c r="V6" s="89">
        <v>401</v>
      </c>
      <c r="W6" s="89">
        <v>960</v>
      </c>
      <c r="X6" s="34">
        <v>847</v>
      </c>
      <c r="Y6" s="33" t="s">
        <v>942</v>
      </c>
    </row>
    <row r="7" spans="2:25" x14ac:dyDescent="0.2">
      <c r="H7" s="32"/>
      <c r="I7" s="33" t="s">
        <v>943</v>
      </c>
      <c r="J7" s="89"/>
      <c r="K7" s="89"/>
      <c r="L7" s="89"/>
      <c r="M7" s="89"/>
      <c r="N7" s="89"/>
      <c r="O7" s="89"/>
      <c r="P7" s="89"/>
      <c r="Q7" s="89"/>
      <c r="R7" s="89">
        <v>47</v>
      </c>
      <c r="S7" s="89">
        <v>126</v>
      </c>
      <c r="T7" s="89">
        <v>868</v>
      </c>
      <c r="U7" s="89">
        <v>1056</v>
      </c>
      <c r="V7" s="89">
        <v>740</v>
      </c>
      <c r="W7" s="89">
        <v>915</v>
      </c>
      <c r="X7" s="34">
        <v>869</v>
      </c>
      <c r="Y7" s="33" t="s">
        <v>943</v>
      </c>
    </row>
    <row r="8" spans="2:25" x14ac:dyDescent="0.2">
      <c r="H8" s="32"/>
      <c r="I8" s="33" t="s">
        <v>944</v>
      </c>
      <c r="J8" s="89"/>
      <c r="K8" s="89"/>
      <c r="L8" s="89"/>
      <c r="M8" s="89"/>
      <c r="N8" s="89"/>
      <c r="O8" s="89"/>
      <c r="P8" s="89"/>
      <c r="Q8" s="89"/>
      <c r="R8" s="89"/>
      <c r="S8" s="89"/>
      <c r="T8" s="89"/>
      <c r="U8" s="89">
        <v>6594</v>
      </c>
      <c r="V8" s="89">
        <v>9723</v>
      </c>
      <c r="W8" s="89">
        <v>11166</v>
      </c>
      <c r="X8" s="34">
        <v>7848</v>
      </c>
      <c r="Y8" s="33" t="s">
        <v>944</v>
      </c>
    </row>
    <row r="9" spans="2:25" x14ac:dyDescent="0.2">
      <c r="H9" s="32"/>
      <c r="I9" s="33" t="s">
        <v>945</v>
      </c>
      <c r="J9" s="89"/>
      <c r="K9" s="89"/>
      <c r="L9" s="89"/>
      <c r="M9" s="89"/>
      <c r="N9" s="89"/>
      <c r="O9" s="89"/>
      <c r="P9" s="89"/>
      <c r="Q9" s="89"/>
      <c r="R9" s="89"/>
      <c r="S9" s="89"/>
      <c r="T9" s="89"/>
      <c r="U9" s="89">
        <v>21051</v>
      </c>
      <c r="V9" s="89">
        <v>49373</v>
      </c>
      <c r="W9" s="89">
        <v>87044</v>
      </c>
      <c r="X9" s="34">
        <v>91951</v>
      </c>
      <c r="Y9" s="33" t="s">
        <v>945</v>
      </c>
    </row>
    <row r="10" spans="2:25" x14ac:dyDescent="0.2">
      <c r="H10" s="32"/>
      <c r="I10" s="33" t="s">
        <v>946</v>
      </c>
      <c r="J10" s="89"/>
      <c r="K10" s="89"/>
      <c r="L10" s="89"/>
      <c r="M10" s="89"/>
      <c r="N10" s="89"/>
      <c r="O10" s="89"/>
      <c r="P10" s="89"/>
      <c r="Q10" s="89"/>
      <c r="R10" s="89"/>
      <c r="S10" s="89"/>
      <c r="T10" s="89"/>
      <c r="U10" s="89"/>
      <c r="V10" s="89"/>
      <c r="W10" s="89"/>
      <c r="X10" s="34">
        <v>15082</v>
      </c>
      <c r="Y10" s="33" t="s">
        <v>946</v>
      </c>
    </row>
    <row r="12" spans="2:25" x14ac:dyDescent="0.2">
      <c r="B12" s="8" t="s">
        <v>226</v>
      </c>
      <c r="C12" s="87" t="s">
        <v>227</v>
      </c>
    </row>
    <row r="13" spans="2:25" ht="17" thickBot="1" x14ac:dyDescent="0.25">
      <c r="B13" s="88" t="s">
        <v>230</v>
      </c>
      <c r="C13" s="8" t="s">
        <v>231</v>
      </c>
    </row>
    <row r="15" spans="2:25" ht="17" x14ac:dyDescent="0.2">
      <c r="B15" s="90" t="s">
        <v>918</v>
      </c>
      <c r="C15" s="90" t="s">
        <v>919</v>
      </c>
      <c r="D15" s="90" t="s">
        <v>920</v>
      </c>
      <c r="E15" s="90" t="s">
        <v>921</v>
      </c>
    </row>
    <row r="16" spans="2:25" ht="34" x14ac:dyDescent="0.2">
      <c r="B16" s="91" t="s">
        <v>226</v>
      </c>
      <c r="C16" s="43" t="s">
        <v>947</v>
      </c>
      <c r="D16" s="43" t="s">
        <v>948</v>
      </c>
      <c r="E16" s="92">
        <f>X4+X10</f>
        <v>15411</v>
      </c>
    </row>
    <row r="17" spans="2:6" ht="51" x14ac:dyDescent="0.2">
      <c r="B17" s="91" t="s">
        <v>230</v>
      </c>
      <c r="C17" s="43" t="s">
        <v>949</v>
      </c>
      <c r="D17" s="43" t="s">
        <v>950</v>
      </c>
      <c r="E17" s="92">
        <f>X5+X6+X7+X8</f>
        <v>18334</v>
      </c>
    </row>
    <row r="18" spans="2:6" ht="17" x14ac:dyDescent="0.2">
      <c r="B18" s="91" t="s">
        <v>798</v>
      </c>
      <c r="C18" s="43" t="s">
        <v>945</v>
      </c>
      <c r="D18" s="92">
        <v>91951</v>
      </c>
      <c r="E18" s="92">
        <f>X9</f>
        <v>91951</v>
      </c>
    </row>
    <row r="19" spans="2:6" ht="34" x14ac:dyDescent="0.2">
      <c r="B19" s="91" t="s">
        <v>951</v>
      </c>
      <c r="C19" s="43" t="s">
        <v>952</v>
      </c>
      <c r="D19" s="43" t="s">
        <v>953</v>
      </c>
      <c r="E19" s="92">
        <v>20898</v>
      </c>
      <c r="F19" t="s">
        <v>954</v>
      </c>
    </row>
    <row r="20" spans="2:6" ht="17" x14ac:dyDescent="0.2">
      <c r="B20" s="91" t="s">
        <v>930</v>
      </c>
      <c r="C20" s="43" t="s">
        <v>955</v>
      </c>
      <c r="D20" s="43" t="s">
        <v>955</v>
      </c>
      <c r="E20" s="93">
        <v>156594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85193-3F16-4A21-84B2-CF2498F722FE}">
  <dimension ref="A1:Y29"/>
  <sheetViews>
    <sheetView topLeftCell="A15" workbookViewId="0">
      <selection activeCell="E24" sqref="E24"/>
    </sheetView>
  </sheetViews>
  <sheetFormatPr baseColWidth="10" defaultColWidth="8.83203125" defaultRowHeight="16" x14ac:dyDescent="0.2"/>
  <cols>
    <col min="2" max="2" width="32" customWidth="1"/>
    <col min="3" max="3" width="50.6640625" customWidth="1"/>
    <col min="4" max="4" width="34.5" bestFit="1" customWidth="1"/>
    <col min="6" max="6" width="17.5" bestFit="1" customWidth="1"/>
    <col min="7" max="7" width="28.33203125" bestFit="1" customWidth="1"/>
    <col min="10" max="11" width="4.5" bestFit="1" customWidth="1"/>
    <col min="12" max="12" width="7.6640625" bestFit="1" customWidth="1"/>
    <col min="13" max="14" width="9.1640625" bestFit="1" customWidth="1"/>
    <col min="15" max="15" width="10.1640625" bestFit="1" customWidth="1"/>
    <col min="16" max="16" width="9.1640625" bestFit="1" customWidth="1"/>
    <col min="17" max="21" width="10.1640625" bestFit="1" customWidth="1"/>
    <col min="22" max="22" width="6.33203125" bestFit="1" customWidth="1"/>
    <col min="23" max="23" width="28.33203125" bestFit="1" customWidth="1"/>
    <col min="24" max="24" width="6.33203125" bestFit="1" customWidth="1"/>
  </cols>
  <sheetData>
    <row r="1" spans="1:25" x14ac:dyDescent="0.2">
      <c r="F1" t="s">
        <v>58</v>
      </c>
      <c r="H1" s="74">
        <v>2010</v>
      </c>
      <c r="I1" s="74">
        <v>2011</v>
      </c>
      <c r="J1" s="74">
        <v>2012</v>
      </c>
      <c r="K1" s="74">
        <v>2013</v>
      </c>
      <c r="L1" s="74">
        <v>2014</v>
      </c>
      <c r="M1" s="74">
        <v>2015</v>
      </c>
      <c r="N1" s="74">
        <v>2016</v>
      </c>
      <c r="O1" s="74">
        <v>2017</v>
      </c>
      <c r="P1" s="74">
        <v>2018</v>
      </c>
      <c r="Q1" s="74">
        <v>2019</v>
      </c>
      <c r="R1" s="74">
        <v>2020</v>
      </c>
      <c r="S1" s="74">
        <v>2021</v>
      </c>
      <c r="T1" s="74">
        <v>2022</v>
      </c>
      <c r="U1" s="74">
        <v>2023</v>
      </c>
      <c r="V1" s="74">
        <v>2024</v>
      </c>
    </row>
    <row r="2" spans="1:25" x14ac:dyDescent="0.2">
      <c r="B2" t="s">
        <v>956</v>
      </c>
      <c r="F2" s="82" t="s">
        <v>957</v>
      </c>
      <c r="G2" s="33" t="s">
        <v>958</v>
      </c>
      <c r="H2" s="83"/>
      <c r="I2" s="83"/>
      <c r="J2" s="83"/>
      <c r="K2" s="83"/>
      <c r="L2" s="83"/>
      <c r="M2" s="83"/>
      <c r="N2" s="83"/>
      <c r="O2" s="83"/>
      <c r="P2" s="83">
        <v>18</v>
      </c>
      <c r="Q2" s="83">
        <v>108</v>
      </c>
      <c r="R2" s="83">
        <v>29534</v>
      </c>
      <c r="S2" s="83">
        <v>30291</v>
      </c>
      <c r="T2" s="83">
        <v>21789</v>
      </c>
      <c r="U2" s="83">
        <v>14207</v>
      </c>
      <c r="V2" s="84">
        <v>13654</v>
      </c>
      <c r="W2" t="s">
        <v>500</v>
      </c>
      <c r="X2" s="84"/>
    </row>
    <row r="3" spans="1:25" x14ac:dyDescent="0.2">
      <c r="B3" t="s">
        <v>473</v>
      </c>
      <c r="C3" t="s">
        <v>500</v>
      </c>
      <c r="D3" t="s">
        <v>502</v>
      </c>
      <c r="F3" s="82"/>
      <c r="G3" s="33" t="s">
        <v>959</v>
      </c>
      <c r="H3" s="83"/>
      <c r="I3" s="83"/>
      <c r="J3" s="83"/>
      <c r="K3" s="83"/>
      <c r="L3" s="83"/>
      <c r="M3" s="83"/>
      <c r="N3" s="83"/>
      <c r="O3" s="83"/>
      <c r="P3" s="83"/>
      <c r="Q3" s="83"/>
      <c r="R3" s="83">
        <v>22</v>
      </c>
      <c r="S3" s="83">
        <v>37</v>
      </c>
      <c r="T3" s="83">
        <v>268</v>
      </c>
      <c r="U3" s="83">
        <v>702</v>
      </c>
      <c r="V3" s="84">
        <v>617</v>
      </c>
      <c r="W3" t="s">
        <v>473</v>
      </c>
      <c r="X3" s="84"/>
    </row>
    <row r="4" spans="1:25" x14ac:dyDescent="0.2">
      <c r="B4" s="33" t="s">
        <v>960</v>
      </c>
      <c r="C4" s="33" t="s">
        <v>961</v>
      </c>
      <c r="D4" s="33" t="s">
        <v>962</v>
      </c>
      <c r="F4" s="82"/>
      <c r="G4" s="33" t="s">
        <v>963</v>
      </c>
      <c r="H4" s="83"/>
      <c r="I4" s="83"/>
      <c r="J4" s="83"/>
      <c r="K4" s="83"/>
      <c r="L4" s="83"/>
      <c r="M4" s="83"/>
      <c r="N4" s="83"/>
      <c r="O4" s="83"/>
      <c r="P4" s="83"/>
      <c r="Q4" s="83"/>
      <c r="R4" s="83"/>
      <c r="S4" s="83"/>
      <c r="T4" s="83">
        <v>24</v>
      </c>
      <c r="U4" s="83">
        <v>20</v>
      </c>
      <c r="V4" s="84">
        <v>23</v>
      </c>
      <c r="W4" t="s">
        <v>473</v>
      </c>
      <c r="X4" s="84"/>
    </row>
    <row r="5" spans="1:25" x14ac:dyDescent="0.2">
      <c r="B5" s="33" t="s">
        <v>964</v>
      </c>
      <c r="C5" s="33" t="s">
        <v>965</v>
      </c>
      <c r="D5" s="33" t="s">
        <v>966</v>
      </c>
      <c r="F5" s="82"/>
      <c r="G5" s="33" t="s">
        <v>967</v>
      </c>
      <c r="H5" s="83"/>
      <c r="I5" s="83"/>
      <c r="J5" s="83"/>
      <c r="K5" s="83"/>
      <c r="L5" s="83">
        <v>916</v>
      </c>
      <c r="M5" s="83">
        <v>4682</v>
      </c>
      <c r="N5" s="83">
        <v>4169</v>
      </c>
      <c r="O5" s="83">
        <v>3422</v>
      </c>
      <c r="P5" s="83">
        <v>290</v>
      </c>
      <c r="Q5" s="83">
        <v>17</v>
      </c>
      <c r="R5" s="83"/>
      <c r="S5" s="83"/>
      <c r="T5" s="83"/>
      <c r="U5" s="83"/>
      <c r="V5" s="84"/>
      <c r="W5" t="s">
        <v>500</v>
      </c>
      <c r="X5" s="84"/>
    </row>
    <row r="6" spans="1:25" x14ac:dyDescent="0.2">
      <c r="B6" s="33" t="s">
        <v>968</v>
      </c>
      <c r="C6" s="33" t="s">
        <v>969</v>
      </c>
      <c r="D6" s="33" t="s">
        <v>970</v>
      </c>
      <c r="F6" s="82"/>
      <c r="G6" s="33" t="s">
        <v>971</v>
      </c>
      <c r="H6" s="83"/>
      <c r="I6" s="83"/>
      <c r="J6" s="83"/>
      <c r="K6" s="83"/>
      <c r="L6" s="83"/>
      <c r="M6" s="83"/>
      <c r="N6" s="83"/>
      <c r="O6" s="83"/>
      <c r="P6" s="83"/>
      <c r="Q6" s="83">
        <v>46</v>
      </c>
      <c r="R6" s="83">
        <v>3360</v>
      </c>
      <c r="S6" s="83">
        <v>6792</v>
      </c>
      <c r="T6" s="83">
        <v>6333</v>
      </c>
      <c r="U6" s="83">
        <v>2787</v>
      </c>
      <c r="V6" s="84">
        <v>2256</v>
      </c>
      <c r="W6" t="s">
        <v>500</v>
      </c>
      <c r="X6" s="84"/>
    </row>
    <row r="7" spans="1:25" x14ac:dyDescent="0.2">
      <c r="B7" s="33" t="s">
        <v>972</v>
      </c>
      <c r="C7" s="33" t="s">
        <v>973</v>
      </c>
      <c r="D7" s="33" t="s">
        <v>974</v>
      </c>
      <c r="F7" s="82"/>
      <c r="G7" s="33" t="s">
        <v>975</v>
      </c>
      <c r="H7" s="83"/>
      <c r="I7" s="83"/>
      <c r="J7" s="83"/>
      <c r="K7" s="83"/>
      <c r="L7" s="83"/>
      <c r="M7" s="83">
        <v>5543</v>
      </c>
      <c r="N7" s="83">
        <v>9947</v>
      </c>
      <c r="O7" s="83">
        <v>8616</v>
      </c>
      <c r="P7" s="83">
        <v>6766</v>
      </c>
      <c r="Q7" s="83">
        <v>4091</v>
      </c>
      <c r="R7" s="83">
        <v>16363</v>
      </c>
      <c r="S7" s="83">
        <v>8579</v>
      </c>
      <c r="T7" s="83">
        <v>15281</v>
      </c>
      <c r="U7" s="83">
        <v>23816</v>
      </c>
      <c r="V7" s="84">
        <v>18427</v>
      </c>
      <c r="W7" t="s">
        <v>473</v>
      </c>
      <c r="X7" s="84"/>
    </row>
    <row r="8" spans="1:25" x14ac:dyDescent="0.2">
      <c r="B8" s="33" t="s">
        <v>976</v>
      </c>
      <c r="D8" s="33" t="s">
        <v>977</v>
      </c>
      <c r="F8" s="82"/>
      <c r="G8" s="49" t="s">
        <v>978</v>
      </c>
      <c r="H8" s="97"/>
      <c r="I8" s="97"/>
      <c r="J8" s="97"/>
      <c r="K8" s="97"/>
      <c r="L8" s="97"/>
      <c r="M8" s="97"/>
      <c r="N8" s="97"/>
      <c r="O8" s="97"/>
      <c r="P8" s="97"/>
      <c r="Q8" s="97"/>
      <c r="R8" s="97"/>
      <c r="S8" s="97"/>
      <c r="T8" s="97"/>
      <c r="U8" s="97"/>
      <c r="V8" s="98">
        <v>5</v>
      </c>
      <c r="W8" t="s">
        <v>500</v>
      </c>
      <c r="X8" s="84"/>
    </row>
    <row r="9" spans="1:25" x14ac:dyDescent="0.2">
      <c r="B9" s="33" t="s">
        <v>977</v>
      </c>
      <c r="F9" s="82"/>
      <c r="G9" s="49" t="s">
        <v>979</v>
      </c>
      <c r="H9" s="97"/>
      <c r="I9" s="97"/>
      <c r="J9" s="97"/>
      <c r="K9" s="97"/>
      <c r="L9" s="97"/>
      <c r="M9" s="97"/>
      <c r="N9" s="97"/>
      <c r="O9" s="97"/>
      <c r="P9" s="97"/>
      <c r="Q9" s="97">
        <v>14</v>
      </c>
      <c r="R9" s="97">
        <v>6861</v>
      </c>
      <c r="S9" s="97">
        <v>13605</v>
      </c>
      <c r="T9" s="97">
        <v>14351</v>
      </c>
      <c r="U9" s="97">
        <v>14727</v>
      </c>
      <c r="V9" s="98">
        <v>10731</v>
      </c>
      <c r="W9" s="49" t="s">
        <v>163</v>
      </c>
      <c r="X9" s="98" t="s">
        <v>980</v>
      </c>
      <c r="Y9" t="s">
        <v>500</v>
      </c>
    </row>
    <row r="10" spans="1:25" x14ac:dyDescent="0.2">
      <c r="B10" s="33" t="s">
        <v>981</v>
      </c>
      <c r="F10" s="82"/>
      <c r="G10" s="33" t="s">
        <v>982</v>
      </c>
      <c r="H10" s="83"/>
      <c r="I10" s="83"/>
      <c r="J10" s="83"/>
      <c r="K10" s="83"/>
      <c r="L10" s="83"/>
      <c r="M10" s="83"/>
      <c r="N10" s="83"/>
      <c r="O10" s="83"/>
      <c r="P10" s="83"/>
      <c r="Q10" s="83"/>
      <c r="R10" s="83"/>
      <c r="S10" s="83"/>
      <c r="T10" s="83"/>
      <c r="U10" s="83">
        <v>14</v>
      </c>
      <c r="V10" s="84">
        <v>1079</v>
      </c>
      <c r="W10" t="s">
        <v>473</v>
      </c>
      <c r="X10" s="84"/>
    </row>
    <row r="11" spans="1:25" x14ac:dyDescent="0.2">
      <c r="B11" s="33" t="s">
        <v>983</v>
      </c>
      <c r="F11" s="82"/>
      <c r="G11" s="33" t="s">
        <v>984</v>
      </c>
      <c r="H11" s="83"/>
      <c r="I11" s="83"/>
      <c r="J11" s="83"/>
      <c r="K11" s="83"/>
      <c r="L11" s="83"/>
      <c r="M11" s="83"/>
      <c r="N11" s="83">
        <v>1116</v>
      </c>
      <c r="O11" s="83">
        <v>3056</v>
      </c>
      <c r="P11" s="83">
        <v>3234</v>
      </c>
      <c r="Q11" s="83">
        <v>12256</v>
      </c>
      <c r="R11" s="83">
        <v>20334</v>
      </c>
      <c r="S11" s="83">
        <v>19098</v>
      </c>
      <c r="T11" s="83">
        <v>15649</v>
      </c>
      <c r="U11" s="83">
        <v>8483</v>
      </c>
      <c r="V11" s="84">
        <v>22932</v>
      </c>
      <c r="W11" t="s">
        <v>502</v>
      </c>
      <c r="X11" s="84"/>
    </row>
    <row r="12" spans="1:25" x14ac:dyDescent="0.2">
      <c r="B12" s="33" t="s">
        <v>985</v>
      </c>
      <c r="F12" s="82"/>
      <c r="G12" s="33" t="s">
        <v>986</v>
      </c>
      <c r="H12" s="83"/>
      <c r="I12" s="83"/>
      <c r="J12" s="83"/>
      <c r="K12" s="83"/>
      <c r="L12" s="83"/>
      <c r="M12" s="83"/>
      <c r="N12" s="83"/>
      <c r="O12" s="83"/>
      <c r="P12" s="83"/>
      <c r="Q12" s="83"/>
      <c r="R12" s="83">
        <v>83</v>
      </c>
      <c r="S12" s="83">
        <v>23450</v>
      </c>
      <c r="T12" s="83">
        <v>29709</v>
      </c>
      <c r="U12" s="83">
        <v>47765</v>
      </c>
      <c r="V12" s="84">
        <v>50359</v>
      </c>
      <c r="W12" t="s">
        <v>500</v>
      </c>
      <c r="X12" s="84"/>
    </row>
    <row r="13" spans="1:25" x14ac:dyDescent="0.2">
      <c r="B13" t="s">
        <v>987</v>
      </c>
      <c r="F13" s="82"/>
      <c r="G13" s="49" t="s">
        <v>988</v>
      </c>
      <c r="H13" s="97"/>
      <c r="I13" s="97"/>
      <c r="J13" s="97"/>
      <c r="K13" s="97"/>
      <c r="L13" s="97"/>
      <c r="M13" s="97"/>
      <c r="N13" s="97"/>
      <c r="O13" s="97"/>
      <c r="P13" s="97"/>
      <c r="Q13" s="97">
        <v>1459</v>
      </c>
      <c r="R13" s="97">
        <v>15901</v>
      </c>
      <c r="S13" s="97">
        <v>17745</v>
      </c>
      <c r="T13" s="97">
        <v>18953</v>
      </c>
      <c r="U13" s="97">
        <v>14817</v>
      </c>
      <c r="V13" s="98">
        <v>2650</v>
      </c>
      <c r="W13" t="s">
        <v>951</v>
      </c>
      <c r="X13" s="84"/>
    </row>
    <row r="14" spans="1:25" x14ac:dyDescent="0.2">
      <c r="A14" t="s">
        <v>989</v>
      </c>
      <c r="B14" s="49" t="s">
        <v>988</v>
      </c>
      <c r="F14" s="82"/>
      <c r="G14" s="33" t="s">
        <v>990</v>
      </c>
      <c r="H14" s="83"/>
      <c r="I14" s="83"/>
      <c r="J14" s="83"/>
      <c r="K14" s="83"/>
      <c r="L14" s="83"/>
      <c r="M14" s="83"/>
      <c r="N14" s="83"/>
      <c r="O14" s="83"/>
      <c r="P14" s="83"/>
      <c r="Q14" s="83"/>
      <c r="R14" s="83"/>
      <c r="S14" s="83"/>
      <c r="T14" s="83">
        <v>10764</v>
      </c>
      <c r="U14" s="83">
        <v>29850</v>
      </c>
      <c r="V14" s="84">
        <v>27915</v>
      </c>
      <c r="W14" t="s">
        <v>473</v>
      </c>
      <c r="X14" s="84"/>
    </row>
    <row r="15" spans="1:25" x14ac:dyDescent="0.2">
      <c r="F15" s="82"/>
      <c r="G15" s="33" t="s">
        <v>991</v>
      </c>
      <c r="H15" s="83"/>
      <c r="I15" s="83"/>
      <c r="J15" s="83"/>
      <c r="K15" s="83"/>
      <c r="L15" s="83"/>
      <c r="M15" s="83"/>
      <c r="N15" s="83"/>
      <c r="O15" s="83"/>
      <c r="P15" s="83"/>
      <c r="Q15" s="83"/>
      <c r="R15" s="83"/>
      <c r="S15" s="83">
        <v>1607</v>
      </c>
      <c r="T15" s="83">
        <v>21229</v>
      </c>
      <c r="U15" s="83">
        <v>17238</v>
      </c>
      <c r="V15" s="84">
        <v>10701</v>
      </c>
      <c r="W15" t="s">
        <v>502</v>
      </c>
      <c r="X15" s="84"/>
    </row>
    <row r="16" spans="1:25" x14ac:dyDescent="0.2">
      <c r="B16" t="s">
        <v>495</v>
      </c>
      <c r="C16" t="s">
        <v>992</v>
      </c>
      <c r="F16" s="82"/>
      <c r="G16" s="33" t="s">
        <v>993</v>
      </c>
      <c r="H16" s="83"/>
      <c r="I16" s="83"/>
      <c r="J16" s="83"/>
      <c r="K16" s="83"/>
      <c r="L16" s="83"/>
      <c r="M16" s="83"/>
      <c r="N16" s="83"/>
      <c r="O16" s="83"/>
      <c r="P16" s="83"/>
      <c r="Q16" s="83"/>
      <c r="R16" s="83">
        <v>3078</v>
      </c>
      <c r="S16" s="83">
        <v>4625</v>
      </c>
      <c r="T16" s="83">
        <v>4760</v>
      </c>
      <c r="U16" s="83">
        <v>4367</v>
      </c>
      <c r="V16" s="84">
        <v>2767</v>
      </c>
      <c r="X16" s="84"/>
    </row>
    <row r="17" spans="1:24" x14ac:dyDescent="0.2">
      <c r="B17" s="33" t="s">
        <v>488</v>
      </c>
      <c r="C17" s="33" t="s">
        <v>488</v>
      </c>
      <c r="F17" s="82"/>
      <c r="G17" s="33" t="s">
        <v>994</v>
      </c>
      <c r="H17" s="83"/>
      <c r="I17" s="83"/>
      <c r="J17" s="83"/>
      <c r="K17" s="83"/>
      <c r="L17" s="83"/>
      <c r="M17" s="83"/>
      <c r="N17" s="83"/>
      <c r="O17" s="83"/>
      <c r="P17" s="83"/>
      <c r="Q17" s="83"/>
      <c r="R17" s="83">
        <v>6166</v>
      </c>
      <c r="S17" s="83">
        <v>13411</v>
      </c>
      <c r="T17" s="83">
        <v>15071</v>
      </c>
      <c r="U17" s="83">
        <v>17336</v>
      </c>
      <c r="V17" s="84">
        <v>16926</v>
      </c>
      <c r="W17" t="s">
        <v>500</v>
      </c>
      <c r="X17" s="84"/>
    </row>
    <row r="18" spans="1:24" x14ac:dyDescent="0.2">
      <c r="F18" s="82"/>
      <c r="G18" s="33" t="s">
        <v>995</v>
      </c>
      <c r="H18" s="83"/>
      <c r="I18" s="83"/>
      <c r="J18" s="83"/>
      <c r="K18" s="83"/>
      <c r="L18" s="83"/>
      <c r="M18" s="83"/>
      <c r="N18" s="83"/>
      <c r="O18" s="83"/>
      <c r="P18" s="83"/>
      <c r="Q18" s="83">
        <v>58</v>
      </c>
      <c r="R18" s="83">
        <v>51</v>
      </c>
      <c r="S18" s="83">
        <v>5</v>
      </c>
      <c r="T18" s="83"/>
      <c r="U18" s="83"/>
      <c r="V18" s="84"/>
      <c r="X18" s="84"/>
    </row>
    <row r="19" spans="1:24" x14ac:dyDescent="0.2">
      <c r="F19" s="82"/>
      <c r="G19" s="33" t="s">
        <v>996</v>
      </c>
      <c r="H19" s="83"/>
      <c r="I19" s="83"/>
      <c r="J19" s="83"/>
      <c r="K19" s="83"/>
      <c r="L19" s="83"/>
      <c r="M19" s="83"/>
      <c r="N19" s="83">
        <v>1690</v>
      </c>
      <c r="O19" s="83">
        <v>11646</v>
      </c>
      <c r="P19" s="83">
        <v>8991</v>
      </c>
      <c r="Q19" s="83">
        <v>4402</v>
      </c>
      <c r="R19" s="83">
        <v>27466</v>
      </c>
      <c r="S19" s="83">
        <v>46561</v>
      </c>
      <c r="T19" s="83">
        <v>25927</v>
      </c>
      <c r="U19" s="83">
        <v>35951</v>
      </c>
      <c r="V19" s="84">
        <v>45903</v>
      </c>
      <c r="W19" t="s">
        <v>997</v>
      </c>
      <c r="X19" s="84"/>
    </row>
    <row r="20" spans="1:24" x14ac:dyDescent="0.2">
      <c r="F20" s="82"/>
      <c r="G20" s="33" t="s">
        <v>998</v>
      </c>
      <c r="H20" s="83"/>
      <c r="I20" s="83"/>
      <c r="J20" s="83"/>
      <c r="K20" s="83"/>
      <c r="L20" s="83">
        <v>82</v>
      </c>
      <c r="M20" s="83">
        <v>950</v>
      </c>
      <c r="N20" s="83">
        <v>1500</v>
      </c>
      <c r="O20" s="83">
        <v>1321</v>
      </c>
      <c r="P20" s="83">
        <v>281</v>
      </c>
      <c r="Q20" s="83">
        <v>984</v>
      </c>
      <c r="R20" s="83">
        <v>4339</v>
      </c>
      <c r="S20" s="83">
        <v>1379</v>
      </c>
      <c r="T20" s="83">
        <v>3097</v>
      </c>
      <c r="U20" s="83">
        <v>3186</v>
      </c>
      <c r="V20" s="84">
        <v>5993</v>
      </c>
      <c r="W20" t="s">
        <v>502</v>
      </c>
      <c r="X20" s="84"/>
    </row>
    <row r="21" spans="1:24" ht="17" thickBot="1" x14ac:dyDescent="0.25"/>
    <row r="22" spans="1:24" x14ac:dyDescent="0.2">
      <c r="A22" s="39"/>
      <c r="B22" s="99" t="s">
        <v>918</v>
      </c>
      <c r="C22" s="99" t="s">
        <v>919</v>
      </c>
      <c r="D22" s="99" t="s">
        <v>920</v>
      </c>
      <c r="E22" s="101" t="s">
        <v>921</v>
      </c>
    </row>
    <row r="23" spans="1:24" ht="68" x14ac:dyDescent="0.2">
      <c r="A23" s="102"/>
      <c r="B23" t="s">
        <v>473</v>
      </c>
      <c r="C23" s="114" t="s">
        <v>999</v>
      </c>
      <c r="D23" t="s">
        <v>1000</v>
      </c>
      <c r="E23" s="111">
        <f>V3+V4+V7+V10+V14+V19/2+V13</f>
        <v>73662.5</v>
      </c>
    </row>
    <row r="24" spans="1:24" ht="51" x14ac:dyDescent="0.2">
      <c r="A24" s="102"/>
      <c r="B24" t="s">
        <v>500</v>
      </c>
      <c r="C24" s="114" t="s">
        <v>1001</v>
      </c>
      <c r="D24" t="s">
        <v>1002</v>
      </c>
      <c r="E24" s="111">
        <f>V2+V6+V12+V17</f>
        <v>83195</v>
      </c>
    </row>
    <row r="25" spans="1:24" ht="34" x14ac:dyDescent="0.2">
      <c r="A25" s="102"/>
      <c r="B25" t="s">
        <v>502</v>
      </c>
      <c r="C25" s="114" t="s">
        <v>1003</v>
      </c>
      <c r="D25" t="s">
        <v>1004</v>
      </c>
      <c r="E25" s="111">
        <f>V11+V15+V20+V19/2</f>
        <v>62577.5</v>
      </c>
    </row>
    <row r="26" spans="1:24" ht="17" x14ac:dyDescent="0.2">
      <c r="A26" s="102" t="str">
        <f>C16</f>
        <v>Dusseldorf</v>
      </c>
      <c r="B26" t="s">
        <v>495</v>
      </c>
      <c r="C26" s="114" t="s">
        <v>488</v>
      </c>
      <c r="D26" s="84">
        <f>V16</f>
        <v>2767</v>
      </c>
      <c r="E26" s="111">
        <f>V16</f>
        <v>2767</v>
      </c>
    </row>
    <row r="27" spans="1:24" ht="34" x14ac:dyDescent="0.2">
      <c r="A27" s="115"/>
      <c r="B27" s="33" t="s">
        <v>1005</v>
      </c>
      <c r="C27" s="116" t="s">
        <v>1006</v>
      </c>
      <c r="D27" s="33" t="s">
        <v>1007</v>
      </c>
      <c r="E27" s="117">
        <f>V8+V9</f>
        <v>10736</v>
      </c>
    </row>
    <row r="28" spans="1:24" x14ac:dyDescent="0.2">
      <c r="A28" s="102"/>
      <c r="B28" t="s">
        <v>930</v>
      </c>
      <c r="C28" s="114"/>
      <c r="E28" s="118">
        <f>SUM(E23:E26)</f>
        <v>222202</v>
      </c>
    </row>
    <row r="29" spans="1:24" ht="17" thickBot="1" x14ac:dyDescent="0.25">
      <c r="A29" s="119"/>
      <c r="B29" s="120" t="s">
        <v>931</v>
      </c>
      <c r="C29" s="120"/>
      <c r="D29" s="120"/>
      <c r="E29" s="121">
        <f>SUM(V2:V20)-E27</f>
        <v>222202</v>
      </c>
    </row>
  </sheetData>
  <pageMargins left="0.7" right="0.7" top="0.75" bottom="0.75" header="0.3" footer="0.3"/>
  <pageSetup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53C00-DF1F-4F1E-88AE-3F1544B3477D}">
  <dimension ref="A1:T28"/>
  <sheetViews>
    <sheetView workbookViewId="0">
      <selection activeCell="M2" sqref="M2:M20"/>
    </sheetView>
  </sheetViews>
  <sheetFormatPr baseColWidth="10" defaultColWidth="24.83203125" defaultRowHeight="16" x14ac:dyDescent="0.2"/>
  <cols>
    <col min="1" max="1" width="28.1640625" bestFit="1" customWidth="1"/>
    <col min="2" max="2" width="21" bestFit="1" customWidth="1"/>
    <col min="4" max="4" width="29" bestFit="1" customWidth="1"/>
    <col min="5" max="6" width="7.6640625" bestFit="1" customWidth="1"/>
    <col min="7" max="7" width="6.6640625" bestFit="1" customWidth="1"/>
    <col min="8" max="11" width="7.6640625" bestFit="1" customWidth="1"/>
    <col min="12" max="14" width="9.1640625" bestFit="1" customWidth="1"/>
    <col min="15" max="18" width="10.1640625" bestFit="1" customWidth="1"/>
    <col min="19" max="19" width="6.33203125" bestFit="1" customWidth="1"/>
  </cols>
  <sheetData>
    <row r="1" spans="1:20" x14ac:dyDescent="0.2">
      <c r="D1" t="s">
        <v>328</v>
      </c>
      <c r="E1" s="128">
        <v>2010</v>
      </c>
      <c r="F1" s="128">
        <v>2011</v>
      </c>
      <c r="G1" s="128">
        <v>2012</v>
      </c>
      <c r="H1" s="128">
        <v>2013</v>
      </c>
      <c r="I1" s="128">
        <v>2014</v>
      </c>
      <c r="J1" s="128">
        <v>2015</v>
      </c>
      <c r="K1" s="128">
        <v>2016</v>
      </c>
      <c r="L1" s="128">
        <v>2017</v>
      </c>
      <c r="M1" s="128">
        <v>2018</v>
      </c>
      <c r="N1" s="128">
        <v>2019</v>
      </c>
      <c r="O1" s="128">
        <v>2020</v>
      </c>
      <c r="P1" s="128">
        <v>2021</v>
      </c>
      <c r="Q1" s="128">
        <v>2022</v>
      </c>
      <c r="R1" s="128">
        <v>2023</v>
      </c>
      <c r="S1" s="128">
        <v>2024</v>
      </c>
    </row>
    <row r="2" spans="1:20" ht="17" x14ac:dyDescent="0.2">
      <c r="A2" s="124" t="s">
        <v>1008</v>
      </c>
      <c r="B2" s="124" t="s">
        <v>654</v>
      </c>
      <c r="D2" s="125" t="s">
        <v>1009</v>
      </c>
      <c r="E2" s="126">
        <v>202</v>
      </c>
      <c r="F2" s="126">
        <v>149</v>
      </c>
      <c r="G2" s="126">
        <v>39</v>
      </c>
      <c r="H2" s="126"/>
      <c r="I2" s="126">
        <v>255</v>
      </c>
      <c r="J2" s="126">
        <v>249</v>
      </c>
      <c r="K2" s="126">
        <v>444</v>
      </c>
      <c r="L2" s="126">
        <v>1091</v>
      </c>
      <c r="M2" s="126">
        <v>1086</v>
      </c>
      <c r="N2" s="126">
        <v>803</v>
      </c>
      <c r="O2" s="126">
        <v>462</v>
      </c>
      <c r="P2" s="126">
        <v>33</v>
      </c>
      <c r="Q2" s="126">
        <v>2</v>
      </c>
      <c r="R2" s="126"/>
      <c r="S2" s="127">
        <v>1</v>
      </c>
      <c r="T2" s="124" t="s">
        <v>654</v>
      </c>
    </row>
    <row r="3" spans="1:20" ht="17" x14ac:dyDescent="0.2">
      <c r="A3" s="124" t="s">
        <v>1010</v>
      </c>
      <c r="B3" s="124" t="s">
        <v>654</v>
      </c>
      <c r="D3" s="125" t="s">
        <v>1011</v>
      </c>
      <c r="E3" s="126"/>
      <c r="F3" s="126"/>
      <c r="G3" s="126"/>
      <c r="H3" s="126"/>
      <c r="I3" s="126"/>
      <c r="J3" s="126"/>
      <c r="K3" s="126"/>
      <c r="L3" s="126"/>
      <c r="M3" s="126">
        <v>427</v>
      </c>
      <c r="N3" s="126">
        <v>204</v>
      </c>
      <c r="O3" s="126">
        <v>96</v>
      </c>
      <c r="P3" s="126"/>
      <c r="Q3" s="126"/>
      <c r="R3" s="126"/>
      <c r="S3" s="127"/>
      <c r="T3" s="124" t="s">
        <v>654</v>
      </c>
    </row>
    <row r="4" spans="1:20" ht="34" x14ac:dyDescent="0.2">
      <c r="A4" s="124" t="s">
        <v>1012</v>
      </c>
      <c r="B4" s="124" t="s">
        <v>654</v>
      </c>
      <c r="D4" s="125" t="s">
        <v>1013</v>
      </c>
      <c r="E4" s="126"/>
      <c r="F4" s="126"/>
      <c r="G4" s="126"/>
      <c r="H4" s="126"/>
      <c r="I4" s="126"/>
      <c r="J4" s="126"/>
      <c r="K4" s="126"/>
      <c r="L4" s="126"/>
      <c r="M4" s="126"/>
      <c r="N4" s="126"/>
      <c r="O4" s="126"/>
      <c r="P4" s="126">
        <v>723</v>
      </c>
      <c r="Q4" s="126">
        <v>2250</v>
      </c>
      <c r="R4" s="126">
        <v>6261</v>
      </c>
      <c r="S4" s="127">
        <v>3330</v>
      </c>
      <c r="T4" s="124" t="s">
        <v>654</v>
      </c>
    </row>
    <row r="5" spans="1:20" ht="17" x14ac:dyDescent="0.2">
      <c r="A5" s="124" t="s">
        <v>1014</v>
      </c>
      <c r="B5" s="124" t="s">
        <v>654</v>
      </c>
      <c r="D5" s="125" t="s">
        <v>1015</v>
      </c>
      <c r="E5" s="126"/>
      <c r="F5" s="126"/>
      <c r="G5" s="126"/>
      <c r="H5" s="126"/>
      <c r="I5" s="126"/>
      <c r="J5" s="126"/>
      <c r="K5" s="126"/>
      <c r="L5" s="126"/>
      <c r="M5" s="126"/>
      <c r="N5" s="126"/>
      <c r="O5" s="126"/>
      <c r="P5" s="126">
        <v>361</v>
      </c>
      <c r="Q5" s="126">
        <v>3404</v>
      </c>
      <c r="R5" s="126">
        <v>6950</v>
      </c>
      <c r="S5" s="127">
        <v>4568</v>
      </c>
      <c r="T5" s="124" t="s">
        <v>654</v>
      </c>
    </row>
    <row r="6" spans="1:20" ht="17" x14ac:dyDescent="0.2">
      <c r="A6" s="124" t="s">
        <v>1016</v>
      </c>
      <c r="B6" s="124" t="s">
        <v>1017</v>
      </c>
      <c r="D6" s="125" t="s">
        <v>1018</v>
      </c>
      <c r="E6" s="126"/>
      <c r="F6" s="126"/>
      <c r="G6" s="126"/>
      <c r="H6" s="126"/>
      <c r="I6" s="126"/>
      <c r="J6" s="126"/>
      <c r="K6" s="126"/>
      <c r="L6" s="126"/>
      <c r="M6" s="126"/>
      <c r="N6" s="126"/>
      <c r="O6" s="126">
        <v>660</v>
      </c>
      <c r="P6" s="126">
        <v>11542</v>
      </c>
      <c r="Q6" s="126">
        <v>20566</v>
      </c>
      <c r="R6" s="126">
        <v>18761</v>
      </c>
      <c r="S6" s="127">
        <v>14559</v>
      </c>
      <c r="T6" s="124" t="s">
        <v>1017</v>
      </c>
    </row>
    <row r="7" spans="1:20" ht="17" x14ac:dyDescent="0.2">
      <c r="A7" s="124" t="s">
        <v>1019</v>
      </c>
      <c r="B7" s="124" t="s">
        <v>1017</v>
      </c>
      <c r="D7" s="125" t="s">
        <v>1020</v>
      </c>
      <c r="E7" s="126"/>
      <c r="F7" s="126"/>
      <c r="G7" s="126"/>
      <c r="H7" s="126"/>
      <c r="I7" s="126"/>
      <c r="J7" s="126"/>
      <c r="K7" s="126"/>
      <c r="L7" s="126"/>
      <c r="M7" s="126"/>
      <c r="N7" s="126"/>
      <c r="O7" s="126"/>
      <c r="P7" s="126"/>
      <c r="Q7" s="126">
        <v>112</v>
      </c>
      <c r="R7" s="126">
        <v>3237</v>
      </c>
      <c r="S7" s="127">
        <v>2067</v>
      </c>
      <c r="T7" s="124" t="s">
        <v>1017</v>
      </c>
    </row>
    <row r="8" spans="1:20" ht="17" x14ac:dyDescent="0.2">
      <c r="A8" s="124" t="s">
        <v>1021</v>
      </c>
      <c r="B8" s="124" t="s">
        <v>654</v>
      </c>
      <c r="D8" s="125" t="s">
        <v>1021</v>
      </c>
      <c r="E8" s="126"/>
      <c r="F8" s="126"/>
      <c r="G8" s="126"/>
      <c r="H8" s="126"/>
      <c r="I8" s="126"/>
      <c r="J8" s="126"/>
      <c r="K8" s="126"/>
      <c r="L8" s="126"/>
      <c r="M8" s="126"/>
      <c r="N8" s="126"/>
      <c r="O8" s="126"/>
      <c r="P8" s="126"/>
      <c r="Q8" s="126">
        <v>693</v>
      </c>
      <c r="R8" s="126">
        <v>2287</v>
      </c>
      <c r="S8" s="127">
        <v>1310</v>
      </c>
      <c r="T8" s="124" t="s">
        <v>654</v>
      </c>
    </row>
    <row r="9" spans="1:20" ht="17" x14ac:dyDescent="0.2">
      <c r="A9" s="124" t="s">
        <v>1022</v>
      </c>
      <c r="B9" s="124" t="s">
        <v>654</v>
      </c>
      <c r="D9" s="125" t="s">
        <v>1022</v>
      </c>
      <c r="E9" s="126"/>
      <c r="F9" s="126"/>
      <c r="G9" s="126"/>
      <c r="H9" s="126"/>
      <c r="I9" s="126"/>
      <c r="J9" s="126"/>
      <c r="K9" s="126"/>
      <c r="L9" s="126"/>
      <c r="M9" s="126"/>
      <c r="N9" s="126"/>
      <c r="O9" s="126"/>
      <c r="P9" s="126"/>
      <c r="Q9" s="126">
        <v>119</v>
      </c>
      <c r="R9" s="126">
        <v>417</v>
      </c>
      <c r="S9" s="127">
        <v>242</v>
      </c>
      <c r="T9" s="124" t="s">
        <v>654</v>
      </c>
    </row>
    <row r="10" spans="1:20" ht="17" x14ac:dyDescent="0.2">
      <c r="A10" s="124" t="s">
        <v>1023</v>
      </c>
      <c r="B10" s="124" t="s">
        <v>1024</v>
      </c>
      <c r="D10" s="125" t="s">
        <v>1023</v>
      </c>
      <c r="E10" s="126"/>
      <c r="F10" s="126"/>
      <c r="G10" s="126"/>
      <c r="H10" s="126"/>
      <c r="I10" s="126"/>
      <c r="J10" s="126"/>
      <c r="K10" s="126"/>
      <c r="L10" s="126"/>
      <c r="M10" s="126"/>
      <c r="N10" s="126"/>
      <c r="O10" s="126"/>
      <c r="P10" s="126"/>
      <c r="Q10" s="126"/>
      <c r="R10" s="126"/>
      <c r="S10" s="127">
        <v>599</v>
      </c>
      <c r="T10" s="124" t="s">
        <v>1024</v>
      </c>
    </row>
    <row r="11" spans="1:20" ht="17" x14ac:dyDescent="0.2">
      <c r="A11" s="124" t="s">
        <v>1025</v>
      </c>
      <c r="B11" s="124" t="s">
        <v>654</v>
      </c>
      <c r="D11" s="125" t="s">
        <v>1026</v>
      </c>
      <c r="E11" s="126"/>
      <c r="F11" s="126"/>
      <c r="G11" s="126"/>
      <c r="H11" s="126"/>
      <c r="I11" s="126"/>
      <c r="J11" s="126"/>
      <c r="K11" s="126"/>
      <c r="L11" s="126"/>
      <c r="M11" s="126"/>
      <c r="N11" s="126"/>
      <c r="O11" s="126"/>
      <c r="P11" s="126">
        <v>231</v>
      </c>
      <c r="Q11" s="126">
        <v>2386</v>
      </c>
      <c r="R11" s="126">
        <v>4610</v>
      </c>
      <c r="S11" s="127">
        <v>3594</v>
      </c>
      <c r="T11" s="124" t="s">
        <v>654</v>
      </c>
    </row>
    <row r="12" spans="1:20" ht="17" x14ac:dyDescent="0.2">
      <c r="A12" s="124" t="s">
        <v>1027</v>
      </c>
      <c r="B12" s="124" t="s">
        <v>654</v>
      </c>
      <c r="D12" s="125" t="s">
        <v>1028</v>
      </c>
      <c r="E12" s="126"/>
      <c r="F12" s="126"/>
      <c r="G12" s="126"/>
      <c r="H12" s="126"/>
      <c r="I12" s="126"/>
      <c r="J12" s="126"/>
      <c r="K12" s="126"/>
      <c r="L12" s="126"/>
      <c r="M12" s="126"/>
      <c r="N12" s="126"/>
      <c r="O12" s="126"/>
      <c r="P12" s="126">
        <v>194</v>
      </c>
      <c r="Q12" s="126">
        <v>1596</v>
      </c>
      <c r="R12" s="126">
        <v>2298</v>
      </c>
      <c r="S12" s="127">
        <v>2909</v>
      </c>
      <c r="T12" s="124" t="s">
        <v>654</v>
      </c>
    </row>
    <row r="13" spans="1:20" ht="17" x14ac:dyDescent="0.2">
      <c r="A13" s="124" t="s">
        <v>1029</v>
      </c>
      <c r="B13" s="124" t="s">
        <v>1030</v>
      </c>
      <c r="D13" s="125" t="s">
        <v>1031</v>
      </c>
      <c r="E13" s="126"/>
      <c r="F13" s="126"/>
      <c r="G13" s="126"/>
      <c r="H13" s="126"/>
      <c r="I13" s="126"/>
      <c r="J13" s="126"/>
      <c r="K13" s="126"/>
      <c r="L13" s="126"/>
      <c r="M13" s="126"/>
      <c r="N13" s="126"/>
      <c r="O13" s="126">
        <v>16450</v>
      </c>
      <c r="P13" s="126">
        <v>26908</v>
      </c>
      <c r="Q13" s="126">
        <v>29011</v>
      </c>
      <c r="R13" s="126">
        <v>34353</v>
      </c>
      <c r="S13" s="127">
        <v>22307</v>
      </c>
      <c r="T13" s="124" t="s">
        <v>1030</v>
      </c>
    </row>
    <row r="14" spans="1:20" ht="34" x14ac:dyDescent="0.2">
      <c r="A14" s="124" t="s">
        <v>1032</v>
      </c>
      <c r="B14" s="124" t="s">
        <v>1033</v>
      </c>
      <c r="D14" s="125" t="s">
        <v>1034</v>
      </c>
      <c r="E14" s="126"/>
      <c r="F14" s="126"/>
      <c r="G14" s="126"/>
      <c r="H14" s="126"/>
      <c r="I14" s="126"/>
      <c r="J14" s="126"/>
      <c r="K14" s="126"/>
      <c r="L14" s="126"/>
      <c r="M14" s="126"/>
      <c r="N14" s="126"/>
      <c r="O14" s="126"/>
      <c r="P14" s="126"/>
      <c r="Q14" s="126"/>
      <c r="R14" s="126"/>
      <c r="S14" s="127">
        <v>118</v>
      </c>
      <c r="T14" s="124" t="s">
        <v>1033</v>
      </c>
    </row>
    <row r="15" spans="1:20" ht="17" x14ac:dyDescent="0.2">
      <c r="A15" s="124" t="s">
        <v>1035</v>
      </c>
      <c r="B15" s="124" t="s">
        <v>1036</v>
      </c>
      <c r="D15" s="125" t="s">
        <v>1035</v>
      </c>
      <c r="E15" s="126"/>
      <c r="F15" s="126"/>
      <c r="G15" s="126"/>
      <c r="H15" s="126"/>
      <c r="I15" s="126"/>
      <c r="J15" s="126"/>
      <c r="K15" s="126"/>
      <c r="L15" s="126"/>
      <c r="M15" s="126"/>
      <c r="N15" s="126"/>
      <c r="O15" s="126">
        <v>12026</v>
      </c>
      <c r="P15" s="126">
        <v>27884</v>
      </c>
      <c r="Q15" s="126">
        <v>29271</v>
      </c>
      <c r="R15" s="126">
        <v>25460</v>
      </c>
      <c r="S15" s="127">
        <v>24442</v>
      </c>
      <c r="T15" s="124" t="s">
        <v>1036</v>
      </c>
    </row>
    <row r="16" spans="1:20" ht="17" x14ac:dyDescent="0.2">
      <c r="A16" s="124" t="s">
        <v>1037</v>
      </c>
      <c r="B16" s="124" t="s">
        <v>1038</v>
      </c>
      <c r="D16" s="125" t="s">
        <v>1039</v>
      </c>
      <c r="E16" s="126"/>
      <c r="F16" s="126"/>
      <c r="G16" s="126"/>
      <c r="H16" s="126"/>
      <c r="I16" s="126"/>
      <c r="J16" s="126"/>
      <c r="K16" s="126"/>
      <c r="L16" s="126"/>
      <c r="M16" s="126"/>
      <c r="N16" s="126"/>
      <c r="O16" s="126"/>
      <c r="P16" s="126"/>
      <c r="Q16" s="126"/>
      <c r="R16" s="126">
        <v>5791</v>
      </c>
      <c r="S16" s="127">
        <v>39332</v>
      </c>
      <c r="T16" s="124" t="s">
        <v>1038</v>
      </c>
    </row>
    <row r="17" spans="1:20" ht="17" x14ac:dyDescent="0.2">
      <c r="A17" s="124" t="s">
        <v>1040</v>
      </c>
      <c r="B17" s="124" t="s">
        <v>654</v>
      </c>
      <c r="D17" s="125" t="s">
        <v>1040</v>
      </c>
      <c r="E17" s="126"/>
      <c r="F17" s="126"/>
      <c r="G17" s="126"/>
      <c r="H17" s="126"/>
      <c r="I17" s="126"/>
      <c r="J17" s="126"/>
      <c r="K17" s="126"/>
      <c r="L17" s="126"/>
      <c r="M17" s="126"/>
      <c r="N17" s="126"/>
      <c r="O17" s="126"/>
      <c r="P17" s="126">
        <v>358</v>
      </c>
      <c r="Q17" s="126">
        <v>5020</v>
      </c>
      <c r="R17" s="126">
        <v>8060</v>
      </c>
      <c r="S17" s="127">
        <v>8422</v>
      </c>
      <c r="T17" s="124" t="s">
        <v>654</v>
      </c>
    </row>
    <row r="18" spans="1:20" ht="17" x14ac:dyDescent="0.2">
      <c r="A18" s="124" t="s">
        <v>1041</v>
      </c>
      <c r="B18" s="124" t="s">
        <v>654</v>
      </c>
      <c r="D18" s="125" t="s">
        <v>1041</v>
      </c>
      <c r="E18" s="126"/>
      <c r="F18" s="126"/>
      <c r="G18" s="126"/>
      <c r="H18" s="126"/>
      <c r="I18" s="126"/>
      <c r="J18" s="126"/>
      <c r="K18" s="126"/>
      <c r="L18" s="126"/>
      <c r="M18" s="126"/>
      <c r="N18" s="126"/>
      <c r="O18" s="126"/>
      <c r="P18" s="126">
        <v>433</v>
      </c>
      <c r="Q18" s="126">
        <v>1600</v>
      </c>
      <c r="R18" s="126">
        <v>3461</v>
      </c>
      <c r="S18" s="127">
        <v>2680</v>
      </c>
      <c r="T18" s="124" t="s">
        <v>654</v>
      </c>
    </row>
    <row r="19" spans="1:20" ht="17" x14ac:dyDescent="0.2">
      <c r="A19" s="124" t="s">
        <v>1042</v>
      </c>
      <c r="B19" s="124" t="s">
        <v>654</v>
      </c>
      <c r="D19" s="125" t="s">
        <v>1042</v>
      </c>
      <c r="E19" s="126"/>
      <c r="F19" s="126">
        <v>80</v>
      </c>
      <c r="G19" s="126">
        <v>80</v>
      </c>
      <c r="H19" s="126">
        <v>156</v>
      </c>
      <c r="I19" s="126">
        <v>335</v>
      </c>
      <c r="J19" s="126">
        <v>388</v>
      </c>
      <c r="K19" s="126">
        <v>788</v>
      </c>
      <c r="L19" s="126">
        <v>1673</v>
      </c>
      <c r="M19" s="126">
        <v>1651</v>
      </c>
      <c r="N19" s="126">
        <v>1213</v>
      </c>
      <c r="O19" s="126">
        <v>283</v>
      </c>
      <c r="P19" s="126">
        <v>1</v>
      </c>
      <c r="Q19" s="126"/>
      <c r="R19" s="126"/>
      <c r="S19" s="127"/>
      <c r="T19" s="124" t="s">
        <v>654</v>
      </c>
    </row>
    <row r="20" spans="1:20" ht="17" x14ac:dyDescent="0.2">
      <c r="A20" s="124" t="s">
        <v>1043</v>
      </c>
      <c r="B20" s="124" t="s">
        <v>654</v>
      </c>
      <c r="D20" s="125" t="s">
        <v>1043</v>
      </c>
      <c r="E20" s="126"/>
      <c r="F20" s="126"/>
      <c r="G20" s="126"/>
      <c r="H20" s="126"/>
      <c r="I20" s="126"/>
      <c r="J20" s="126"/>
      <c r="K20" s="126"/>
      <c r="L20" s="126"/>
      <c r="M20" s="126">
        <v>570</v>
      </c>
      <c r="N20" s="126">
        <v>263</v>
      </c>
      <c r="O20" s="126">
        <v>122</v>
      </c>
      <c r="P20" s="126">
        <v>2</v>
      </c>
      <c r="Q20" s="126"/>
      <c r="R20" s="126"/>
      <c r="S20" s="127"/>
      <c r="T20" s="124" t="s">
        <v>654</v>
      </c>
    </row>
    <row r="22" spans="1:20" x14ac:dyDescent="0.2">
      <c r="D22" s="80"/>
      <c r="E22" s="80">
        <v>2024</v>
      </c>
    </row>
    <row r="23" spans="1:20" ht="17" x14ac:dyDescent="0.2">
      <c r="D23" s="124" t="s">
        <v>654</v>
      </c>
      <c r="E23" s="84">
        <f>SUM(S2:S5,S8,S9,S11:S12,S15,S17:S20)</f>
        <v>51498</v>
      </c>
    </row>
    <row r="24" spans="1:20" ht="17" x14ac:dyDescent="0.2">
      <c r="D24" s="124" t="s">
        <v>1017</v>
      </c>
      <c r="E24" s="84">
        <f>SUM(S6:S7)</f>
        <v>16626</v>
      </c>
    </row>
    <row r="25" spans="1:20" ht="17" x14ac:dyDescent="0.2">
      <c r="D25" s="124" t="s">
        <v>1030</v>
      </c>
      <c r="E25" s="84">
        <f>SUM(S13,S14)</f>
        <v>22425</v>
      </c>
    </row>
    <row r="26" spans="1:20" ht="17" x14ac:dyDescent="0.2">
      <c r="D26" s="129" t="s">
        <v>930</v>
      </c>
      <c r="E26" s="96">
        <f>SUM(E23:E25)</f>
        <v>90549</v>
      </c>
    </row>
    <row r="28" spans="1:20" ht="17" x14ac:dyDescent="0.2">
      <c r="D28" s="124" t="s">
        <v>931</v>
      </c>
      <c r="E28" s="84">
        <f>SUM(S2:S9,S17:S20,S11:S15)</f>
        <v>90549</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415DC-40DA-492E-8D04-9A7D36CE3738}">
  <dimension ref="B1:BN94"/>
  <sheetViews>
    <sheetView showGridLines="0" zoomScaleNormal="100" workbookViewId="0">
      <pane xSplit="2" ySplit="1" topLeftCell="C2" activePane="bottomRight" state="frozen"/>
      <selection pane="topRight" activeCell="K51" sqref="K51"/>
      <selection pane="bottomLeft" activeCell="K51" sqref="K51"/>
      <selection pane="bottomRight" activeCell="C45" sqref="C45"/>
    </sheetView>
  </sheetViews>
  <sheetFormatPr baseColWidth="10" defaultColWidth="9" defaultRowHeight="15" outlineLevelRow="1" outlineLevelCol="1" x14ac:dyDescent="0.2"/>
  <cols>
    <col min="1" max="1" width="2.5" style="1" customWidth="1"/>
    <col min="2" max="3" width="27.1640625" style="1" customWidth="1"/>
    <col min="4" max="4" width="13.6640625" style="1" customWidth="1"/>
    <col min="5" max="5" width="12" style="1" customWidth="1"/>
    <col min="6" max="6" width="15.6640625" style="1" bestFit="1" customWidth="1"/>
    <col min="7" max="7" width="19.5" style="1" customWidth="1"/>
    <col min="8" max="8" width="10.1640625" style="1" customWidth="1"/>
    <col min="9" max="9" width="2.6640625" style="1" customWidth="1"/>
    <col min="10" max="10" width="13.1640625" style="1" customWidth="1" outlineLevel="1"/>
    <col min="11" max="11" width="6.5" style="1" customWidth="1" outlineLevel="1"/>
    <col min="12" max="12" width="8" style="1" customWidth="1" outlineLevel="1"/>
    <col min="13" max="13" width="5" style="1" customWidth="1" outlineLevel="1"/>
    <col min="14" max="14" width="15" style="1" customWidth="1" outlineLevel="1"/>
    <col min="15" max="15" width="6.5" style="1" customWidth="1" outlineLevel="1"/>
    <col min="16" max="16" width="8" style="1" customWidth="1" outlineLevel="1"/>
    <col min="17" max="17" width="4" style="1" customWidth="1" outlineLevel="1"/>
    <col min="18" max="18" width="17.6640625" style="1" customWidth="1" outlineLevel="1"/>
    <col min="19" max="19" width="6.5" style="1" customWidth="1" outlineLevel="1"/>
    <col min="20" max="22" width="8.6640625" style="1" customWidth="1" outlineLevel="1"/>
    <col min="23" max="23" width="9.1640625" style="1" customWidth="1" outlineLevel="1"/>
    <col min="24" max="24" width="8.6640625" style="1" customWidth="1" outlineLevel="1"/>
    <col min="25" max="25" width="15.5" style="1" customWidth="1" outlineLevel="1"/>
    <col min="26" max="26" width="18.83203125" style="1" customWidth="1" outlineLevel="1"/>
    <col min="27" max="27" width="10.1640625" style="1" customWidth="1" outlineLevel="1"/>
    <col min="28" max="28" width="5.5" style="1" customWidth="1" outlineLevel="1"/>
    <col min="29" max="29" width="12.1640625" style="1" customWidth="1" outlineLevel="1"/>
    <col min="30" max="30" width="14.1640625" style="1" customWidth="1" outlineLevel="1"/>
    <col min="31" max="31" width="14.6640625" style="1" customWidth="1" outlineLevel="1"/>
    <col min="32" max="32" width="13.6640625" style="1" customWidth="1" outlineLevel="1"/>
    <col min="33" max="33" width="11.5" style="1" customWidth="1" outlineLevel="1"/>
    <col min="34" max="34" width="3.6640625" style="1" customWidth="1" outlineLevel="1"/>
    <col min="35" max="35" width="12.1640625" style="1" customWidth="1"/>
    <col min="36" max="36" width="0" style="1" hidden="1" customWidth="1"/>
    <col min="37" max="37" width="39.1640625" style="1" customWidth="1"/>
    <col min="38" max="38" width="14.83203125" style="1" customWidth="1"/>
    <col min="39" max="39" width="3.5" style="1" customWidth="1"/>
    <col min="40" max="40" width="6.5" style="1" customWidth="1"/>
    <col min="41" max="42" width="9" style="1"/>
    <col min="43" max="43" width="12" style="1" customWidth="1"/>
    <col min="44" max="44" width="12.33203125" style="1" customWidth="1"/>
    <col min="45" max="45" width="6.5" style="1" customWidth="1"/>
    <col min="46" max="46" width="9" style="1"/>
    <col min="47" max="49" width="9" style="1" customWidth="1" outlineLevel="1"/>
    <col min="50" max="50" width="255.6640625" style="1" customWidth="1"/>
    <col min="51" max="51" width="25" style="1" customWidth="1"/>
    <col min="52" max="52" width="3.33203125" style="1" customWidth="1"/>
    <col min="53" max="53" width="9.5" style="1" customWidth="1"/>
    <col min="54" max="54" width="3.33203125" style="1" customWidth="1"/>
    <col min="55" max="55" width="65.1640625" style="1" customWidth="1"/>
    <col min="56" max="56" width="153.1640625" style="1" customWidth="1"/>
    <col min="57" max="57" width="133.6640625" style="1" customWidth="1"/>
    <col min="58" max="58" width="102.6640625" style="1" customWidth="1"/>
    <col min="59" max="59" width="179.5" style="1" customWidth="1"/>
    <col min="60" max="16384" width="9" style="1"/>
  </cols>
  <sheetData>
    <row r="1" spans="2:66" ht="17" customHeight="1" x14ac:dyDescent="0.2">
      <c r="B1" s="2" t="s">
        <v>0</v>
      </c>
      <c r="C1" s="3"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4" t="s">
        <v>19</v>
      </c>
      <c r="V1" s="4" t="s">
        <v>20</v>
      </c>
      <c r="W1" s="5" t="s">
        <v>21</v>
      </c>
      <c r="X1" s="5" t="s">
        <v>22</v>
      </c>
      <c r="Y1" s="2" t="s">
        <v>23</v>
      </c>
      <c r="Z1" s="2" t="s">
        <v>24</v>
      </c>
      <c r="AA1" s="5" t="s">
        <v>25</v>
      </c>
      <c r="AB1" s="5" t="s">
        <v>26</v>
      </c>
      <c r="AC1" s="2" t="s">
        <v>27</v>
      </c>
      <c r="AD1" s="2" t="s">
        <v>28</v>
      </c>
      <c r="AE1" s="5" t="s">
        <v>29</v>
      </c>
      <c r="AF1" s="2" t="s">
        <v>30</v>
      </c>
      <c r="AG1" s="2" t="s">
        <v>31</v>
      </c>
      <c r="AH1" s="6"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6" t="s">
        <v>49</v>
      </c>
      <c r="AZ1" s="6" t="s">
        <v>50</v>
      </c>
      <c r="BA1" s="6" t="s">
        <v>51</v>
      </c>
      <c r="BB1" s="6" t="s">
        <v>52</v>
      </c>
      <c r="BC1" s="6" t="s">
        <v>53</v>
      </c>
      <c r="BD1" s="6" t="s">
        <v>54</v>
      </c>
      <c r="BE1" s="87"/>
      <c r="BF1" s="6"/>
      <c r="BG1" s="6"/>
      <c r="BH1" s="6"/>
      <c r="BI1" s="6"/>
      <c r="BJ1" s="6"/>
      <c r="BK1" s="87"/>
      <c r="BL1" s="87"/>
      <c r="BM1" s="87"/>
      <c r="BN1" s="87"/>
    </row>
    <row r="2" spans="2:66" ht="16" x14ac:dyDescent="0.2">
      <c r="B2" s="8" t="s">
        <v>181</v>
      </c>
      <c r="C2" s="8" t="s">
        <v>182</v>
      </c>
      <c r="D2" s="8" t="s">
        <v>183</v>
      </c>
      <c r="E2" s="8"/>
      <c r="F2" s="8" t="s">
        <v>184</v>
      </c>
      <c r="G2" s="8" t="s">
        <v>185</v>
      </c>
      <c r="H2" s="8" t="s">
        <v>144</v>
      </c>
      <c r="I2" s="8" t="s">
        <v>150</v>
      </c>
      <c r="J2" s="11">
        <v>45511</v>
      </c>
      <c r="K2" s="30" t="s">
        <v>65</v>
      </c>
      <c r="L2" s="8" t="s">
        <v>186</v>
      </c>
      <c r="M2" s="8" t="s">
        <v>73</v>
      </c>
      <c r="N2" s="11">
        <v>45511</v>
      </c>
      <c r="O2" s="30" t="s">
        <v>65</v>
      </c>
      <c r="P2" s="8" t="s">
        <v>186</v>
      </c>
      <c r="Q2" s="8" t="s">
        <v>167</v>
      </c>
      <c r="R2" s="11">
        <v>45511</v>
      </c>
      <c r="S2" s="30" t="s">
        <v>65</v>
      </c>
      <c r="T2" s="8"/>
      <c r="U2" s="10"/>
      <c r="V2" s="10"/>
      <c r="W2" s="8"/>
      <c r="X2" s="8" t="s">
        <v>91</v>
      </c>
      <c r="Y2" s="11">
        <v>45838</v>
      </c>
      <c r="Z2" s="11">
        <v>45838</v>
      </c>
      <c r="AA2" s="8"/>
      <c r="AB2" s="8" t="s">
        <v>91</v>
      </c>
      <c r="AC2" s="11">
        <v>46022</v>
      </c>
      <c r="AD2" s="11">
        <v>46022</v>
      </c>
      <c r="AE2" s="8" t="s">
        <v>187</v>
      </c>
      <c r="AF2" s="11">
        <v>46203</v>
      </c>
      <c r="AG2" s="11">
        <v>46203</v>
      </c>
      <c r="AH2" s="8"/>
      <c r="AI2" s="8" t="s">
        <v>116</v>
      </c>
      <c r="AJ2" s="8"/>
      <c r="AK2" s="8" t="s">
        <v>188</v>
      </c>
      <c r="AL2" s="8">
        <v>50000</v>
      </c>
      <c r="AM2" s="8" t="s">
        <v>64</v>
      </c>
      <c r="AN2" s="30" t="s">
        <v>65</v>
      </c>
      <c r="AO2" s="8"/>
      <c r="AP2" s="8"/>
      <c r="AQ2" s="8">
        <v>50000</v>
      </c>
      <c r="AR2" s="8" t="s">
        <v>64</v>
      </c>
      <c r="AS2" s="30" t="s">
        <v>65</v>
      </c>
      <c r="AT2" s="8"/>
      <c r="AU2" s="8"/>
      <c r="AV2" s="8">
        <v>650</v>
      </c>
      <c r="AW2" s="8"/>
      <c r="AX2" s="8" t="s">
        <v>189</v>
      </c>
      <c r="AY2" s="8" t="s">
        <v>190</v>
      </c>
      <c r="AZ2" s="8" t="s">
        <v>68</v>
      </c>
      <c r="BA2" s="11">
        <v>45709</v>
      </c>
      <c r="BB2" s="8" t="s">
        <v>67</v>
      </c>
      <c r="BC2" s="8"/>
      <c r="BD2" s="30" t="s">
        <v>191</v>
      </c>
      <c r="BE2" s="8"/>
      <c r="BF2" s="8"/>
      <c r="BG2" s="8"/>
      <c r="BH2" s="8"/>
      <c r="BI2" s="8"/>
      <c r="BJ2" s="8"/>
      <c r="BK2" s="8"/>
      <c r="BL2" s="8"/>
      <c r="BM2" s="8"/>
      <c r="BN2"/>
    </row>
    <row r="3" spans="2:66" ht="16" x14ac:dyDescent="0.2">
      <c r="B3" s="8" t="s">
        <v>192</v>
      </c>
      <c r="C3" s="8" t="s">
        <v>193</v>
      </c>
      <c r="D3" s="8" t="s">
        <v>194</v>
      </c>
      <c r="E3" s="8"/>
      <c r="F3" s="8" t="s">
        <v>142</v>
      </c>
      <c r="G3" s="8" t="s">
        <v>195</v>
      </c>
      <c r="H3" s="8" t="s">
        <v>144</v>
      </c>
      <c r="I3" s="8" t="s">
        <v>275</v>
      </c>
      <c r="J3" s="11">
        <v>44067</v>
      </c>
      <c r="K3" s="30" t="s">
        <v>65</v>
      </c>
      <c r="L3" s="8"/>
      <c r="M3" s="8"/>
      <c r="N3" s="8"/>
      <c r="O3" s="8"/>
      <c r="P3" s="8"/>
      <c r="Q3" s="8"/>
      <c r="R3" s="8"/>
      <c r="S3" s="8"/>
      <c r="T3" s="8"/>
      <c r="U3" s="10"/>
      <c r="V3" s="10"/>
      <c r="W3" s="8"/>
      <c r="X3" s="8"/>
      <c r="Y3" s="8"/>
      <c r="Z3" s="8"/>
      <c r="AA3" s="8"/>
      <c r="AB3" s="8" t="s">
        <v>74</v>
      </c>
      <c r="AC3" s="11">
        <v>44249</v>
      </c>
      <c r="AD3" s="11">
        <v>44249</v>
      </c>
      <c r="AE3" s="8"/>
      <c r="AF3" s="11">
        <v>44249</v>
      </c>
      <c r="AG3" s="11">
        <v>44249</v>
      </c>
      <c r="AH3" s="11">
        <v>45328</v>
      </c>
      <c r="AI3" s="8" t="s">
        <v>116</v>
      </c>
      <c r="AJ3" s="8"/>
      <c r="AK3" s="8" t="s">
        <v>197</v>
      </c>
      <c r="AL3" s="8"/>
      <c r="AM3" s="8"/>
      <c r="AN3" s="8"/>
      <c r="AO3" s="8"/>
      <c r="AP3" s="8"/>
      <c r="AQ3" s="8"/>
      <c r="AR3" s="8"/>
      <c r="AS3" s="8"/>
      <c r="AT3" s="8"/>
      <c r="AU3" s="8"/>
      <c r="AV3" s="8"/>
      <c r="AW3" s="8"/>
      <c r="AX3" s="8" t="s">
        <v>198</v>
      </c>
      <c r="AY3" s="8" t="s">
        <v>199</v>
      </c>
      <c r="AZ3" s="8" t="s">
        <v>67</v>
      </c>
      <c r="BA3" s="11">
        <v>45709</v>
      </c>
      <c r="BB3" s="8" t="s">
        <v>68</v>
      </c>
      <c r="BC3" s="8"/>
      <c r="BD3" s="30" t="s">
        <v>200</v>
      </c>
      <c r="BE3" s="30" t="s">
        <v>201</v>
      </c>
      <c r="BF3" s="30" t="s">
        <v>202</v>
      </c>
      <c r="BG3" s="30" t="s">
        <v>203</v>
      </c>
      <c r="BH3" s="30" t="s">
        <v>204</v>
      </c>
      <c r="BI3" s="8"/>
      <c r="BJ3" s="8"/>
      <c r="BK3" s="8"/>
      <c r="BL3" s="8"/>
      <c r="BM3" s="8"/>
      <c r="BN3"/>
    </row>
    <row r="4" spans="2:66" ht="16" x14ac:dyDescent="0.2">
      <c r="B4" s="8" t="s">
        <v>205</v>
      </c>
      <c r="C4" s="8" t="s">
        <v>206</v>
      </c>
      <c r="D4" s="8" t="s">
        <v>207</v>
      </c>
      <c r="E4" s="8"/>
      <c r="F4" s="8" t="s">
        <v>142</v>
      </c>
      <c r="G4" s="8" t="s">
        <v>208</v>
      </c>
      <c r="H4" s="8" t="s">
        <v>144</v>
      </c>
      <c r="I4" s="8" t="s">
        <v>150</v>
      </c>
      <c r="J4" s="11">
        <v>43354</v>
      </c>
      <c r="K4" s="30" t="s">
        <v>65</v>
      </c>
      <c r="L4" s="8"/>
      <c r="M4" s="8"/>
      <c r="N4" s="8"/>
      <c r="O4" s="8"/>
      <c r="P4" s="8"/>
      <c r="Q4" s="8"/>
      <c r="R4" s="8"/>
      <c r="S4" s="8"/>
      <c r="T4" s="8"/>
      <c r="U4" s="10"/>
      <c r="V4" s="10"/>
      <c r="W4" s="8">
        <v>2017</v>
      </c>
      <c r="X4" s="8"/>
      <c r="Y4" s="8"/>
      <c r="Z4" s="8"/>
      <c r="AA4" s="8"/>
      <c r="AB4" s="8" t="s">
        <v>91</v>
      </c>
      <c r="AC4" s="11">
        <v>46203</v>
      </c>
      <c r="AD4" s="11">
        <v>46203</v>
      </c>
      <c r="AE4" s="8" t="s">
        <v>209</v>
      </c>
      <c r="AF4" s="11">
        <v>46203</v>
      </c>
      <c r="AG4" s="11">
        <v>46203</v>
      </c>
      <c r="AH4" s="8"/>
      <c r="AI4" s="8" t="s">
        <v>75</v>
      </c>
      <c r="AJ4" s="8"/>
      <c r="AK4" s="8" t="s">
        <v>210</v>
      </c>
      <c r="AL4" s="8"/>
      <c r="AM4" s="8"/>
      <c r="AN4" s="8"/>
      <c r="AO4" s="8"/>
      <c r="AP4" s="8"/>
      <c r="AQ4" s="8"/>
      <c r="AR4" s="8"/>
      <c r="AS4" s="8"/>
      <c r="AT4" s="8"/>
      <c r="AU4" s="8"/>
      <c r="AV4" s="8"/>
      <c r="AW4" s="8"/>
      <c r="AX4" s="8" t="s">
        <v>211</v>
      </c>
      <c r="AY4" s="8" t="s">
        <v>212</v>
      </c>
      <c r="AZ4" s="8" t="s">
        <v>67</v>
      </c>
      <c r="BA4" s="11">
        <v>45709</v>
      </c>
      <c r="BB4" s="8" t="s">
        <v>67</v>
      </c>
      <c r="BC4" s="8"/>
      <c r="BD4" s="30" t="s">
        <v>213</v>
      </c>
      <c r="BE4" s="30" t="s">
        <v>214</v>
      </c>
      <c r="BF4" s="30" t="s">
        <v>215</v>
      </c>
      <c r="BG4" s="30" t="s">
        <v>216</v>
      </c>
      <c r="BH4" s="8"/>
      <c r="BI4" s="8"/>
      <c r="BJ4" s="8"/>
      <c r="BK4" s="8"/>
      <c r="BL4" s="8"/>
      <c r="BM4" s="8"/>
      <c r="BN4"/>
    </row>
    <row r="5" spans="2:66" x14ac:dyDescent="0.2">
      <c r="B5" s="87"/>
      <c r="C5" s="87"/>
      <c r="D5" s="87" t="s">
        <v>217</v>
      </c>
      <c r="E5" s="87"/>
      <c r="F5" s="8" t="s">
        <v>218</v>
      </c>
      <c r="G5" s="8" t="s">
        <v>219</v>
      </c>
      <c r="H5" s="87" t="s">
        <v>220</v>
      </c>
      <c r="I5" s="8" t="s">
        <v>196</v>
      </c>
      <c r="J5" s="87"/>
      <c r="K5" s="87"/>
      <c r="L5" s="87" t="s">
        <v>85</v>
      </c>
      <c r="M5" s="87" t="s">
        <v>73</v>
      </c>
      <c r="N5" s="131">
        <v>43361</v>
      </c>
      <c r="O5" s="7" t="s">
        <v>65</v>
      </c>
      <c r="P5" s="87" t="s">
        <v>85</v>
      </c>
      <c r="Q5" s="87" t="s">
        <v>73</v>
      </c>
      <c r="R5" s="131">
        <v>43361</v>
      </c>
      <c r="S5" s="7" t="s">
        <v>65</v>
      </c>
      <c r="T5" s="87"/>
      <c r="U5" s="87"/>
      <c r="V5" s="87"/>
      <c r="W5" s="87"/>
      <c r="X5" s="87"/>
      <c r="Y5" s="87"/>
      <c r="Z5" s="87"/>
      <c r="AA5" s="87"/>
      <c r="AB5" s="87"/>
      <c r="AC5" s="87"/>
      <c r="AD5" s="87"/>
      <c r="AE5" s="87">
        <v>2018</v>
      </c>
      <c r="AF5" s="131">
        <v>43252</v>
      </c>
      <c r="AG5" s="87"/>
      <c r="AH5" s="131">
        <v>45716</v>
      </c>
      <c r="AI5" s="8" t="s">
        <v>116</v>
      </c>
      <c r="AJ5" s="87"/>
      <c r="AK5" s="8" t="s">
        <v>221</v>
      </c>
      <c r="AL5" s="87"/>
      <c r="AM5" s="87"/>
      <c r="AN5" s="7"/>
      <c r="AO5" s="87"/>
      <c r="AP5" s="87"/>
      <c r="AQ5" s="130">
        <v>15212</v>
      </c>
      <c r="AR5" s="87"/>
      <c r="AS5" s="7" t="s">
        <v>65</v>
      </c>
      <c r="AT5" s="87"/>
      <c r="AU5" s="87"/>
      <c r="AV5" s="87"/>
      <c r="AW5" s="87"/>
      <c r="AX5" s="87"/>
      <c r="AY5" s="87"/>
      <c r="AZ5" s="87"/>
      <c r="BA5" s="87"/>
      <c r="BB5" s="87"/>
      <c r="BC5" s="87"/>
      <c r="BD5" s="87" t="s">
        <v>223</v>
      </c>
      <c r="BE5" s="87" t="s">
        <v>224</v>
      </c>
      <c r="BF5" s="87" t="s">
        <v>225</v>
      </c>
      <c r="BG5" s="87"/>
      <c r="BH5" s="87"/>
      <c r="BI5" s="87"/>
      <c r="BJ5" s="87"/>
      <c r="BK5" s="87"/>
      <c r="BL5" s="87"/>
      <c r="BM5" s="87"/>
      <c r="BN5" s="87"/>
    </row>
    <row r="6" spans="2:66" x14ac:dyDescent="0.2">
      <c r="B6" s="87"/>
      <c r="C6" s="87"/>
      <c r="D6" s="87" t="s">
        <v>217</v>
      </c>
      <c r="E6" s="87"/>
      <c r="F6" s="8" t="s">
        <v>58</v>
      </c>
      <c r="G6" s="8" t="s">
        <v>226</v>
      </c>
      <c r="H6" s="87" t="s">
        <v>144</v>
      </c>
      <c r="I6" s="8" t="s">
        <v>61</v>
      </c>
      <c r="J6" s="87"/>
      <c r="K6" s="87"/>
      <c r="L6" s="87"/>
      <c r="M6" s="87"/>
      <c r="N6" s="87"/>
      <c r="O6" s="87"/>
      <c r="P6" s="87"/>
      <c r="Q6" s="87"/>
      <c r="R6" s="87"/>
      <c r="S6" s="87"/>
      <c r="T6" s="87"/>
      <c r="U6" s="87"/>
      <c r="V6" s="87"/>
      <c r="W6" s="87"/>
      <c r="X6" s="87"/>
      <c r="Y6" s="87"/>
      <c r="Z6" s="87"/>
      <c r="AA6" s="87"/>
      <c r="AB6" s="87"/>
      <c r="AC6" s="87"/>
      <c r="AD6" s="87"/>
      <c r="AE6" s="87">
        <v>2024</v>
      </c>
      <c r="AF6" s="131">
        <v>45292</v>
      </c>
      <c r="AG6" s="87"/>
      <c r="AH6" s="87"/>
      <c r="AI6" s="8" t="s">
        <v>116</v>
      </c>
      <c r="AJ6" s="87"/>
      <c r="AK6" s="87" t="s">
        <v>227</v>
      </c>
      <c r="AL6" s="87"/>
      <c r="AM6" s="87"/>
      <c r="AN6" s="87"/>
      <c r="AO6" s="87"/>
      <c r="AP6" s="87"/>
      <c r="AQ6" s="130"/>
      <c r="AR6" s="87"/>
      <c r="AS6" s="87"/>
      <c r="AT6" s="87"/>
      <c r="AU6" s="87"/>
      <c r="AV6" s="87"/>
      <c r="AW6" s="87"/>
      <c r="AX6" s="87" t="s">
        <v>228</v>
      </c>
      <c r="AY6" s="87"/>
      <c r="AZ6" s="87"/>
      <c r="BA6" s="87"/>
      <c r="BB6" s="87"/>
      <c r="BC6" s="87"/>
      <c r="BD6" s="87" t="s">
        <v>229</v>
      </c>
      <c r="BE6" s="87" t="s">
        <v>224</v>
      </c>
      <c r="BF6" s="87"/>
      <c r="BG6" s="87"/>
      <c r="BH6" s="87"/>
      <c r="BI6" s="87"/>
      <c r="BJ6" s="87"/>
      <c r="BK6" s="87"/>
      <c r="BL6" s="87"/>
      <c r="BM6" s="87"/>
      <c r="BN6" s="87"/>
    </row>
    <row r="7" spans="2:66" x14ac:dyDescent="0.2">
      <c r="B7" s="87"/>
      <c r="C7" s="87"/>
      <c r="D7" s="87" t="s">
        <v>217</v>
      </c>
      <c r="E7" s="87"/>
      <c r="F7" s="8" t="s">
        <v>58</v>
      </c>
      <c r="G7" s="87" t="s">
        <v>230</v>
      </c>
      <c r="H7" s="8" t="s">
        <v>220</v>
      </c>
      <c r="I7" s="8" t="s">
        <v>61</v>
      </c>
      <c r="J7" s="11"/>
      <c r="K7" s="87"/>
      <c r="L7" s="87"/>
      <c r="M7" s="87"/>
      <c r="N7" s="87"/>
      <c r="O7" s="87"/>
      <c r="P7" s="87"/>
      <c r="Q7" s="87"/>
      <c r="R7" s="87"/>
      <c r="S7" s="87"/>
      <c r="T7" s="87"/>
      <c r="U7" s="87"/>
      <c r="V7" s="87"/>
      <c r="W7" s="87"/>
      <c r="X7" s="87"/>
      <c r="Y7" s="87"/>
      <c r="Z7" s="87"/>
      <c r="AA7" s="87"/>
      <c r="AB7" s="87"/>
      <c r="AC7" s="87"/>
      <c r="AD7" s="87"/>
      <c r="AE7" s="87">
        <v>2020</v>
      </c>
      <c r="AF7" s="131">
        <v>43983</v>
      </c>
      <c r="AG7" s="87"/>
      <c r="AH7" s="131"/>
      <c r="AI7" s="8" t="s">
        <v>116</v>
      </c>
      <c r="AJ7" s="87"/>
      <c r="AK7" s="8" t="s">
        <v>231</v>
      </c>
      <c r="AL7" s="87"/>
      <c r="AM7" s="87"/>
      <c r="AN7" s="7"/>
      <c r="AO7" s="87"/>
      <c r="AP7" s="87"/>
      <c r="AQ7" s="130">
        <v>7097</v>
      </c>
      <c r="AR7" s="87"/>
      <c r="AS7" s="7" t="s">
        <v>65</v>
      </c>
      <c r="AT7" s="87"/>
      <c r="AU7" s="87"/>
      <c r="AV7" s="87"/>
      <c r="AW7" s="87"/>
      <c r="AX7" s="87"/>
      <c r="AY7" s="87"/>
      <c r="AZ7" s="87"/>
      <c r="BA7" s="87"/>
      <c r="BB7" s="87"/>
      <c r="BC7" s="87"/>
      <c r="BD7" s="7" t="s">
        <v>232</v>
      </c>
      <c r="BE7" s="87" t="s">
        <v>233</v>
      </c>
      <c r="BF7" s="87"/>
      <c r="BG7" s="87"/>
      <c r="BH7" s="87"/>
      <c r="BI7" s="87"/>
      <c r="BJ7" s="87"/>
      <c r="BK7" s="87"/>
      <c r="BL7" s="87"/>
      <c r="BM7" s="87"/>
      <c r="BN7" s="87"/>
    </row>
    <row r="8" spans="2:66" ht="16" x14ac:dyDescent="0.2">
      <c r="B8" s="8" t="s">
        <v>234</v>
      </c>
      <c r="C8" s="8" t="s">
        <v>235</v>
      </c>
      <c r="D8" s="8" t="s">
        <v>236</v>
      </c>
      <c r="E8" s="8"/>
      <c r="F8" s="8" t="s">
        <v>184</v>
      </c>
      <c r="G8" s="8" t="s">
        <v>237</v>
      </c>
      <c r="H8" s="8" t="s">
        <v>144</v>
      </c>
      <c r="I8" s="8" t="s">
        <v>61</v>
      </c>
      <c r="J8" s="11">
        <v>43214</v>
      </c>
      <c r="K8" s="30" t="s">
        <v>65</v>
      </c>
      <c r="L8" s="8" t="s">
        <v>238</v>
      </c>
      <c r="M8" s="8" t="s">
        <v>73</v>
      </c>
      <c r="N8" s="11">
        <v>43432</v>
      </c>
      <c r="O8" s="30" t="s">
        <v>65</v>
      </c>
      <c r="P8" s="8" t="s">
        <v>238</v>
      </c>
      <c r="Q8" s="8" t="s">
        <v>167</v>
      </c>
      <c r="R8" s="11">
        <v>43432</v>
      </c>
      <c r="S8" s="30" t="s">
        <v>65</v>
      </c>
      <c r="T8" s="8"/>
      <c r="U8" s="10"/>
      <c r="V8" s="10"/>
      <c r="W8" s="8"/>
      <c r="X8" s="8"/>
      <c r="Y8" s="8"/>
      <c r="Z8" s="8"/>
      <c r="AA8" s="11">
        <v>44755</v>
      </c>
      <c r="AB8" s="8" t="s">
        <v>74</v>
      </c>
      <c r="AC8" s="11">
        <v>44755</v>
      </c>
      <c r="AD8" s="11">
        <v>44755</v>
      </c>
      <c r="AE8" s="8">
        <v>2020</v>
      </c>
      <c r="AF8" s="8"/>
      <c r="AG8" s="8"/>
      <c r="AH8" s="8"/>
      <c r="AI8" s="8" t="s">
        <v>116</v>
      </c>
      <c r="AJ8" s="8"/>
      <c r="AK8" s="8" t="s">
        <v>239</v>
      </c>
      <c r="AL8" s="8"/>
      <c r="AM8" s="8"/>
      <c r="AN8" s="8"/>
      <c r="AO8" s="8"/>
      <c r="AP8" s="8"/>
      <c r="AQ8" s="8"/>
      <c r="AR8" s="8"/>
      <c r="AS8" s="8"/>
      <c r="AT8" s="8"/>
      <c r="AU8" s="8"/>
      <c r="AV8" s="8"/>
      <c r="AW8" s="8"/>
      <c r="AX8" s="8" t="s">
        <v>240</v>
      </c>
      <c r="AY8" s="8"/>
      <c r="AZ8" s="8" t="s">
        <v>68</v>
      </c>
      <c r="BA8" s="11">
        <v>45709</v>
      </c>
      <c r="BB8" s="8" t="s">
        <v>68</v>
      </c>
      <c r="BC8" s="8"/>
      <c r="BD8" s="30" t="s">
        <v>241</v>
      </c>
      <c r="BE8" s="30" t="s">
        <v>242</v>
      </c>
      <c r="BF8" s="30" t="s">
        <v>243</v>
      </c>
      <c r="BG8" s="8"/>
      <c r="BH8" s="8"/>
      <c r="BI8" s="8"/>
      <c r="BJ8" s="8"/>
      <c r="BK8" s="8"/>
      <c r="BL8" s="8"/>
      <c r="BM8" s="8"/>
      <c r="BN8"/>
    </row>
    <row r="9" spans="2:66" ht="16" x14ac:dyDescent="0.2">
      <c r="B9" s="8" t="s">
        <v>244</v>
      </c>
      <c r="C9" s="8" t="s">
        <v>245</v>
      </c>
      <c r="D9" s="8" t="s">
        <v>246</v>
      </c>
      <c r="E9" s="8"/>
      <c r="F9" s="8" t="s">
        <v>247</v>
      </c>
      <c r="G9" s="8" t="s">
        <v>248</v>
      </c>
      <c r="H9" s="8" t="s">
        <v>144</v>
      </c>
      <c r="I9" s="8" t="s">
        <v>124</v>
      </c>
      <c r="J9" s="11">
        <v>43566</v>
      </c>
      <c r="K9" s="30" t="s">
        <v>65</v>
      </c>
      <c r="L9" s="8" t="s">
        <v>249</v>
      </c>
      <c r="M9" s="8" t="s">
        <v>73</v>
      </c>
      <c r="N9" s="11">
        <v>43566</v>
      </c>
      <c r="O9" s="30" t="s">
        <v>65</v>
      </c>
      <c r="P9" s="8" t="s">
        <v>249</v>
      </c>
      <c r="Q9" s="8" t="s">
        <v>167</v>
      </c>
      <c r="R9" s="11">
        <v>43566</v>
      </c>
      <c r="S9" s="30" t="s">
        <v>65</v>
      </c>
      <c r="T9" s="8"/>
      <c r="U9" s="10"/>
      <c r="V9" s="10"/>
      <c r="W9" s="8"/>
      <c r="X9" s="8" t="s">
        <v>91</v>
      </c>
      <c r="Y9" s="11">
        <v>43566</v>
      </c>
      <c r="Z9" s="11">
        <v>43566</v>
      </c>
      <c r="AA9" s="8"/>
      <c r="AB9" s="8"/>
      <c r="AC9" s="8"/>
      <c r="AD9" s="8"/>
      <c r="AE9" s="8" t="s">
        <v>250</v>
      </c>
      <c r="AF9" s="8"/>
      <c r="AG9" s="8"/>
      <c r="AH9" s="8"/>
      <c r="AI9" s="8" t="s">
        <v>116</v>
      </c>
      <c r="AJ9" s="8"/>
      <c r="AK9" s="8" t="s">
        <v>251</v>
      </c>
      <c r="AL9" s="8"/>
      <c r="AM9" s="8"/>
      <c r="AN9" s="8"/>
      <c r="AO9" s="8"/>
      <c r="AP9" s="8"/>
      <c r="AQ9" s="8"/>
      <c r="AR9" s="8"/>
      <c r="AS9" s="8"/>
      <c r="AT9" s="8"/>
      <c r="AU9" s="8"/>
      <c r="AV9" s="8">
        <v>150</v>
      </c>
      <c r="AW9" s="8"/>
      <c r="AX9" s="8" t="s">
        <v>252</v>
      </c>
      <c r="AY9" s="8" t="s">
        <v>253</v>
      </c>
      <c r="AZ9" s="8" t="s">
        <v>67</v>
      </c>
      <c r="BA9" s="11">
        <v>45712</v>
      </c>
      <c r="BB9" s="8" t="s">
        <v>67</v>
      </c>
      <c r="BC9" s="30" t="s">
        <v>254</v>
      </c>
      <c r="BD9" s="30" t="s">
        <v>255</v>
      </c>
      <c r="BE9" s="30" t="s">
        <v>256</v>
      </c>
      <c r="BF9" s="30" t="s">
        <v>257</v>
      </c>
      <c r="BG9" s="8"/>
      <c r="BH9" s="8"/>
      <c r="BI9" s="8"/>
      <c r="BJ9" s="8"/>
      <c r="BK9" s="8"/>
      <c r="BL9" s="8"/>
      <c r="BM9" s="8"/>
      <c r="BN9"/>
    </row>
    <row r="10" spans="2:66" ht="16" x14ac:dyDescent="0.2">
      <c r="B10" s="8" t="s">
        <v>259</v>
      </c>
      <c r="C10" s="8" t="s">
        <v>260</v>
      </c>
      <c r="D10" s="8" t="s">
        <v>261</v>
      </c>
      <c r="E10" s="8"/>
      <c r="F10" s="8" t="s">
        <v>142</v>
      </c>
      <c r="G10" s="8" t="s">
        <v>262</v>
      </c>
      <c r="H10" s="8" t="s">
        <v>144</v>
      </c>
      <c r="I10" s="8" t="s">
        <v>124</v>
      </c>
      <c r="J10" s="11">
        <v>44587</v>
      </c>
      <c r="K10" s="30" t="s">
        <v>65</v>
      </c>
      <c r="L10" s="8" t="s">
        <v>263</v>
      </c>
      <c r="M10" s="8" t="s">
        <v>151</v>
      </c>
      <c r="N10" s="11">
        <v>44987</v>
      </c>
      <c r="O10" s="30" t="s">
        <v>65</v>
      </c>
      <c r="P10" s="8" t="s">
        <v>263</v>
      </c>
      <c r="Q10" s="8" t="s">
        <v>152</v>
      </c>
      <c r="R10" s="11">
        <v>44987</v>
      </c>
      <c r="S10" s="30" t="s">
        <v>65</v>
      </c>
      <c r="T10" s="8"/>
      <c r="U10" s="10"/>
      <c r="V10" s="10"/>
      <c r="W10" s="11">
        <v>44986</v>
      </c>
      <c r="X10" s="8" t="s">
        <v>74</v>
      </c>
      <c r="Y10" s="11">
        <v>44987</v>
      </c>
      <c r="Z10" s="11">
        <v>44987</v>
      </c>
      <c r="AA10" s="8"/>
      <c r="AB10" s="8" t="s">
        <v>91</v>
      </c>
      <c r="AC10" s="11">
        <v>46203</v>
      </c>
      <c r="AD10" s="11">
        <v>46203</v>
      </c>
      <c r="AE10" s="8" t="s">
        <v>264</v>
      </c>
      <c r="AF10" s="11">
        <v>46203</v>
      </c>
      <c r="AG10" s="11">
        <v>46203</v>
      </c>
      <c r="AH10" s="8"/>
      <c r="AI10" s="8" t="s">
        <v>116</v>
      </c>
      <c r="AJ10" s="8"/>
      <c r="AK10" s="8"/>
      <c r="AL10" s="8"/>
      <c r="AM10" s="8"/>
      <c r="AN10" s="8"/>
      <c r="AO10" s="8"/>
      <c r="AP10" s="8"/>
      <c r="AQ10" s="8"/>
      <c r="AR10" s="8"/>
      <c r="AS10" s="8"/>
      <c r="AT10" s="8"/>
      <c r="AU10" s="8"/>
      <c r="AV10" s="8"/>
      <c r="AW10" s="8"/>
      <c r="AX10" s="8" t="s">
        <v>265</v>
      </c>
      <c r="AY10" s="8" t="s">
        <v>266</v>
      </c>
      <c r="AZ10" s="8" t="s">
        <v>67</v>
      </c>
      <c r="BA10" s="11">
        <v>45709</v>
      </c>
      <c r="BB10" s="8" t="s">
        <v>67</v>
      </c>
      <c r="BC10" s="8"/>
      <c r="BD10" s="30" t="s">
        <v>267</v>
      </c>
      <c r="BE10" s="30" t="s">
        <v>268</v>
      </c>
      <c r="BF10" s="30" t="s">
        <v>269</v>
      </c>
      <c r="BG10" s="8"/>
      <c r="BH10" s="8"/>
      <c r="BI10" s="8"/>
      <c r="BJ10" s="8"/>
      <c r="BK10" s="8"/>
      <c r="BL10" s="8"/>
      <c r="BM10" s="8"/>
      <c r="BN10"/>
    </row>
    <row r="11" spans="2:66" x14ac:dyDescent="0.2">
      <c r="B11" s="8" t="s">
        <v>141</v>
      </c>
      <c r="C11" s="8" t="s">
        <v>141</v>
      </c>
      <c r="D11" s="8" t="s">
        <v>57</v>
      </c>
      <c r="E11" s="8"/>
      <c r="F11" s="8" t="s">
        <v>142</v>
      </c>
      <c r="G11" s="8" t="s">
        <v>143</v>
      </c>
      <c r="H11" s="8" t="s">
        <v>144</v>
      </c>
      <c r="I11" s="8" t="s">
        <v>61</v>
      </c>
      <c r="J11" s="11">
        <v>42941</v>
      </c>
      <c r="K11" s="7" t="s">
        <v>65</v>
      </c>
      <c r="L11" s="8"/>
      <c r="M11" s="8"/>
      <c r="N11" s="8"/>
      <c r="O11" s="8"/>
      <c r="P11" s="8"/>
      <c r="Q11" s="8"/>
      <c r="R11" s="8"/>
      <c r="S11" s="8"/>
      <c r="T11" s="8"/>
      <c r="U11" s="10"/>
      <c r="V11" s="10"/>
      <c r="W11" s="8"/>
      <c r="X11" s="8"/>
      <c r="Y11" s="8"/>
      <c r="Z11" s="8"/>
      <c r="AA11" s="8"/>
      <c r="AB11" s="8" t="s">
        <v>74</v>
      </c>
      <c r="AC11" s="11">
        <v>43655</v>
      </c>
      <c r="AD11" s="11">
        <v>43655</v>
      </c>
      <c r="AE11" s="8"/>
      <c r="AF11" s="11">
        <v>43655</v>
      </c>
      <c r="AG11" s="11">
        <v>43655</v>
      </c>
      <c r="AH11" s="8"/>
      <c r="AI11" s="8" t="s">
        <v>116</v>
      </c>
      <c r="AJ11" s="8"/>
      <c r="AK11" s="8" t="s">
        <v>145</v>
      </c>
      <c r="AL11" s="8"/>
      <c r="AM11" s="8"/>
      <c r="AN11" s="8"/>
      <c r="AO11" s="8"/>
      <c r="AP11" s="8"/>
      <c r="AQ11" s="13"/>
      <c r="AR11" s="8"/>
      <c r="AS11" s="8"/>
      <c r="AT11" s="8"/>
      <c r="AU11" s="8"/>
      <c r="AV11" s="8"/>
      <c r="AW11" s="8"/>
      <c r="AX11" s="8" t="s">
        <v>146</v>
      </c>
      <c r="AY11" s="8"/>
      <c r="AZ11" s="8" t="s">
        <v>68</v>
      </c>
      <c r="BA11" s="11">
        <v>45714</v>
      </c>
      <c r="BB11" s="8" t="s">
        <v>68</v>
      </c>
      <c r="BC11" s="8"/>
      <c r="BD11" s="7" t="s">
        <v>147</v>
      </c>
      <c r="BE11" s="7" t="s">
        <v>148</v>
      </c>
      <c r="BF11" s="8"/>
      <c r="BG11" s="8"/>
      <c r="BH11" s="8"/>
      <c r="BI11" s="8"/>
      <c r="BJ11" s="8"/>
      <c r="BK11" s="8"/>
      <c r="BL11" s="8"/>
      <c r="BM11" s="8"/>
      <c r="BN11" s="87"/>
    </row>
    <row r="12" spans="2:66" x14ac:dyDescent="0.2">
      <c r="B12" s="8" t="s">
        <v>149</v>
      </c>
      <c r="C12" s="8" t="s">
        <v>141</v>
      </c>
      <c r="D12" s="8" t="s">
        <v>57</v>
      </c>
      <c r="E12" s="8"/>
      <c r="F12" s="8" t="s">
        <v>142</v>
      </c>
      <c r="G12" s="8" t="s">
        <v>143</v>
      </c>
      <c r="H12" s="8" t="s">
        <v>71</v>
      </c>
      <c r="I12" s="8" t="s">
        <v>150</v>
      </c>
      <c r="J12" s="11">
        <v>45181</v>
      </c>
      <c r="K12" s="7" t="s">
        <v>65</v>
      </c>
      <c r="L12" s="8" t="s">
        <v>85</v>
      </c>
      <c r="M12" s="8" t="s">
        <v>151</v>
      </c>
      <c r="N12" s="11">
        <v>45180</v>
      </c>
      <c r="O12" s="7" t="s">
        <v>65</v>
      </c>
      <c r="P12" s="8" t="s">
        <v>85</v>
      </c>
      <c r="Q12" s="8" t="s">
        <v>152</v>
      </c>
      <c r="R12" s="11">
        <v>45180</v>
      </c>
      <c r="S12" s="7" t="s">
        <v>65</v>
      </c>
      <c r="T12" s="8"/>
      <c r="U12" s="10"/>
      <c r="V12" s="10"/>
      <c r="W12" s="8"/>
      <c r="X12" s="8"/>
      <c r="Y12" s="8"/>
      <c r="Z12" s="8"/>
      <c r="AA12" s="8"/>
      <c r="AB12" s="8"/>
      <c r="AC12" s="8"/>
      <c r="AD12" s="8"/>
      <c r="AE12" s="8" t="s">
        <v>153</v>
      </c>
      <c r="AF12" s="8"/>
      <c r="AG12" s="8"/>
      <c r="AH12" s="8"/>
      <c r="AI12" s="8" t="s">
        <v>116</v>
      </c>
      <c r="AJ12" s="8"/>
      <c r="AK12" s="8" t="s">
        <v>154</v>
      </c>
      <c r="AL12" s="8"/>
      <c r="AM12" s="8"/>
      <c r="AN12" s="8"/>
      <c r="AO12" s="8"/>
      <c r="AP12" s="8"/>
      <c r="AQ12" s="13"/>
      <c r="AR12" s="8"/>
      <c r="AS12" s="8"/>
      <c r="AT12" s="8"/>
      <c r="AU12" s="8"/>
      <c r="AV12" s="8"/>
      <c r="AW12" s="8"/>
      <c r="AX12" s="8" t="s">
        <v>155</v>
      </c>
      <c r="AY12" s="8"/>
      <c r="AZ12" s="8" t="s">
        <v>68</v>
      </c>
      <c r="BA12" s="11">
        <v>45714</v>
      </c>
      <c r="BB12" s="8" t="s">
        <v>67</v>
      </c>
      <c r="BC12" s="8"/>
      <c r="BD12" s="7" t="s">
        <v>156</v>
      </c>
      <c r="BE12" s="7" t="s">
        <v>157</v>
      </c>
      <c r="BF12" s="7" t="s">
        <v>158</v>
      </c>
      <c r="BG12" s="7" t="s">
        <v>159</v>
      </c>
      <c r="BH12" s="7" t="s">
        <v>160</v>
      </c>
      <c r="BI12" s="7" t="s">
        <v>160</v>
      </c>
      <c r="BJ12" s="8"/>
      <c r="BK12" s="8"/>
      <c r="BL12" s="8"/>
      <c r="BM12" s="8"/>
      <c r="BN12" s="87"/>
    </row>
    <row r="13" spans="2:66" x14ac:dyDescent="0.2">
      <c r="B13" s="8" t="s">
        <v>161</v>
      </c>
      <c r="C13" s="8" t="s">
        <v>162</v>
      </c>
      <c r="D13" s="8" t="s">
        <v>57</v>
      </c>
      <c r="E13" s="8"/>
      <c r="F13" s="8" t="s">
        <v>163</v>
      </c>
      <c r="G13" s="8" t="s">
        <v>164</v>
      </c>
      <c r="H13" s="8" t="s">
        <v>144</v>
      </c>
      <c r="I13" s="8" t="s">
        <v>124</v>
      </c>
      <c r="J13" s="11">
        <v>43312</v>
      </c>
      <c r="K13" s="7" t="s">
        <v>65</v>
      </c>
      <c r="L13" s="8" t="s">
        <v>165</v>
      </c>
      <c r="M13" s="8" t="s">
        <v>73</v>
      </c>
      <c r="N13" s="11">
        <v>43312</v>
      </c>
      <c r="O13" s="7" t="s">
        <v>65</v>
      </c>
      <c r="P13" s="8" t="s">
        <v>166</v>
      </c>
      <c r="Q13" s="8" t="s">
        <v>167</v>
      </c>
      <c r="R13" s="11">
        <v>44890</v>
      </c>
      <c r="S13" s="7" t="s">
        <v>65</v>
      </c>
      <c r="T13" s="8"/>
      <c r="U13" s="10"/>
      <c r="V13" s="10"/>
      <c r="W13" s="8"/>
      <c r="X13" s="8" t="s">
        <v>74</v>
      </c>
      <c r="Y13" s="11">
        <v>44713</v>
      </c>
      <c r="Z13" s="11">
        <v>44713</v>
      </c>
      <c r="AA13" s="8"/>
      <c r="AB13" s="8" t="s">
        <v>91</v>
      </c>
      <c r="AC13" s="11">
        <v>46022</v>
      </c>
      <c r="AD13" s="11">
        <v>46022</v>
      </c>
      <c r="AE13" s="8" t="s">
        <v>168</v>
      </c>
      <c r="AF13" s="11">
        <v>46022</v>
      </c>
      <c r="AG13" s="11">
        <v>46022</v>
      </c>
      <c r="AH13" s="8"/>
      <c r="AI13" s="8" t="s">
        <v>116</v>
      </c>
      <c r="AJ13" s="8"/>
      <c r="AK13" s="8" t="s">
        <v>169</v>
      </c>
      <c r="AL13" s="8">
        <v>150000</v>
      </c>
      <c r="AM13" s="8" t="s">
        <v>64</v>
      </c>
      <c r="AN13" s="7" t="s">
        <v>65</v>
      </c>
      <c r="AO13" s="8"/>
      <c r="AP13" s="8"/>
      <c r="AQ13" s="13">
        <v>150000</v>
      </c>
      <c r="AR13" s="8" t="s">
        <v>64</v>
      </c>
      <c r="AS13" s="7" t="s">
        <v>65</v>
      </c>
      <c r="AT13" s="8"/>
      <c r="AU13" s="8"/>
      <c r="AV13" s="8"/>
      <c r="AW13" s="8"/>
      <c r="AX13" s="8" t="s">
        <v>170</v>
      </c>
      <c r="AY13" s="8"/>
      <c r="AZ13" s="8" t="s">
        <v>68</v>
      </c>
      <c r="BA13" s="11">
        <v>45714</v>
      </c>
      <c r="BB13" s="8" t="s">
        <v>67</v>
      </c>
      <c r="BC13" s="9"/>
      <c r="BD13" s="7" t="s">
        <v>171</v>
      </c>
      <c r="BE13" s="7" t="s">
        <v>172</v>
      </c>
      <c r="BF13" s="7" t="s">
        <v>173</v>
      </c>
      <c r="BG13" s="8"/>
      <c r="BH13" s="8"/>
      <c r="BI13" s="8"/>
      <c r="BJ13" s="8"/>
      <c r="BK13" s="8"/>
      <c r="BL13" s="8"/>
      <c r="BM13" s="8"/>
      <c r="BN13" s="87"/>
    </row>
    <row r="14" spans="2:66" x14ac:dyDescent="0.2">
      <c r="B14" s="8" t="s">
        <v>55</v>
      </c>
      <c r="C14" s="8" t="s">
        <v>56</v>
      </c>
      <c r="D14" s="8" t="s">
        <v>57</v>
      </c>
      <c r="E14" s="8"/>
      <c r="F14" s="8" t="s">
        <v>58</v>
      </c>
      <c r="G14" s="8" t="s">
        <v>59</v>
      </c>
      <c r="H14" s="8" t="s">
        <v>60</v>
      </c>
      <c r="I14" s="8" t="s">
        <v>61</v>
      </c>
      <c r="J14" s="8"/>
      <c r="K14" s="9"/>
      <c r="L14" s="8"/>
      <c r="M14" s="8"/>
      <c r="N14" s="8"/>
      <c r="O14" s="9"/>
      <c r="P14" s="8"/>
      <c r="Q14" s="8"/>
      <c r="R14" s="8"/>
      <c r="S14" s="8"/>
      <c r="T14" s="8"/>
      <c r="U14" s="10"/>
      <c r="V14" s="10"/>
      <c r="W14" s="8"/>
      <c r="X14" s="8"/>
      <c r="Y14" s="8"/>
      <c r="Z14" s="8"/>
      <c r="AA14" s="8"/>
      <c r="AB14" s="8"/>
      <c r="AC14" s="8"/>
      <c r="AD14" s="8"/>
      <c r="AE14" s="8"/>
      <c r="AF14" s="8"/>
      <c r="AG14" s="8"/>
      <c r="AH14" s="8"/>
      <c r="AI14" s="8" t="s">
        <v>62</v>
      </c>
      <c r="AJ14" s="8"/>
      <c r="AK14" s="8" t="s">
        <v>63</v>
      </c>
      <c r="AL14" s="8"/>
      <c r="AM14" s="8"/>
      <c r="AN14" s="8"/>
      <c r="AO14" s="8"/>
      <c r="AP14" s="8"/>
      <c r="AQ14" s="8"/>
      <c r="AR14" s="8"/>
      <c r="AS14" s="8"/>
      <c r="AT14" s="8"/>
      <c r="AU14" s="8"/>
      <c r="AV14" s="8"/>
      <c r="AW14" s="8"/>
      <c r="AX14" s="8" t="s">
        <v>66</v>
      </c>
      <c r="AY14" s="8"/>
      <c r="AZ14" s="8" t="s">
        <v>67</v>
      </c>
      <c r="BA14" s="11">
        <v>45714</v>
      </c>
      <c r="BB14" s="8" t="s">
        <v>68</v>
      </c>
      <c r="BC14" s="9"/>
      <c r="BD14" s="7" t="s">
        <v>69</v>
      </c>
      <c r="BE14" s="9"/>
      <c r="BF14" s="9"/>
      <c r="BG14" s="8"/>
      <c r="BH14" s="8"/>
      <c r="BI14" s="8"/>
      <c r="BJ14" s="8"/>
      <c r="BK14" s="8"/>
      <c r="BL14" s="8"/>
      <c r="BM14" s="8"/>
      <c r="BN14" s="87"/>
    </row>
    <row r="15" spans="2:66" x14ac:dyDescent="0.2">
      <c r="B15" s="8" t="s">
        <v>70</v>
      </c>
      <c r="C15" s="8" t="s">
        <v>56</v>
      </c>
      <c r="D15" s="8" t="s">
        <v>57</v>
      </c>
      <c r="E15" s="8"/>
      <c r="F15" s="8" t="s">
        <v>58</v>
      </c>
      <c r="G15" s="8" t="s">
        <v>59</v>
      </c>
      <c r="H15" s="8" t="s">
        <v>71</v>
      </c>
      <c r="I15" s="8" t="s">
        <v>61</v>
      </c>
      <c r="J15" s="11">
        <v>44146</v>
      </c>
      <c r="K15" s="7" t="s">
        <v>65</v>
      </c>
      <c r="L15" s="8" t="s">
        <v>72</v>
      </c>
      <c r="M15" s="8" t="s">
        <v>73</v>
      </c>
      <c r="N15" s="12">
        <v>45859</v>
      </c>
      <c r="O15" s="7" t="s">
        <v>65</v>
      </c>
      <c r="P15" s="8" t="s">
        <v>72</v>
      </c>
      <c r="Q15" s="8" t="s">
        <v>167</v>
      </c>
      <c r="R15" s="12">
        <v>45859</v>
      </c>
      <c r="S15" s="7" t="s">
        <v>65</v>
      </c>
      <c r="T15" s="8"/>
      <c r="U15" s="10"/>
      <c r="V15" s="10"/>
      <c r="W15" s="8"/>
      <c r="X15" s="8"/>
      <c r="Y15" s="8"/>
      <c r="Z15" s="8"/>
      <c r="AA15" s="8"/>
      <c r="AB15" s="8" t="s">
        <v>74</v>
      </c>
      <c r="AC15" s="11">
        <v>44379</v>
      </c>
      <c r="AD15" s="11">
        <v>44379</v>
      </c>
      <c r="AE15" s="8"/>
      <c r="AF15" s="8"/>
      <c r="AG15" s="8"/>
      <c r="AH15" s="8"/>
      <c r="AI15" s="8" t="s">
        <v>75</v>
      </c>
      <c r="AJ15" s="8"/>
      <c r="AK15" s="8" t="s">
        <v>76</v>
      </c>
      <c r="AL15" s="8"/>
      <c r="AM15" s="8"/>
      <c r="AN15" s="8"/>
      <c r="AO15" s="8"/>
      <c r="AP15" s="8"/>
      <c r="AQ15" s="13"/>
      <c r="AR15" s="8"/>
      <c r="AS15" s="8"/>
      <c r="AT15" s="8"/>
      <c r="AU15" s="8"/>
      <c r="AV15" s="8"/>
      <c r="AW15" s="8"/>
      <c r="AX15" s="8" t="s">
        <v>77</v>
      </c>
      <c r="AY15" s="8" t="s">
        <v>78</v>
      </c>
      <c r="AZ15" s="8" t="s">
        <v>67</v>
      </c>
      <c r="BA15" s="11">
        <v>45714</v>
      </c>
      <c r="BB15" s="8" t="s">
        <v>68</v>
      </c>
      <c r="BC15" s="9"/>
      <c r="BD15" s="7" t="s">
        <v>79</v>
      </c>
      <c r="BE15" s="7" t="s">
        <v>69</v>
      </c>
      <c r="BF15" s="7" t="s">
        <v>80</v>
      </c>
      <c r="BG15" s="7" t="s">
        <v>81</v>
      </c>
      <c r="BH15" s="7" t="s">
        <v>82</v>
      </c>
      <c r="BI15" s="8"/>
      <c r="BJ15" s="8"/>
      <c r="BK15" s="8"/>
      <c r="BL15" s="8"/>
      <c r="BM15" s="8"/>
      <c r="BN15" s="87"/>
    </row>
    <row r="16" spans="2:66" x14ac:dyDescent="0.2">
      <c r="B16" s="8" t="s">
        <v>83</v>
      </c>
      <c r="C16" s="8" t="s">
        <v>56</v>
      </c>
      <c r="D16" s="8" t="s">
        <v>57</v>
      </c>
      <c r="E16" s="8"/>
      <c r="F16" s="8" t="s">
        <v>58</v>
      </c>
      <c r="G16" s="8" t="s">
        <v>59</v>
      </c>
      <c r="H16" s="8" t="s">
        <v>71</v>
      </c>
      <c r="I16" s="8" t="s">
        <v>61</v>
      </c>
      <c r="J16" s="11">
        <v>45128</v>
      </c>
      <c r="K16" s="7" t="s">
        <v>65</v>
      </c>
      <c r="L16" s="14" t="s">
        <v>84</v>
      </c>
      <c r="M16" s="8" t="s">
        <v>73</v>
      </c>
      <c r="N16" s="12">
        <v>45861</v>
      </c>
      <c r="O16" s="7" t="s">
        <v>65</v>
      </c>
      <c r="P16" s="14" t="s">
        <v>85</v>
      </c>
      <c r="Q16" s="8" t="s">
        <v>167</v>
      </c>
      <c r="R16" s="12">
        <v>45861</v>
      </c>
      <c r="S16" s="7" t="s">
        <v>65</v>
      </c>
      <c r="T16" s="8"/>
      <c r="U16" s="10" t="s">
        <v>68</v>
      </c>
      <c r="V16" s="10">
        <v>0.5</v>
      </c>
      <c r="W16" s="8"/>
      <c r="X16" s="8"/>
      <c r="Y16" s="8"/>
      <c r="Z16" s="8"/>
      <c r="AA16" s="8"/>
      <c r="AB16" s="8" t="s">
        <v>74</v>
      </c>
      <c r="AC16" s="11">
        <v>45128</v>
      </c>
      <c r="AD16" s="11">
        <v>45128</v>
      </c>
      <c r="AE16" s="11">
        <v>45128</v>
      </c>
      <c r="AF16" s="8"/>
      <c r="AG16" s="8"/>
      <c r="AH16" s="8"/>
      <c r="AI16" s="8" t="s">
        <v>75</v>
      </c>
      <c r="AJ16" s="8"/>
      <c r="AK16" s="8" t="s">
        <v>86</v>
      </c>
      <c r="AL16" s="8">
        <v>300000</v>
      </c>
      <c r="AM16" s="8" t="s">
        <v>64</v>
      </c>
      <c r="AN16" s="7" t="s">
        <v>65</v>
      </c>
      <c r="AO16" s="8"/>
      <c r="AP16" s="8"/>
      <c r="AQ16" s="13">
        <v>300000</v>
      </c>
      <c r="AR16" s="8" t="s">
        <v>64</v>
      </c>
      <c r="AS16" s="7" t="s">
        <v>65</v>
      </c>
      <c r="AT16" s="8"/>
      <c r="AU16" s="8"/>
      <c r="AV16" s="8"/>
      <c r="AW16" s="8"/>
      <c r="AX16" s="8" t="s">
        <v>87</v>
      </c>
      <c r="AY16" s="8" t="s">
        <v>88</v>
      </c>
      <c r="AZ16" s="8" t="s">
        <v>89</v>
      </c>
      <c r="BA16" s="11">
        <v>45714</v>
      </c>
      <c r="BB16" s="8" t="s">
        <v>68</v>
      </c>
      <c r="BC16" s="9"/>
      <c r="BD16" s="7" t="s">
        <v>90</v>
      </c>
      <c r="BE16" s="9"/>
      <c r="BF16" s="9"/>
      <c r="BG16" s="9"/>
      <c r="BH16" s="9"/>
      <c r="BI16" s="8"/>
      <c r="BJ16" s="8"/>
      <c r="BK16" s="8"/>
      <c r="BL16" s="8"/>
      <c r="BM16" s="8"/>
      <c r="BN16" s="87"/>
    </row>
    <row r="17" spans="2:66" x14ac:dyDescent="0.2">
      <c r="B17" s="8" t="s">
        <v>83</v>
      </c>
      <c r="C17" s="8" t="s">
        <v>56</v>
      </c>
      <c r="D17" s="8" t="s">
        <v>57</v>
      </c>
      <c r="E17" s="8"/>
      <c r="F17" s="8" t="s">
        <v>58</v>
      </c>
      <c r="G17" s="8" t="s">
        <v>59</v>
      </c>
      <c r="H17" s="8" t="s">
        <v>71</v>
      </c>
      <c r="I17" s="8" t="s">
        <v>61</v>
      </c>
      <c r="J17" s="11">
        <v>45128</v>
      </c>
      <c r="K17" s="7" t="s">
        <v>65</v>
      </c>
      <c r="L17" s="8"/>
      <c r="M17" s="8"/>
      <c r="N17" s="8"/>
      <c r="O17" s="8"/>
      <c r="P17" s="8"/>
      <c r="Q17" s="8"/>
      <c r="R17" s="8"/>
      <c r="S17" s="8"/>
      <c r="T17" s="8"/>
      <c r="U17" s="10"/>
      <c r="V17" s="10"/>
      <c r="W17" s="8"/>
      <c r="X17" s="8"/>
      <c r="Y17" s="8"/>
      <c r="Z17" s="8"/>
      <c r="AA17" s="8">
        <v>2027</v>
      </c>
      <c r="AB17" s="8" t="s">
        <v>91</v>
      </c>
      <c r="AC17" s="11">
        <v>46568</v>
      </c>
      <c r="AD17" s="11">
        <v>46568</v>
      </c>
      <c r="AE17" s="8">
        <v>2027</v>
      </c>
      <c r="AF17" s="11">
        <v>46568</v>
      </c>
      <c r="AG17" s="11">
        <v>46568</v>
      </c>
      <c r="AH17" s="8"/>
      <c r="AI17" s="8" t="s">
        <v>75</v>
      </c>
      <c r="AJ17" s="8"/>
      <c r="AK17" s="8" t="s">
        <v>92</v>
      </c>
      <c r="AL17" s="8"/>
      <c r="AM17" s="8"/>
      <c r="AN17" s="8"/>
      <c r="AO17" s="8"/>
      <c r="AP17" s="8"/>
      <c r="AQ17" s="13"/>
      <c r="AR17" s="8"/>
      <c r="AS17" s="8"/>
      <c r="AT17" s="8"/>
      <c r="AU17" s="8"/>
      <c r="AV17" s="8"/>
      <c r="AW17" s="8"/>
      <c r="AX17" s="8" t="s">
        <v>93</v>
      </c>
      <c r="AY17" s="8"/>
      <c r="AZ17" s="8" t="s">
        <v>89</v>
      </c>
      <c r="BA17" s="11">
        <v>45714</v>
      </c>
      <c r="BB17" s="8" t="s">
        <v>67</v>
      </c>
      <c r="BC17" s="8"/>
      <c r="BD17" s="7" t="s">
        <v>94</v>
      </c>
      <c r="BE17" s="7" t="s">
        <v>95</v>
      </c>
      <c r="BF17" s="7" t="s">
        <v>96</v>
      </c>
      <c r="BG17" s="7" t="s">
        <v>97</v>
      </c>
      <c r="BH17" s="7" t="s">
        <v>98</v>
      </c>
      <c r="BI17" s="8"/>
      <c r="BJ17" s="8"/>
      <c r="BK17" s="8"/>
      <c r="BL17" s="8"/>
      <c r="BM17" s="8"/>
      <c r="BN17" s="87"/>
    </row>
    <row r="18" spans="2:66" x14ac:dyDescent="0.2">
      <c r="B18" s="87"/>
      <c r="C18" s="87"/>
      <c r="D18" s="8" t="s">
        <v>57</v>
      </c>
      <c r="E18" s="87"/>
      <c r="F18" s="8" t="s">
        <v>142</v>
      </c>
      <c r="G18" s="8" t="s">
        <v>174</v>
      </c>
      <c r="H18" s="8" t="s">
        <v>60</v>
      </c>
      <c r="I18" s="8" t="s">
        <v>61</v>
      </c>
      <c r="J18" s="87"/>
      <c r="K18" s="87"/>
      <c r="L18" s="87"/>
      <c r="M18" s="87"/>
      <c r="N18" s="87"/>
      <c r="O18" s="87"/>
      <c r="P18" s="87"/>
      <c r="Q18" s="87"/>
      <c r="R18" s="87"/>
      <c r="S18" s="87"/>
      <c r="T18" s="87"/>
      <c r="U18" s="87"/>
      <c r="V18" s="87"/>
      <c r="W18" s="87"/>
      <c r="X18" s="87"/>
      <c r="Y18" s="87"/>
      <c r="Z18" s="87"/>
      <c r="AA18" s="87"/>
      <c r="AB18" s="87"/>
      <c r="AC18" s="87"/>
      <c r="AD18" s="87"/>
      <c r="AE18" s="87"/>
      <c r="AF18" s="11">
        <v>45291</v>
      </c>
      <c r="AG18" s="11">
        <v>45291</v>
      </c>
      <c r="AH18" s="87"/>
      <c r="AI18" s="8" t="s">
        <v>116</v>
      </c>
      <c r="AJ18" s="87"/>
      <c r="AK18" s="8" t="s">
        <v>175</v>
      </c>
      <c r="AL18" s="87"/>
      <c r="AM18" s="87"/>
      <c r="AN18" s="87"/>
      <c r="AO18" s="87"/>
      <c r="AP18" s="87"/>
      <c r="AQ18" s="13">
        <v>5924</v>
      </c>
      <c r="AR18" s="8" t="s">
        <v>64</v>
      </c>
      <c r="AS18" s="7" t="s">
        <v>65</v>
      </c>
      <c r="AT18" s="87"/>
      <c r="AU18" s="87"/>
      <c r="AV18" s="87"/>
      <c r="AW18" s="87"/>
      <c r="AX18" s="8" t="s">
        <v>176</v>
      </c>
      <c r="AY18" s="87"/>
      <c r="AZ18" s="87"/>
      <c r="BA18" s="87"/>
      <c r="BB18" s="87"/>
      <c r="BC18" s="87"/>
      <c r="BD18" s="87"/>
      <c r="BE18" s="87"/>
      <c r="BF18" s="87"/>
      <c r="BG18" s="87"/>
      <c r="BH18" s="87"/>
      <c r="BI18" s="87"/>
      <c r="BJ18" s="87"/>
      <c r="BK18" s="87"/>
      <c r="BL18" s="87"/>
      <c r="BM18" s="87"/>
      <c r="BN18" s="87"/>
    </row>
    <row r="19" spans="2:66" x14ac:dyDescent="0.2">
      <c r="B19" s="87"/>
      <c r="C19" s="87"/>
      <c r="D19" s="8" t="s">
        <v>57</v>
      </c>
      <c r="E19" s="87"/>
      <c r="F19" s="8" t="s">
        <v>142</v>
      </c>
      <c r="G19" s="8" t="s">
        <v>174</v>
      </c>
      <c r="H19" s="8" t="s">
        <v>71</v>
      </c>
      <c r="I19" s="16" t="s">
        <v>150</v>
      </c>
      <c r="J19" s="11">
        <v>45665</v>
      </c>
      <c r="K19" s="7" t="s">
        <v>65</v>
      </c>
      <c r="L19" s="87" t="s">
        <v>84</v>
      </c>
      <c r="M19" s="87" t="s">
        <v>151</v>
      </c>
      <c r="N19" s="87"/>
      <c r="O19" s="87"/>
      <c r="P19" s="87"/>
      <c r="Q19" s="87"/>
      <c r="R19" s="87"/>
      <c r="S19" s="87"/>
      <c r="T19" s="87"/>
      <c r="U19" s="87"/>
      <c r="V19" s="87"/>
      <c r="W19" s="87"/>
      <c r="X19" s="87"/>
      <c r="Y19" s="87"/>
      <c r="Z19" s="87"/>
      <c r="AA19" s="87"/>
      <c r="AB19" s="87"/>
      <c r="AC19" s="87"/>
      <c r="AD19" s="87"/>
      <c r="AE19" s="87"/>
      <c r="AF19" s="87"/>
      <c r="AG19" s="87"/>
      <c r="AH19" s="87"/>
      <c r="AI19" s="8" t="s">
        <v>116</v>
      </c>
      <c r="AJ19" s="87"/>
      <c r="AK19" s="8"/>
      <c r="AL19" s="87"/>
      <c r="AM19" s="87"/>
      <c r="AN19" s="87"/>
      <c r="AO19" s="87"/>
      <c r="AP19" s="87"/>
      <c r="AQ19" s="13"/>
      <c r="AR19" s="8"/>
      <c r="AS19" s="7"/>
      <c r="AT19" s="87"/>
      <c r="AU19" s="87"/>
      <c r="AV19" s="87"/>
      <c r="AW19" s="87"/>
      <c r="AX19" s="8"/>
      <c r="AY19" s="87"/>
      <c r="AZ19" s="87"/>
      <c r="BA19" s="87"/>
      <c r="BB19" s="87"/>
      <c r="BC19" s="87"/>
      <c r="BD19" s="87"/>
      <c r="BE19" s="87"/>
      <c r="BF19" s="87"/>
      <c r="BG19" s="87"/>
      <c r="BH19" s="87"/>
      <c r="BI19" s="87"/>
      <c r="BJ19" s="87"/>
      <c r="BK19" s="87"/>
      <c r="BL19" s="87"/>
      <c r="BM19" s="87"/>
      <c r="BN19" s="87"/>
    </row>
    <row r="20" spans="2:66" outlineLevel="1" x14ac:dyDescent="0.2">
      <c r="B20" s="87"/>
      <c r="C20" s="87"/>
      <c r="D20" s="8" t="s">
        <v>57</v>
      </c>
      <c r="E20" s="87"/>
      <c r="F20" s="8" t="s">
        <v>58</v>
      </c>
      <c r="G20" s="8" t="s">
        <v>99</v>
      </c>
      <c r="H20" s="15" t="s">
        <v>60</v>
      </c>
      <c r="I20" s="8" t="s">
        <v>61</v>
      </c>
      <c r="J20" s="11"/>
      <c r="K20" s="7"/>
      <c r="L20" s="87" t="s">
        <v>72</v>
      </c>
      <c r="M20" s="87" t="s">
        <v>73</v>
      </c>
      <c r="N20" s="11"/>
      <c r="O20" s="7"/>
      <c r="P20" s="87"/>
      <c r="Q20" s="87"/>
      <c r="R20" s="11"/>
      <c r="S20" s="7"/>
      <c r="T20" s="87"/>
      <c r="U20" s="87"/>
      <c r="V20" s="87"/>
      <c r="W20" s="87"/>
      <c r="X20" s="87"/>
      <c r="Y20" s="87"/>
      <c r="Z20" s="87"/>
      <c r="AA20" s="87"/>
      <c r="AB20" s="87"/>
      <c r="AC20" s="87"/>
      <c r="AD20" s="87"/>
      <c r="AE20" s="11"/>
      <c r="AF20" s="11">
        <v>41535</v>
      </c>
      <c r="AG20" s="11">
        <v>41535</v>
      </c>
      <c r="AH20" s="131">
        <v>44742</v>
      </c>
      <c r="AI20" s="8" t="s">
        <v>75</v>
      </c>
      <c r="AJ20" s="87"/>
      <c r="AK20" s="8" t="s">
        <v>100</v>
      </c>
      <c r="AL20" s="87"/>
      <c r="AM20" s="87"/>
      <c r="AN20" s="7" t="s">
        <v>65</v>
      </c>
      <c r="AO20" s="87"/>
      <c r="AP20" s="87"/>
      <c r="AQ20" s="130">
        <f>250000/9</f>
        <v>27777.777777777777</v>
      </c>
      <c r="AR20" s="8" t="s">
        <v>64</v>
      </c>
      <c r="AS20" s="7" t="s">
        <v>65</v>
      </c>
      <c r="AT20" s="87"/>
      <c r="AU20" s="87"/>
      <c r="AV20" s="87"/>
      <c r="AW20" s="87"/>
      <c r="AX20" s="8" t="s">
        <v>101</v>
      </c>
      <c r="AY20" s="87"/>
      <c r="AZ20" s="87"/>
      <c r="BA20" s="87"/>
      <c r="BB20" s="87"/>
      <c r="BC20" s="87"/>
      <c r="BD20" s="87"/>
      <c r="BE20" s="87"/>
      <c r="BF20" s="87"/>
      <c r="BG20" s="87"/>
      <c r="BH20" s="87"/>
      <c r="BI20" s="87"/>
      <c r="BJ20" s="87"/>
      <c r="BK20" s="87"/>
      <c r="BL20" s="87"/>
      <c r="BM20" s="87"/>
      <c r="BN20" s="87"/>
    </row>
    <row r="21" spans="2:66" s="20" customFormat="1" x14ac:dyDescent="0.2">
      <c r="B21" s="87"/>
      <c r="C21" s="87"/>
      <c r="D21" s="8" t="s">
        <v>57</v>
      </c>
      <c r="E21" s="87"/>
      <c r="F21" s="8" t="s">
        <v>58</v>
      </c>
      <c r="G21" s="8" t="s">
        <v>99</v>
      </c>
      <c r="H21" s="15" t="s">
        <v>71</v>
      </c>
      <c r="I21" s="8" t="s">
        <v>61</v>
      </c>
      <c r="J21" s="11">
        <v>44987</v>
      </c>
      <c r="K21" s="7" t="s">
        <v>65</v>
      </c>
      <c r="L21" s="87" t="s">
        <v>1044</v>
      </c>
      <c r="M21" s="87" t="s">
        <v>73</v>
      </c>
      <c r="N21" s="11">
        <v>44987</v>
      </c>
      <c r="O21" s="7" t="s">
        <v>65</v>
      </c>
      <c r="P21" s="87" t="s">
        <v>1045</v>
      </c>
      <c r="Q21" s="87" t="s">
        <v>73</v>
      </c>
      <c r="R21" s="11">
        <v>45355</v>
      </c>
      <c r="S21" s="7" t="s">
        <v>65</v>
      </c>
      <c r="T21" s="87"/>
      <c r="U21" s="87" t="s">
        <v>68</v>
      </c>
      <c r="V21" s="87"/>
      <c r="W21" s="87"/>
      <c r="X21" s="87"/>
      <c r="Y21" s="87"/>
      <c r="Z21" s="87"/>
      <c r="AA21" s="87"/>
      <c r="AB21" s="87"/>
      <c r="AC21" s="87"/>
      <c r="AD21" s="87"/>
      <c r="AE21" s="11"/>
      <c r="AF21" s="11">
        <v>45355</v>
      </c>
      <c r="AG21" s="11">
        <v>45355</v>
      </c>
      <c r="AH21" s="87"/>
      <c r="AI21" s="8" t="s">
        <v>75</v>
      </c>
      <c r="AJ21" s="87"/>
      <c r="AK21" s="8" t="s">
        <v>1046</v>
      </c>
      <c r="AL21" s="87"/>
      <c r="AM21" s="87"/>
      <c r="AN21" s="87"/>
      <c r="AO21" s="87"/>
      <c r="AP21" s="87"/>
      <c r="AQ21" s="130">
        <v>100000</v>
      </c>
      <c r="AR21" s="8" t="s">
        <v>64</v>
      </c>
      <c r="AS21" s="7" t="s">
        <v>65</v>
      </c>
      <c r="AT21" s="87"/>
      <c r="AU21" s="87"/>
      <c r="AV21" s="87"/>
      <c r="AW21" s="87"/>
      <c r="AX21" s="8" t="s">
        <v>1047</v>
      </c>
      <c r="AY21" s="87"/>
      <c r="AZ21" s="87"/>
      <c r="BA21" s="87"/>
      <c r="BB21" s="87"/>
      <c r="BC21" s="87"/>
      <c r="BD21" s="87"/>
      <c r="BE21" s="87"/>
      <c r="BF21" s="87"/>
      <c r="BG21" s="87"/>
      <c r="BH21" s="87"/>
      <c r="BI21" s="87"/>
      <c r="BJ21" s="87"/>
      <c r="BK21" s="87"/>
      <c r="BL21" s="87"/>
      <c r="BM21" s="87"/>
      <c r="BN21" s="87"/>
    </row>
    <row r="22" spans="2:66" outlineLevel="1" x14ac:dyDescent="0.2">
      <c r="B22" s="8" t="s">
        <v>107</v>
      </c>
      <c r="C22" s="8" t="s">
        <v>108</v>
      </c>
      <c r="D22" s="8" t="s">
        <v>57</v>
      </c>
      <c r="E22" s="8"/>
      <c r="F22" s="8" t="s">
        <v>58</v>
      </c>
      <c r="G22" s="8" t="s">
        <v>109</v>
      </c>
      <c r="H22" s="8" t="s">
        <v>60</v>
      </c>
      <c r="I22" s="8" t="s">
        <v>61</v>
      </c>
      <c r="J22" s="8"/>
      <c r="K22" s="9"/>
      <c r="L22" s="8"/>
      <c r="M22" s="8"/>
      <c r="N22" s="8"/>
      <c r="O22" s="8"/>
      <c r="P22" s="8"/>
      <c r="Q22" s="8"/>
      <c r="R22" s="8"/>
      <c r="S22" s="8"/>
      <c r="T22" s="8"/>
      <c r="U22" s="10"/>
      <c r="V22" s="10"/>
      <c r="W22" s="8"/>
      <c r="X22" s="8"/>
      <c r="Y22" s="8"/>
      <c r="Z22" s="8"/>
      <c r="AA22" s="8"/>
      <c r="AB22" s="8"/>
      <c r="AC22" s="8"/>
      <c r="AD22" s="8"/>
      <c r="AE22" s="8"/>
      <c r="AF22" s="8"/>
      <c r="AG22" s="8"/>
      <c r="AH22" s="8"/>
      <c r="AI22" s="8" t="s">
        <v>62</v>
      </c>
      <c r="AJ22" s="8"/>
      <c r="AK22" s="8" t="s">
        <v>110</v>
      </c>
      <c r="AL22" s="8"/>
      <c r="AM22" s="8"/>
      <c r="AN22" s="8"/>
      <c r="AO22" s="8"/>
      <c r="AP22" s="8"/>
      <c r="AQ22" s="13"/>
      <c r="AR22" s="8"/>
      <c r="AS22" s="8"/>
      <c r="AT22" s="8"/>
      <c r="AU22" s="8"/>
      <c r="AV22" s="8"/>
      <c r="AW22" s="8"/>
      <c r="AX22" s="8" t="s">
        <v>1048</v>
      </c>
      <c r="AY22" s="8"/>
      <c r="AZ22" s="8" t="s">
        <v>89</v>
      </c>
      <c r="BA22" s="11">
        <v>45714</v>
      </c>
      <c r="BB22" s="8" t="s">
        <v>68</v>
      </c>
      <c r="BC22" s="8"/>
      <c r="BD22" s="7" t="s">
        <v>112</v>
      </c>
      <c r="BE22" s="7" t="s">
        <v>113</v>
      </c>
      <c r="BF22" s="9"/>
      <c r="BG22" s="9"/>
      <c r="BH22" s="9"/>
      <c r="BI22" s="8"/>
      <c r="BJ22" s="8"/>
      <c r="BK22" s="8"/>
      <c r="BL22" s="8"/>
      <c r="BM22" s="8"/>
      <c r="BN22" s="87"/>
    </row>
    <row r="23" spans="2:66" outlineLevel="1" x14ac:dyDescent="0.2">
      <c r="B23" s="8" t="s">
        <v>114</v>
      </c>
      <c r="C23" s="8" t="s">
        <v>108</v>
      </c>
      <c r="D23" s="8" t="s">
        <v>57</v>
      </c>
      <c r="E23" s="8"/>
      <c r="F23" s="8" t="s">
        <v>58</v>
      </c>
      <c r="G23" s="8" t="s">
        <v>109</v>
      </c>
      <c r="H23" s="8" t="s">
        <v>71</v>
      </c>
      <c r="I23" s="8" t="s">
        <v>61</v>
      </c>
      <c r="J23" s="11">
        <v>44153</v>
      </c>
      <c r="K23" s="7" t="s">
        <v>65</v>
      </c>
      <c r="L23" s="8" t="s">
        <v>72</v>
      </c>
      <c r="M23" s="8" t="s">
        <v>73</v>
      </c>
      <c r="N23" s="11">
        <v>44154</v>
      </c>
      <c r="O23" s="7" t="s">
        <v>65</v>
      </c>
      <c r="P23" s="8" t="s">
        <v>115</v>
      </c>
      <c r="Q23" s="8" t="s">
        <v>167</v>
      </c>
      <c r="R23" s="11">
        <v>44491</v>
      </c>
      <c r="S23" s="7" t="s">
        <v>65</v>
      </c>
      <c r="T23" s="8"/>
      <c r="U23" s="10"/>
      <c r="V23" s="10"/>
      <c r="W23" s="8"/>
      <c r="X23" s="8"/>
      <c r="Y23" s="8"/>
      <c r="Z23" s="8"/>
      <c r="AA23" s="8"/>
      <c r="AB23" s="8" t="s">
        <v>74</v>
      </c>
      <c r="AC23" s="11">
        <v>44491</v>
      </c>
      <c r="AD23" s="11">
        <v>44491</v>
      </c>
      <c r="AE23" s="8"/>
      <c r="AF23" s="11">
        <v>44491</v>
      </c>
      <c r="AG23" s="11">
        <v>44491</v>
      </c>
      <c r="AH23" s="8"/>
      <c r="AI23" s="8" t="s">
        <v>116</v>
      </c>
      <c r="AJ23" s="8"/>
      <c r="AK23" s="8" t="s">
        <v>117</v>
      </c>
      <c r="AL23" s="8"/>
      <c r="AM23" s="8"/>
      <c r="AN23" s="8"/>
      <c r="AO23" s="8"/>
      <c r="AP23" s="8"/>
      <c r="AQ23" s="13"/>
      <c r="AR23" s="8"/>
      <c r="AS23" s="8"/>
      <c r="AT23" s="8"/>
      <c r="AU23" s="8"/>
      <c r="AV23" s="8"/>
      <c r="AW23" s="8"/>
      <c r="AX23" s="8" t="s">
        <v>118</v>
      </c>
      <c r="AY23" s="8"/>
      <c r="AZ23" s="8" t="s">
        <v>68</v>
      </c>
      <c r="BA23" s="11">
        <v>45714</v>
      </c>
      <c r="BB23" s="8" t="s">
        <v>68</v>
      </c>
      <c r="BC23" s="8"/>
      <c r="BD23" s="7" t="s">
        <v>119</v>
      </c>
      <c r="BE23" s="7" t="s">
        <v>120</v>
      </c>
      <c r="BF23" s="7" t="s">
        <v>121</v>
      </c>
      <c r="BG23" s="7" t="s">
        <v>122</v>
      </c>
      <c r="BH23" s="8"/>
      <c r="BI23" s="8"/>
      <c r="BJ23" s="8"/>
      <c r="BK23" s="8"/>
      <c r="BL23" s="8"/>
      <c r="BM23" s="8"/>
      <c r="BN23" s="87"/>
    </row>
    <row r="24" spans="2:66" outlineLevel="1" x14ac:dyDescent="0.2">
      <c r="B24" s="8" t="s">
        <v>123</v>
      </c>
      <c r="C24" s="8" t="s">
        <v>108</v>
      </c>
      <c r="D24" s="8" t="s">
        <v>57</v>
      </c>
      <c r="E24" s="8"/>
      <c r="F24" s="8" t="s">
        <v>58</v>
      </c>
      <c r="G24" s="8" t="s">
        <v>109</v>
      </c>
      <c r="H24" s="8" t="s">
        <v>71</v>
      </c>
      <c r="I24" s="8" t="s">
        <v>124</v>
      </c>
      <c r="J24" s="11">
        <v>45301</v>
      </c>
      <c r="K24" s="7" t="s">
        <v>65</v>
      </c>
      <c r="L24" s="8" t="s">
        <v>125</v>
      </c>
      <c r="M24" s="8" t="s">
        <v>73</v>
      </c>
      <c r="N24" s="11">
        <v>45303</v>
      </c>
      <c r="O24" s="7" t="s">
        <v>65</v>
      </c>
      <c r="P24" s="8" t="s">
        <v>125</v>
      </c>
      <c r="Q24" s="8" t="s">
        <v>167</v>
      </c>
      <c r="R24" s="11">
        <v>45303</v>
      </c>
      <c r="S24" s="7" t="s">
        <v>65</v>
      </c>
      <c r="T24" s="8"/>
      <c r="U24" s="10"/>
      <c r="V24" s="10"/>
      <c r="W24" s="8"/>
      <c r="X24" s="8" t="s">
        <v>91</v>
      </c>
      <c r="Y24" s="11">
        <v>45301</v>
      </c>
      <c r="Z24" s="11">
        <v>45301</v>
      </c>
      <c r="AA24" s="8"/>
      <c r="AB24" s="8" t="s">
        <v>91</v>
      </c>
      <c r="AC24" s="11">
        <v>46752</v>
      </c>
      <c r="AD24" s="11">
        <v>46752</v>
      </c>
      <c r="AE24" s="8"/>
      <c r="AF24" s="11">
        <v>46752</v>
      </c>
      <c r="AG24" s="11">
        <v>46752</v>
      </c>
      <c r="AH24" s="8"/>
      <c r="AI24" s="8" t="s">
        <v>116</v>
      </c>
      <c r="AJ24" s="8"/>
      <c r="AK24" s="8" t="s">
        <v>126</v>
      </c>
      <c r="AL24" s="8"/>
      <c r="AM24" s="8"/>
      <c r="AN24" s="8"/>
      <c r="AO24" s="8"/>
      <c r="AP24" s="8"/>
      <c r="AQ24" s="13"/>
      <c r="AR24" s="8"/>
      <c r="AS24" s="8"/>
      <c r="AT24" s="8"/>
      <c r="AU24" s="8"/>
      <c r="AV24" s="8"/>
      <c r="AW24" s="8"/>
      <c r="AX24" s="8" t="s">
        <v>127</v>
      </c>
      <c r="AY24" s="8"/>
      <c r="AZ24" s="8" t="s">
        <v>68</v>
      </c>
      <c r="BA24" s="11">
        <v>45714</v>
      </c>
      <c r="BB24" s="8" t="s">
        <v>67</v>
      </c>
      <c r="BC24" s="8"/>
      <c r="BD24" s="7" t="s">
        <v>128</v>
      </c>
      <c r="BE24" s="7" t="s">
        <v>129</v>
      </c>
      <c r="BF24" s="8"/>
      <c r="BG24" s="8"/>
      <c r="BH24" s="8"/>
      <c r="BI24" s="8"/>
      <c r="BJ24" s="8"/>
      <c r="BK24" s="8"/>
      <c r="BL24" s="8"/>
      <c r="BM24" s="8"/>
      <c r="BN24" s="87"/>
    </row>
    <row r="25" spans="2:66" outlineLevel="1" x14ac:dyDescent="0.2">
      <c r="B25" s="87"/>
      <c r="C25" s="87"/>
      <c r="D25" s="8" t="s">
        <v>57</v>
      </c>
      <c r="E25" s="87"/>
      <c r="F25" s="8" t="s">
        <v>58</v>
      </c>
      <c r="G25" s="8" t="s">
        <v>130</v>
      </c>
      <c r="H25" s="87"/>
      <c r="I25" s="8" t="s">
        <v>61</v>
      </c>
      <c r="J25" s="87"/>
      <c r="K25" s="87"/>
      <c r="L25" s="87" t="s">
        <v>131</v>
      </c>
      <c r="M25" s="87" t="s">
        <v>73</v>
      </c>
      <c r="N25" s="11">
        <v>44876</v>
      </c>
      <c r="O25" s="7" t="s">
        <v>65</v>
      </c>
      <c r="P25" s="87" t="s">
        <v>131</v>
      </c>
      <c r="Q25" s="87" t="s">
        <v>73</v>
      </c>
      <c r="R25" s="87"/>
      <c r="S25" s="7" t="s">
        <v>65</v>
      </c>
      <c r="T25" s="87"/>
      <c r="U25" s="87"/>
      <c r="V25" s="87"/>
      <c r="W25" s="87"/>
      <c r="X25" s="87"/>
      <c r="Y25" s="87"/>
      <c r="Z25" s="87"/>
      <c r="AA25" s="87"/>
      <c r="AB25" s="87"/>
      <c r="AC25" s="87"/>
      <c r="AD25" s="87"/>
      <c r="AE25" s="87"/>
      <c r="AF25" s="11">
        <v>44876</v>
      </c>
      <c r="AG25" s="11">
        <v>44876</v>
      </c>
      <c r="AH25" s="87"/>
      <c r="AI25" s="8" t="s">
        <v>75</v>
      </c>
      <c r="AJ25" s="87"/>
      <c r="AK25" s="8" t="s">
        <v>132</v>
      </c>
      <c r="AL25" s="87"/>
      <c r="AM25" s="87"/>
      <c r="AN25" s="87"/>
      <c r="AO25" s="87"/>
      <c r="AP25" s="87"/>
      <c r="AQ25" s="135">
        <f>342521*0.33</f>
        <v>113031.93000000001</v>
      </c>
      <c r="AR25" s="8" t="s">
        <v>64</v>
      </c>
      <c r="AS25" s="7" t="s">
        <v>65</v>
      </c>
      <c r="AT25" s="87"/>
      <c r="AU25" s="87"/>
      <c r="AV25" s="87"/>
      <c r="AW25" s="87"/>
      <c r="AX25" s="8" t="s">
        <v>133</v>
      </c>
      <c r="AY25" s="87"/>
      <c r="AZ25" s="87"/>
      <c r="BA25" s="87"/>
      <c r="BB25" s="87"/>
      <c r="BC25" s="87"/>
      <c r="BD25" s="87" t="s">
        <v>134</v>
      </c>
      <c r="BE25" s="87" t="s">
        <v>135</v>
      </c>
      <c r="BF25" s="87"/>
      <c r="BG25" s="87"/>
      <c r="BH25" s="87"/>
      <c r="BI25" s="87"/>
      <c r="BJ25" s="87"/>
      <c r="BK25" s="87"/>
      <c r="BL25" s="87"/>
      <c r="BM25" s="87"/>
      <c r="BN25" s="87"/>
    </row>
    <row r="26" spans="2:66" x14ac:dyDescent="0.2">
      <c r="B26" s="87"/>
      <c r="C26" s="87"/>
      <c r="D26" s="8" t="s">
        <v>57</v>
      </c>
      <c r="E26" s="87"/>
      <c r="F26" s="8" t="s">
        <v>58</v>
      </c>
      <c r="G26" s="8" t="s">
        <v>130</v>
      </c>
      <c r="H26" s="87" t="s">
        <v>71</v>
      </c>
      <c r="I26" s="8" t="s">
        <v>61</v>
      </c>
      <c r="J26" s="87"/>
      <c r="K26" s="87"/>
      <c r="L26" s="87" t="s">
        <v>136</v>
      </c>
      <c r="M26" s="87" t="s">
        <v>73</v>
      </c>
      <c r="N26" s="87"/>
      <c r="O26" s="7" t="s">
        <v>137</v>
      </c>
      <c r="P26" s="87" t="s">
        <v>136</v>
      </c>
      <c r="Q26" s="87" t="s">
        <v>73</v>
      </c>
      <c r="R26" s="87"/>
      <c r="S26" s="7" t="s">
        <v>137</v>
      </c>
      <c r="T26" s="87"/>
      <c r="U26" s="87" t="s">
        <v>68</v>
      </c>
      <c r="V26" s="87">
        <v>0.5</v>
      </c>
      <c r="W26" s="87"/>
      <c r="X26" s="87"/>
      <c r="Y26" s="87"/>
      <c r="Z26" s="87"/>
      <c r="AA26" s="87"/>
      <c r="AB26" s="87"/>
      <c r="AC26" s="87"/>
      <c r="AD26" s="87"/>
      <c r="AE26" s="87"/>
      <c r="AF26" s="11">
        <v>45744</v>
      </c>
      <c r="AG26" s="11">
        <v>45744</v>
      </c>
      <c r="AH26" s="87"/>
      <c r="AI26" s="8" t="s">
        <v>75</v>
      </c>
      <c r="AJ26" s="87"/>
      <c r="AK26" s="8" t="s">
        <v>138</v>
      </c>
      <c r="AL26" s="87"/>
      <c r="AM26" s="87"/>
      <c r="AN26" s="87"/>
      <c r="AO26" s="87"/>
      <c r="AP26" s="87"/>
      <c r="AQ26" s="130">
        <f>AQ25+120*365</f>
        <v>156831.93</v>
      </c>
      <c r="AR26" s="8" t="s">
        <v>64</v>
      </c>
      <c r="AS26" s="7" t="s">
        <v>65</v>
      </c>
      <c r="AT26" s="87"/>
      <c r="AU26" s="87"/>
      <c r="AV26" s="87"/>
      <c r="AW26" s="87"/>
      <c r="AX26" s="8" t="s">
        <v>139</v>
      </c>
      <c r="AY26" s="87"/>
      <c r="AZ26" s="87"/>
      <c r="BA26" s="87"/>
      <c r="BB26" s="87"/>
      <c r="BC26" s="87"/>
      <c r="BD26" s="87" t="s">
        <v>140</v>
      </c>
      <c r="BE26" s="87"/>
      <c r="BF26" s="87"/>
      <c r="BG26" s="87"/>
      <c r="BH26" s="87"/>
      <c r="BI26" s="87"/>
      <c r="BJ26" s="87"/>
      <c r="BK26" s="87"/>
      <c r="BL26" s="87"/>
      <c r="BM26" s="87"/>
      <c r="BN26" s="87"/>
    </row>
    <row r="27" spans="2:66" ht="16" x14ac:dyDescent="0.2">
      <c r="B27" s="8" t="s">
        <v>270</v>
      </c>
      <c r="C27" s="8" t="s">
        <v>271</v>
      </c>
      <c r="D27" s="8" t="s">
        <v>272</v>
      </c>
      <c r="E27" s="8"/>
      <c r="F27" s="8" t="s">
        <v>273</v>
      </c>
      <c r="G27" s="8" t="s">
        <v>274</v>
      </c>
      <c r="H27" s="8" t="s">
        <v>144</v>
      </c>
      <c r="I27" s="8" t="s">
        <v>275</v>
      </c>
      <c r="J27" s="11">
        <v>42825</v>
      </c>
      <c r="K27" s="30" t="s">
        <v>65</v>
      </c>
      <c r="L27" s="8" t="s">
        <v>276</v>
      </c>
      <c r="M27" s="8" t="s">
        <v>73</v>
      </c>
      <c r="N27" s="11">
        <v>42825</v>
      </c>
      <c r="O27" s="30" t="s">
        <v>65</v>
      </c>
      <c r="P27" s="8" t="s">
        <v>276</v>
      </c>
      <c r="Q27" s="8" t="s">
        <v>167</v>
      </c>
      <c r="R27" s="11">
        <v>42825</v>
      </c>
      <c r="S27" s="30" t="s">
        <v>65</v>
      </c>
      <c r="T27" s="8"/>
      <c r="U27" s="10"/>
      <c r="V27" s="10"/>
      <c r="W27" s="8" t="s">
        <v>277</v>
      </c>
      <c r="X27" s="8" t="s">
        <v>91</v>
      </c>
      <c r="Y27" s="11">
        <v>43190</v>
      </c>
      <c r="Z27" s="11">
        <v>43190</v>
      </c>
      <c r="AA27" s="8"/>
      <c r="AB27" s="8" t="s">
        <v>74</v>
      </c>
      <c r="AC27" s="11">
        <v>43440</v>
      </c>
      <c r="AD27" s="11">
        <v>43440</v>
      </c>
      <c r="AE27" s="8" t="s">
        <v>278</v>
      </c>
      <c r="AF27" s="11">
        <v>43440</v>
      </c>
      <c r="AG27" s="11">
        <v>43440</v>
      </c>
      <c r="AH27" s="11">
        <v>44502</v>
      </c>
      <c r="AI27" s="8" t="s">
        <v>116</v>
      </c>
      <c r="AJ27" s="8"/>
      <c r="AK27" s="8"/>
      <c r="AL27" s="8"/>
      <c r="AM27" s="8"/>
      <c r="AN27" s="8"/>
      <c r="AO27" s="8"/>
      <c r="AP27" s="8"/>
      <c r="AQ27" s="8"/>
      <c r="AR27" s="8"/>
      <c r="AS27" s="8"/>
      <c r="AT27" s="8"/>
      <c r="AU27" s="8"/>
      <c r="AV27" s="8"/>
      <c r="AW27" s="8"/>
      <c r="AX27" s="8" t="s">
        <v>279</v>
      </c>
      <c r="AY27" s="8"/>
      <c r="AZ27" s="8" t="s">
        <v>68</v>
      </c>
      <c r="BA27" s="11">
        <v>45709</v>
      </c>
      <c r="BB27" s="8" t="s">
        <v>68</v>
      </c>
      <c r="BC27" s="8"/>
      <c r="BD27" s="30" t="s">
        <v>280</v>
      </c>
      <c r="BE27" s="30" t="s">
        <v>281</v>
      </c>
      <c r="BF27" s="30" t="s">
        <v>282</v>
      </c>
      <c r="BG27" s="30" t="s">
        <v>283</v>
      </c>
      <c r="BH27" s="8"/>
      <c r="BI27" s="8"/>
      <c r="BJ27" s="8"/>
      <c r="BK27" s="8"/>
      <c r="BL27" s="8"/>
      <c r="BM27" s="8"/>
      <c r="BN27"/>
    </row>
    <row r="28" spans="2:66" ht="16" x14ac:dyDescent="0.2">
      <c r="B28" s="8" t="s">
        <v>284</v>
      </c>
      <c r="C28" s="8" t="s">
        <v>285</v>
      </c>
      <c r="D28" s="8" t="s">
        <v>272</v>
      </c>
      <c r="E28" s="8"/>
      <c r="F28" s="8" t="s">
        <v>163</v>
      </c>
      <c r="G28" s="8" t="s">
        <v>286</v>
      </c>
      <c r="H28" s="8" t="s">
        <v>60</v>
      </c>
      <c r="I28" s="8" t="s">
        <v>61</v>
      </c>
      <c r="J28" s="11">
        <v>42655</v>
      </c>
      <c r="K28" s="30" t="s">
        <v>65</v>
      </c>
      <c r="L28" s="8" t="s">
        <v>238</v>
      </c>
      <c r="M28" s="8" t="s">
        <v>73</v>
      </c>
      <c r="N28" s="11">
        <v>42655</v>
      </c>
      <c r="O28" s="30" t="s">
        <v>65</v>
      </c>
      <c r="P28" s="8" t="s">
        <v>238</v>
      </c>
      <c r="Q28" s="8" t="s">
        <v>167</v>
      </c>
      <c r="R28" s="11">
        <v>42655</v>
      </c>
      <c r="S28" s="30" t="s">
        <v>65</v>
      </c>
      <c r="T28" s="8"/>
      <c r="U28" s="10"/>
      <c r="V28" s="10"/>
      <c r="W28" s="8"/>
      <c r="X28" s="8"/>
      <c r="Y28" s="8"/>
      <c r="Z28" s="8"/>
      <c r="AA28" s="8"/>
      <c r="AB28" s="8" t="s">
        <v>287</v>
      </c>
      <c r="AC28" s="11">
        <v>42855</v>
      </c>
      <c r="AD28" s="11">
        <v>42855</v>
      </c>
      <c r="AE28" s="8" t="s">
        <v>288</v>
      </c>
      <c r="AF28" s="11">
        <v>42855</v>
      </c>
      <c r="AG28" s="11">
        <v>42855</v>
      </c>
      <c r="AH28" s="8"/>
      <c r="AI28" s="8" t="s">
        <v>116</v>
      </c>
      <c r="AJ28" s="8"/>
      <c r="AK28" s="8"/>
      <c r="AL28" s="8">
        <v>400</v>
      </c>
      <c r="AM28" s="8" t="s">
        <v>64</v>
      </c>
      <c r="AN28" s="30" t="s">
        <v>65</v>
      </c>
      <c r="AO28" s="8"/>
      <c r="AP28" s="8"/>
      <c r="AQ28" s="8">
        <v>400</v>
      </c>
      <c r="AR28" s="8" t="s">
        <v>64</v>
      </c>
      <c r="AS28" s="30" t="s">
        <v>65</v>
      </c>
      <c r="AT28" s="8"/>
      <c r="AU28" s="8"/>
      <c r="AV28" s="8">
        <v>300</v>
      </c>
      <c r="AW28" s="8"/>
      <c r="AX28" s="8" t="s">
        <v>289</v>
      </c>
      <c r="AY28" s="8"/>
      <c r="AZ28" s="8" t="s">
        <v>68</v>
      </c>
      <c r="BA28" s="11">
        <v>45709</v>
      </c>
      <c r="BB28" s="8" t="s">
        <v>68</v>
      </c>
      <c r="BC28" s="8"/>
      <c r="BD28" s="30" t="s">
        <v>290</v>
      </c>
      <c r="BE28" s="30" t="s">
        <v>291</v>
      </c>
      <c r="BF28" s="8"/>
      <c r="BG28" s="8"/>
      <c r="BH28" s="8"/>
      <c r="BI28" s="8"/>
      <c r="BJ28" s="8"/>
      <c r="BK28" s="8"/>
      <c r="BL28" s="8"/>
      <c r="BM28" s="8"/>
      <c r="BN28"/>
    </row>
    <row r="29" spans="2:66" ht="16" x14ac:dyDescent="0.2">
      <c r="B29" s="8" t="s">
        <v>292</v>
      </c>
      <c r="C29" s="8" t="s">
        <v>285</v>
      </c>
      <c r="D29" s="8" t="s">
        <v>272</v>
      </c>
      <c r="E29" s="8"/>
      <c r="F29" s="8" t="s">
        <v>163</v>
      </c>
      <c r="G29" s="8" t="s">
        <v>286</v>
      </c>
      <c r="H29" s="8" t="s">
        <v>144</v>
      </c>
      <c r="I29" s="8" t="s">
        <v>124</v>
      </c>
      <c r="J29" s="11">
        <v>45282</v>
      </c>
      <c r="K29" s="30" t="s">
        <v>65</v>
      </c>
      <c r="L29" s="8" t="s">
        <v>293</v>
      </c>
      <c r="M29" s="8" t="s">
        <v>73</v>
      </c>
      <c r="N29" s="11">
        <v>45419</v>
      </c>
      <c r="O29" s="30" t="s">
        <v>65</v>
      </c>
      <c r="P29" s="8" t="s">
        <v>293</v>
      </c>
      <c r="Q29" s="8" t="s">
        <v>167</v>
      </c>
      <c r="R29" s="11">
        <v>45419</v>
      </c>
      <c r="S29" s="30" t="s">
        <v>65</v>
      </c>
      <c r="T29" s="8"/>
      <c r="U29" s="10"/>
      <c r="V29" s="10"/>
      <c r="W29" s="8"/>
      <c r="X29" s="8"/>
      <c r="Y29" s="8"/>
      <c r="Z29" s="8"/>
      <c r="AA29" s="8"/>
      <c r="AB29" s="8" t="s">
        <v>91</v>
      </c>
      <c r="AC29" s="11">
        <v>45930</v>
      </c>
      <c r="AD29" s="11">
        <v>45930</v>
      </c>
      <c r="AE29" s="8" t="s">
        <v>294</v>
      </c>
      <c r="AF29" s="8"/>
      <c r="AG29" s="8"/>
      <c r="AH29" s="8"/>
      <c r="AI29" s="8" t="s">
        <v>75</v>
      </c>
      <c r="AJ29" s="8"/>
      <c r="AK29" s="8"/>
      <c r="AL29" s="8">
        <v>300000</v>
      </c>
      <c r="AM29" s="8" t="s">
        <v>64</v>
      </c>
      <c r="AN29" s="30" t="s">
        <v>65</v>
      </c>
      <c r="AO29" s="8"/>
      <c r="AP29" s="8"/>
      <c r="AQ29" s="8">
        <v>150000</v>
      </c>
      <c r="AR29" s="8" t="s">
        <v>64</v>
      </c>
      <c r="AS29" s="30" t="s">
        <v>65</v>
      </c>
      <c r="AT29" s="8"/>
      <c r="AU29" s="8"/>
      <c r="AV29" s="8"/>
      <c r="AW29" s="8"/>
      <c r="AX29" s="8" t="s">
        <v>295</v>
      </c>
      <c r="AY29" s="8" t="s">
        <v>296</v>
      </c>
      <c r="AZ29" s="8" t="s">
        <v>67</v>
      </c>
      <c r="BA29" s="11">
        <v>45709</v>
      </c>
      <c r="BB29" s="8" t="s">
        <v>67</v>
      </c>
      <c r="BC29" s="8"/>
      <c r="BD29" s="30" t="s">
        <v>297</v>
      </c>
      <c r="BE29" s="30" t="s">
        <v>298</v>
      </c>
      <c r="BF29" s="30" t="s">
        <v>299</v>
      </c>
      <c r="BG29" s="30" t="s">
        <v>300</v>
      </c>
      <c r="BH29" s="30" t="s">
        <v>301</v>
      </c>
      <c r="BI29" s="30" t="s">
        <v>302</v>
      </c>
      <c r="BJ29" s="30" t="s">
        <v>303</v>
      </c>
      <c r="BK29" s="30" t="s">
        <v>304</v>
      </c>
      <c r="BL29" s="8"/>
      <c r="BM29" s="8"/>
      <c r="BN29"/>
    </row>
    <row r="30" spans="2:66" ht="16" x14ac:dyDescent="0.2">
      <c r="B30" s="21" t="s">
        <v>305</v>
      </c>
      <c r="C30" s="21" t="s">
        <v>306</v>
      </c>
      <c r="D30" s="21" t="s">
        <v>307</v>
      </c>
      <c r="E30" s="21"/>
      <c r="F30" s="21" t="s">
        <v>142</v>
      </c>
      <c r="G30" s="21" t="s">
        <v>308</v>
      </c>
      <c r="H30" s="21" t="s">
        <v>144</v>
      </c>
      <c r="I30" s="21" t="s">
        <v>196</v>
      </c>
      <c r="J30" s="26">
        <v>45344</v>
      </c>
      <c r="K30" s="27" t="s">
        <v>65</v>
      </c>
      <c r="L30" s="21"/>
      <c r="M30" s="21"/>
      <c r="N30" s="21"/>
      <c r="O30" s="21"/>
      <c r="P30" s="21"/>
      <c r="Q30" s="21"/>
      <c r="R30" s="21"/>
      <c r="S30" s="21"/>
      <c r="T30" s="21"/>
      <c r="U30" s="28"/>
      <c r="V30" s="28"/>
      <c r="W30" s="21"/>
      <c r="X30" s="21"/>
      <c r="Y30" s="21"/>
      <c r="Z30" s="21"/>
      <c r="AA30" s="21"/>
      <c r="AB30" s="21"/>
      <c r="AC30" s="21"/>
      <c r="AD30" s="21"/>
      <c r="AE30" s="21" t="s">
        <v>309</v>
      </c>
      <c r="AF30" s="21"/>
      <c r="AG30" s="21"/>
      <c r="AH30" s="26">
        <v>45622</v>
      </c>
      <c r="AI30" s="21" t="s">
        <v>116</v>
      </c>
      <c r="AJ30" s="21"/>
      <c r="AK30" s="21" t="s">
        <v>310</v>
      </c>
      <c r="AL30" s="21"/>
      <c r="AM30" s="21"/>
      <c r="AN30" s="21"/>
      <c r="AO30" s="21"/>
      <c r="AP30" s="21"/>
      <c r="AQ30" s="21"/>
      <c r="AR30" s="21"/>
      <c r="AS30" s="21"/>
      <c r="AT30" s="21"/>
      <c r="AU30" s="21"/>
      <c r="AV30" s="21"/>
      <c r="AW30" s="21"/>
      <c r="AX30" s="21" t="s">
        <v>311</v>
      </c>
      <c r="AY30" s="21" t="s">
        <v>312</v>
      </c>
      <c r="AZ30" s="21" t="s">
        <v>67</v>
      </c>
      <c r="BA30" s="26">
        <v>45709</v>
      </c>
      <c r="BB30" s="21" t="s">
        <v>68</v>
      </c>
      <c r="BC30" s="21"/>
      <c r="BD30" s="27" t="s">
        <v>313</v>
      </c>
      <c r="BE30" s="27" t="s">
        <v>314</v>
      </c>
      <c r="BF30" s="27" t="s">
        <v>315</v>
      </c>
      <c r="BG30" s="132"/>
      <c r="BH30" s="132"/>
      <c r="BI30" s="132"/>
      <c r="BJ30" s="132"/>
      <c r="BK30" s="132"/>
      <c r="BL30" s="132"/>
      <c r="BM30" s="132"/>
      <c r="BN30" s="132"/>
    </row>
    <row r="31" spans="2:66" ht="16" x14ac:dyDescent="0.2">
      <c r="B31" s="8" t="s">
        <v>316</v>
      </c>
      <c r="C31" s="8" t="s">
        <v>317</v>
      </c>
      <c r="D31" s="8" t="s">
        <v>318</v>
      </c>
      <c r="E31" s="8"/>
      <c r="F31" s="8" t="s">
        <v>58</v>
      </c>
      <c r="G31" s="8" t="s">
        <v>319</v>
      </c>
      <c r="H31" s="8" t="s">
        <v>220</v>
      </c>
      <c r="I31" s="8" t="s">
        <v>196</v>
      </c>
      <c r="J31" s="11">
        <v>45303</v>
      </c>
      <c r="K31" s="30" t="s">
        <v>65</v>
      </c>
      <c r="L31" s="8"/>
      <c r="M31" s="8"/>
      <c r="N31" s="8"/>
      <c r="O31" s="8"/>
      <c r="P31" s="8"/>
      <c r="Q31" s="8"/>
      <c r="R31" s="8"/>
      <c r="S31" s="8"/>
      <c r="T31" s="8"/>
      <c r="U31" s="10"/>
      <c r="V31" s="10"/>
      <c r="W31" s="8"/>
      <c r="X31" s="8"/>
      <c r="Y31" s="8"/>
      <c r="Z31" s="8"/>
      <c r="AA31" s="8"/>
      <c r="AB31" s="8"/>
      <c r="AC31" s="8"/>
      <c r="AD31" s="8"/>
      <c r="AE31" s="8"/>
      <c r="AF31" s="8"/>
      <c r="AG31" s="8"/>
      <c r="AH31" s="11">
        <v>45608</v>
      </c>
      <c r="AI31" s="8" t="s">
        <v>116</v>
      </c>
      <c r="AJ31" s="8"/>
      <c r="AK31" s="8" t="s">
        <v>320</v>
      </c>
      <c r="AL31" s="8"/>
      <c r="AM31" s="8"/>
      <c r="AN31" s="8"/>
      <c r="AO31" s="8"/>
      <c r="AP31" s="8"/>
      <c r="AQ31" s="8"/>
      <c r="AR31" s="8"/>
      <c r="AS31" s="8"/>
      <c r="AT31" s="8"/>
      <c r="AU31" s="8"/>
      <c r="AV31" s="8"/>
      <c r="AW31" s="8"/>
      <c r="AX31" s="8" t="s">
        <v>321</v>
      </c>
      <c r="AY31" s="8" t="s">
        <v>322</v>
      </c>
      <c r="AZ31" s="8" t="s">
        <v>67</v>
      </c>
      <c r="BA31" s="11">
        <v>45712</v>
      </c>
      <c r="BB31" s="8" t="s">
        <v>68</v>
      </c>
      <c r="BC31" s="8"/>
      <c r="BD31" s="30" t="s">
        <v>323</v>
      </c>
      <c r="BE31" s="8"/>
      <c r="BF31" s="8"/>
      <c r="BG31" s="8"/>
      <c r="BH31" s="8"/>
      <c r="BI31" s="8"/>
      <c r="BJ31" s="8"/>
      <c r="BK31" s="8"/>
      <c r="BL31" s="8"/>
      <c r="BM31" s="8"/>
      <c r="BN31"/>
    </row>
    <row r="32" spans="2:66" ht="16" x14ac:dyDescent="0.2">
      <c r="B32" s="18" t="s">
        <v>324</v>
      </c>
      <c r="C32" s="8" t="s">
        <v>325</v>
      </c>
      <c r="D32" s="8" t="s">
        <v>326</v>
      </c>
      <c r="E32" s="8" t="s">
        <v>327</v>
      </c>
      <c r="F32" s="8" t="s">
        <v>328</v>
      </c>
      <c r="G32" s="8" t="s">
        <v>329</v>
      </c>
      <c r="H32" s="8" t="s">
        <v>220</v>
      </c>
      <c r="I32" s="8" t="s">
        <v>61</v>
      </c>
      <c r="J32" s="11">
        <v>45401</v>
      </c>
      <c r="K32" s="30" t="s">
        <v>65</v>
      </c>
      <c r="L32" s="14" t="s">
        <v>330</v>
      </c>
      <c r="M32" s="8" t="s">
        <v>73</v>
      </c>
      <c r="N32" s="11">
        <v>45401</v>
      </c>
      <c r="O32" s="30" t="s">
        <v>65</v>
      </c>
      <c r="P32" s="14" t="s">
        <v>72</v>
      </c>
      <c r="Q32" s="8" t="s">
        <v>167</v>
      </c>
      <c r="R32" s="11">
        <v>45401</v>
      </c>
      <c r="S32" s="30" t="s">
        <v>65</v>
      </c>
      <c r="T32" s="8"/>
      <c r="U32" s="10" t="s">
        <v>68</v>
      </c>
      <c r="V32" s="10">
        <v>0.33</v>
      </c>
      <c r="W32" s="8"/>
      <c r="X32" s="8"/>
      <c r="Y32" s="8"/>
      <c r="Z32" s="8"/>
      <c r="AA32" s="8"/>
      <c r="AB32" s="8" t="s">
        <v>74</v>
      </c>
      <c r="AC32" s="11">
        <v>45622</v>
      </c>
      <c r="AD32" s="11">
        <v>45622</v>
      </c>
      <c r="AE32" s="8"/>
      <c r="AF32" s="8"/>
      <c r="AG32" s="8"/>
      <c r="AH32" s="8"/>
      <c r="AI32" s="8" t="s">
        <v>62</v>
      </c>
      <c r="AJ32" s="8"/>
      <c r="AK32" s="8" t="s">
        <v>331</v>
      </c>
      <c r="AL32" s="8">
        <v>25000</v>
      </c>
      <c r="AM32" s="8" t="s">
        <v>64</v>
      </c>
      <c r="AN32" s="30" t="s">
        <v>65</v>
      </c>
      <c r="AO32" s="8"/>
      <c r="AP32" s="8"/>
      <c r="AQ32" s="8">
        <v>25000</v>
      </c>
      <c r="AR32" s="8" t="s">
        <v>64</v>
      </c>
      <c r="AS32" s="30" t="s">
        <v>65</v>
      </c>
      <c r="AT32" s="8"/>
      <c r="AU32" s="8"/>
      <c r="AV32" s="8">
        <v>1250</v>
      </c>
      <c r="AW32" s="8"/>
      <c r="AX32" s="8" t="s">
        <v>332</v>
      </c>
      <c r="AY32" s="8" t="s">
        <v>333</v>
      </c>
      <c r="AZ32" s="8" t="s">
        <v>67</v>
      </c>
      <c r="BA32" s="11">
        <v>45712</v>
      </c>
      <c r="BB32" s="8" t="s">
        <v>68</v>
      </c>
      <c r="BC32" s="8"/>
      <c r="BD32" s="30" t="s">
        <v>334</v>
      </c>
      <c r="BE32" s="30" t="s">
        <v>335</v>
      </c>
      <c r="BF32" s="30" t="s">
        <v>335</v>
      </c>
      <c r="BG32" s="30" t="s">
        <v>336</v>
      </c>
      <c r="BH32" s="30" t="s">
        <v>337</v>
      </c>
      <c r="BI32" s="8"/>
      <c r="BJ32" s="8"/>
      <c r="BK32" s="8"/>
      <c r="BL32" s="8"/>
      <c r="BM32" s="8"/>
      <c r="BN32"/>
    </row>
    <row r="33" spans="2:66" ht="16" x14ac:dyDescent="0.2">
      <c r="B33" s="8" t="s">
        <v>338</v>
      </c>
      <c r="C33" s="8" t="s">
        <v>325</v>
      </c>
      <c r="D33" s="8" t="s">
        <v>326</v>
      </c>
      <c r="E33" s="8" t="s">
        <v>327</v>
      </c>
      <c r="F33" s="8" t="s">
        <v>328</v>
      </c>
      <c r="G33" s="8" t="s">
        <v>329</v>
      </c>
      <c r="H33" s="8" t="s">
        <v>71</v>
      </c>
      <c r="I33" s="8" t="s">
        <v>124</v>
      </c>
      <c r="J33" s="11">
        <v>45401</v>
      </c>
      <c r="K33" s="30" t="s">
        <v>65</v>
      </c>
      <c r="L33" s="14" t="s">
        <v>330</v>
      </c>
      <c r="M33" s="8" t="s">
        <v>73</v>
      </c>
      <c r="N33" s="11">
        <v>45401</v>
      </c>
      <c r="O33" s="30" t="s">
        <v>65</v>
      </c>
      <c r="P33" s="14" t="s">
        <v>72</v>
      </c>
      <c r="Q33" s="8" t="s">
        <v>167</v>
      </c>
      <c r="R33" s="11">
        <v>45401</v>
      </c>
      <c r="S33" s="30" t="s">
        <v>65</v>
      </c>
      <c r="T33" s="8"/>
      <c r="U33" s="10" t="s">
        <v>68</v>
      </c>
      <c r="V33" s="10">
        <v>0.33</v>
      </c>
      <c r="W33" s="8"/>
      <c r="X33" s="8"/>
      <c r="Y33" s="8"/>
      <c r="Z33" s="8"/>
      <c r="AA33" s="8"/>
      <c r="AB33" s="8"/>
      <c r="AC33" s="8"/>
      <c r="AD33" s="8"/>
      <c r="AE33" s="8">
        <v>2025</v>
      </c>
      <c r="AF33" s="8"/>
      <c r="AG33" s="8"/>
      <c r="AH33" s="8"/>
      <c r="AI33" s="8" t="s">
        <v>62</v>
      </c>
      <c r="AJ33" s="8"/>
      <c r="AK33" s="8" t="s">
        <v>331</v>
      </c>
      <c r="AL33" s="8">
        <v>25000</v>
      </c>
      <c r="AM33" s="8" t="s">
        <v>64</v>
      </c>
      <c r="AN33" s="30" t="s">
        <v>65</v>
      </c>
      <c r="AO33" s="8"/>
      <c r="AP33" s="8"/>
      <c r="AQ33" s="8">
        <v>25000</v>
      </c>
      <c r="AR33" s="8" t="s">
        <v>64</v>
      </c>
      <c r="AS33" s="30" t="s">
        <v>65</v>
      </c>
      <c r="AT33" s="8"/>
      <c r="AU33" s="8"/>
      <c r="AV33" s="8"/>
      <c r="AW33" s="8"/>
      <c r="AX33" s="8" t="s">
        <v>339</v>
      </c>
      <c r="AY33" s="8"/>
      <c r="AZ33" s="8" t="s">
        <v>68</v>
      </c>
      <c r="BA33" s="11">
        <v>45712</v>
      </c>
      <c r="BB33" s="8" t="s">
        <v>67</v>
      </c>
      <c r="BC33" s="8"/>
      <c r="BD33" s="8"/>
      <c r="BE33" s="8"/>
      <c r="BF33" s="8"/>
      <c r="BG33" s="8"/>
      <c r="BH33" s="8"/>
      <c r="BI33" s="8"/>
      <c r="BJ33" s="8"/>
      <c r="BK33" s="8"/>
      <c r="BL33" s="8"/>
      <c r="BM33" s="8"/>
      <c r="BN33"/>
    </row>
    <row r="34" spans="2:66" ht="16" x14ac:dyDescent="0.2">
      <c r="B34" s="8" t="s">
        <v>340</v>
      </c>
      <c r="C34" s="8" t="s">
        <v>325</v>
      </c>
      <c r="D34" s="8" t="s">
        <v>326</v>
      </c>
      <c r="E34" s="8"/>
      <c r="F34" s="8" t="s">
        <v>328</v>
      </c>
      <c r="G34" s="8" t="s">
        <v>329</v>
      </c>
      <c r="H34" s="8" t="s">
        <v>71</v>
      </c>
      <c r="I34" s="8" t="s">
        <v>150</v>
      </c>
      <c r="J34" s="11">
        <v>45401</v>
      </c>
      <c r="K34" s="30" t="s">
        <v>65</v>
      </c>
      <c r="L34" s="14" t="s">
        <v>330</v>
      </c>
      <c r="M34" s="8" t="s">
        <v>73</v>
      </c>
      <c r="N34" s="11">
        <v>45401</v>
      </c>
      <c r="O34" s="30" t="s">
        <v>65</v>
      </c>
      <c r="P34" s="14" t="s">
        <v>72</v>
      </c>
      <c r="Q34" s="8" t="s">
        <v>167</v>
      </c>
      <c r="R34" s="11">
        <v>45401</v>
      </c>
      <c r="S34" s="30" t="s">
        <v>65</v>
      </c>
      <c r="T34" s="8"/>
      <c r="U34" s="10" t="s">
        <v>68</v>
      </c>
      <c r="V34" s="10">
        <v>0.33</v>
      </c>
      <c r="W34" s="8"/>
      <c r="X34" s="8"/>
      <c r="Y34" s="8"/>
      <c r="Z34" s="8"/>
      <c r="AA34" s="8"/>
      <c r="AB34" s="8"/>
      <c r="AC34" s="8"/>
      <c r="AD34" s="8"/>
      <c r="AE34" s="8"/>
      <c r="AF34" s="8"/>
      <c r="AG34" s="8"/>
      <c r="AH34" s="8"/>
      <c r="AI34" s="8" t="s">
        <v>62</v>
      </c>
      <c r="AJ34" s="8"/>
      <c r="AK34" s="8" t="s">
        <v>331</v>
      </c>
      <c r="AL34" s="8">
        <v>100000</v>
      </c>
      <c r="AM34" s="8" t="s">
        <v>64</v>
      </c>
      <c r="AN34" s="30" t="s">
        <v>65</v>
      </c>
      <c r="AO34" s="8"/>
      <c r="AP34" s="8"/>
      <c r="AQ34" s="8">
        <v>100000</v>
      </c>
      <c r="AR34" s="8" t="s">
        <v>64</v>
      </c>
      <c r="AS34" s="30" t="s">
        <v>65</v>
      </c>
      <c r="AT34" s="8"/>
      <c r="AU34" s="8"/>
      <c r="AV34" s="8"/>
      <c r="AW34" s="8"/>
      <c r="AX34" s="8" t="s">
        <v>341</v>
      </c>
      <c r="AY34" s="8"/>
      <c r="AZ34" s="8" t="s">
        <v>89</v>
      </c>
      <c r="BA34" s="11">
        <v>45712</v>
      </c>
      <c r="BB34" s="8" t="s">
        <v>67</v>
      </c>
      <c r="BC34" s="8"/>
      <c r="BD34" s="8"/>
      <c r="BE34" s="8"/>
      <c r="BF34" s="8"/>
      <c r="BG34" s="8"/>
      <c r="BH34" s="8"/>
      <c r="BI34" s="8"/>
      <c r="BJ34" s="8"/>
      <c r="BK34" s="8"/>
      <c r="BL34" s="8"/>
      <c r="BM34" s="8"/>
      <c r="BN34"/>
    </row>
    <row r="35" spans="2:66" ht="16" x14ac:dyDescent="0.2">
      <c r="B35" s="8" t="s">
        <v>342</v>
      </c>
      <c r="C35" s="8" t="s">
        <v>343</v>
      </c>
      <c r="D35" s="8" t="s">
        <v>344</v>
      </c>
      <c r="E35" s="8"/>
      <c r="F35" s="8" t="s">
        <v>345</v>
      </c>
      <c r="G35" s="8" t="s">
        <v>346</v>
      </c>
      <c r="H35" s="8" t="s">
        <v>144</v>
      </c>
      <c r="I35" s="8" t="s">
        <v>150</v>
      </c>
      <c r="J35" s="11">
        <v>44972</v>
      </c>
      <c r="K35" s="30" t="s">
        <v>65</v>
      </c>
      <c r="L35" s="8"/>
      <c r="M35" s="8"/>
      <c r="N35" s="8"/>
      <c r="O35" s="8"/>
      <c r="P35" s="8"/>
      <c r="Q35" s="8"/>
      <c r="R35" s="8"/>
      <c r="S35" s="8"/>
      <c r="T35" s="8"/>
      <c r="U35" s="10"/>
      <c r="V35" s="10"/>
      <c r="W35" s="8"/>
      <c r="X35" s="8"/>
      <c r="Y35" s="8"/>
      <c r="Z35" s="8"/>
      <c r="AA35" s="8"/>
      <c r="AB35" s="8"/>
      <c r="AC35" s="8"/>
      <c r="AD35" s="8"/>
      <c r="AE35" s="8" t="s">
        <v>347</v>
      </c>
      <c r="AF35" s="8"/>
      <c r="AG35" s="8"/>
      <c r="AH35" s="8"/>
      <c r="AI35" s="8" t="s">
        <v>348</v>
      </c>
      <c r="AJ35" s="8"/>
      <c r="AK35" s="8" t="s">
        <v>349</v>
      </c>
      <c r="AL35" s="8"/>
      <c r="AM35" s="8"/>
      <c r="AN35" s="8"/>
      <c r="AO35" s="8"/>
      <c r="AP35" s="8"/>
      <c r="AQ35" s="8"/>
      <c r="AR35" s="8"/>
      <c r="AS35" s="8"/>
      <c r="AT35" s="8"/>
      <c r="AU35" s="8"/>
      <c r="AV35" s="8"/>
      <c r="AW35" s="8"/>
      <c r="AX35" s="8" t="s">
        <v>350</v>
      </c>
      <c r="AY35" s="8" t="s">
        <v>351</v>
      </c>
      <c r="AZ35" s="8" t="s">
        <v>67</v>
      </c>
      <c r="BA35" s="11">
        <v>45712</v>
      </c>
      <c r="BB35" s="8" t="s">
        <v>67</v>
      </c>
      <c r="BC35" s="8"/>
      <c r="BD35" s="30" t="s">
        <v>352</v>
      </c>
      <c r="BE35" s="30" t="s">
        <v>353</v>
      </c>
      <c r="BF35" s="30" t="s">
        <v>354</v>
      </c>
      <c r="BG35" s="30" t="s">
        <v>355</v>
      </c>
      <c r="BH35" s="30" t="s">
        <v>356</v>
      </c>
      <c r="BI35" s="8"/>
      <c r="BJ35" s="8"/>
      <c r="BK35" s="8"/>
      <c r="BL35" s="8"/>
      <c r="BM35" s="8"/>
      <c r="BN35"/>
    </row>
    <row r="36" spans="2:66" ht="16" x14ac:dyDescent="0.2">
      <c r="B36" s="8" t="s">
        <v>357</v>
      </c>
      <c r="C36" s="8" t="s">
        <v>358</v>
      </c>
      <c r="D36" s="8" t="s">
        <v>344</v>
      </c>
      <c r="E36" s="8"/>
      <c r="F36" s="8" t="s">
        <v>58</v>
      </c>
      <c r="G36" s="8" t="s">
        <v>359</v>
      </c>
      <c r="H36" s="8" t="s">
        <v>144</v>
      </c>
      <c r="I36" s="8" t="s">
        <v>150</v>
      </c>
      <c r="J36" s="11">
        <v>44679</v>
      </c>
      <c r="K36" s="30" t="s">
        <v>65</v>
      </c>
      <c r="L36" s="8"/>
      <c r="M36" s="8"/>
      <c r="N36" s="8"/>
      <c r="O36" s="8"/>
      <c r="P36" s="8"/>
      <c r="Q36" s="8"/>
      <c r="R36" s="8"/>
      <c r="S36" s="8"/>
      <c r="T36" s="8"/>
      <c r="U36" s="10"/>
      <c r="V36" s="10"/>
      <c r="W36" s="8"/>
      <c r="X36" s="8"/>
      <c r="Y36" s="8"/>
      <c r="Z36" s="8"/>
      <c r="AA36" s="8"/>
      <c r="AB36" s="8" t="s">
        <v>74</v>
      </c>
      <c r="AC36" s="11">
        <v>45515</v>
      </c>
      <c r="AD36" s="11">
        <v>45515</v>
      </c>
      <c r="AE36" s="8"/>
      <c r="AF36" s="8"/>
      <c r="AG36" s="8"/>
      <c r="AH36" s="8"/>
      <c r="AI36" s="8" t="s">
        <v>116</v>
      </c>
      <c r="AJ36" s="8"/>
      <c r="AK36" s="8" t="s">
        <v>360</v>
      </c>
      <c r="AL36" s="8">
        <v>30000</v>
      </c>
      <c r="AM36" s="8" t="s">
        <v>64</v>
      </c>
      <c r="AN36" s="30" t="s">
        <v>65</v>
      </c>
      <c r="AO36" s="8"/>
      <c r="AP36" s="8"/>
      <c r="AQ36" s="8">
        <v>30000</v>
      </c>
      <c r="AR36" s="8" t="s">
        <v>64</v>
      </c>
      <c r="AS36" s="30" t="s">
        <v>65</v>
      </c>
      <c r="AT36" s="8"/>
      <c r="AU36" s="8"/>
      <c r="AV36" s="8">
        <v>250</v>
      </c>
      <c r="AW36" s="8"/>
      <c r="AX36" s="8" t="s">
        <v>361</v>
      </c>
      <c r="AY36" s="8" t="s">
        <v>362</v>
      </c>
      <c r="AZ36" s="8" t="s">
        <v>67</v>
      </c>
      <c r="BA36" s="11">
        <v>45712</v>
      </c>
      <c r="BB36" s="8" t="s">
        <v>67</v>
      </c>
      <c r="BC36" s="8"/>
      <c r="BD36" s="30" t="s">
        <v>363</v>
      </c>
      <c r="BE36" s="8"/>
      <c r="BF36" s="8"/>
      <c r="BG36" s="8"/>
      <c r="BH36" s="8"/>
      <c r="BI36" s="8"/>
      <c r="BJ36" s="8"/>
      <c r="BK36" s="8"/>
      <c r="BL36" s="8"/>
      <c r="BM36" s="8"/>
      <c r="BN36"/>
    </row>
    <row r="37" spans="2:66" ht="16" x14ac:dyDescent="0.2">
      <c r="B37" s="8" t="s">
        <v>364</v>
      </c>
      <c r="C37" s="8" t="s">
        <v>365</v>
      </c>
      <c r="D37" s="8" t="s">
        <v>366</v>
      </c>
      <c r="E37" s="8"/>
      <c r="F37" s="8" t="s">
        <v>367</v>
      </c>
      <c r="G37" s="8" t="s">
        <v>368</v>
      </c>
      <c r="H37" s="8" t="s">
        <v>144</v>
      </c>
      <c r="I37" s="8" t="s">
        <v>150</v>
      </c>
      <c r="J37" s="11">
        <v>44180</v>
      </c>
      <c r="K37" s="30" t="s">
        <v>65</v>
      </c>
      <c r="L37" s="14" t="s">
        <v>369</v>
      </c>
      <c r="M37" s="8" t="s">
        <v>73</v>
      </c>
      <c r="N37" s="11">
        <v>45686</v>
      </c>
      <c r="O37" s="30" t="s">
        <v>65</v>
      </c>
      <c r="P37" s="14" t="s">
        <v>166</v>
      </c>
      <c r="Q37" s="8" t="s">
        <v>167</v>
      </c>
      <c r="R37" s="11">
        <v>45686</v>
      </c>
      <c r="S37" s="30" t="s">
        <v>65</v>
      </c>
      <c r="T37" s="8"/>
      <c r="U37" s="10" t="s">
        <v>68</v>
      </c>
      <c r="V37" s="10">
        <v>0.5</v>
      </c>
      <c r="W37" s="8" t="s">
        <v>370</v>
      </c>
      <c r="X37" s="8"/>
      <c r="Y37" s="8"/>
      <c r="Z37" s="8"/>
      <c r="AA37" s="8" t="s">
        <v>371</v>
      </c>
      <c r="AB37" s="8" t="s">
        <v>91</v>
      </c>
      <c r="AC37" s="11">
        <v>46203</v>
      </c>
      <c r="AD37" s="11">
        <v>46203</v>
      </c>
      <c r="AE37" s="8" t="s">
        <v>372</v>
      </c>
      <c r="AF37" s="11">
        <v>46203</v>
      </c>
      <c r="AG37" s="11">
        <v>46203</v>
      </c>
      <c r="AH37" s="8"/>
      <c r="AI37" s="8" t="s">
        <v>75</v>
      </c>
      <c r="AJ37" s="8"/>
      <c r="AK37" s="8" t="s">
        <v>373</v>
      </c>
      <c r="AL37" s="8">
        <v>200000</v>
      </c>
      <c r="AM37" s="8" t="s">
        <v>64</v>
      </c>
      <c r="AN37" s="30" t="s">
        <v>65</v>
      </c>
      <c r="AO37" s="8"/>
      <c r="AP37" s="8"/>
      <c r="AQ37" s="8">
        <v>150000</v>
      </c>
      <c r="AR37" s="8" t="s">
        <v>64</v>
      </c>
      <c r="AS37" s="30" t="s">
        <v>65</v>
      </c>
      <c r="AT37" s="8"/>
      <c r="AU37" s="8"/>
      <c r="AV37" s="8">
        <v>3000</v>
      </c>
      <c r="AW37" s="8"/>
      <c r="AX37" s="8" t="s">
        <v>374</v>
      </c>
      <c r="AY37" s="8" t="s">
        <v>375</v>
      </c>
      <c r="AZ37" s="8" t="s">
        <v>67</v>
      </c>
      <c r="BA37" s="11">
        <v>45712</v>
      </c>
      <c r="BB37" s="8" t="s">
        <v>67</v>
      </c>
      <c r="BC37" s="8"/>
      <c r="BD37" s="30" t="s">
        <v>376</v>
      </c>
      <c r="BE37" s="30" t="s">
        <v>377</v>
      </c>
      <c r="BF37" s="30" t="s">
        <v>378</v>
      </c>
      <c r="BG37" s="30" t="s">
        <v>379</v>
      </c>
      <c r="BH37" s="30" t="s">
        <v>380</v>
      </c>
      <c r="BI37" s="30" t="s">
        <v>381</v>
      </c>
      <c r="BJ37" s="8"/>
      <c r="BK37" s="8"/>
      <c r="BL37" s="8"/>
      <c r="BM37" s="8"/>
      <c r="BN37"/>
    </row>
    <row r="38" spans="2:66" ht="16" x14ac:dyDescent="0.2">
      <c r="B38" s="18" t="s">
        <v>382</v>
      </c>
      <c r="C38" s="8" t="s">
        <v>383</v>
      </c>
      <c r="D38" s="8" t="s">
        <v>384</v>
      </c>
      <c r="E38" s="8"/>
      <c r="F38" s="8" t="s">
        <v>58</v>
      </c>
      <c r="G38" s="8" t="s">
        <v>385</v>
      </c>
      <c r="H38" s="8" t="s">
        <v>144</v>
      </c>
      <c r="I38" s="8" t="s">
        <v>61</v>
      </c>
      <c r="J38" s="11">
        <v>43334</v>
      </c>
      <c r="K38" s="30" t="s">
        <v>65</v>
      </c>
      <c r="L38" s="8" t="s">
        <v>386</v>
      </c>
      <c r="M38" s="8" t="s">
        <v>73</v>
      </c>
      <c r="N38" s="11">
        <v>43334</v>
      </c>
      <c r="O38" s="30" t="s">
        <v>65</v>
      </c>
      <c r="P38" s="8" t="s">
        <v>386</v>
      </c>
      <c r="Q38" s="8" t="s">
        <v>167</v>
      </c>
      <c r="R38" s="11">
        <v>43334</v>
      </c>
      <c r="S38" s="30" t="s">
        <v>65</v>
      </c>
      <c r="T38" s="8"/>
      <c r="U38" s="10"/>
      <c r="V38" s="10"/>
      <c r="W38" s="8"/>
      <c r="X38" s="8"/>
      <c r="Y38" s="8"/>
      <c r="Z38" s="8"/>
      <c r="AA38" s="8"/>
      <c r="AB38" s="8" t="s">
        <v>74</v>
      </c>
      <c r="AC38" s="11">
        <v>43368</v>
      </c>
      <c r="AD38" s="11">
        <v>43368</v>
      </c>
      <c r="AE38" s="8" t="s">
        <v>387</v>
      </c>
      <c r="AF38" s="8"/>
      <c r="AG38" s="8"/>
      <c r="AH38" s="8"/>
      <c r="AI38" s="8" t="s">
        <v>116</v>
      </c>
      <c r="AJ38" s="8"/>
      <c r="AK38" s="8"/>
      <c r="AL38" s="8">
        <v>500</v>
      </c>
      <c r="AM38" s="8" t="s">
        <v>64</v>
      </c>
      <c r="AN38" s="30" t="s">
        <v>65</v>
      </c>
      <c r="AO38" s="8"/>
      <c r="AP38" s="8"/>
      <c r="AQ38" s="8">
        <v>100</v>
      </c>
      <c r="AR38" s="8" t="s">
        <v>64</v>
      </c>
      <c r="AS38" s="30" t="s">
        <v>65</v>
      </c>
      <c r="AT38" s="8"/>
      <c r="AU38" s="8"/>
      <c r="AV38" s="8"/>
      <c r="AW38" s="8"/>
      <c r="AX38" s="8" t="s">
        <v>388</v>
      </c>
      <c r="AY38" s="8" t="s">
        <v>389</v>
      </c>
      <c r="AZ38" s="8" t="s">
        <v>67</v>
      </c>
      <c r="BA38" s="11">
        <v>45712</v>
      </c>
      <c r="BB38" s="8" t="s">
        <v>68</v>
      </c>
      <c r="BC38" s="30" t="s">
        <v>390</v>
      </c>
      <c r="BD38" s="30" t="s">
        <v>391</v>
      </c>
      <c r="BE38" s="30" t="s">
        <v>392</v>
      </c>
      <c r="BF38" s="8"/>
      <c r="BG38" s="8"/>
      <c r="BH38" s="8"/>
      <c r="BI38" s="8"/>
      <c r="BJ38" s="8"/>
      <c r="BK38" s="8"/>
      <c r="BL38" s="8"/>
      <c r="BM38" s="8"/>
      <c r="BN38"/>
    </row>
    <row r="39" spans="2:66" ht="16" x14ac:dyDescent="0.2">
      <c r="B39" s="8" t="s">
        <v>393</v>
      </c>
      <c r="C39" s="8" t="s">
        <v>394</v>
      </c>
      <c r="D39" s="8" t="s">
        <v>395</v>
      </c>
      <c r="E39" s="8"/>
      <c r="F39" s="8" t="s">
        <v>184</v>
      </c>
      <c r="G39" s="8" t="s">
        <v>396</v>
      </c>
      <c r="H39" s="8" t="s">
        <v>144</v>
      </c>
      <c r="I39" s="8" t="s">
        <v>61</v>
      </c>
      <c r="J39" s="11">
        <v>44722</v>
      </c>
      <c r="K39" s="30" t="s">
        <v>65</v>
      </c>
      <c r="L39" s="14" t="s">
        <v>249</v>
      </c>
      <c r="M39" s="8" t="s">
        <v>73</v>
      </c>
      <c r="N39" s="11">
        <v>45464</v>
      </c>
      <c r="O39" s="30" t="s">
        <v>65</v>
      </c>
      <c r="P39" s="14" t="s">
        <v>115</v>
      </c>
      <c r="Q39" s="8" t="s">
        <v>167</v>
      </c>
      <c r="R39" s="11">
        <v>45464</v>
      </c>
      <c r="S39" s="30" t="s">
        <v>65</v>
      </c>
      <c r="T39" s="8"/>
      <c r="U39" s="10" t="s">
        <v>68</v>
      </c>
      <c r="V39" s="10">
        <v>0.25</v>
      </c>
      <c r="W39" s="8"/>
      <c r="X39" s="8"/>
      <c r="Y39" s="8"/>
      <c r="Z39" s="8"/>
      <c r="AA39" s="8"/>
      <c r="AB39" s="8" t="s">
        <v>74</v>
      </c>
      <c r="AC39" s="11">
        <v>45463</v>
      </c>
      <c r="AD39" s="11">
        <v>45463</v>
      </c>
      <c r="AE39" s="8" t="s">
        <v>397</v>
      </c>
      <c r="AF39" s="11">
        <v>46053</v>
      </c>
      <c r="AG39" s="11">
        <v>46053</v>
      </c>
      <c r="AH39" s="8"/>
      <c r="AI39" s="8" t="s">
        <v>75</v>
      </c>
      <c r="AJ39" s="8"/>
      <c r="AK39" s="8"/>
      <c r="AL39" s="8"/>
      <c r="AM39" s="8"/>
      <c r="AN39" s="8"/>
      <c r="AO39" s="8"/>
      <c r="AP39" s="8"/>
      <c r="AQ39" s="8"/>
      <c r="AR39" s="8"/>
      <c r="AS39" s="8"/>
      <c r="AT39" s="8"/>
      <c r="AU39" s="8"/>
      <c r="AV39" s="8"/>
      <c r="AW39" s="8"/>
      <c r="AX39" s="8" t="s">
        <v>398</v>
      </c>
      <c r="AY39" s="8" t="s">
        <v>399</v>
      </c>
      <c r="AZ39" s="8" t="s">
        <v>67</v>
      </c>
      <c r="BA39" s="11">
        <v>45712</v>
      </c>
      <c r="BB39" s="8" t="s">
        <v>67</v>
      </c>
      <c r="BC39" s="8"/>
      <c r="BD39" s="30" t="s">
        <v>400</v>
      </c>
      <c r="BE39" s="30" t="s">
        <v>401</v>
      </c>
      <c r="BF39" s="30" t="s">
        <v>402</v>
      </c>
      <c r="BG39" s="30" t="s">
        <v>403</v>
      </c>
      <c r="BH39" s="30" t="s">
        <v>404</v>
      </c>
      <c r="BI39" s="30" t="s">
        <v>405</v>
      </c>
      <c r="BJ39" s="30" t="s">
        <v>406</v>
      </c>
      <c r="BK39" s="8"/>
      <c r="BL39" s="8"/>
      <c r="BM39" s="8"/>
      <c r="BN39"/>
    </row>
    <row r="40" spans="2:66" ht="16" x14ac:dyDescent="0.2">
      <c r="B40" s="8" t="s">
        <v>407</v>
      </c>
      <c r="C40" s="8" t="s">
        <v>408</v>
      </c>
      <c r="D40" s="8" t="s">
        <v>409</v>
      </c>
      <c r="E40" s="8" t="s">
        <v>410</v>
      </c>
      <c r="F40" s="8" t="s">
        <v>58</v>
      </c>
      <c r="G40" s="8" t="s">
        <v>411</v>
      </c>
      <c r="H40" s="8" t="s">
        <v>144</v>
      </c>
      <c r="I40" s="8" t="s">
        <v>61</v>
      </c>
      <c r="J40" s="11">
        <v>44244</v>
      </c>
      <c r="K40" s="30" t="s">
        <v>65</v>
      </c>
      <c r="L40" s="8" t="s">
        <v>412</v>
      </c>
      <c r="M40" s="8" t="s">
        <v>73</v>
      </c>
      <c r="N40" s="11">
        <v>44244</v>
      </c>
      <c r="O40" s="30" t="s">
        <v>65</v>
      </c>
      <c r="P40" s="14" t="s">
        <v>413</v>
      </c>
      <c r="Q40" s="8" t="s">
        <v>414</v>
      </c>
      <c r="R40" s="11">
        <v>45090</v>
      </c>
      <c r="S40" s="30" t="s">
        <v>65</v>
      </c>
      <c r="T40" s="8"/>
      <c r="U40" s="10" t="s">
        <v>68</v>
      </c>
      <c r="V40" s="10">
        <v>0.5</v>
      </c>
      <c r="W40" s="8"/>
      <c r="X40" s="8" t="s">
        <v>74</v>
      </c>
      <c r="Y40" s="11">
        <v>44426</v>
      </c>
      <c r="Z40" s="11">
        <v>44426</v>
      </c>
      <c r="AA40" s="8"/>
      <c r="AB40" s="8" t="s">
        <v>74</v>
      </c>
      <c r="AC40" s="11">
        <v>45089</v>
      </c>
      <c r="AD40" s="11">
        <v>45089</v>
      </c>
      <c r="AE40" s="8" t="s">
        <v>415</v>
      </c>
      <c r="AF40" s="11">
        <v>45447</v>
      </c>
      <c r="AG40" s="11">
        <v>45447</v>
      </c>
      <c r="AH40" s="8"/>
      <c r="AI40" s="8" t="s">
        <v>75</v>
      </c>
      <c r="AJ40" s="8"/>
      <c r="AK40" s="8" t="s">
        <v>416</v>
      </c>
      <c r="AL40" s="8">
        <v>250000</v>
      </c>
      <c r="AM40" s="8" t="s">
        <v>64</v>
      </c>
      <c r="AN40" s="30" t="s">
        <v>65</v>
      </c>
      <c r="AO40" s="8"/>
      <c r="AP40" s="8"/>
      <c r="AQ40" s="8">
        <v>250000</v>
      </c>
      <c r="AR40" s="8" t="s">
        <v>64</v>
      </c>
      <c r="AS40" s="30" t="s">
        <v>65</v>
      </c>
      <c r="AT40" s="8"/>
      <c r="AU40" s="8"/>
      <c r="AV40" s="8"/>
      <c r="AW40" s="8"/>
      <c r="AX40" s="8" t="s">
        <v>417</v>
      </c>
      <c r="AY40" s="8"/>
      <c r="AZ40" s="8" t="s">
        <v>68</v>
      </c>
      <c r="BA40" s="11">
        <v>45712</v>
      </c>
      <c r="BB40" s="8" t="s">
        <v>68</v>
      </c>
      <c r="BC40" s="8"/>
      <c r="BD40" s="30" t="s">
        <v>418</v>
      </c>
      <c r="BE40" s="30" t="s">
        <v>419</v>
      </c>
      <c r="BF40" s="30" t="s">
        <v>420</v>
      </c>
      <c r="BG40" s="30" t="s">
        <v>421</v>
      </c>
      <c r="BH40" s="8"/>
      <c r="BI40" s="8"/>
      <c r="BJ40" s="8"/>
      <c r="BK40" s="8"/>
      <c r="BL40" s="8"/>
      <c r="BM40" s="8"/>
      <c r="BN40"/>
    </row>
    <row r="41" spans="2:66" ht="16" x14ac:dyDescent="0.2">
      <c r="B41" s="31" t="s">
        <v>422</v>
      </c>
      <c r="C41" s="31" t="s">
        <v>423</v>
      </c>
      <c r="D41" s="8" t="s">
        <v>409</v>
      </c>
      <c r="E41" s="8"/>
      <c r="F41" s="8" t="s">
        <v>328</v>
      </c>
      <c r="G41" s="8" t="s">
        <v>424</v>
      </c>
      <c r="H41" s="8" t="s">
        <v>144</v>
      </c>
      <c r="I41" s="8" t="s">
        <v>61</v>
      </c>
      <c r="J41" s="11">
        <v>43846</v>
      </c>
      <c r="K41" s="30" t="s">
        <v>65</v>
      </c>
      <c r="L41" s="14" t="s">
        <v>425</v>
      </c>
      <c r="M41" s="8" t="s">
        <v>73</v>
      </c>
      <c r="N41" s="11">
        <v>43846</v>
      </c>
      <c r="O41" s="30" t="s">
        <v>65</v>
      </c>
      <c r="P41" s="14" t="s">
        <v>276</v>
      </c>
      <c r="Q41" s="8" t="s">
        <v>167</v>
      </c>
      <c r="R41" s="11">
        <v>43846</v>
      </c>
      <c r="S41" s="30" t="s">
        <v>65</v>
      </c>
      <c r="T41" s="8"/>
      <c r="U41" s="10" t="s">
        <v>68</v>
      </c>
      <c r="V41" s="10">
        <v>0.25</v>
      </c>
      <c r="W41" s="8"/>
      <c r="X41" s="8"/>
      <c r="Y41" s="8"/>
      <c r="Z41" s="8"/>
      <c r="AA41" s="8"/>
      <c r="AB41" s="8" t="s">
        <v>74</v>
      </c>
      <c r="AC41" s="11">
        <v>44152</v>
      </c>
      <c r="AD41" s="11">
        <v>44152</v>
      </c>
      <c r="AE41" s="8"/>
      <c r="AF41" s="8"/>
      <c r="AG41" s="8"/>
      <c r="AH41" s="8"/>
      <c r="AI41" s="8" t="s">
        <v>62</v>
      </c>
      <c r="AJ41" s="8"/>
      <c r="AK41" s="8" t="s">
        <v>426</v>
      </c>
      <c r="AL41" s="8"/>
      <c r="AM41" s="8"/>
      <c r="AN41" s="8"/>
      <c r="AO41" s="8"/>
      <c r="AP41" s="8"/>
      <c r="AQ41" s="8"/>
      <c r="AR41" s="8"/>
      <c r="AS41" s="8"/>
      <c r="AT41" s="8"/>
      <c r="AU41" s="8"/>
      <c r="AV41" s="8"/>
      <c r="AW41" s="8"/>
      <c r="AX41" s="8" t="s">
        <v>427</v>
      </c>
      <c r="AY41" s="8" t="s">
        <v>428</v>
      </c>
      <c r="AZ41" s="8" t="s">
        <v>67</v>
      </c>
      <c r="BA41" s="11">
        <v>45712</v>
      </c>
      <c r="BB41" s="8" t="s">
        <v>68</v>
      </c>
      <c r="BC41" s="8"/>
      <c r="BD41" s="30" t="s">
        <v>429</v>
      </c>
      <c r="BE41" s="30" t="s">
        <v>430</v>
      </c>
      <c r="BF41" s="30" t="s">
        <v>431</v>
      </c>
      <c r="BG41" s="30" t="s">
        <v>432</v>
      </c>
      <c r="BH41" s="8"/>
      <c r="BI41" s="8"/>
      <c r="BJ41" s="8"/>
      <c r="BK41" s="8"/>
      <c r="BL41" s="8"/>
      <c r="BM41" s="8"/>
      <c r="BN41"/>
    </row>
    <row r="42" spans="2:66" ht="16" x14ac:dyDescent="0.2">
      <c r="B42" s="8" t="s">
        <v>433</v>
      </c>
      <c r="C42" s="8" t="s">
        <v>423</v>
      </c>
      <c r="D42" s="8" t="s">
        <v>409</v>
      </c>
      <c r="E42" s="8"/>
      <c r="F42" s="8" t="s">
        <v>328</v>
      </c>
      <c r="G42" s="8" t="s">
        <v>424</v>
      </c>
      <c r="H42" s="8" t="s">
        <v>71</v>
      </c>
      <c r="I42" s="8" t="s">
        <v>150</v>
      </c>
      <c r="J42" s="11">
        <v>44734</v>
      </c>
      <c r="K42" s="30" t="s">
        <v>65</v>
      </c>
      <c r="L42" s="8"/>
      <c r="M42" s="8"/>
      <c r="N42" s="8"/>
      <c r="O42" s="8"/>
      <c r="P42" s="8"/>
      <c r="Q42" s="8"/>
      <c r="R42" s="8"/>
      <c r="S42" s="8"/>
      <c r="T42" s="8"/>
      <c r="U42" s="10"/>
      <c r="V42" s="10"/>
      <c r="W42" s="8"/>
      <c r="X42" s="8"/>
      <c r="Y42" s="8"/>
      <c r="Z42" s="8"/>
      <c r="AA42" s="8"/>
      <c r="AB42" s="8" t="s">
        <v>91</v>
      </c>
      <c r="AC42" s="11">
        <v>46568</v>
      </c>
      <c r="AD42" s="11">
        <v>46568</v>
      </c>
      <c r="AE42" s="8"/>
      <c r="AF42" s="8"/>
      <c r="AG42" s="8"/>
      <c r="AH42" s="8"/>
      <c r="AI42" s="8" t="s">
        <v>62</v>
      </c>
      <c r="AJ42" s="8"/>
      <c r="AK42" s="8"/>
      <c r="AL42" s="8">
        <v>300000</v>
      </c>
      <c r="AM42" s="8" t="s">
        <v>64</v>
      </c>
      <c r="AN42" s="30" t="s">
        <v>65</v>
      </c>
      <c r="AO42" s="8"/>
      <c r="AP42" s="8"/>
      <c r="AQ42" s="8">
        <v>300000</v>
      </c>
      <c r="AR42" s="8" t="s">
        <v>64</v>
      </c>
      <c r="AS42" s="30" t="s">
        <v>65</v>
      </c>
      <c r="AT42" s="8"/>
      <c r="AU42" s="8"/>
      <c r="AV42" s="8"/>
      <c r="AW42" s="8"/>
      <c r="AX42" s="8" t="s">
        <v>434</v>
      </c>
      <c r="AY42" s="8"/>
      <c r="AZ42" s="8" t="s">
        <v>68</v>
      </c>
      <c r="BA42" s="11">
        <v>45712</v>
      </c>
      <c r="BB42" s="8" t="s">
        <v>67</v>
      </c>
      <c r="BC42" s="8"/>
      <c r="BD42" s="30" t="s">
        <v>435</v>
      </c>
      <c r="BE42" s="8"/>
      <c r="BF42" s="8"/>
      <c r="BG42" s="8"/>
      <c r="BH42" s="8"/>
      <c r="BI42" s="8"/>
      <c r="BJ42" s="8"/>
      <c r="BK42" s="8"/>
      <c r="BL42" s="8"/>
      <c r="BM42" s="8"/>
      <c r="BN42"/>
    </row>
    <row r="43" spans="2:66" ht="16" x14ac:dyDescent="0.2">
      <c r="B43" s="8" t="s">
        <v>436</v>
      </c>
      <c r="C43" s="8" t="s">
        <v>437</v>
      </c>
      <c r="D43" s="8" t="s">
        <v>438</v>
      </c>
      <c r="E43" s="8"/>
      <c r="F43" s="8" t="s">
        <v>439</v>
      </c>
      <c r="G43" s="8" t="s">
        <v>440</v>
      </c>
      <c r="H43" s="8" t="s">
        <v>144</v>
      </c>
      <c r="I43" s="8" t="s">
        <v>150</v>
      </c>
      <c r="J43" s="11">
        <v>43237</v>
      </c>
      <c r="K43" s="30" t="s">
        <v>65</v>
      </c>
      <c r="L43" s="14" t="s">
        <v>249</v>
      </c>
      <c r="M43" s="8" t="s">
        <v>73</v>
      </c>
      <c r="N43" s="11">
        <v>43563</v>
      </c>
      <c r="O43" s="30" t="s">
        <v>65</v>
      </c>
      <c r="P43" s="14" t="s">
        <v>136</v>
      </c>
      <c r="Q43" s="8" t="s">
        <v>167</v>
      </c>
      <c r="R43" s="11">
        <v>43563</v>
      </c>
      <c r="S43" s="30" t="s">
        <v>65</v>
      </c>
      <c r="T43" s="8"/>
      <c r="U43" s="10" t="s">
        <v>68</v>
      </c>
      <c r="V43" s="10">
        <v>0.5</v>
      </c>
      <c r="W43" s="8"/>
      <c r="X43" s="8"/>
      <c r="Y43" s="8"/>
      <c r="Z43" s="8"/>
      <c r="AA43" s="8" t="s">
        <v>441</v>
      </c>
      <c r="AB43" s="8"/>
      <c r="AC43" s="8"/>
      <c r="AD43" s="8"/>
      <c r="AE43" s="8"/>
      <c r="AF43" s="8"/>
      <c r="AG43" s="8"/>
      <c r="AH43" s="8"/>
      <c r="AI43" s="8" t="s">
        <v>75</v>
      </c>
      <c r="AJ43" s="8"/>
      <c r="AK43" s="8"/>
      <c r="AL43" s="8"/>
      <c r="AM43" s="8"/>
      <c r="AN43" s="8"/>
      <c r="AO43" s="8"/>
      <c r="AP43" s="8"/>
      <c r="AQ43" s="8"/>
      <c r="AR43" s="8"/>
      <c r="AS43" s="8"/>
      <c r="AT43" s="8"/>
      <c r="AU43" s="8"/>
      <c r="AV43" s="8"/>
      <c r="AW43" s="8"/>
      <c r="AX43" s="8" t="s">
        <v>442</v>
      </c>
      <c r="AY43" s="8"/>
      <c r="AZ43" s="8" t="s">
        <v>68</v>
      </c>
      <c r="BA43" s="11">
        <v>45712</v>
      </c>
      <c r="BB43" s="8" t="s">
        <v>67</v>
      </c>
      <c r="BC43" s="8"/>
      <c r="BD43" s="30" t="s">
        <v>443</v>
      </c>
      <c r="BE43" s="8"/>
      <c r="BF43" s="8"/>
      <c r="BG43" s="8"/>
      <c r="BH43" s="8"/>
      <c r="BI43" s="8"/>
      <c r="BJ43" s="8"/>
      <c r="BK43" s="8"/>
      <c r="BL43" s="8"/>
      <c r="BM43" s="8"/>
      <c r="BN43"/>
    </row>
    <row r="44" spans="2:66" x14ac:dyDescent="0.2">
      <c r="B44" s="87"/>
      <c r="C44" s="87"/>
      <c r="D44" s="8" t="s">
        <v>444</v>
      </c>
      <c r="E44" s="87"/>
      <c r="F44" s="8" t="s">
        <v>445</v>
      </c>
      <c r="G44" s="8" t="s">
        <v>446</v>
      </c>
      <c r="H44" s="8" t="s">
        <v>144</v>
      </c>
      <c r="I44" s="8" t="s">
        <v>61</v>
      </c>
      <c r="J44" s="11">
        <v>43665</v>
      </c>
      <c r="K44" s="24" t="s">
        <v>65</v>
      </c>
      <c r="L44" s="8" t="s">
        <v>447</v>
      </c>
      <c r="M44" s="8" t="s">
        <v>73</v>
      </c>
      <c r="N44" s="11">
        <v>43665</v>
      </c>
      <c r="O44" s="7" t="s">
        <v>65</v>
      </c>
      <c r="P44" s="87"/>
      <c r="Q44" s="87"/>
      <c r="R44" s="87"/>
      <c r="S44" s="87"/>
      <c r="T44" s="87"/>
      <c r="U44" s="87"/>
      <c r="V44" s="87"/>
      <c r="W44" s="87"/>
      <c r="X44" s="87"/>
      <c r="Y44" s="87"/>
      <c r="Z44" s="87"/>
      <c r="AA44" s="87"/>
      <c r="AB44" s="87"/>
      <c r="AC44" s="87"/>
      <c r="AD44" s="87"/>
      <c r="AE44" s="87"/>
      <c r="AF44" s="131">
        <v>43891</v>
      </c>
      <c r="AG44" s="131">
        <v>43891</v>
      </c>
      <c r="AH44" s="87"/>
      <c r="AI44" s="8" t="s">
        <v>75</v>
      </c>
      <c r="AJ44" s="87"/>
      <c r="AK44" s="8" t="s">
        <v>448</v>
      </c>
      <c r="AL44" s="87"/>
      <c r="AM44" s="87"/>
      <c r="AN44" s="87"/>
      <c r="AO44" s="87"/>
      <c r="AP44" s="87"/>
      <c r="AQ44" s="87">
        <f>28213+43839</f>
        <v>72052</v>
      </c>
      <c r="AR44" s="87" t="s">
        <v>449</v>
      </c>
      <c r="AS44" s="7" t="s">
        <v>65</v>
      </c>
      <c r="AT44" s="87"/>
      <c r="AU44" s="87"/>
      <c r="AV44" s="87"/>
      <c r="AW44" s="87"/>
      <c r="AX44" s="87" t="s">
        <v>450</v>
      </c>
      <c r="AY44" s="87"/>
      <c r="AZ44" s="87"/>
      <c r="BA44" s="87"/>
      <c r="BB44" s="87"/>
      <c r="BC44" s="87"/>
      <c r="BD44" s="87" t="s">
        <v>451</v>
      </c>
      <c r="BE44" s="87" t="s">
        <v>452</v>
      </c>
      <c r="BF44" s="87"/>
      <c r="BG44" s="87"/>
      <c r="BH44" s="87"/>
      <c r="BI44" s="87"/>
      <c r="BJ44" s="87"/>
      <c r="BK44" s="87"/>
      <c r="BL44" s="87"/>
      <c r="BM44" s="87"/>
      <c r="BN44" s="87"/>
    </row>
    <row r="45" spans="2:66" x14ac:dyDescent="0.2">
      <c r="B45" s="87"/>
      <c r="C45" s="87"/>
      <c r="D45" s="8" t="s">
        <v>453</v>
      </c>
      <c r="E45" s="87"/>
      <c r="F45" s="8" t="s">
        <v>454</v>
      </c>
      <c r="G45" s="8" t="s">
        <v>455</v>
      </c>
      <c r="H45" s="8" t="s">
        <v>144</v>
      </c>
      <c r="I45" s="8" t="s">
        <v>124</v>
      </c>
      <c r="J45" s="131">
        <v>45301</v>
      </c>
      <c r="K45" s="7" t="s">
        <v>65</v>
      </c>
      <c r="L45" s="8" t="s">
        <v>461</v>
      </c>
      <c r="M45" s="8" t="s">
        <v>462</v>
      </c>
      <c r="N45" s="131">
        <v>45947</v>
      </c>
      <c r="O45" s="7" t="s">
        <v>65</v>
      </c>
      <c r="P45" s="87"/>
      <c r="Q45" s="87"/>
      <c r="R45" s="87"/>
      <c r="S45" s="87"/>
      <c r="T45" s="87"/>
      <c r="U45" s="87"/>
      <c r="V45" s="87"/>
      <c r="W45" s="87"/>
      <c r="X45" s="87"/>
      <c r="Y45" s="87"/>
      <c r="Z45" s="87"/>
      <c r="AA45" s="87"/>
      <c r="AB45" s="87"/>
      <c r="AC45" s="87"/>
      <c r="AD45" s="87"/>
      <c r="AE45" s="87" t="s">
        <v>463</v>
      </c>
      <c r="AF45" s="131">
        <v>45809</v>
      </c>
      <c r="AG45" s="131">
        <v>45809</v>
      </c>
      <c r="AH45" s="87"/>
      <c r="AI45" s="87" t="s">
        <v>116</v>
      </c>
      <c r="AJ45" s="87"/>
      <c r="AK45" s="8" t="s">
        <v>464</v>
      </c>
      <c r="AL45" s="87">
        <v>100000</v>
      </c>
      <c r="AM45" s="87" t="s">
        <v>64</v>
      </c>
      <c r="AN45" s="7" t="s">
        <v>65</v>
      </c>
      <c r="AO45" s="87"/>
      <c r="AP45" s="87"/>
      <c r="AQ45" s="87"/>
      <c r="AR45" s="87"/>
      <c r="AS45" s="87"/>
      <c r="AT45" s="87"/>
      <c r="AU45" s="87"/>
      <c r="AV45" s="87"/>
      <c r="AW45" s="87"/>
      <c r="AX45" s="87" t="s">
        <v>465</v>
      </c>
      <c r="AY45" s="87"/>
      <c r="AZ45" s="87"/>
      <c r="BA45" s="87"/>
      <c r="BB45" s="87"/>
      <c r="BC45" s="87"/>
      <c r="BD45" s="87" t="s">
        <v>466</v>
      </c>
      <c r="BE45" s="87" t="s">
        <v>467</v>
      </c>
      <c r="BF45" s="87" t="s">
        <v>468</v>
      </c>
      <c r="BG45" s="87"/>
      <c r="BH45" s="87"/>
      <c r="BI45" s="87"/>
      <c r="BJ45" s="87"/>
      <c r="BK45" s="87"/>
      <c r="BL45" s="87"/>
      <c r="BM45" s="87"/>
      <c r="BN45" s="87"/>
    </row>
    <row r="46" spans="2:66" x14ac:dyDescent="0.2">
      <c r="B46" s="8" t="s">
        <v>470</v>
      </c>
      <c r="C46" s="8" t="s">
        <v>471</v>
      </c>
      <c r="D46" s="8" t="s">
        <v>472</v>
      </c>
      <c r="E46" s="8"/>
      <c r="F46" s="8" t="s">
        <v>58</v>
      </c>
      <c r="G46" s="8" t="s">
        <v>473</v>
      </c>
      <c r="H46" s="8" t="s">
        <v>144</v>
      </c>
      <c r="I46" s="8" t="s">
        <v>61</v>
      </c>
      <c r="J46" s="11">
        <v>43129</v>
      </c>
      <c r="K46" s="7" t="s">
        <v>65</v>
      </c>
      <c r="L46" s="8"/>
      <c r="M46" s="8"/>
      <c r="N46" s="8"/>
      <c r="O46" s="8"/>
      <c r="P46" s="8"/>
      <c r="Q46" s="8"/>
      <c r="R46" s="8"/>
      <c r="S46" s="8"/>
      <c r="T46" s="8"/>
      <c r="U46" s="10"/>
      <c r="V46" s="10"/>
      <c r="W46" s="8"/>
      <c r="X46" s="8"/>
      <c r="Y46" s="8"/>
      <c r="Z46" s="8"/>
      <c r="AA46" s="8"/>
      <c r="AB46" s="8" t="s">
        <v>74</v>
      </c>
      <c r="AC46" s="11">
        <v>43592</v>
      </c>
      <c r="AD46" s="11">
        <v>43592</v>
      </c>
      <c r="AE46" s="8">
        <v>2019</v>
      </c>
      <c r="AF46" s="8"/>
      <c r="AG46" s="8"/>
      <c r="AH46" s="8"/>
      <c r="AI46" s="8" t="s">
        <v>116</v>
      </c>
      <c r="AJ46" s="8"/>
      <c r="AK46" s="8" t="s">
        <v>475</v>
      </c>
      <c r="AL46" s="8"/>
      <c r="AM46" s="8"/>
      <c r="AN46" s="8"/>
      <c r="AO46" s="8"/>
      <c r="AP46" s="8"/>
      <c r="AQ46" s="13"/>
      <c r="AR46" s="8"/>
      <c r="AS46" s="8"/>
      <c r="AT46" s="8"/>
      <c r="AU46" s="8"/>
      <c r="AV46" s="8"/>
      <c r="AW46" s="8"/>
      <c r="AX46" s="8" t="s">
        <v>476</v>
      </c>
      <c r="AY46" s="8"/>
      <c r="AZ46" s="8" t="s">
        <v>68</v>
      </c>
      <c r="BA46" s="11">
        <v>45713</v>
      </c>
      <c r="BB46" s="8" t="s">
        <v>68</v>
      </c>
      <c r="BC46" s="8"/>
      <c r="BD46" s="7" t="s">
        <v>477</v>
      </c>
      <c r="BE46" s="7" t="s">
        <v>478</v>
      </c>
      <c r="BF46" s="8"/>
      <c r="BG46" s="8"/>
      <c r="BH46" s="8"/>
      <c r="BI46" s="8"/>
      <c r="BJ46" s="8"/>
      <c r="BK46" s="8"/>
      <c r="BL46" s="8"/>
      <c r="BM46" s="8"/>
      <c r="BN46" s="87"/>
    </row>
    <row r="47" spans="2:66" x14ac:dyDescent="0.2">
      <c r="B47" s="8" t="s">
        <v>479</v>
      </c>
      <c r="C47" s="8" t="s">
        <v>471</v>
      </c>
      <c r="D47" s="8" t="s">
        <v>472</v>
      </c>
      <c r="E47" s="8"/>
      <c r="F47" s="8" t="s">
        <v>58</v>
      </c>
      <c r="G47" s="8" t="s">
        <v>473</v>
      </c>
      <c r="H47" s="8" t="s">
        <v>71</v>
      </c>
      <c r="I47" s="8" t="s">
        <v>61</v>
      </c>
      <c r="J47" s="11">
        <v>43881</v>
      </c>
      <c r="K47" s="7" t="s">
        <v>65</v>
      </c>
      <c r="L47" s="8"/>
      <c r="M47" s="8"/>
      <c r="N47" s="8"/>
      <c r="O47" s="8"/>
      <c r="P47" s="8"/>
      <c r="Q47" s="8"/>
      <c r="R47" s="8"/>
      <c r="S47" s="8"/>
      <c r="T47" s="8"/>
      <c r="U47" s="10"/>
      <c r="V47" s="10"/>
      <c r="W47" s="8"/>
      <c r="X47" s="8"/>
      <c r="Y47" s="8"/>
      <c r="Z47" s="8"/>
      <c r="AA47" s="8"/>
      <c r="AB47" s="8" t="s">
        <v>74</v>
      </c>
      <c r="AC47" s="11">
        <v>44444</v>
      </c>
      <c r="AD47" s="11">
        <v>44444</v>
      </c>
      <c r="AE47" s="8"/>
      <c r="AF47" s="8"/>
      <c r="AG47" s="8"/>
      <c r="AH47" s="8"/>
      <c r="AI47" s="8" t="s">
        <v>116</v>
      </c>
      <c r="AJ47" s="8"/>
      <c r="AK47" s="8" t="s">
        <v>480</v>
      </c>
      <c r="AL47" s="8"/>
      <c r="AM47" s="8"/>
      <c r="AN47" s="8"/>
      <c r="AO47" s="8"/>
      <c r="AP47" s="8"/>
      <c r="AQ47" s="8"/>
      <c r="AR47" s="8"/>
      <c r="AS47" s="8"/>
      <c r="AT47" s="8"/>
      <c r="AU47" s="8"/>
      <c r="AV47" s="8"/>
      <c r="AW47" s="8"/>
      <c r="AX47" s="8" t="s">
        <v>1049</v>
      </c>
      <c r="AY47" s="8" t="s">
        <v>88</v>
      </c>
      <c r="AZ47" s="8" t="s">
        <v>89</v>
      </c>
      <c r="BA47" s="11">
        <v>45713</v>
      </c>
      <c r="BB47" s="8" t="s">
        <v>68</v>
      </c>
      <c r="BC47" s="8"/>
      <c r="BD47" s="7" t="s">
        <v>483</v>
      </c>
      <c r="BE47" s="7" t="s">
        <v>484</v>
      </c>
      <c r="BF47" s="7" t="s">
        <v>485</v>
      </c>
      <c r="BG47" s="8"/>
      <c r="BH47" s="8"/>
      <c r="BI47" s="8"/>
      <c r="BJ47" s="8"/>
      <c r="BK47" s="8"/>
      <c r="BL47" s="8"/>
      <c r="BM47" s="8"/>
      <c r="BN47" s="87"/>
    </row>
    <row r="48" spans="2:66" x14ac:dyDescent="0.2">
      <c r="B48" s="87"/>
      <c r="C48" s="87"/>
      <c r="D48" s="8" t="s">
        <v>472</v>
      </c>
      <c r="E48" s="8"/>
      <c r="F48" s="8" t="s">
        <v>58</v>
      </c>
      <c r="G48" s="8" t="s">
        <v>487</v>
      </c>
      <c r="H48" s="8" t="s">
        <v>144</v>
      </c>
      <c r="I48" s="8" t="s">
        <v>61</v>
      </c>
      <c r="J48" s="131">
        <v>44308</v>
      </c>
      <c r="K48" s="7" t="s">
        <v>65</v>
      </c>
      <c r="L48" s="8"/>
      <c r="M48" s="8" t="s">
        <v>73</v>
      </c>
      <c r="N48" s="87"/>
      <c r="O48" s="7" t="s">
        <v>65</v>
      </c>
      <c r="P48" s="87"/>
      <c r="Q48" s="87"/>
      <c r="R48" s="87"/>
      <c r="S48" s="87"/>
      <c r="T48" s="87"/>
      <c r="U48" s="87"/>
      <c r="V48" s="87"/>
      <c r="W48" s="87"/>
      <c r="X48" s="87"/>
      <c r="Y48" s="87"/>
      <c r="Z48" s="87"/>
      <c r="AA48" s="87"/>
      <c r="AB48" s="87"/>
      <c r="AC48" s="87"/>
      <c r="AD48" s="87"/>
      <c r="AE48" s="87"/>
      <c r="AF48" s="131">
        <v>45260</v>
      </c>
      <c r="AG48" s="131">
        <v>45261</v>
      </c>
      <c r="AH48" s="87"/>
      <c r="AI48" s="8" t="s">
        <v>116</v>
      </c>
      <c r="AJ48" s="87"/>
      <c r="AK48" s="8" t="s">
        <v>491</v>
      </c>
      <c r="AL48" s="87"/>
      <c r="AM48" s="87"/>
      <c r="AN48" s="87"/>
      <c r="AO48" s="87"/>
      <c r="AP48" s="87"/>
      <c r="AQ48" s="87"/>
      <c r="AR48" s="87"/>
      <c r="AS48" s="87"/>
      <c r="AT48" s="87"/>
      <c r="AU48" s="87"/>
      <c r="AV48" s="87"/>
      <c r="AW48" s="87"/>
      <c r="AX48" s="87"/>
      <c r="AY48" s="87"/>
      <c r="AZ48" s="87"/>
      <c r="BA48" s="87"/>
      <c r="BB48" s="87"/>
      <c r="BC48" s="87"/>
      <c r="BD48" s="87" t="s">
        <v>493</v>
      </c>
      <c r="BE48" s="87"/>
      <c r="BF48" s="87"/>
      <c r="BG48" s="87"/>
      <c r="BH48" s="87"/>
      <c r="BI48" s="87"/>
      <c r="BJ48" s="87"/>
      <c r="BK48" s="87"/>
      <c r="BL48" s="87"/>
      <c r="BM48" s="87"/>
      <c r="BN48" s="87"/>
    </row>
    <row r="49" spans="2:66" x14ac:dyDescent="0.2">
      <c r="B49" s="87"/>
      <c r="C49" s="87"/>
      <c r="D49" s="8" t="s">
        <v>472</v>
      </c>
      <c r="E49" s="87"/>
      <c r="F49" s="8" t="s">
        <v>367</v>
      </c>
      <c r="G49" s="8" t="s">
        <v>515</v>
      </c>
      <c r="H49" s="8" t="s">
        <v>144</v>
      </c>
      <c r="I49" s="8" t="s">
        <v>150</v>
      </c>
      <c r="J49" s="131">
        <v>44907</v>
      </c>
      <c r="K49" s="7" t="s">
        <v>65</v>
      </c>
      <c r="L49" s="8" t="s">
        <v>516</v>
      </c>
      <c r="M49" s="8" t="s">
        <v>73</v>
      </c>
      <c r="N49" s="87"/>
      <c r="O49" s="7" t="s">
        <v>65</v>
      </c>
      <c r="P49" s="87"/>
      <c r="Q49" s="87"/>
      <c r="R49" s="87"/>
      <c r="S49" s="87"/>
      <c r="T49" s="87"/>
      <c r="U49" s="87"/>
      <c r="V49" s="87"/>
      <c r="W49" s="87"/>
      <c r="X49" s="87"/>
      <c r="Y49" s="87"/>
      <c r="Z49" s="87"/>
      <c r="AA49" s="87"/>
      <c r="AB49" s="87"/>
      <c r="AC49" s="87"/>
      <c r="AD49" s="87"/>
      <c r="AE49" s="87"/>
      <c r="AF49" s="87"/>
      <c r="AG49" s="87"/>
      <c r="AH49" s="87"/>
      <c r="AI49" s="8" t="s">
        <v>116</v>
      </c>
      <c r="AJ49" s="87"/>
      <c r="AK49" s="8" t="s">
        <v>517</v>
      </c>
      <c r="AL49" s="87"/>
      <c r="AM49" s="87"/>
      <c r="AN49" s="87"/>
      <c r="AO49" s="87"/>
      <c r="AP49" s="87"/>
      <c r="AQ49" s="87"/>
      <c r="AR49" s="87"/>
      <c r="AS49" s="87"/>
      <c r="AT49" s="87"/>
      <c r="AU49" s="87"/>
      <c r="AV49" s="87"/>
      <c r="AW49" s="87"/>
      <c r="AX49" s="87"/>
      <c r="AY49" s="87"/>
      <c r="AZ49" s="87"/>
      <c r="BA49" s="87"/>
      <c r="BB49" s="87"/>
      <c r="BC49" s="87"/>
      <c r="BD49" s="87" t="s">
        <v>493</v>
      </c>
      <c r="BE49" s="87" t="s">
        <v>518</v>
      </c>
      <c r="BF49" s="8" t="s">
        <v>519</v>
      </c>
      <c r="BG49" s="87"/>
      <c r="BH49" s="87"/>
      <c r="BI49" s="87"/>
      <c r="BJ49" s="87"/>
      <c r="BK49" s="87"/>
      <c r="BL49" s="87"/>
      <c r="BM49" s="87"/>
      <c r="BN49" s="87"/>
    </row>
    <row r="50" spans="2:66" x14ac:dyDescent="0.2">
      <c r="B50" s="8"/>
      <c r="C50" s="8"/>
      <c r="D50" s="8" t="s">
        <v>472</v>
      </c>
      <c r="E50" s="8"/>
      <c r="F50" s="8" t="s">
        <v>163</v>
      </c>
      <c r="G50" s="8" t="s">
        <v>520</v>
      </c>
      <c r="H50" s="8" t="s">
        <v>144</v>
      </c>
      <c r="I50" s="8" t="s">
        <v>124</v>
      </c>
      <c r="J50" s="11">
        <v>44764</v>
      </c>
      <c r="K50" s="7" t="s">
        <v>65</v>
      </c>
      <c r="L50" s="8" t="s">
        <v>165</v>
      </c>
      <c r="M50" s="8" t="s">
        <v>73</v>
      </c>
      <c r="N50" s="8"/>
      <c r="O50" s="7" t="s">
        <v>65</v>
      </c>
      <c r="P50" s="8"/>
      <c r="Q50" s="8"/>
      <c r="R50" s="8"/>
      <c r="S50" s="8"/>
      <c r="T50" s="8"/>
      <c r="U50" s="10"/>
      <c r="V50" s="10"/>
      <c r="W50" s="8"/>
      <c r="X50" s="8"/>
      <c r="Y50" s="11">
        <v>45597</v>
      </c>
      <c r="Z50" s="23">
        <v>45296</v>
      </c>
      <c r="AA50" s="8"/>
      <c r="AB50" s="8" t="s">
        <v>74</v>
      </c>
      <c r="AC50" s="11"/>
      <c r="AD50" s="11"/>
      <c r="AE50" s="8" t="s">
        <v>528</v>
      </c>
      <c r="AF50" s="11">
        <v>46023</v>
      </c>
      <c r="AG50" s="8"/>
      <c r="AH50" s="8"/>
      <c r="AI50" s="8" t="s">
        <v>116</v>
      </c>
      <c r="AJ50" s="8"/>
      <c r="AK50" s="87" t="s">
        <v>529</v>
      </c>
      <c r="AL50" s="8"/>
      <c r="AM50" s="8"/>
      <c r="AN50" s="8"/>
      <c r="AO50" s="8"/>
      <c r="AP50" s="8"/>
      <c r="AQ50" s="8"/>
      <c r="AR50" s="8"/>
      <c r="AS50" s="8"/>
      <c r="AT50" s="8"/>
      <c r="AU50" s="8"/>
      <c r="AV50" s="8"/>
      <c r="AW50" s="8"/>
      <c r="AX50" s="8"/>
      <c r="AY50" s="8"/>
      <c r="AZ50" s="8"/>
      <c r="BA50" s="11"/>
      <c r="BB50" s="8"/>
      <c r="BC50" s="8"/>
      <c r="BD50" s="87" t="s">
        <v>493</v>
      </c>
      <c r="BE50" s="7" t="s">
        <v>524</v>
      </c>
      <c r="BF50" s="7" t="s">
        <v>525</v>
      </c>
      <c r="BG50" s="87" t="s">
        <v>526</v>
      </c>
      <c r="BH50" s="8"/>
      <c r="BI50" s="8"/>
      <c r="BJ50" s="8"/>
      <c r="BK50" s="8"/>
      <c r="BL50" s="8"/>
      <c r="BM50" s="8"/>
      <c r="BN50" s="87"/>
    </row>
    <row r="51" spans="2:66" ht="16" x14ac:dyDescent="0.2">
      <c r="B51" s="87"/>
      <c r="C51" s="87"/>
      <c r="D51" s="8" t="s">
        <v>472</v>
      </c>
      <c r="E51" s="87"/>
      <c r="F51" s="8" t="s">
        <v>58</v>
      </c>
      <c r="G51" s="8" t="s">
        <v>495</v>
      </c>
      <c r="H51" s="8" t="s">
        <v>144</v>
      </c>
      <c r="I51" s="8" t="s">
        <v>61</v>
      </c>
      <c r="J51" s="131">
        <v>44179</v>
      </c>
      <c r="K51" t="s">
        <v>65</v>
      </c>
      <c r="L51" s="8"/>
      <c r="M51" s="8"/>
      <c r="N51" s="87"/>
      <c r="O51" s="7"/>
      <c r="P51" s="87"/>
      <c r="Q51" s="87"/>
      <c r="R51" s="87"/>
      <c r="S51" s="87"/>
      <c r="T51" s="87"/>
      <c r="U51" s="87"/>
      <c r="V51" s="87"/>
      <c r="W51" s="87"/>
      <c r="X51" s="87"/>
      <c r="Y51" s="87"/>
      <c r="Z51" s="87"/>
      <c r="AA51" s="87"/>
      <c r="AB51" s="87"/>
      <c r="AC51" s="87"/>
      <c r="AD51" s="87"/>
      <c r="AE51" s="87"/>
      <c r="AF51" s="87"/>
      <c r="AG51" s="87"/>
      <c r="AH51" s="87"/>
      <c r="AI51" s="8" t="s">
        <v>116</v>
      </c>
      <c r="AJ51" s="87"/>
      <c r="AK51" s="8" t="s">
        <v>491</v>
      </c>
      <c r="AL51" s="87"/>
      <c r="AM51" s="87"/>
      <c r="AN51" s="87"/>
      <c r="AO51" s="87"/>
      <c r="AP51" s="87"/>
      <c r="AQ51" s="87"/>
      <c r="AR51" s="87"/>
      <c r="AS51" s="87"/>
      <c r="AT51" s="87"/>
      <c r="AU51" s="87"/>
      <c r="AV51" s="87"/>
      <c r="AW51" s="87"/>
      <c r="AX51" s="87"/>
      <c r="AY51" s="87"/>
      <c r="AZ51" s="87"/>
      <c r="BA51" s="87"/>
      <c r="BB51" s="87"/>
      <c r="BC51" s="87"/>
      <c r="BD51" s="87" t="s">
        <v>493</v>
      </c>
      <c r="BE51" s="87" t="s">
        <v>498</v>
      </c>
      <c r="BF51" s="87"/>
      <c r="BG51" s="87"/>
      <c r="BH51" s="87"/>
      <c r="BI51" s="87"/>
      <c r="BJ51" s="87"/>
      <c r="BK51" s="87"/>
      <c r="BL51" s="87"/>
      <c r="BM51" s="87"/>
      <c r="BN51" s="87"/>
    </row>
    <row r="52" spans="2:66" x14ac:dyDescent="0.2">
      <c r="B52" s="87"/>
      <c r="C52" s="87"/>
      <c r="D52" s="8" t="s">
        <v>472</v>
      </c>
      <c r="E52" s="8"/>
      <c r="F52" s="8" t="s">
        <v>58</v>
      </c>
      <c r="G52" s="8" t="s">
        <v>500</v>
      </c>
      <c r="H52" s="8" t="s">
        <v>144</v>
      </c>
      <c r="I52" s="8" t="s">
        <v>61</v>
      </c>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 t="s">
        <v>116</v>
      </c>
      <c r="AJ52" s="87"/>
      <c r="AK52" s="8" t="s">
        <v>501</v>
      </c>
      <c r="AL52" s="87"/>
      <c r="AM52" s="87"/>
      <c r="AN52" s="87"/>
      <c r="AO52" s="87"/>
      <c r="AP52" s="87"/>
      <c r="AQ52" s="87"/>
      <c r="AR52" s="87"/>
      <c r="AS52" s="87"/>
      <c r="AT52" s="87"/>
      <c r="AU52" s="87"/>
      <c r="AV52" s="87"/>
      <c r="AW52" s="87"/>
      <c r="AX52" s="87"/>
      <c r="AY52" s="87"/>
      <c r="AZ52" s="87"/>
      <c r="BA52" s="87"/>
      <c r="BB52" s="87"/>
      <c r="BC52" s="87"/>
      <c r="BD52" s="87" t="s">
        <v>493</v>
      </c>
      <c r="BE52" s="87"/>
      <c r="BF52" s="87"/>
      <c r="BG52" s="87"/>
      <c r="BH52" s="87"/>
      <c r="BI52" s="87"/>
      <c r="BJ52" s="87"/>
      <c r="BK52" s="87"/>
      <c r="BL52" s="87"/>
      <c r="BM52" s="87"/>
      <c r="BN52" s="87"/>
    </row>
    <row r="53" spans="2:66" x14ac:dyDescent="0.2">
      <c r="B53" s="87"/>
      <c r="C53" s="87"/>
      <c r="D53" s="8" t="s">
        <v>472</v>
      </c>
      <c r="E53" s="8"/>
      <c r="F53" s="8" t="s">
        <v>58</v>
      </c>
      <c r="G53" s="8" t="s">
        <v>502</v>
      </c>
      <c r="H53" s="8" t="s">
        <v>144</v>
      </c>
      <c r="I53" s="8" t="s">
        <v>61</v>
      </c>
      <c r="J53" s="87"/>
      <c r="K53" s="87"/>
      <c r="L53" s="8" t="s">
        <v>503</v>
      </c>
      <c r="M53" s="8" t="s">
        <v>496</v>
      </c>
      <c r="N53" s="131">
        <v>44076</v>
      </c>
      <c r="O53" s="7" t="s">
        <v>65</v>
      </c>
      <c r="P53" s="87"/>
      <c r="Q53" s="87"/>
      <c r="R53" s="87"/>
      <c r="S53" s="87"/>
      <c r="T53" s="87"/>
      <c r="U53" s="87"/>
      <c r="V53" s="87"/>
      <c r="W53" s="87"/>
      <c r="X53" s="87"/>
      <c r="Y53" s="87"/>
      <c r="Z53" s="87"/>
      <c r="AA53" s="87"/>
      <c r="AB53" s="87"/>
      <c r="AC53" s="87"/>
      <c r="AD53" s="87"/>
      <c r="AE53" s="87"/>
      <c r="AF53" s="87"/>
      <c r="AG53" s="87"/>
      <c r="AH53" s="87"/>
      <c r="AI53" s="8" t="s">
        <v>116</v>
      </c>
      <c r="AJ53" s="87"/>
      <c r="AK53" s="87" t="s">
        <v>504</v>
      </c>
      <c r="AL53" s="87"/>
      <c r="AM53" s="87"/>
      <c r="AN53" s="87"/>
      <c r="AO53" s="87"/>
      <c r="AP53" s="87"/>
      <c r="AQ53" s="87"/>
      <c r="AR53" s="87"/>
      <c r="AS53" s="87"/>
      <c r="AT53" s="87"/>
      <c r="AU53" s="87"/>
      <c r="AV53" s="87"/>
      <c r="AW53" s="87"/>
      <c r="AX53" s="87" t="s">
        <v>505</v>
      </c>
      <c r="AY53" s="87"/>
      <c r="AZ53" s="87"/>
      <c r="BA53" s="87"/>
      <c r="BB53" s="87"/>
      <c r="BC53" s="87"/>
      <c r="BD53" s="87" t="s">
        <v>493</v>
      </c>
      <c r="BE53" s="87"/>
      <c r="BF53" s="87"/>
      <c r="BG53" s="87"/>
      <c r="BH53" s="87"/>
      <c r="BI53" s="87"/>
      <c r="BJ53" s="87"/>
      <c r="BK53" s="87"/>
      <c r="BL53" s="87"/>
      <c r="BM53" s="87"/>
      <c r="BN53" s="87"/>
    </row>
    <row r="54" spans="2:66" x14ac:dyDescent="0.2">
      <c r="B54" s="8"/>
      <c r="C54" s="8"/>
      <c r="D54" s="8" t="s">
        <v>472</v>
      </c>
      <c r="E54" s="8"/>
      <c r="F54" s="8" t="s">
        <v>328</v>
      </c>
      <c r="G54" s="8" t="s">
        <v>506</v>
      </c>
      <c r="H54" s="8" t="s">
        <v>144</v>
      </c>
      <c r="I54" s="8" t="s">
        <v>124</v>
      </c>
      <c r="J54" s="11">
        <v>44764</v>
      </c>
      <c r="K54" s="7" t="s">
        <v>65</v>
      </c>
      <c r="L54" s="8" t="s">
        <v>509</v>
      </c>
      <c r="M54" s="8" t="s">
        <v>73</v>
      </c>
      <c r="N54" s="8"/>
      <c r="O54" s="7" t="s">
        <v>65</v>
      </c>
      <c r="P54" s="8"/>
      <c r="Q54" s="8"/>
      <c r="R54" s="8"/>
      <c r="S54" s="8"/>
      <c r="T54" s="8"/>
      <c r="U54" s="10"/>
      <c r="V54" s="10"/>
      <c r="W54" s="8"/>
      <c r="X54" s="8"/>
      <c r="Y54" s="8"/>
      <c r="Z54" s="23">
        <v>45078</v>
      </c>
      <c r="AA54" s="8"/>
      <c r="AB54" s="8" t="s">
        <v>74</v>
      </c>
      <c r="AC54" s="11"/>
      <c r="AD54" s="11"/>
      <c r="AE54" s="8" t="s">
        <v>1050</v>
      </c>
      <c r="AF54" s="11">
        <v>46539</v>
      </c>
      <c r="AG54" s="8"/>
      <c r="AH54" s="8"/>
      <c r="AI54" s="8" t="s">
        <v>116</v>
      </c>
      <c r="AJ54" s="8"/>
      <c r="AK54" s="8" t="s">
        <v>510</v>
      </c>
      <c r="AL54" s="8">
        <v>300000</v>
      </c>
      <c r="AM54" s="8" t="s">
        <v>64</v>
      </c>
      <c r="AN54" s="7" t="s">
        <v>65</v>
      </c>
      <c r="AO54" s="8"/>
      <c r="AP54" s="8"/>
      <c r="AQ54" s="8"/>
      <c r="AR54" s="8"/>
      <c r="AS54" s="8"/>
      <c r="AT54" s="8"/>
      <c r="AU54" s="8"/>
      <c r="AV54" s="8"/>
      <c r="AW54" s="8"/>
      <c r="AX54" s="8"/>
      <c r="AY54" s="8"/>
      <c r="AZ54" s="8"/>
      <c r="BA54" s="11"/>
      <c r="BB54" s="8"/>
      <c r="BC54" s="8"/>
      <c r="BD54" s="87" t="s">
        <v>493</v>
      </c>
      <c r="BE54" s="7" t="s">
        <v>512</v>
      </c>
      <c r="BF54" s="7" t="s">
        <v>513</v>
      </c>
      <c r="BG54" s="8"/>
      <c r="BH54" s="8"/>
      <c r="BI54" s="8"/>
      <c r="BJ54" s="8"/>
      <c r="BK54" s="8"/>
      <c r="BL54" s="8"/>
      <c r="BM54" s="8"/>
      <c r="BN54" s="87"/>
    </row>
    <row r="55" spans="2:66" s="20" customFormat="1" ht="16" x14ac:dyDescent="0.2">
      <c r="B55" s="8" t="s">
        <v>531</v>
      </c>
      <c r="C55" s="8" t="s">
        <v>532</v>
      </c>
      <c r="D55" s="8" t="s">
        <v>533</v>
      </c>
      <c r="E55" s="8"/>
      <c r="F55" s="8" t="s">
        <v>142</v>
      </c>
      <c r="G55" s="8" t="s">
        <v>534</v>
      </c>
      <c r="H55" s="8" t="s">
        <v>60</v>
      </c>
      <c r="I55" s="8" t="s">
        <v>61</v>
      </c>
      <c r="J55" s="8"/>
      <c r="K55" s="8"/>
      <c r="L55" s="8"/>
      <c r="M55" s="8"/>
      <c r="N55" s="8"/>
      <c r="O55" s="8"/>
      <c r="P55" s="8"/>
      <c r="Q55" s="8"/>
      <c r="R55" s="8"/>
      <c r="S55" s="8"/>
      <c r="T55" s="8"/>
      <c r="U55" s="10"/>
      <c r="V55" s="10"/>
      <c r="W55" s="8"/>
      <c r="X55" s="8"/>
      <c r="Y55" s="8"/>
      <c r="Z55" s="8"/>
      <c r="AA55" s="8"/>
      <c r="AB55" s="8"/>
      <c r="AC55" s="8"/>
      <c r="AD55" s="8"/>
      <c r="AE55" s="8"/>
      <c r="AF55" s="8"/>
      <c r="AG55" s="8"/>
      <c r="AH55" s="8"/>
      <c r="AI55" s="8" t="s">
        <v>116</v>
      </c>
      <c r="AJ55" s="8"/>
      <c r="AK55" s="8" t="s">
        <v>535</v>
      </c>
      <c r="AL55" s="8"/>
      <c r="AM55" s="8"/>
      <c r="AN55" s="8"/>
      <c r="AO55" s="8"/>
      <c r="AP55" s="8"/>
      <c r="AQ55" s="8"/>
      <c r="AR55" s="8"/>
      <c r="AS55" s="8"/>
      <c r="AT55" s="8"/>
      <c r="AU55" s="8"/>
      <c r="AV55" s="8"/>
      <c r="AW55" s="8"/>
      <c r="AX55" s="8" t="s">
        <v>536</v>
      </c>
      <c r="AY55" s="8"/>
      <c r="AZ55" s="8" t="s">
        <v>68</v>
      </c>
      <c r="BA55" s="11">
        <v>45713</v>
      </c>
      <c r="BB55" s="8" t="s">
        <v>68</v>
      </c>
      <c r="BC55" s="8"/>
      <c r="BD55" s="30" t="s">
        <v>537</v>
      </c>
      <c r="BE55" s="8"/>
      <c r="BF55" s="8"/>
      <c r="BG55" s="8"/>
      <c r="BH55" s="8"/>
      <c r="BI55" s="8"/>
      <c r="BJ55" s="8"/>
      <c r="BK55" s="8"/>
      <c r="BL55" s="8"/>
      <c r="BM55" s="8"/>
      <c r="BN55"/>
    </row>
    <row r="56" spans="2:66" s="20" customFormat="1" ht="16" x14ac:dyDescent="0.2">
      <c r="B56" s="8" t="s">
        <v>539</v>
      </c>
      <c r="C56" s="8" t="s">
        <v>532</v>
      </c>
      <c r="D56" s="8" t="s">
        <v>533</v>
      </c>
      <c r="E56" s="8"/>
      <c r="F56" s="8" t="s">
        <v>142</v>
      </c>
      <c r="G56" s="8" t="s">
        <v>534</v>
      </c>
      <c r="H56" s="8" t="s">
        <v>71</v>
      </c>
      <c r="I56" s="8" t="s">
        <v>124</v>
      </c>
      <c r="J56" s="11">
        <v>44907</v>
      </c>
      <c r="K56" s="30" t="s">
        <v>65</v>
      </c>
      <c r="L56" s="8" t="s">
        <v>540</v>
      </c>
      <c r="M56" s="8" t="s">
        <v>151</v>
      </c>
      <c r="N56" s="11">
        <v>44907</v>
      </c>
      <c r="O56" s="30" t="s">
        <v>65</v>
      </c>
      <c r="P56" s="8" t="s">
        <v>541</v>
      </c>
      <c r="Q56" s="8" t="s">
        <v>152</v>
      </c>
      <c r="R56" s="11">
        <v>45254</v>
      </c>
      <c r="S56" s="30" t="s">
        <v>65</v>
      </c>
      <c r="T56" s="8"/>
      <c r="U56" s="10"/>
      <c r="V56" s="10"/>
      <c r="W56" s="8"/>
      <c r="X56" s="8"/>
      <c r="Y56" s="8"/>
      <c r="Z56" s="8"/>
      <c r="AA56" s="8"/>
      <c r="AB56" s="8" t="s">
        <v>287</v>
      </c>
      <c r="AC56" s="11">
        <v>45747</v>
      </c>
      <c r="AD56" s="11">
        <v>45747</v>
      </c>
      <c r="AE56" s="8"/>
      <c r="AF56" s="8"/>
      <c r="AG56" s="8"/>
      <c r="AH56" s="8"/>
      <c r="AI56" s="8" t="s">
        <v>116</v>
      </c>
      <c r="AJ56" s="8"/>
      <c r="AK56" s="8" t="s">
        <v>542</v>
      </c>
      <c r="AL56" s="8">
        <v>100000</v>
      </c>
      <c r="AM56" s="8" t="s">
        <v>64</v>
      </c>
      <c r="AN56" s="30" t="s">
        <v>65</v>
      </c>
      <c r="AO56" s="8"/>
      <c r="AP56" s="8"/>
      <c r="AQ56" s="8">
        <v>100000</v>
      </c>
      <c r="AR56" s="8" t="s">
        <v>64</v>
      </c>
      <c r="AS56" s="30" t="s">
        <v>65</v>
      </c>
      <c r="AT56" s="8"/>
      <c r="AU56" s="8"/>
      <c r="AV56" s="8"/>
      <c r="AW56" s="8"/>
      <c r="AX56" s="8" t="s">
        <v>543</v>
      </c>
      <c r="AY56" s="8" t="s">
        <v>428</v>
      </c>
      <c r="AZ56" s="8" t="s">
        <v>67</v>
      </c>
      <c r="BA56" s="11">
        <v>45713</v>
      </c>
      <c r="BB56" s="8" t="s">
        <v>67</v>
      </c>
      <c r="BC56" s="8"/>
      <c r="BD56" s="30" t="s">
        <v>544</v>
      </c>
      <c r="BE56" s="30" t="s">
        <v>545</v>
      </c>
      <c r="BF56" s="30" t="s">
        <v>546</v>
      </c>
      <c r="BG56" s="30" t="s">
        <v>547</v>
      </c>
      <c r="BH56" s="30" t="s">
        <v>548</v>
      </c>
      <c r="BI56" s="30" t="s">
        <v>544</v>
      </c>
      <c r="BJ56" s="30" t="s">
        <v>549</v>
      </c>
      <c r="BK56" s="30" t="s">
        <v>538</v>
      </c>
      <c r="BL56" s="30" t="s">
        <v>550</v>
      </c>
      <c r="BM56" s="30" t="s">
        <v>551</v>
      </c>
      <c r="BN56"/>
    </row>
    <row r="57" spans="2:66" s="20" customFormat="1" ht="16" x14ac:dyDescent="0.2">
      <c r="B57" s="8" t="s">
        <v>563</v>
      </c>
      <c r="C57" s="8" t="s">
        <v>553</v>
      </c>
      <c r="D57" s="8" t="s">
        <v>554</v>
      </c>
      <c r="E57" s="8"/>
      <c r="F57" s="21" t="s">
        <v>555</v>
      </c>
      <c r="G57" s="8" t="s">
        <v>556</v>
      </c>
      <c r="H57" s="8" t="s">
        <v>71</v>
      </c>
      <c r="I57" s="8" t="s">
        <v>150</v>
      </c>
      <c r="J57" s="11">
        <v>45244</v>
      </c>
      <c r="K57" s="30" t="s">
        <v>65</v>
      </c>
      <c r="L57" s="8"/>
      <c r="M57" s="8"/>
      <c r="N57" s="8"/>
      <c r="O57" s="8"/>
      <c r="P57" s="8"/>
      <c r="Q57" s="8"/>
      <c r="R57" s="8"/>
      <c r="S57" s="8"/>
      <c r="T57" s="8"/>
      <c r="U57" s="10"/>
      <c r="V57" s="10"/>
      <c r="W57" s="8"/>
      <c r="X57" s="8"/>
      <c r="Y57" s="8"/>
      <c r="Z57" s="8"/>
      <c r="AA57" s="8"/>
      <c r="AB57" s="8" t="s">
        <v>91</v>
      </c>
      <c r="AC57" s="11">
        <v>46203</v>
      </c>
      <c r="AD57" s="11">
        <v>46203</v>
      </c>
      <c r="AE57" s="8">
        <v>2026</v>
      </c>
      <c r="AF57" s="11">
        <v>46203</v>
      </c>
      <c r="AG57" s="11">
        <v>46203</v>
      </c>
      <c r="AH57" s="8"/>
      <c r="AI57" s="8" t="s">
        <v>116</v>
      </c>
      <c r="AJ57" s="8"/>
      <c r="AK57" s="8" t="s">
        <v>564</v>
      </c>
      <c r="AL57" s="8"/>
      <c r="AM57" s="8"/>
      <c r="AN57" s="8"/>
      <c r="AO57" s="8"/>
      <c r="AP57" s="8"/>
      <c r="AQ57" s="8"/>
      <c r="AR57" s="8"/>
      <c r="AS57" s="8"/>
      <c r="AT57" s="8"/>
      <c r="AU57" s="8"/>
      <c r="AV57" s="8"/>
      <c r="AW57" s="8"/>
      <c r="AX57" s="8" t="s">
        <v>1051</v>
      </c>
      <c r="AY57" s="8" t="s">
        <v>559</v>
      </c>
      <c r="AZ57" s="8" t="s">
        <v>67</v>
      </c>
      <c r="BA57" s="11">
        <v>45713</v>
      </c>
      <c r="BB57" s="8" t="s">
        <v>67</v>
      </c>
      <c r="BC57" s="8"/>
      <c r="BD57" s="30" t="s">
        <v>566</v>
      </c>
      <c r="BE57" s="30" t="s">
        <v>567</v>
      </c>
      <c r="BF57" s="30" t="s">
        <v>568</v>
      </c>
      <c r="BG57" s="30" t="s">
        <v>569</v>
      </c>
      <c r="BH57" s="8"/>
      <c r="BI57" s="8"/>
      <c r="BJ57" s="8"/>
      <c r="BK57" s="8"/>
      <c r="BL57" s="8"/>
      <c r="BM57" s="8"/>
      <c r="BN57"/>
    </row>
    <row r="58" spans="2:66" ht="16" x14ac:dyDescent="0.2">
      <c r="B58" s="8" t="s">
        <v>552</v>
      </c>
      <c r="C58" s="8" t="s">
        <v>553</v>
      </c>
      <c r="D58" s="8" t="s">
        <v>554</v>
      </c>
      <c r="E58" s="8"/>
      <c r="F58" s="21" t="s">
        <v>555</v>
      </c>
      <c r="G58" s="8" t="s">
        <v>556</v>
      </c>
      <c r="H58" s="8" t="s">
        <v>144</v>
      </c>
      <c r="I58" s="8" t="s">
        <v>61</v>
      </c>
      <c r="J58" s="11">
        <v>43727</v>
      </c>
      <c r="K58" s="30" t="s">
        <v>65</v>
      </c>
      <c r="L58" s="8"/>
      <c r="M58" s="8"/>
      <c r="N58" s="8"/>
      <c r="O58" s="8"/>
      <c r="P58" s="8"/>
      <c r="Q58" s="8"/>
      <c r="R58" s="8"/>
      <c r="S58" s="8"/>
      <c r="T58" s="8"/>
      <c r="U58" s="10"/>
      <c r="V58" s="10"/>
      <c r="W58" s="8"/>
      <c r="X58" s="8"/>
      <c r="Y58" s="8"/>
      <c r="Z58" s="8"/>
      <c r="AA58" s="8"/>
      <c r="AB58" s="8" t="s">
        <v>74</v>
      </c>
      <c r="AC58" s="11">
        <v>43885</v>
      </c>
      <c r="AD58" s="11">
        <v>43885</v>
      </c>
      <c r="AE58" s="8"/>
      <c r="AF58" s="8"/>
      <c r="AG58" s="8"/>
      <c r="AH58" s="8"/>
      <c r="AI58" s="8" t="s">
        <v>75</v>
      </c>
      <c r="AJ58" s="8"/>
      <c r="AK58" s="8" t="s">
        <v>557</v>
      </c>
      <c r="AL58" s="8"/>
      <c r="AM58" s="8"/>
      <c r="AN58" s="8"/>
      <c r="AO58" s="8"/>
      <c r="AP58" s="8"/>
      <c r="AQ58" s="8"/>
      <c r="AR58" s="8"/>
      <c r="AS58" s="8"/>
      <c r="AT58" s="8"/>
      <c r="AU58" s="8"/>
      <c r="AV58" s="8"/>
      <c r="AW58" s="8"/>
      <c r="AX58" s="8" t="s">
        <v>558</v>
      </c>
      <c r="AY58" s="8" t="s">
        <v>559</v>
      </c>
      <c r="AZ58" s="8" t="s">
        <v>67</v>
      </c>
      <c r="BA58" s="11">
        <v>45713</v>
      </c>
      <c r="BB58" s="8" t="s">
        <v>68</v>
      </c>
      <c r="BC58" s="8"/>
      <c r="BD58" s="30" t="s">
        <v>560</v>
      </c>
      <c r="BE58" s="30" t="s">
        <v>561</v>
      </c>
      <c r="BF58" s="30" t="s">
        <v>562</v>
      </c>
      <c r="BG58" s="8"/>
      <c r="BH58" s="8"/>
      <c r="BI58" s="8"/>
      <c r="BJ58" s="8"/>
      <c r="BK58" s="8"/>
      <c r="BL58" s="8"/>
      <c r="BM58" s="8"/>
      <c r="BN58"/>
    </row>
    <row r="59" spans="2:66" ht="16" x14ac:dyDescent="0.2">
      <c r="B59" s="8" t="s">
        <v>572</v>
      </c>
      <c r="C59" s="8" t="s">
        <v>573</v>
      </c>
      <c r="D59" s="8" t="s">
        <v>574</v>
      </c>
      <c r="E59" s="8"/>
      <c r="F59" s="8" t="s">
        <v>439</v>
      </c>
      <c r="G59" s="8" t="s">
        <v>575</v>
      </c>
      <c r="H59" s="8" t="s">
        <v>144</v>
      </c>
      <c r="I59" s="8" t="s">
        <v>61</v>
      </c>
      <c r="J59" s="11">
        <v>44298</v>
      </c>
      <c r="K59" s="30" t="s">
        <v>65</v>
      </c>
      <c r="L59" s="8" t="s">
        <v>115</v>
      </c>
      <c r="M59" s="8" t="s">
        <v>73</v>
      </c>
      <c r="N59" s="11">
        <v>44298</v>
      </c>
      <c r="O59" s="30" t="s">
        <v>65</v>
      </c>
      <c r="P59" s="14" t="s">
        <v>576</v>
      </c>
      <c r="Q59" s="8" t="s">
        <v>167</v>
      </c>
      <c r="R59" s="11">
        <v>45583</v>
      </c>
      <c r="S59" s="30" t="s">
        <v>65</v>
      </c>
      <c r="T59" s="8"/>
      <c r="U59" s="10" t="s">
        <v>68</v>
      </c>
      <c r="V59" s="10">
        <v>0.25</v>
      </c>
      <c r="W59" s="8" t="s">
        <v>577</v>
      </c>
      <c r="X59" s="8" t="s">
        <v>91</v>
      </c>
      <c r="Y59" s="11">
        <v>44377</v>
      </c>
      <c r="Z59" s="11">
        <v>44377</v>
      </c>
      <c r="AA59" s="8"/>
      <c r="AB59" s="8" t="s">
        <v>74</v>
      </c>
      <c r="AC59" s="11">
        <v>45583</v>
      </c>
      <c r="AD59" s="11">
        <v>45583</v>
      </c>
      <c r="AE59" s="8">
        <v>2023</v>
      </c>
      <c r="AF59" s="11">
        <v>45583</v>
      </c>
      <c r="AG59" s="11">
        <v>45583</v>
      </c>
      <c r="AH59" s="8"/>
      <c r="AI59" s="8" t="s">
        <v>116</v>
      </c>
      <c r="AJ59" s="8"/>
      <c r="AK59" s="8" t="s">
        <v>578</v>
      </c>
      <c r="AL59" s="8"/>
      <c r="AM59" s="8"/>
      <c r="AN59" s="8"/>
      <c r="AO59" s="8"/>
      <c r="AP59" s="8"/>
      <c r="AQ59" s="8"/>
      <c r="AR59" s="8"/>
      <c r="AS59" s="8"/>
      <c r="AT59" s="8"/>
      <c r="AU59" s="8"/>
      <c r="AV59" s="8">
        <v>400</v>
      </c>
      <c r="AW59" s="8"/>
      <c r="AX59" s="8" t="s">
        <v>579</v>
      </c>
      <c r="AY59" s="8" t="s">
        <v>428</v>
      </c>
      <c r="AZ59" s="8" t="s">
        <v>67</v>
      </c>
      <c r="BA59" s="11">
        <v>45713</v>
      </c>
      <c r="BB59" s="8" t="s">
        <v>68</v>
      </c>
      <c r="BC59" s="30" t="s">
        <v>580</v>
      </c>
      <c r="BD59" s="30" t="s">
        <v>581</v>
      </c>
      <c r="BE59" s="30" t="s">
        <v>582</v>
      </c>
      <c r="BF59" s="30" t="s">
        <v>583</v>
      </c>
      <c r="BG59" s="30" t="s">
        <v>584</v>
      </c>
      <c r="BH59" s="8"/>
      <c r="BI59" s="8"/>
      <c r="BJ59" s="8"/>
      <c r="BK59" s="8"/>
      <c r="BL59" s="8"/>
      <c r="BM59" s="8"/>
      <c r="BN59"/>
    </row>
    <row r="60" spans="2:66" ht="16" x14ac:dyDescent="0.2">
      <c r="B60" s="8" t="s">
        <v>585</v>
      </c>
      <c r="C60" s="8" t="s">
        <v>573</v>
      </c>
      <c r="D60" s="8" t="s">
        <v>574</v>
      </c>
      <c r="E60" s="8"/>
      <c r="F60" s="8" t="s">
        <v>439</v>
      </c>
      <c r="G60" s="8" t="s">
        <v>575</v>
      </c>
      <c r="H60" s="8" t="s">
        <v>71</v>
      </c>
      <c r="I60" s="8" t="s">
        <v>150</v>
      </c>
      <c r="J60" s="11">
        <v>44298</v>
      </c>
      <c r="K60" s="30" t="s">
        <v>65</v>
      </c>
      <c r="L60" s="8" t="s">
        <v>586</v>
      </c>
      <c r="M60" s="8" t="s">
        <v>73</v>
      </c>
      <c r="N60" s="11">
        <v>45583</v>
      </c>
      <c r="O60" s="30" t="s">
        <v>65</v>
      </c>
      <c r="P60" s="14" t="s">
        <v>586</v>
      </c>
      <c r="Q60" s="8" t="s">
        <v>167</v>
      </c>
      <c r="R60" s="11">
        <v>45583</v>
      </c>
      <c r="S60" s="30" t="s">
        <v>65</v>
      </c>
      <c r="T60" s="8"/>
      <c r="U60" s="10" t="s">
        <v>68</v>
      </c>
      <c r="V60" s="10">
        <v>0.25</v>
      </c>
      <c r="W60" s="8"/>
      <c r="X60" s="8"/>
      <c r="Y60" s="8"/>
      <c r="Z60" s="8"/>
      <c r="AA60" s="8"/>
      <c r="AB60" s="8"/>
      <c r="AC60" s="8"/>
      <c r="AD60" s="8"/>
      <c r="AE60" s="8"/>
      <c r="AF60" s="8"/>
      <c r="AG60" s="8"/>
      <c r="AH60" s="8"/>
      <c r="AI60" s="8" t="s">
        <v>116</v>
      </c>
      <c r="AJ60" s="8"/>
      <c r="AK60" s="8" t="s">
        <v>578</v>
      </c>
      <c r="AL60" s="8"/>
      <c r="AM60" s="8"/>
      <c r="AN60" s="8"/>
      <c r="AO60" s="8"/>
      <c r="AP60" s="8"/>
      <c r="AQ60" s="8"/>
      <c r="AR60" s="8"/>
      <c r="AS60" s="8"/>
      <c r="AT60" s="8"/>
      <c r="AU60" s="8"/>
      <c r="AV60" s="8">
        <v>2100</v>
      </c>
      <c r="AW60" s="8"/>
      <c r="AX60" s="8" t="s">
        <v>587</v>
      </c>
      <c r="AY60" s="8" t="s">
        <v>428</v>
      </c>
      <c r="AZ60" s="8" t="s">
        <v>67</v>
      </c>
      <c r="BA60" s="11">
        <v>45713</v>
      </c>
      <c r="BB60" s="8" t="s">
        <v>67</v>
      </c>
      <c r="BC60" s="8"/>
      <c r="BD60" s="8"/>
      <c r="BE60" s="8"/>
      <c r="BF60" s="8"/>
      <c r="BG60" s="8"/>
      <c r="BH60" s="8"/>
      <c r="BI60" s="8"/>
      <c r="BJ60" s="8"/>
      <c r="BK60" s="8"/>
      <c r="BL60" s="8"/>
      <c r="BM60" s="8"/>
      <c r="BN60"/>
    </row>
    <row r="61" spans="2:66" ht="16" x14ac:dyDescent="0.2">
      <c r="B61" s="8" t="s">
        <v>589</v>
      </c>
      <c r="C61" s="8" t="s">
        <v>590</v>
      </c>
      <c r="D61" s="8" t="s">
        <v>591</v>
      </c>
      <c r="E61" s="8"/>
      <c r="F61" s="8" t="s">
        <v>328</v>
      </c>
      <c r="G61" s="8" t="s">
        <v>592</v>
      </c>
      <c r="H61" s="8" t="s">
        <v>220</v>
      </c>
      <c r="I61" s="8" t="s">
        <v>124</v>
      </c>
      <c r="J61" s="11">
        <v>44980</v>
      </c>
      <c r="K61" s="30" t="s">
        <v>65</v>
      </c>
      <c r="L61" s="8" t="s">
        <v>596</v>
      </c>
      <c r="M61" s="8" t="s">
        <v>73</v>
      </c>
      <c r="N61" s="11">
        <v>44983</v>
      </c>
      <c r="O61" s="30" t="s">
        <v>65</v>
      </c>
      <c r="P61" s="8" t="s">
        <v>596</v>
      </c>
      <c r="Q61" s="8" t="s">
        <v>167</v>
      </c>
      <c r="R61" s="11">
        <v>44983</v>
      </c>
      <c r="S61" s="30" t="s">
        <v>65</v>
      </c>
      <c r="T61" s="8"/>
      <c r="U61" s="10"/>
      <c r="V61" s="10"/>
      <c r="W61" s="8"/>
      <c r="X61" s="8"/>
      <c r="Y61" s="8"/>
      <c r="Z61" s="8"/>
      <c r="AA61" s="8"/>
      <c r="AB61" s="8" t="s">
        <v>91</v>
      </c>
      <c r="AC61" s="11">
        <v>46203</v>
      </c>
      <c r="AD61" s="11">
        <v>46203</v>
      </c>
      <c r="AE61" s="8" t="s">
        <v>597</v>
      </c>
      <c r="AF61" s="11">
        <v>46203</v>
      </c>
      <c r="AG61" s="11">
        <v>46203</v>
      </c>
      <c r="AH61" s="8"/>
      <c r="AI61" s="8" t="s">
        <v>116</v>
      </c>
      <c r="AJ61" s="8"/>
      <c r="AK61" s="8" t="s">
        <v>598</v>
      </c>
      <c r="AL61" s="8"/>
      <c r="AM61" s="8"/>
      <c r="AN61" s="8"/>
      <c r="AO61" s="8"/>
      <c r="AP61" s="8"/>
      <c r="AQ61" s="8"/>
      <c r="AR61" s="8"/>
      <c r="AS61" s="8"/>
      <c r="AT61" s="8"/>
      <c r="AU61" s="8"/>
      <c r="AV61" s="8"/>
      <c r="AW61" s="8"/>
      <c r="AX61" s="8" t="s">
        <v>599</v>
      </c>
      <c r="AY61" s="8" t="s">
        <v>190</v>
      </c>
      <c r="AZ61" s="8" t="s">
        <v>68</v>
      </c>
      <c r="BA61" s="11">
        <v>45713</v>
      </c>
      <c r="BB61" s="8" t="s">
        <v>67</v>
      </c>
      <c r="BC61" s="8"/>
      <c r="BD61" s="30" t="s">
        <v>600</v>
      </c>
      <c r="BE61" s="30" t="s">
        <v>601</v>
      </c>
      <c r="BF61" s="30" t="s">
        <v>602</v>
      </c>
      <c r="BG61" s="8"/>
      <c r="BH61" s="8"/>
      <c r="BI61" s="8"/>
      <c r="BJ61" s="8"/>
      <c r="BK61" s="8"/>
      <c r="BL61" s="8"/>
      <c r="BM61" s="8"/>
      <c r="BN61"/>
    </row>
    <row r="62" spans="2:66" x14ac:dyDescent="0.2">
      <c r="B62" s="87"/>
      <c r="C62" s="87"/>
      <c r="D62" s="87" t="s">
        <v>603</v>
      </c>
      <c r="E62" s="87"/>
      <c r="F62" s="8" t="s">
        <v>445</v>
      </c>
      <c r="G62" s="8" t="s">
        <v>604</v>
      </c>
      <c r="H62" s="8" t="s">
        <v>144</v>
      </c>
      <c r="I62" s="8" t="s">
        <v>61</v>
      </c>
      <c r="J62" s="87"/>
      <c r="K62" s="87"/>
      <c r="L62" s="8" t="s">
        <v>605</v>
      </c>
      <c r="M62" s="8" t="s">
        <v>73</v>
      </c>
      <c r="N62" s="131">
        <v>44075</v>
      </c>
      <c r="O62" s="7" t="s">
        <v>65</v>
      </c>
      <c r="P62" s="87"/>
      <c r="Q62" s="87"/>
      <c r="R62" s="87"/>
      <c r="S62" s="87"/>
      <c r="T62" s="87"/>
      <c r="U62" s="87"/>
      <c r="V62" s="87"/>
      <c r="W62" s="87"/>
      <c r="X62" s="87"/>
      <c r="Y62" s="87"/>
      <c r="Z62" s="87"/>
      <c r="AA62" s="87"/>
      <c r="AB62" s="87"/>
      <c r="AC62" s="87"/>
      <c r="AD62" s="87"/>
      <c r="AE62" s="87"/>
      <c r="AF62" s="131">
        <v>44075</v>
      </c>
      <c r="AG62" s="87"/>
      <c r="AH62" s="87"/>
      <c r="AI62" s="8" t="s">
        <v>116</v>
      </c>
      <c r="AJ62" s="87"/>
      <c r="AK62" s="8" t="s">
        <v>606</v>
      </c>
      <c r="AL62" s="87"/>
      <c r="AM62" s="87"/>
      <c r="AN62" s="87"/>
      <c r="AO62" s="87"/>
      <c r="AP62" s="87"/>
      <c r="AQ62" s="130">
        <f>67243+12264</f>
        <v>79507</v>
      </c>
      <c r="AR62" s="87" t="s">
        <v>64</v>
      </c>
      <c r="AS62" s="7" t="s">
        <v>65</v>
      </c>
      <c r="AT62" s="87"/>
      <c r="AU62" s="87"/>
      <c r="AV62" s="87"/>
      <c r="AW62" s="87"/>
      <c r="AX62" s="87"/>
      <c r="AY62" s="87"/>
      <c r="AZ62" s="87"/>
      <c r="BA62" s="87"/>
      <c r="BB62" s="87"/>
      <c r="BC62" s="87"/>
      <c r="BD62" s="7" t="s">
        <v>607</v>
      </c>
      <c r="BE62" s="87" t="s">
        <v>608</v>
      </c>
      <c r="BF62" s="87"/>
      <c r="BG62" s="87"/>
      <c r="BH62" s="87"/>
      <c r="BI62" s="87"/>
      <c r="BJ62" s="87"/>
      <c r="BK62" s="87"/>
      <c r="BL62" s="87"/>
      <c r="BM62" s="87"/>
      <c r="BN62" s="87"/>
    </row>
    <row r="63" spans="2:66" x14ac:dyDescent="0.2">
      <c r="B63" s="87"/>
      <c r="C63" s="87"/>
      <c r="D63" s="87" t="s">
        <v>603</v>
      </c>
      <c r="E63" s="87"/>
      <c r="F63" s="8" t="s">
        <v>445</v>
      </c>
      <c r="G63" s="8" t="s">
        <v>604</v>
      </c>
      <c r="H63" s="8" t="s">
        <v>71</v>
      </c>
      <c r="I63" s="8" t="s">
        <v>61</v>
      </c>
      <c r="J63" s="87"/>
      <c r="K63" s="87"/>
      <c r="L63" s="87"/>
      <c r="M63" s="87"/>
      <c r="N63" s="87"/>
      <c r="O63" s="87"/>
      <c r="P63" s="87"/>
      <c r="Q63" s="87"/>
      <c r="R63" s="87"/>
      <c r="S63" s="87"/>
      <c r="T63" s="87"/>
      <c r="U63" s="87"/>
      <c r="V63" s="87"/>
      <c r="W63" s="87"/>
      <c r="X63" s="87"/>
      <c r="Y63" s="87"/>
      <c r="Z63" s="87"/>
      <c r="AA63" s="87"/>
      <c r="AB63" s="87"/>
      <c r="AC63" s="87"/>
      <c r="AD63" s="87"/>
      <c r="AE63" s="87"/>
      <c r="AF63" s="131">
        <v>44583</v>
      </c>
      <c r="AG63" s="87"/>
      <c r="AH63" s="87"/>
      <c r="AI63" s="8" t="s">
        <v>116</v>
      </c>
      <c r="AJ63" s="87"/>
      <c r="AK63" s="8" t="s">
        <v>609</v>
      </c>
      <c r="AL63" s="87">
        <f>600*365</f>
        <v>219000</v>
      </c>
      <c r="AM63" s="87" t="s">
        <v>64</v>
      </c>
      <c r="AN63" s="7" t="s">
        <v>65</v>
      </c>
      <c r="AO63" s="87"/>
      <c r="AP63" s="87"/>
      <c r="AQ63" s="130"/>
      <c r="AR63" s="87"/>
      <c r="AS63" s="87"/>
      <c r="AT63" s="87"/>
      <c r="AU63" s="87"/>
      <c r="AV63" s="87"/>
      <c r="AW63" s="87"/>
      <c r="AX63" s="87" t="s">
        <v>610</v>
      </c>
      <c r="AY63" s="87"/>
      <c r="AZ63" s="87"/>
      <c r="BA63" s="87"/>
      <c r="BB63" s="87"/>
      <c r="BC63" s="87"/>
      <c r="BD63" s="7" t="s">
        <v>607</v>
      </c>
      <c r="BE63" s="87" t="s">
        <v>608</v>
      </c>
      <c r="BF63" s="87" t="s">
        <v>611</v>
      </c>
      <c r="BG63" s="87"/>
      <c r="BH63" s="87"/>
      <c r="BI63" s="87"/>
      <c r="BJ63" s="87"/>
      <c r="BK63" s="87"/>
      <c r="BL63" s="87"/>
      <c r="BM63" s="87"/>
      <c r="BN63" s="87"/>
    </row>
    <row r="64" spans="2:66" ht="16" x14ac:dyDescent="0.2">
      <c r="B64" s="8" t="s">
        <v>613</v>
      </c>
      <c r="C64" s="8" t="s">
        <v>614</v>
      </c>
      <c r="D64" s="8" t="s">
        <v>615</v>
      </c>
      <c r="E64" s="8"/>
      <c r="F64" s="8" t="s">
        <v>616</v>
      </c>
      <c r="G64" s="8" t="s">
        <v>617</v>
      </c>
      <c r="H64" s="8" t="s">
        <v>220</v>
      </c>
      <c r="I64" s="8" t="s">
        <v>196</v>
      </c>
      <c r="J64" s="11">
        <v>43572</v>
      </c>
      <c r="K64" s="30" t="s">
        <v>65</v>
      </c>
      <c r="L64" s="8"/>
      <c r="M64" s="8"/>
      <c r="N64" s="8"/>
      <c r="O64" s="8"/>
      <c r="P64" s="8"/>
      <c r="Q64" s="8"/>
      <c r="R64" s="8"/>
      <c r="S64" s="8"/>
      <c r="T64" s="8"/>
      <c r="U64" s="10"/>
      <c r="V64" s="10"/>
      <c r="W64" s="8"/>
      <c r="X64" s="8"/>
      <c r="Y64" s="8"/>
      <c r="Z64" s="8"/>
      <c r="AA64" s="8"/>
      <c r="AB64" s="8"/>
      <c r="AC64" s="8"/>
      <c r="AD64" s="8"/>
      <c r="AE64" s="8" t="s">
        <v>618</v>
      </c>
      <c r="AF64" s="8"/>
      <c r="AG64" s="8"/>
      <c r="AH64" s="11">
        <v>44661</v>
      </c>
      <c r="AI64" s="8" t="s">
        <v>619</v>
      </c>
      <c r="AJ64" s="8"/>
      <c r="AK64" s="8" t="s">
        <v>620</v>
      </c>
      <c r="AL64" s="8"/>
      <c r="AM64" s="8"/>
      <c r="AN64" s="8"/>
      <c r="AO64" s="8"/>
      <c r="AP64" s="8"/>
      <c r="AQ64" s="8"/>
      <c r="AR64" s="8"/>
      <c r="AS64" s="8"/>
      <c r="AT64" s="8"/>
      <c r="AU64" s="8"/>
      <c r="AV64" s="8"/>
      <c r="AW64" s="8"/>
      <c r="AX64" s="8" t="s">
        <v>621</v>
      </c>
      <c r="AY64" s="8"/>
      <c r="AZ64" s="8" t="s">
        <v>68</v>
      </c>
      <c r="BA64" s="11">
        <v>45713</v>
      </c>
      <c r="BB64" s="8" t="s">
        <v>68</v>
      </c>
      <c r="BC64" s="8"/>
      <c r="BD64" s="30" t="s">
        <v>622</v>
      </c>
      <c r="BE64" s="30" t="s">
        <v>623</v>
      </c>
      <c r="BF64" s="30" t="s">
        <v>624</v>
      </c>
      <c r="BG64" s="30" t="s">
        <v>625</v>
      </c>
      <c r="BH64" s="8"/>
      <c r="BI64" s="8"/>
      <c r="BJ64" s="8"/>
      <c r="BK64" s="8"/>
      <c r="BL64" s="8"/>
      <c r="BM64" s="8"/>
      <c r="BN64"/>
    </row>
    <row r="65" spans="2:66" x14ac:dyDescent="0.2">
      <c r="B65" s="87"/>
      <c r="C65" s="87"/>
      <c r="D65" s="8" t="s">
        <v>626</v>
      </c>
      <c r="E65" s="87"/>
      <c r="F65" s="8" t="s">
        <v>58</v>
      </c>
      <c r="G65" s="8" t="s">
        <v>627</v>
      </c>
      <c r="H65" s="8" t="s">
        <v>144</v>
      </c>
      <c r="I65" s="87" t="s">
        <v>61</v>
      </c>
      <c r="J65" s="131">
        <v>45007</v>
      </c>
      <c r="K65" s="7" t="s">
        <v>65</v>
      </c>
      <c r="L65" s="8" t="s">
        <v>630</v>
      </c>
      <c r="M65" s="87" t="s">
        <v>73</v>
      </c>
      <c r="N65" s="87"/>
      <c r="O65" s="87"/>
      <c r="P65" s="87"/>
      <c r="Q65" s="87"/>
      <c r="R65" s="87"/>
      <c r="S65" s="87"/>
      <c r="T65" s="87"/>
      <c r="U65" s="87"/>
      <c r="V65" s="87"/>
      <c r="W65" s="87"/>
      <c r="X65" s="87"/>
      <c r="Y65" s="87"/>
      <c r="Z65" s="87"/>
      <c r="AA65" s="87"/>
      <c r="AB65" s="87"/>
      <c r="AC65" s="87"/>
      <c r="AD65" s="87"/>
      <c r="AE65" s="87" t="s">
        <v>631</v>
      </c>
      <c r="AF65" s="131">
        <v>45536</v>
      </c>
      <c r="AG65" s="131">
        <v>45536</v>
      </c>
      <c r="AH65" s="87"/>
      <c r="AI65" s="8" t="s">
        <v>116</v>
      </c>
      <c r="AJ65" s="87"/>
      <c r="AK65" s="87" t="s">
        <v>632</v>
      </c>
      <c r="AL65" s="87"/>
      <c r="AM65" s="87"/>
      <c r="AN65" s="87"/>
      <c r="AO65" s="87"/>
      <c r="AP65" s="87"/>
      <c r="AQ65" s="87"/>
      <c r="AR65" s="87"/>
      <c r="AS65" s="87"/>
      <c r="AT65" s="87"/>
      <c r="AU65" s="87"/>
      <c r="AV65" s="87"/>
      <c r="AW65" s="87"/>
      <c r="AX65" s="87"/>
      <c r="AY65" s="87"/>
      <c r="AZ65" s="87"/>
      <c r="BA65" s="87"/>
      <c r="BB65" s="87"/>
      <c r="BC65" s="87"/>
      <c r="BD65" s="87" t="s">
        <v>633</v>
      </c>
      <c r="BE65" s="87"/>
      <c r="BF65" s="87"/>
      <c r="BG65" s="87"/>
      <c r="BH65" s="87"/>
      <c r="BI65" s="87"/>
      <c r="BJ65" s="87"/>
      <c r="BK65" s="87"/>
      <c r="BL65" s="87"/>
      <c r="BM65" s="87"/>
      <c r="BN65" s="87"/>
    </row>
    <row r="66" spans="2:66" x14ac:dyDescent="0.2">
      <c r="B66" s="8" t="s">
        <v>634</v>
      </c>
      <c r="C66" s="8" t="s">
        <v>635</v>
      </c>
      <c r="D66" s="8" t="s">
        <v>626</v>
      </c>
      <c r="E66" s="8"/>
      <c r="F66" s="8" t="s">
        <v>142</v>
      </c>
      <c r="G66" s="8" t="s">
        <v>636</v>
      </c>
      <c r="H66" s="8" t="s">
        <v>144</v>
      </c>
      <c r="I66" s="8" t="s">
        <v>61</v>
      </c>
      <c r="J66" s="11">
        <v>44391</v>
      </c>
      <c r="K66" s="7" t="s">
        <v>65</v>
      </c>
      <c r="L66" s="8" t="s">
        <v>136</v>
      </c>
      <c r="M66" s="8" t="s">
        <v>151</v>
      </c>
      <c r="N66" s="11">
        <v>44383</v>
      </c>
      <c r="O66" s="7" t="s">
        <v>65</v>
      </c>
      <c r="P66" s="8" t="s">
        <v>136</v>
      </c>
      <c r="Q66" s="8" t="s">
        <v>152</v>
      </c>
      <c r="R66" s="11">
        <v>44383</v>
      </c>
      <c r="S66" s="7" t="s">
        <v>65</v>
      </c>
      <c r="T66" s="8"/>
      <c r="U66" s="10"/>
      <c r="V66" s="10"/>
      <c r="W66" s="8"/>
      <c r="X66" s="8"/>
      <c r="Y66" s="8"/>
      <c r="Z66" s="8"/>
      <c r="AA66" s="8"/>
      <c r="AB66" s="8" t="s">
        <v>74</v>
      </c>
      <c r="AC66" s="11">
        <v>45176</v>
      </c>
      <c r="AD66" s="11">
        <v>45176</v>
      </c>
      <c r="AE66" s="8"/>
      <c r="AF66" s="8"/>
      <c r="AG66" s="8"/>
      <c r="AH66" s="8"/>
      <c r="AI66" s="8" t="s">
        <v>116</v>
      </c>
      <c r="AJ66" s="8"/>
      <c r="AK66" s="8" t="s">
        <v>637</v>
      </c>
      <c r="AL66" s="8"/>
      <c r="AM66" s="8"/>
      <c r="AN66" s="8"/>
      <c r="AO66" s="8"/>
      <c r="AP66" s="8"/>
      <c r="AQ66" s="8"/>
      <c r="AR66" s="8"/>
      <c r="AS66" s="8"/>
      <c r="AT66" s="8"/>
      <c r="AU66" s="8"/>
      <c r="AV66" s="8"/>
      <c r="AW66" s="8"/>
      <c r="AX66" s="8" t="s">
        <v>638</v>
      </c>
      <c r="AY66" s="8" t="s">
        <v>88</v>
      </c>
      <c r="AZ66" s="8" t="s">
        <v>89</v>
      </c>
      <c r="BA66" s="11">
        <v>45709</v>
      </c>
      <c r="BB66" s="8" t="s">
        <v>68</v>
      </c>
      <c r="BC66" s="8"/>
      <c r="BD66" s="7" t="s">
        <v>639</v>
      </c>
      <c r="BE66" s="7" t="s">
        <v>640</v>
      </c>
      <c r="BF66" s="8"/>
      <c r="BG66" s="8"/>
      <c r="BH66" s="8"/>
      <c r="BI66" s="8"/>
      <c r="BJ66" s="8"/>
      <c r="BK66" s="8"/>
      <c r="BL66" s="8"/>
      <c r="BM66" s="8"/>
      <c r="BN66" s="87"/>
    </row>
    <row r="67" spans="2:66" x14ac:dyDescent="0.2">
      <c r="B67" s="8" t="s">
        <v>641</v>
      </c>
      <c r="C67" s="8" t="s">
        <v>635</v>
      </c>
      <c r="D67" s="8" t="s">
        <v>626</v>
      </c>
      <c r="E67" s="8"/>
      <c r="F67" s="8" t="s">
        <v>142</v>
      </c>
      <c r="G67" s="8" t="s">
        <v>636</v>
      </c>
      <c r="H67" s="8" t="s">
        <v>144</v>
      </c>
      <c r="I67" s="8" t="s">
        <v>642</v>
      </c>
      <c r="J67" s="11">
        <v>45622</v>
      </c>
      <c r="K67" s="7" t="s">
        <v>65</v>
      </c>
      <c r="L67" s="8" t="s">
        <v>249</v>
      </c>
      <c r="M67" s="8" t="s">
        <v>151</v>
      </c>
      <c r="N67" s="11">
        <v>45622</v>
      </c>
      <c r="O67" s="7" t="s">
        <v>65</v>
      </c>
      <c r="P67" s="8" t="s">
        <v>249</v>
      </c>
      <c r="Q67" s="8" t="s">
        <v>152</v>
      </c>
      <c r="R67" s="11">
        <v>45622</v>
      </c>
      <c r="S67" s="7" t="s">
        <v>65</v>
      </c>
      <c r="T67" s="8"/>
      <c r="U67" s="10"/>
      <c r="V67" s="10"/>
      <c r="W67" s="8"/>
      <c r="X67" s="8"/>
      <c r="Y67" s="8"/>
      <c r="Z67" s="8"/>
      <c r="AA67" s="8"/>
      <c r="AB67" s="8"/>
      <c r="AC67" s="8"/>
      <c r="AD67" s="8"/>
      <c r="AE67" s="8"/>
      <c r="AF67" s="8"/>
      <c r="AG67" s="8"/>
      <c r="AH67" s="8"/>
      <c r="AI67" s="8" t="s">
        <v>116</v>
      </c>
      <c r="AJ67" s="8"/>
      <c r="AK67" s="8"/>
      <c r="AL67" s="8"/>
      <c r="AM67" s="8"/>
      <c r="AN67" s="8"/>
      <c r="AO67" s="8"/>
      <c r="AP67" s="8"/>
      <c r="AQ67" s="8"/>
      <c r="AR67" s="8"/>
      <c r="AS67" s="8"/>
      <c r="AT67" s="8"/>
      <c r="AU67" s="8"/>
      <c r="AV67" s="8"/>
      <c r="AW67" s="8"/>
      <c r="AX67" s="8" t="s">
        <v>643</v>
      </c>
      <c r="AY67" s="8" t="s">
        <v>88</v>
      </c>
      <c r="AZ67" s="8" t="s">
        <v>89</v>
      </c>
      <c r="BA67" s="11">
        <v>45709</v>
      </c>
      <c r="BB67" s="8" t="s">
        <v>67</v>
      </c>
      <c r="BC67" s="8"/>
      <c r="BD67" s="8"/>
      <c r="BE67" s="8"/>
      <c r="BF67" s="8"/>
      <c r="BG67" s="8"/>
      <c r="BH67" s="8"/>
      <c r="BI67" s="8"/>
      <c r="BJ67" s="8"/>
      <c r="BK67" s="8"/>
      <c r="BL67" s="8"/>
      <c r="BM67" s="8"/>
      <c r="BN67" s="87"/>
    </row>
    <row r="68" spans="2:66" ht="16" x14ac:dyDescent="0.2">
      <c r="B68" s="87"/>
      <c r="C68" s="87"/>
      <c r="D68" s="8" t="s">
        <v>626</v>
      </c>
      <c r="E68" s="87"/>
      <c r="F68" s="8" t="s">
        <v>454</v>
      </c>
      <c r="G68" s="136" t="s">
        <v>644</v>
      </c>
      <c r="H68" s="8" t="s">
        <v>144</v>
      </c>
      <c r="I68" s="8" t="s">
        <v>61</v>
      </c>
      <c r="J68" s="131">
        <v>43559</v>
      </c>
      <c r="K68" s="8" t="s">
        <v>65</v>
      </c>
      <c r="L68" s="87"/>
      <c r="M68" s="87"/>
      <c r="N68" s="87"/>
      <c r="O68" s="87"/>
      <c r="P68" s="87"/>
      <c r="Q68" s="87"/>
      <c r="R68" s="87"/>
      <c r="S68" s="87"/>
      <c r="T68" s="87"/>
      <c r="U68" s="87"/>
      <c r="V68" s="87"/>
      <c r="W68" s="87"/>
      <c r="X68" s="87"/>
      <c r="Y68" s="87"/>
      <c r="Z68" s="87"/>
      <c r="AA68" s="87"/>
      <c r="AB68" s="87"/>
      <c r="AC68" s="87"/>
      <c r="AD68" s="87"/>
      <c r="AE68" s="87"/>
      <c r="AF68" s="131">
        <v>43559</v>
      </c>
      <c r="AG68" s="131">
        <v>43559</v>
      </c>
      <c r="AH68" s="87"/>
      <c r="AI68" s="8" t="s">
        <v>116</v>
      </c>
      <c r="AJ68" s="87"/>
      <c r="AK68" s="8" t="s">
        <v>645</v>
      </c>
      <c r="AL68" s="87"/>
      <c r="AM68" s="87"/>
      <c r="AN68" s="87"/>
      <c r="AO68" s="87"/>
      <c r="AP68" s="87"/>
      <c r="AQ68" s="87"/>
      <c r="AR68" s="87"/>
      <c r="AS68" s="87"/>
      <c r="AT68" s="87"/>
      <c r="AU68" s="87"/>
      <c r="AV68" s="87"/>
      <c r="AW68" s="87"/>
      <c r="AX68" s="8" t="s">
        <v>646</v>
      </c>
      <c r="AY68" s="87"/>
      <c r="AZ68" s="87"/>
      <c r="BA68" s="87"/>
      <c r="BB68" s="87"/>
      <c r="BC68" s="87"/>
      <c r="BD68" s="87" t="s">
        <v>647</v>
      </c>
      <c r="BE68" s="87" t="s">
        <v>648</v>
      </c>
      <c r="BF68" s="87" t="s">
        <v>649</v>
      </c>
      <c r="BG68" s="87"/>
      <c r="BH68" s="87"/>
      <c r="BI68" s="87"/>
      <c r="BJ68" s="87"/>
      <c r="BK68" s="87"/>
      <c r="BL68" s="87"/>
      <c r="BM68" s="87"/>
      <c r="BN68" s="87"/>
    </row>
    <row r="69" spans="2:66" x14ac:dyDescent="0.2">
      <c r="B69" s="87"/>
      <c r="C69" s="87"/>
      <c r="D69" s="8" t="s">
        <v>626</v>
      </c>
      <c r="E69" s="87"/>
      <c r="F69" s="8" t="s">
        <v>328</v>
      </c>
      <c r="G69" s="87" t="s">
        <v>1052</v>
      </c>
      <c r="H69" s="8" t="s">
        <v>144</v>
      </c>
      <c r="I69" s="8" t="s">
        <v>124</v>
      </c>
      <c r="J69" s="87"/>
      <c r="K69" s="87"/>
      <c r="L69" s="87"/>
      <c r="M69" s="87"/>
      <c r="N69" s="131">
        <v>45258</v>
      </c>
      <c r="O69" s="7" t="s">
        <v>65</v>
      </c>
      <c r="P69" s="87" t="s">
        <v>131</v>
      </c>
      <c r="Q69" s="87" t="s">
        <v>167</v>
      </c>
      <c r="R69" s="87"/>
      <c r="S69" s="87"/>
      <c r="T69" s="87"/>
      <c r="U69" s="87">
        <v>0.5</v>
      </c>
      <c r="V69" s="87"/>
      <c r="W69" s="87"/>
      <c r="X69" s="87"/>
      <c r="Y69" s="87"/>
      <c r="Z69" s="87"/>
      <c r="AA69" s="87"/>
      <c r="AB69" s="87"/>
      <c r="AC69" s="87"/>
      <c r="AD69" s="87"/>
      <c r="AE69" s="87"/>
      <c r="AF69" s="87"/>
      <c r="AG69" s="87"/>
      <c r="AH69" s="87"/>
      <c r="AI69" s="87" t="s">
        <v>116</v>
      </c>
      <c r="AJ69" s="87"/>
      <c r="AK69" s="87" t="s">
        <v>661</v>
      </c>
      <c r="AL69" s="87"/>
      <c r="AM69" s="87"/>
      <c r="AN69" s="87"/>
      <c r="AO69" s="87"/>
      <c r="AP69" s="87"/>
      <c r="AQ69" s="87"/>
      <c r="AR69" s="87"/>
      <c r="AS69" s="87"/>
      <c r="AT69" s="87"/>
      <c r="AU69" s="87"/>
      <c r="AV69" s="87"/>
      <c r="AW69" s="87"/>
      <c r="AX69" s="87" t="s">
        <v>662</v>
      </c>
      <c r="AY69" s="87"/>
      <c r="AZ69" s="87"/>
      <c r="BA69" s="87"/>
      <c r="BB69" s="87"/>
      <c r="BC69" s="87"/>
      <c r="BD69" s="87" t="s">
        <v>663</v>
      </c>
      <c r="BE69" s="87"/>
      <c r="BF69" s="87"/>
      <c r="BG69" s="87"/>
      <c r="BH69" s="87"/>
      <c r="BI69" s="87"/>
      <c r="BJ69" s="87"/>
      <c r="BK69" s="87"/>
      <c r="BL69" s="87"/>
      <c r="BM69" s="87"/>
      <c r="BN69" s="87"/>
    </row>
    <row r="70" spans="2:66" x14ac:dyDescent="0.2">
      <c r="B70" s="87"/>
      <c r="C70" s="87"/>
      <c r="D70" s="8" t="s">
        <v>626</v>
      </c>
      <c r="E70" s="87"/>
      <c r="F70" s="8" t="s">
        <v>328</v>
      </c>
      <c r="G70" s="8" t="s">
        <v>665</v>
      </c>
      <c r="H70" s="8" t="s">
        <v>144</v>
      </c>
      <c r="I70" s="8" t="s">
        <v>124</v>
      </c>
      <c r="J70" s="87"/>
      <c r="K70" s="87"/>
      <c r="L70" s="87"/>
      <c r="M70" s="87"/>
      <c r="N70" s="131">
        <v>45257</v>
      </c>
      <c r="O70" s="7" t="s">
        <v>65</v>
      </c>
      <c r="P70" s="87" t="s">
        <v>131</v>
      </c>
      <c r="Q70" s="87" t="s">
        <v>167</v>
      </c>
      <c r="R70" s="87"/>
      <c r="S70" s="87"/>
      <c r="T70" s="87"/>
      <c r="U70" s="87">
        <v>0.5</v>
      </c>
      <c r="V70" s="87"/>
      <c r="W70" s="87"/>
      <c r="X70" s="87"/>
      <c r="Y70" s="87"/>
      <c r="Z70" s="87"/>
      <c r="AA70" s="87"/>
      <c r="AB70" s="87"/>
      <c r="AC70" s="87"/>
      <c r="AD70" s="87"/>
      <c r="AE70" s="137">
        <v>46508</v>
      </c>
      <c r="AF70" s="131">
        <v>46508</v>
      </c>
      <c r="AG70" s="131">
        <v>46508</v>
      </c>
      <c r="AH70" s="87"/>
      <c r="AI70" s="87" t="s">
        <v>116</v>
      </c>
      <c r="AJ70" s="87"/>
      <c r="AK70" s="8" t="s">
        <v>666</v>
      </c>
      <c r="AL70" s="130">
        <v>35000</v>
      </c>
      <c r="AM70" s="87"/>
      <c r="AN70" s="7" t="s">
        <v>65</v>
      </c>
      <c r="AO70" s="87"/>
      <c r="AP70" s="87"/>
      <c r="AQ70" s="87"/>
      <c r="AR70" s="87"/>
      <c r="AS70" s="87"/>
      <c r="AT70" s="87"/>
      <c r="AU70" s="87"/>
      <c r="AV70" s="87"/>
      <c r="AW70" s="87"/>
      <c r="AX70" s="87" t="s">
        <v>667</v>
      </c>
      <c r="AY70" s="87"/>
      <c r="AZ70" s="87"/>
      <c r="BA70" s="87"/>
      <c r="BB70" s="87"/>
      <c r="BC70" s="87"/>
      <c r="BD70" s="87" t="s">
        <v>663</v>
      </c>
      <c r="BE70" s="87"/>
      <c r="BF70" s="87"/>
      <c r="BG70" s="87"/>
      <c r="BH70" s="87"/>
      <c r="BI70" s="87"/>
      <c r="BJ70" s="87"/>
      <c r="BK70" s="87"/>
      <c r="BL70" s="87"/>
      <c r="BM70" s="87"/>
      <c r="BN70" s="87"/>
    </row>
    <row r="71" spans="2:66" x14ac:dyDescent="0.2">
      <c r="B71" s="87"/>
      <c r="C71" s="87"/>
      <c r="D71" s="8" t="s">
        <v>668</v>
      </c>
      <c r="E71" s="87"/>
      <c r="F71" s="8" t="s">
        <v>273</v>
      </c>
      <c r="G71" s="8" t="s">
        <v>669</v>
      </c>
      <c r="H71" s="8" t="s">
        <v>144</v>
      </c>
      <c r="I71" s="8" t="s">
        <v>61</v>
      </c>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 t="s">
        <v>116</v>
      </c>
      <c r="AJ71" s="87"/>
      <c r="AK71" s="8" t="s">
        <v>670</v>
      </c>
      <c r="AL71" s="87"/>
      <c r="AM71" s="87"/>
      <c r="AN71" s="7" t="s">
        <v>65</v>
      </c>
      <c r="AO71" s="87"/>
      <c r="AP71" s="87"/>
      <c r="AQ71" s="87"/>
      <c r="AR71" s="87"/>
      <c r="AS71" s="87"/>
      <c r="AT71" s="87"/>
      <c r="AU71" s="87"/>
      <c r="AV71" s="87"/>
      <c r="AW71" s="87"/>
      <c r="AX71" s="87"/>
      <c r="AY71" s="87"/>
      <c r="AZ71" s="87"/>
      <c r="BA71" s="87"/>
      <c r="BB71" s="87"/>
      <c r="BC71" s="87"/>
      <c r="BD71" s="87" t="s">
        <v>671</v>
      </c>
      <c r="BE71" s="87" t="s">
        <v>672</v>
      </c>
      <c r="BF71" s="87"/>
      <c r="BG71" s="87"/>
      <c r="BH71" s="87"/>
      <c r="BI71" s="87"/>
      <c r="BJ71" s="87"/>
      <c r="BK71" s="87"/>
      <c r="BL71" s="87"/>
      <c r="BM71" s="87"/>
      <c r="BN71" s="87"/>
    </row>
    <row r="72" spans="2:66" ht="16" x14ac:dyDescent="0.2">
      <c r="B72" s="87"/>
      <c r="C72" s="87"/>
      <c r="D72" s="8" t="s">
        <v>668</v>
      </c>
      <c r="E72" s="87"/>
      <c r="F72" s="8" t="s">
        <v>273</v>
      </c>
      <c r="G72" s="133" t="s">
        <v>673</v>
      </c>
      <c r="H72" s="8" t="s">
        <v>144</v>
      </c>
      <c r="I72" s="8" t="s">
        <v>150</v>
      </c>
      <c r="J72" s="131">
        <v>45083</v>
      </c>
      <c r="K72" s="7" t="s">
        <v>65</v>
      </c>
      <c r="L72" s="8" t="s">
        <v>674</v>
      </c>
      <c r="M72" s="8" t="s">
        <v>73</v>
      </c>
      <c r="N72" s="87"/>
      <c r="O72" s="7" t="s">
        <v>65</v>
      </c>
      <c r="P72" s="87"/>
      <c r="Q72" s="87"/>
      <c r="R72" s="87"/>
      <c r="S72" s="87"/>
      <c r="T72" s="87"/>
      <c r="U72" s="87"/>
      <c r="V72" s="87"/>
      <c r="W72" s="87"/>
      <c r="X72" s="87"/>
      <c r="Y72" s="87"/>
      <c r="Z72" s="87"/>
      <c r="AA72" s="87"/>
      <c r="AB72" s="87"/>
      <c r="AC72" s="87"/>
      <c r="AD72" s="87"/>
      <c r="AE72" s="87">
        <v>2025</v>
      </c>
      <c r="AF72" s="131">
        <v>45809</v>
      </c>
      <c r="AG72" s="131">
        <v>45809</v>
      </c>
      <c r="AH72" s="87"/>
      <c r="AI72" s="8" t="s">
        <v>116</v>
      </c>
      <c r="AJ72" s="87"/>
      <c r="AK72" s="8" t="s">
        <v>675</v>
      </c>
      <c r="AL72" s="87"/>
      <c r="AM72" s="87"/>
      <c r="AN72" s="87"/>
      <c r="AO72" s="87"/>
      <c r="AP72" s="87"/>
      <c r="AQ72" s="87"/>
      <c r="AR72" s="87"/>
      <c r="AS72" s="87"/>
      <c r="AT72" s="87"/>
      <c r="AU72" s="87"/>
      <c r="AV72" s="87"/>
      <c r="AW72" s="87"/>
      <c r="AX72" s="7" t="s">
        <v>676</v>
      </c>
      <c r="AY72" s="87"/>
      <c r="AZ72" s="87"/>
      <c r="BA72" s="87"/>
      <c r="BB72" s="87"/>
      <c r="BC72" s="87"/>
      <c r="BD72" s="87" t="s">
        <v>677</v>
      </c>
      <c r="BE72" s="87" t="s">
        <v>678</v>
      </c>
      <c r="BF72" s="87"/>
      <c r="BG72" s="87"/>
      <c r="BH72" s="87"/>
      <c r="BI72" s="87"/>
      <c r="BJ72" s="87"/>
      <c r="BK72" s="87"/>
      <c r="BL72" s="87"/>
      <c r="BM72" s="87"/>
      <c r="BN72" s="87"/>
    </row>
    <row r="73" spans="2:66" ht="16" x14ac:dyDescent="0.2">
      <c r="B73" s="87"/>
      <c r="C73" s="87"/>
      <c r="D73" s="8" t="s">
        <v>668</v>
      </c>
      <c r="E73" s="87"/>
      <c r="F73" s="8" t="s">
        <v>273</v>
      </c>
      <c r="G73" s="133" t="s">
        <v>679</v>
      </c>
      <c r="H73" s="8" t="s">
        <v>220</v>
      </c>
      <c r="I73" s="8" t="s">
        <v>61</v>
      </c>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 t="s">
        <v>116</v>
      </c>
      <c r="AJ73" s="87"/>
      <c r="AK73" s="87" t="s">
        <v>680</v>
      </c>
      <c r="AL73" s="87"/>
      <c r="AM73" s="87"/>
      <c r="AN73" s="87"/>
      <c r="AO73" s="87"/>
      <c r="AP73" s="87"/>
      <c r="AQ73" s="87"/>
      <c r="AR73" s="87"/>
      <c r="AS73" s="87"/>
      <c r="AT73" s="87"/>
      <c r="AU73" s="87"/>
      <c r="AV73" s="87"/>
      <c r="AW73" s="87"/>
      <c r="AX73" s="87"/>
      <c r="AY73" s="87"/>
      <c r="AZ73" s="87"/>
      <c r="BA73" s="87"/>
      <c r="BB73" s="87"/>
      <c r="BC73" s="87"/>
      <c r="BD73" s="87" t="s">
        <v>681</v>
      </c>
      <c r="BE73" s="87"/>
      <c r="BF73" s="87"/>
      <c r="BG73" s="87"/>
      <c r="BH73" s="87"/>
      <c r="BI73" s="87"/>
      <c r="BJ73" s="87"/>
      <c r="BK73" s="87"/>
      <c r="BL73" s="87"/>
      <c r="BM73" s="87"/>
      <c r="BN73" s="87"/>
    </row>
    <row r="74" spans="2:66" x14ac:dyDescent="0.2">
      <c r="B74" s="25" t="s">
        <v>682</v>
      </c>
      <c r="C74" s="8" t="s">
        <v>682</v>
      </c>
      <c r="D74" s="8" t="s">
        <v>683</v>
      </c>
      <c r="E74" s="8"/>
      <c r="F74" s="8" t="s">
        <v>273</v>
      </c>
      <c r="G74" s="8" t="s">
        <v>684</v>
      </c>
      <c r="H74" s="8" t="s">
        <v>144</v>
      </c>
      <c r="I74" s="8" t="s">
        <v>61</v>
      </c>
      <c r="J74" s="11">
        <v>44861</v>
      </c>
      <c r="K74" s="7" t="s">
        <v>65</v>
      </c>
      <c r="L74" s="8" t="s">
        <v>276</v>
      </c>
      <c r="M74" s="8" t="s">
        <v>73</v>
      </c>
      <c r="N74" s="11">
        <v>44861</v>
      </c>
      <c r="O74" s="7" t="s">
        <v>65</v>
      </c>
      <c r="P74" s="8" t="s">
        <v>276</v>
      </c>
      <c r="Q74" s="8" t="s">
        <v>167</v>
      </c>
      <c r="R74" s="11">
        <v>44861</v>
      </c>
      <c r="S74" s="7" t="s">
        <v>65</v>
      </c>
      <c r="T74" s="8"/>
      <c r="U74" s="10"/>
      <c r="V74" s="10"/>
      <c r="W74" s="8"/>
      <c r="X74" s="8"/>
      <c r="Y74" s="8"/>
      <c r="Z74" s="8"/>
      <c r="AA74" s="8"/>
      <c r="AB74" s="8" t="s">
        <v>74</v>
      </c>
      <c r="AC74" s="11">
        <v>44867</v>
      </c>
      <c r="AD74" s="11">
        <v>44867</v>
      </c>
      <c r="AE74" s="8"/>
      <c r="AF74" s="8"/>
      <c r="AG74" s="8"/>
      <c r="AH74" s="8"/>
      <c r="AI74" s="8" t="s">
        <v>685</v>
      </c>
      <c r="AJ74" s="8"/>
      <c r="AK74" s="8" t="s">
        <v>686</v>
      </c>
      <c r="AL74" s="8">
        <v>5000</v>
      </c>
      <c r="AM74" s="8" t="s">
        <v>64</v>
      </c>
      <c r="AN74" s="7" t="s">
        <v>65</v>
      </c>
      <c r="AO74" s="8"/>
      <c r="AP74" s="8"/>
      <c r="AQ74" s="8">
        <v>5000</v>
      </c>
      <c r="AR74" s="8" t="s">
        <v>64</v>
      </c>
      <c r="AS74" s="7" t="s">
        <v>65</v>
      </c>
      <c r="AT74" s="8"/>
      <c r="AU74" s="8"/>
      <c r="AV74" s="8"/>
      <c r="AW74" s="8"/>
      <c r="AX74" s="8" t="s">
        <v>687</v>
      </c>
      <c r="AY74" s="8" t="s">
        <v>688</v>
      </c>
      <c r="AZ74" s="8" t="s">
        <v>67</v>
      </c>
      <c r="BA74" s="11">
        <v>45712</v>
      </c>
      <c r="BB74" s="8" t="s">
        <v>68</v>
      </c>
      <c r="BC74" s="8"/>
      <c r="BD74" s="7" t="s">
        <v>689</v>
      </c>
      <c r="BE74" s="7" t="s">
        <v>690</v>
      </c>
      <c r="BF74" s="7" t="s">
        <v>691</v>
      </c>
      <c r="BG74" s="7" t="s">
        <v>692</v>
      </c>
      <c r="BH74" s="7" t="s">
        <v>693</v>
      </c>
      <c r="BI74" s="8" t="s">
        <v>694</v>
      </c>
      <c r="BJ74" s="87"/>
      <c r="BK74" s="87"/>
      <c r="BL74" s="87"/>
      <c r="BM74" s="87"/>
      <c r="BN74" s="87"/>
    </row>
    <row r="75" spans="2:66" x14ac:dyDescent="0.2">
      <c r="B75" s="8" t="s">
        <v>695</v>
      </c>
      <c r="C75" s="8" t="s">
        <v>696</v>
      </c>
      <c r="D75" s="8" t="s">
        <v>683</v>
      </c>
      <c r="E75" s="8"/>
      <c r="F75" s="8" t="s">
        <v>184</v>
      </c>
      <c r="G75" s="8" t="s">
        <v>697</v>
      </c>
      <c r="H75" s="8" t="s">
        <v>144</v>
      </c>
      <c r="I75" s="8" t="s">
        <v>61</v>
      </c>
      <c r="J75" s="11">
        <v>43657</v>
      </c>
      <c r="K75" s="7" t="s">
        <v>65</v>
      </c>
      <c r="L75" s="8" t="s">
        <v>698</v>
      </c>
      <c r="M75" s="8" t="s">
        <v>73</v>
      </c>
      <c r="N75" s="11">
        <v>43657</v>
      </c>
      <c r="O75" s="7" t="s">
        <v>65</v>
      </c>
      <c r="P75" s="8" t="s">
        <v>698</v>
      </c>
      <c r="Q75" s="8" t="s">
        <v>167</v>
      </c>
      <c r="R75" s="11">
        <v>43657</v>
      </c>
      <c r="S75" s="7" t="s">
        <v>65</v>
      </c>
      <c r="T75" s="8"/>
      <c r="U75" s="10"/>
      <c r="V75" s="10"/>
      <c r="W75" s="8"/>
      <c r="X75" s="8" t="s">
        <v>74</v>
      </c>
      <c r="Y75" s="11">
        <v>43657</v>
      </c>
      <c r="Z75" s="11">
        <v>43657</v>
      </c>
      <c r="AA75" s="11">
        <v>43899</v>
      </c>
      <c r="AB75" s="8" t="s">
        <v>74</v>
      </c>
      <c r="AC75" s="11">
        <v>43899</v>
      </c>
      <c r="AD75" s="11">
        <v>43899</v>
      </c>
      <c r="AE75" s="8" t="s">
        <v>699</v>
      </c>
      <c r="AF75" s="8"/>
      <c r="AG75" s="8"/>
      <c r="AH75" s="8"/>
      <c r="AI75" s="8" t="s">
        <v>116</v>
      </c>
      <c r="AJ75" s="8"/>
      <c r="AK75" s="8" t="s">
        <v>700</v>
      </c>
      <c r="AL75" s="8">
        <v>80000</v>
      </c>
      <c r="AM75" s="8" t="s">
        <v>64</v>
      </c>
      <c r="AN75" s="7" t="s">
        <v>65</v>
      </c>
      <c r="AO75" s="8"/>
      <c r="AP75" s="8"/>
      <c r="AQ75" s="8">
        <v>80000</v>
      </c>
      <c r="AR75" s="8" t="s">
        <v>64</v>
      </c>
      <c r="AS75" s="7" t="s">
        <v>65</v>
      </c>
      <c r="AT75" s="8"/>
      <c r="AU75" s="8"/>
      <c r="AV75" s="8">
        <v>1200</v>
      </c>
      <c r="AW75" s="8"/>
      <c r="AX75" s="8" t="s">
        <v>701</v>
      </c>
      <c r="AY75" s="8" t="s">
        <v>399</v>
      </c>
      <c r="AZ75" s="8" t="s">
        <v>67</v>
      </c>
      <c r="BA75" s="11">
        <v>45712</v>
      </c>
      <c r="BB75" s="8" t="s">
        <v>67</v>
      </c>
      <c r="BC75" s="8"/>
      <c r="BD75" s="7" t="s">
        <v>702</v>
      </c>
      <c r="BE75" s="7" t="s">
        <v>703</v>
      </c>
      <c r="BF75" s="7" t="s">
        <v>704</v>
      </c>
      <c r="BG75" s="7" t="s">
        <v>705</v>
      </c>
      <c r="BH75" s="8"/>
      <c r="BI75" s="8"/>
      <c r="BJ75" s="8"/>
      <c r="BK75" s="8"/>
      <c r="BL75" s="8"/>
      <c r="BM75" s="8"/>
      <c r="BN75" s="87"/>
    </row>
    <row r="76" spans="2:66" x14ac:dyDescent="0.2">
      <c r="B76" s="8" t="s">
        <v>706</v>
      </c>
      <c r="C76" s="8" t="s">
        <v>707</v>
      </c>
      <c r="D76" s="8" t="s">
        <v>683</v>
      </c>
      <c r="E76" s="8"/>
      <c r="F76" s="8" t="s">
        <v>367</v>
      </c>
      <c r="G76" s="8" t="s">
        <v>708</v>
      </c>
      <c r="H76" s="8" t="s">
        <v>144</v>
      </c>
      <c r="I76" s="8" t="s">
        <v>61</v>
      </c>
      <c r="J76" s="11">
        <v>44195</v>
      </c>
      <c r="K76" s="7" t="s">
        <v>65</v>
      </c>
      <c r="L76" s="8" t="s">
        <v>709</v>
      </c>
      <c r="M76" s="8" t="s">
        <v>73</v>
      </c>
      <c r="N76" s="11">
        <v>44194</v>
      </c>
      <c r="O76" s="7" t="s">
        <v>65</v>
      </c>
      <c r="P76" s="8" t="s">
        <v>709</v>
      </c>
      <c r="Q76" s="8" t="s">
        <v>167</v>
      </c>
      <c r="R76" s="11">
        <v>44194</v>
      </c>
      <c r="S76" s="7" t="s">
        <v>65</v>
      </c>
      <c r="T76" s="8"/>
      <c r="U76" s="10"/>
      <c r="V76" s="10"/>
      <c r="W76" s="8"/>
      <c r="X76" s="8"/>
      <c r="Y76" s="8"/>
      <c r="Z76" s="8"/>
      <c r="AA76" s="8" t="s">
        <v>710</v>
      </c>
      <c r="AB76" s="8" t="s">
        <v>74</v>
      </c>
      <c r="AC76" s="11">
        <v>44957</v>
      </c>
      <c r="AD76" s="11">
        <v>44957</v>
      </c>
      <c r="AE76" s="8" t="s">
        <v>711</v>
      </c>
      <c r="AF76" s="8"/>
      <c r="AG76" s="8"/>
      <c r="AH76" s="8"/>
      <c r="AI76" s="8" t="s">
        <v>75</v>
      </c>
      <c r="AJ76" s="8"/>
      <c r="AK76" s="8" t="s">
        <v>712</v>
      </c>
      <c r="AL76" s="8"/>
      <c r="AM76" s="8"/>
      <c r="AN76" s="8"/>
      <c r="AO76" s="8"/>
      <c r="AP76" s="8"/>
      <c r="AQ76" s="8"/>
      <c r="AR76" s="8"/>
      <c r="AS76" s="8"/>
      <c r="AT76" s="8"/>
      <c r="AU76" s="8"/>
      <c r="AV76" s="8"/>
      <c r="AW76" s="8"/>
      <c r="AX76" s="8" t="s">
        <v>713</v>
      </c>
      <c r="AY76" s="8"/>
      <c r="AZ76" s="8" t="s">
        <v>68</v>
      </c>
      <c r="BA76" s="11">
        <v>45712</v>
      </c>
      <c r="BB76" s="8" t="s">
        <v>67</v>
      </c>
      <c r="BC76" s="8"/>
      <c r="BD76" s="7" t="s">
        <v>714</v>
      </c>
      <c r="BE76" s="7" t="s">
        <v>715</v>
      </c>
      <c r="BF76" s="7" t="s">
        <v>716</v>
      </c>
      <c r="BG76" s="8" t="s">
        <v>717</v>
      </c>
      <c r="BH76" s="8"/>
      <c r="BI76" s="8"/>
      <c r="BJ76" s="8"/>
      <c r="BK76" s="8"/>
      <c r="BL76" s="8"/>
      <c r="BM76" s="8"/>
      <c r="BN76" s="87"/>
    </row>
    <row r="77" spans="2:66" x14ac:dyDescent="0.2">
      <c r="B77" s="8" t="s">
        <v>718</v>
      </c>
      <c r="C77" s="8" t="s">
        <v>719</v>
      </c>
      <c r="D77" s="8" t="s">
        <v>720</v>
      </c>
      <c r="E77" s="8"/>
      <c r="F77" s="8" t="s">
        <v>721</v>
      </c>
      <c r="G77" s="8" t="s">
        <v>722</v>
      </c>
      <c r="H77" s="8" t="s">
        <v>144</v>
      </c>
      <c r="I77" s="8" t="s">
        <v>61</v>
      </c>
      <c r="J77" s="11">
        <v>45016</v>
      </c>
      <c r="K77" s="7" t="s">
        <v>65</v>
      </c>
      <c r="L77" s="8" t="s">
        <v>723</v>
      </c>
      <c r="M77" s="8" t="s">
        <v>73</v>
      </c>
      <c r="N77" s="11">
        <v>45567</v>
      </c>
      <c r="O77" s="7" t="s">
        <v>65</v>
      </c>
      <c r="P77" s="8" t="s">
        <v>724</v>
      </c>
      <c r="Q77" s="8" t="s">
        <v>167</v>
      </c>
      <c r="R77" s="11">
        <v>45478</v>
      </c>
      <c r="S77" s="7" t="s">
        <v>65</v>
      </c>
      <c r="T77" s="8"/>
      <c r="U77" s="10"/>
      <c r="V77" s="10"/>
      <c r="W77" s="8"/>
      <c r="X77" s="8"/>
      <c r="Y77" s="8"/>
      <c r="Z77" s="8"/>
      <c r="AA77" s="8"/>
      <c r="AB77" s="8" t="s">
        <v>74</v>
      </c>
      <c r="AC77" s="11">
        <v>45478</v>
      </c>
      <c r="AD77" s="11">
        <v>45478</v>
      </c>
      <c r="AE77" s="11">
        <v>45478</v>
      </c>
      <c r="AF77" s="8"/>
      <c r="AG77" s="8"/>
      <c r="AH77" s="8"/>
      <c r="AI77" s="8" t="s">
        <v>116</v>
      </c>
      <c r="AJ77" s="8"/>
      <c r="AK77" s="8" t="s">
        <v>726</v>
      </c>
      <c r="AL77" s="8"/>
      <c r="AM77" s="8"/>
      <c r="AN77" s="8"/>
      <c r="AO77" s="8"/>
      <c r="AP77" s="8"/>
      <c r="AQ77" s="8"/>
      <c r="AR77" s="8"/>
      <c r="AS77" s="8"/>
      <c r="AT77" s="8"/>
      <c r="AU77" s="8"/>
      <c r="AV77" s="8"/>
      <c r="AW77" s="8"/>
      <c r="AX77" s="8" t="s">
        <v>1053</v>
      </c>
      <c r="AY77" s="8" t="s">
        <v>728</v>
      </c>
      <c r="AZ77" s="8" t="s">
        <v>67</v>
      </c>
      <c r="BA77" s="11">
        <v>45713</v>
      </c>
      <c r="BB77" s="8" t="s">
        <v>67</v>
      </c>
      <c r="BC77" s="8"/>
      <c r="BD77" s="7" t="s">
        <v>729</v>
      </c>
      <c r="BE77" s="7" t="s">
        <v>732</v>
      </c>
      <c r="BF77" s="8"/>
      <c r="BG77" s="8"/>
      <c r="BH77" s="8"/>
      <c r="BI77" s="8"/>
      <c r="BJ77" s="8"/>
      <c r="BK77" s="8"/>
      <c r="BL77" s="8"/>
      <c r="BM77" s="8"/>
      <c r="BN77" s="87"/>
    </row>
    <row r="78" spans="2:66" ht="16" x14ac:dyDescent="0.2">
      <c r="B78" s="21" t="s">
        <v>718</v>
      </c>
      <c r="C78" s="21" t="s">
        <v>719</v>
      </c>
      <c r="D78" s="21" t="s">
        <v>720</v>
      </c>
      <c r="E78" s="21"/>
      <c r="F78" s="21" t="s">
        <v>721</v>
      </c>
      <c r="G78" s="21" t="s">
        <v>722</v>
      </c>
      <c r="H78" s="21" t="s">
        <v>144</v>
      </c>
      <c r="I78" s="21" t="s">
        <v>61</v>
      </c>
      <c r="J78" s="26">
        <v>45016</v>
      </c>
      <c r="K78" s="27" t="s">
        <v>65</v>
      </c>
      <c r="L78" s="21" t="s">
        <v>723</v>
      </c>
      <c r="M78" s="21" t="s">
        <v>73</v>
      </c>
      <c r="N78" s="26">
        <v>45567</v>
      </c>
      <c r="O78" s="27" t="s">
        <v>65</v>
      </c>
      <c r="P78" s="21" t="s">
        <v>724</v>
      </c>
      <c r="Q78" s="21" t="s">
        <v>167</v>
      </c>
      <c r="R78" s="26">
        <v>45478</v>
      </c>
      <c r="S78" s="27" t="s">
        <v>65</v>
      </c>
      <c r="T78" s="21"/>
      <c r="U78" s="28"/>
      <c r="V78" s="28"/>
      <c r="W78" s="21"/>
      <c r="X78" s="21"/>
      <c r="Y78" s="21"/>
      <c r="Z78" s="21"/>
      <c r="AA78" s="21"/>
      <c r="AB78" s="21" t="s">
        <v>74</v>
      </c>
      <c r="AC78" s="26">
        <v>45478</v>
      </c>
      <c r="AD78" s="26">
        <v>45478</v>
      </c>
      <c r="AE78" s="132" t="s">
        <v>725</v>
      </c>
      <c r="AF78" s="134">
        <v>46023</v>
      </c>
      <c r="AG78" s="134">
        <v>46023</v>
      </c>
      <c r="AH78" s="21"/>
      <c r="AI78" s="21" t="s">
        <v>116</v>
      </c>
      <c r="AJ78" s="21"/>
      <c r="AK78" s="21" t="s">
        <v>726</v>
      </c>
      <c r="AL78" s="21"/>
      <c r="AM78" s="21"/>
      <c r="AN78" s="21"/>
      <c r="AO78" s="21"/>
      <c r="AP78" s="21"/>
      <c r="AQ78" s="132">
        <v>50000</v>
      </c>
      <c r="AR78" s="132"/>
      <c r="AS78" s="29" t="s">
        <v>65</v>
      </c>
      <c r="AT78" s="21"/>
      <c r="AU78" s="21"/>
      <c r="AV78" s="21"/>
      <c r="AW78" s="21"/>
      <c r="AX78" s="21" t="s">
        <v>727</v>
      </c>
      <c r="AY78" s="21" t="s">
        <v>728</v>
      </c>
      <c r="AZ78" s="21" t="s">
        <v>67</v>
      </c>
      <c r="BA78" s="26">
        <v>45713</v>
      </c>
      <c r="BB78" s="21" t="s">
        <v>67</v>
      </c>
      <c r="BC78" s="21"/>
      <c r="BD78" s="27" t="s">
        <v>729</v>
      </c>
      <c r="BE78" s="132" t="s">
        <v>730</v>
      </c>
      <c r="BF78" s="132" t="s">
        <v>731</v>
      </c>
      <c r="BG78" s="132"/>
      <c r="BH78" s="132"/>
      <c r="BI78" s="132"/>
      <c r="BJ78" s="132"/>
      <c r="BK78" s="132"/>
      <c r="BL78" s="132"/>
      <c r="BM78" s="132"/>
      <c r="BN78" s="132"/>
    </row>
    <row r="79" spans="2:66" x14ac:dyDescent="0.2">
      <c r="B79" s="8" t="s">
        <v>733</v>
      </c>
      <c r="C79" s="8" t="s">
        <v>734</v>
      </c>
      <c r="D79" s="8" t="s">
        <v>735</v>
      </c>
      <c r="E79" s="8"/>
      <c r="F79" s="8" t="s">
        <v>58</v>
      </c>
      <c r="G79" s="8" t="s">
        <v>385</v>
      </c>
      <c r="H79" s="8" t="s">
        <v>144</v>
      </c>
      <c r="I79" s="8" t="s">
        <v>61</v>
      </c>
      <c r="J79" s="11">
        <v>43782</v>
      </c>
      <c r="K79" s="7" t="s">
        <v>65</v>
      </c>
      <c r="L79" s="14" t="s">
        <v>413</v>
      </c>
      <c r="M79" s="8" t="s">
        <v>73</v>
      </c>
      <c r="N79" s="11">
        <v>43786</v>
      </c>
      <c r="O79" s="7" t="s">
        <v>65</v>
      </c>
      <c r="P79" s="14" t="s">
        <v>736</v>
      </c>
      <c r="Q79" s="8" t="s">
        <v>167</v>
      </c>
      <c r="R79" s="11">
        <v>44642</v>
      </c>
      <c r="S79" s="7" t="s">
        <v>65</v>
      </c>
      <c r="T79" s="8"/>
      <c r="U79" s="10" t="s">
        <v>68</v>
      </c>
      <c r="V79" s="10">
        <v>0.5</v>
      </c>
      <c r="W79" s="8" t="s">
        <v>737</v>
      </c>
      <c r="X79" s="8" t="s">
        <v>74</v>
      </c>
      <c r="Y79" s="11">
        <v>44008</v>
      </c>
      <c r="Z79" s="11">
        <v>44008</v>
      </c>
      <c r="AA79" s="8"/>
      <c r="AB79" s="8" t="s">
        <v>74</v>
      </c>
      <c r="AC79" s="11">
        <v>44642</v>
      </c>
      <c r="AD79" s="11">
        <v>44642</v>
      </c>
      <c r="AE79" s="8" t="s">
        <v>738</v>
      </c>
      <c r="AF79" s="11">
        <v>44642</v>
      </c>
      <c r="AG79" s="11">
        <v>44642</v>
      </c>
      <c r="AH79" s="8"/>
      <c r="AI79" s="8" t="s">
        <v>116</v>
      </c>
      <c r="AJ79" s="8"/>
      <c r="AK79" s="8" t="s">
        <v>739</v>
      </c>
      <c r="AL79" s="8">
        <v>500000</v>
      </c>
      <c r="AM79" s="8" t="s">
        <v>64</v>
      </c>
      <c r="AN79" s="7" t="s">
        <v>65</v>
      </c>
      <c r="AO79" s="8"/>
      <c r="AP79" s="8"/>
      <c r="AQ79" s="13">
        <v>500000</v>
      </c>
      <c r="AR79" s="8" t="s">
        <v>64</v>
      </c>
      <c r="AS79" s="7" t="s">
        <v>65</v>
      </c>
      <c r="AT79" s="8"/>
      <c r="AU79" s="8"/>
      <c r="AV79" s="8">
        <v>5000</v>
      </c>
      <c r="AW79" s="8"/>
      <c r="AX79" s="8" t="s">
        <v>740</v>
      </c>
      <c r="AY79" s="8"/>
      <c r="AZ79" s="8" t="s">
        <v>68</v>
      </c>
      <c r="BA79" s="11">
        <v>45713</v>
      </c>
      <c r="BB79" s="8" t="s">
        <v>68</v>
      </c>
      <c r="BC79" s="7" t="s">
        <v>741</v>
      </c>
      <c r="BD79" s="7" t="s">
        <v>742</v>
      </c>
      <c r="BE79" s="7" t="s">
        <v>743</v>
      </c>
      <c r="BF79" s="8"/>
      <c r="BG79" s="8"/>
      <c r="BH79" s="8"/>
      <c r="BI79" s="8"/>
      <c r="BJ79" s="8"/>
      <c r="BK79" s="87"/>
      <c r="BL79" s="87"/>
      <c r="BM79" s="87"/>
      <c r="BN79" s="87"/>
    </row>
    <row r="80" spans="2:66" x14ac:dyDescent="0.2">
      <c r="B80" s="8" t="s">
        <v>744</v>
      </c>
      <c r="C80" s="8" t="s">
        <v>745</v>
      </c>
      <c r="D80" s="8" t="s">
        <v>735</v>
      </c>
      <c r="E80" s="8"/>
      <c r="F80" s="8" t="s">
        <v>345</v>
      </c>
      <c r="G80" s="8" t="s">
        <v>746</v>
      </c>
      <c r="H80" s="8" t="s">
        <v>60</v>
      </c>
      <c r="I80" s="8" t="s">
        <v>275</v>
      </c>
      <c r="J80" s="8"/>
      <c r="K80" s="8"/>
      <c r="L80" s="8"/>
      <c r="M80" s="8"/>
      <c r="N80" s="8"/>
      <c r="O80" s="8"/>
      <c r="P80" s="8"/>
      <c r="Q80" s="8"/>
      <c r="R80" s="8"/>
      <c r="S80" s="8"/>
      <c r="T80" s="8"/>
      <c r="U80" s="10"/>
      <c r="V80" s="10"/>
      <c r="W80" s="8"/>
      <c r="X80" s="8"/>
      <c r="Y80" s="8"/>
      <c r="Z80" s="8"/>
      <c r="AA80" s="8"/>
      <c r="AB80" s="8"/>
      <c r="AC80" s="8"/>
      <c r="AD80" s="8"/>
      <c r="AE80" s="8"/>
      <c r="AF80" s="8"/>
      <c r="AG80" s="8"/>
      <c r="AH80" s="8"/>
      <c r="AI80" s="8" t="s">
        <v>116</v>
      </c>
      <c r="AJ80" s="8"/>
      <c r="AK80" s="8" t="s">
        <v>747</v>
      </c>
      <c r="AL80" s="8"/>
      <c r="AM80" s="8"/>
      <c r="AN80" s="8"/>
      <c r="AO80" s="8"/>
      <c r="AP80" s="8"/>
      <c r="AQ80" s="13"/>
      <c r="AR80" s="8"/>
      <c r="AS80" s="8"/>
      <c r="AT80" s="8"/>
      <c r="AU80" s="8"/>
      <c r="AV80" s="8"/>
      <c r="AW80" s="8"/>
      <c r="AX80" s="8" t="s">
        <v>748</v>
      </c>
      <c r="AY80" s="8"/>
      <c r="AZ80" s="8" t="s">
        <v>68</v>
      </c>
      <c r="BA80" s="17" t="s">
        <v>749</v>
      </c>
      <c r="BB80" s="8" t="s">
        <v>68</v>
      </c>
      <c r="BC80" s="8"/>
      <c r="BD80" s="7" t="s">
        <v>750</v>
      </c>
      <c r="BE80" s="8"/>
      <c r="BF80" s="8"/>
      <c r="BG80" s="8"/>
      <c r="BH80" s="8"/>
      <c r="BI80" s="8"/>
      <c r="BJ80" s="8"/>
      <c r="BK80" s="87"/>
      <c r="BL80" s="87"/>
      <c r="BM80" s="87"/>
      <c r="BN80" s="87"/>
    </row>
    <row r="81" spans="2:66" ht="16" x14ac:dyDescent="0.2">
      <c r="B81" s="8" t="s">
        <v>752</v>
      </c>
      <c r="C81" s="8" t="s">
        <v>753</v>
      </c>
      <c r="D81" s="8" t="s">
        <v>754</v>
      </c>
      <c r="E81" s="8"/>
      <c r="F81" s="8" t="s">
        <v>218</v>
      </c>
      <c r="G81" s="8" t="s">
        <v>755</v>
      </c>
      <c r="H81" s="8" t="s">
        <v>144</v>
      </c>
      <c r="I81" s="8" t="s">
        <v>150</v>
      </c>
      <c r="J81" s="11">
        <v>43392</v>
      </c>
      <c r="K81" s="30" t="s">
        <v>65</v>
      </c>
      <c r="L81" s="8"/>
      <c r="M81" s="8"/>
      <c r="N81" s="8"/>
      <c r="O81" s="8"/>
      <c r="P81" s="8"/>
      <c r="Q81" s="8"/>
      <c r="R81" s="8"/>
      <c r="S81" s="8"/>
      <c r="T81" s="8"/>
      <c r="U81" s="10"/>
      <c r="V81" s="10"/>
      <c r="W81" s="8"/>
      <c r="X81" s="8"/>
      <c r="Y81" s="8"/>
      <c r="Z81" s="8"/>
      <c r="AA81" s="8" t="s">
        <v>756</v>
      </c>
      <c r="AB81" s="8"/>
      <c r="AC81" s="8"/>
      <c r="AD81" s="8"/>
      <c r="AE81" s="8" t="s">
        <v>756</v>
      </c>
      <c r="AF81" s="8"/>
      <c r="AG81" s="8"/>
      <c r="AH81" s="8"/>
      <c r="AI81" s="8" t="s">
        <v>116</v>
      </c>
      <c r="AJ81" s="8"/>
      <c r="AK81" s="8" t="s">
        <v>757</v>
      </c>
      <c r="AL81" s="8">
        <v>30000</v>
      </c>
      <c r="AM81" s="8" t="s">
        <v>64</v>
      </c>
      <c r="AN81" s="30" t="s">
        <v>65</v>
      </c>
      <c r="AO81" s="8"/>
      <c r="AP81" s="8"/>
      <c r="AQ81" s="8">
        <v>30000</v>
      </c>
      <c r="AR81" s="8" t="s">
        <v>64</v>
      </c>
      <c r="AS81" s="30" t="s">
        <v>65</v>
      </c>
      <c r="AT81" s="8"/>
      <c r="AU81" s="8"/>
      <c r="AV81" s="8"/>
      <c r="AW81" s="8"/>
      <c r="AX81" s="8" t="s">
        <v>758</v>
      </c>
      <c r="AY81" s="8"/>
      <c r="AZ81" s="8" t="s">
        <v>68</v>
      </c>
      <c r="BA81" s="11">
        <v>45713</v>
      </c>
      <c r="BB81" s="8" t="s">
        <v>67</v>
      </c>
      <c r="BC81" s="8"/>
      <c r="BD81" s="30" t="s">
        <v>759</v>
      </c>
      <c r="BE81" s="30" t="s">
        <v>760</v>
      </c>
      <c r="BF81" s="8"/>
      <c r="BG81" s="8"/>
      <c r="BH81" s="8"/>
      <c r="BI81" s="8"/>
      <c r="BJ81" s="8"/>
      <c r="BK81" s="8"/>
      <c r="BL81" s="8"/>
      <c r="BM81" s="8"/>
      <c r="BN81"/>
    </row>
    <row r="82" spans="2:66" ht="17" x14ac:dyDescent="0.2">
      <c r="B82" s="132"/>
      <c r="C82" s="132"/>
      <c r="D82" s="21" t="s">
        <v>588</v>
      </c>
      <c r="E82" s="132"/>
      <c r="F82" s="21" t="s">
        <v>454</v>
      </c>
      <c r="G82" s="21" t="s">
        <v>762</v>
      </c>
      <c r="H82" s="21" t="s">
        <v>144</v>
      </c>
      <c r="I82" s="21" t="s">
        <v>61</v>
      </c>
      <c r="J82" s="132"/>
      <c r="K82" s="132"/>
      <c r="L82" s="132"/>
      <c r="M82" s="132"/>
      <c r="N82" s="132"/>
      <c r="O82" s="132"/>
      <c r="P82" s="132"/>
      <c r="Q82" s="132"/>
      <c r="R82" s="132"/>
      <c r="S82" s="132"/>
      <c r="T82" s="132"/>
      <c r="U82" s="132"/>
      <c r="V82" s="132"/>
      <c r="W82" s="132"/>
      <c r="X82" s="132"/>
      <c r="Y82" s="132"/>
      <c r="Z82" s="132"/>
      <c r="AA82" s="132"/>
      <c r="AB82" s="132"/>
      <c r="AC82" s="132"/>
      <c r="AD82" s="132"/>
      <c r="AE82" s="132">
        <v>2013</v>
      </c>
      <c r="AF82" s="134">
        <v>41426</v>
      </c>
      <c r="AG82" s="134">
        <v>41426</v>
      </c>
      <c r="AH82" s="87"/>
      <c r="AI82" s="21" t="s">
        <v>75</v>
      </c>
      <c r="AJ82" s="132"/>
      <c r="AK82" s="21" t="s">
        <v>763</v>
      </c>
      <c r="AL82" s="132"/>
      <c r="AM82" s="132"/>
      <c r="AN82" s="132"/>
      <c r="AO82" s="132"/>
      <c r="AP82" s="132"/>
      <c r="AQ82" s="135"/>
      <c r="AR82" s="132"/>
      <c r="AS82" s="132"/>
      <c r="AT82" s="132"/>
      <c r="AU82" s="132"/>
      <c r="AV82" s="132"/>
      <c r="AW82" s="132"/>
      <c r="AX82" s="21" t="s">
        <v>764</v>
      </c>
      <c r="AY82" s="132"/>
      <c r="AZ82" s="132"/>
      <c r="BA82" s="132"/>
      <c r="BB82" s="132"/>
      <c r="BC82" s="132"/>
      <c r="BD82" s="132" t="s">
        <v>765</v>
      </c>
      <c r="BE82" s="22" t="s">
        <v>766</v>
      </c>
      <c r="BF82" s="132" t="s">
        <v>767</v>
      </c>
      <c r="BG82" s="132"/>
      <c r="BH82" s="132"/>
      <c r="BI82" s="132"/>
      <c r="BJ82" s="132"/>
      <c r="BK82" s="132"/>
      <c r="BL82" s="132"/>
      <c r="BM82" s="132"/>
      <c r="BN82" s="132"/>
    </row>
    <row r="83" spans="2:66" x14ac:dyDescent="0.2">
      <c r="B83" s="8" t="s">
        <v>769</v>
      </c>
      <c r="C83" s="8" t="s">
        <v>770</v>
      </c>
      <c r="D83" s="8" t="s">
        <v>588</v>
      </c>
      <c r="E83" s="8"/>
      <c r="F83" s="8" t="s">
        <v>58</v>
      </c>
      <c r="G83" s="8" t="s">
        <v>771</v>
      </c>
      <c r="H83" s="8" t="s">
        <v>220</v>
      </c>
      <c r="I83" s="8" t="s">
        <v>61</v>
      </c>
      <c r="J83" s="11">
        <v>43419</v>
      </c>
      <c r="K83" s="7" t="s">
        <v>65</v>
      </c>
      <c r="L83" s="8" t="s">
        <v>165</v>
      </c>
      <c r="M83" s="8" t="s">
        <v>73</v>
      </c>
      <c r="N83" s="11">
        <v>44701</v>
      </c>
      <c r="O83" s="7" t="s">
        <v>65</v>
      </c>
      <c r="P83" s="8" t="s">
        <v>165</v>
      </c>
      <c r="Q83" s="8" t="s">
        <v>167</v>
      </c>
      <c r="R83" s="11">
        <v>44701</v>
      </c>
      <c r="S83" s="7" t="s">
        <v>65</v>
      </c>
      <c r="T83" s="8"/>
      <c r="U83" s="10"/>
      <c r="V83" s="10"/>
      <c r="W83" s="8"/>
      <c r="X83" s="8"/>
      <c r="Y83" s="8"/>
      <c r="Z83" s="8"/>
      <c r="AA83" s="8"/>
      <c r="AB83" s="8" t="s">
        <v>74</v>
      </c>
      <c r="AC83" s="11">
        <v>44701</v>
      </c>
      <c r="AD83" s="11">
        <v>44701</v>
      </c>
      <c r="AE83" s="8"/>
      <c r="AF83" s="8"/>
      <c r="AG83" s="8"/>
      <c r="AH83" s="8"/>
      <c r="AI83" s="8" t="s">
        <v>116</v>
      </c>
      <c r="AJ83" s="8"/>
      <c r="AK83" s="8" t="s">
        <v>772</v>
      </c>
      <c r="AL83" s="8">
        <v>190000</v>
      </c>
      <c r="AM83" s="8" t="s">
        <v>64</v>
      </c>
      <c r="AN83" s="7" t="s">
        <v>65</v>
      </c>
      <c r="AO83" s="8"/>
      <c r="AP83" s="8"/>
      <c r="AQ83" s="13">
        <v>140000</v>
      </c>
      <c r="AR83" s="8" t="s">
        <v>64</v>
      </c>
      <c r="AS83" s="7" t="s">
        <v>65</v>
      </c>
      <c r="AT83" s="8"/>
      <c r="AU83" s="8"/>
      <c r="AV83" s="8"/>
      <c r="AW83" s="8"/>
      <c r="AX83" s="8" t="s">
        <v>773</v>
      </c>
      <c r="AY83" s="8"/>
      <c r="AZ83" s="8" t="s">
        <v>68</v>
      </c>
      <c r="BA83" s="11">
        <v>45713</v>
      </c>
      <c r="BB83" s="8" t="s">
        <v>68</v>
      </c>
      <c r="BC83" s="7" t="s">
        <v>774</v>
      </c>
      <c r="BD83" s="7" t="s">
        <v>775</v>
      </c>
      <c r="BE83" s="7" t="s">
        <v>776</v>
      </c>
      <c r="BF83" s="7" t="s">
        <v>777</v>
      </c>
      <c r="BG83" s="7" t="s">
        <v>778</v>
      </c>
      <c r="BH83" s="8"/>
      <c r="BI83" s="8"/>
      <c r="BJ83" s="8"/>
      <c r="BK83" s="8"/>
      <c r="BL83" s="8"/>
      <c r="BM83" s="8"/>
      <c r="BN83" s="87"/>
    </row>
    <row r="84" spans="2:66" x14ac:dyDescent="0.2">
      <c r="B84" s="8" t="s">
        <v>779</v>
      </c>
      <c r="C84" s="8" t="s">
        <v>780</v>
      </c>
      <c r="D84" s="8" t="s">
        <v>588</v>
      </c>
      <c r="E84" s="8"/>
      <c r="F84" s="8" t="s">
        <v>58</v>
      </c>
      <c r="G84" s="8" t="s">
        <v>781</v>
      </c>
      <c r="H84" s="8" t="s">
        <v>220</v>
      </c>
      <c r="I84" s="8" t="s">
        <v>61</v>
      </c>
      <c r="J84" s="11">
        <v>43419</v>
      </c>
      <c r="K84" s="7" t="s">
        <v>65</v>
      </c>
      <c r="L84" s="8"/>
      <c r="M84" s="8"/>
      <c r="N84" s="8"/>
      <c r="O84" s="8"/>
      <c r="P84" s="8"/>
      <c r="Q84" s="8"/>
      <c r="R84" s="8"/>
      <c r="S84" s="8"/>
      <c r="T84" s="8"/>
      <c r="U84" s="10"/>
      <c r="V84" s="10"/>
      <c r="W84" s="8"/>
      <c r="X84" s="8"/>
      <c r="Y84" s="8"/>
      <c r="Z84" s="8"/>
      <c r="AA84" s="8"/>
      <c r="AB84" s="8" t="s">
        <v>74</v>
      </c>
      <c r="AC84" s="11">
        <v>44719</v>
      </c>
      <c r="AD84" s="11">
        <v>44719</v>
      </c>
      <c r="AE84" s="8"/>
      <c r="AF84" s="8"/>
      <c r="AG84" s="8"/>
      <c r="AH84" s="8"/>
      <c r="AI84" s="8" t="s">
        <v>116</v>
      </c>
      <c r="AJ84" s="8"/>
      <c r="AK84" s="8" t="s">
        <v>782</v>
      </c>
      <c r="AL84" s="8">
        <v>130000</v>
      </c>
      <c r="AM84" s="8" t="s">
        <v>64</v>
      </c>
      <c r="AN84" s="7" t="s">
        <v>65</v>
      </c>
      <c r="AO84" s="8"/>
      <c r="AP84" s="8"/>
      <c r="AQ84" s="13">
        <v>15000</v>
      </c>
      <c r="AR84" s="8" t="s">
        <v>64</v>
      </c>
      <c r="AS84" s="7" t="s">
        <v>65</v>
      </c>
      <c r="AT84" s="8"/>
      <c r="AU84" s="8"/>
      <c r="AV84" s="8"/>
      <c r="AW84" s="8"/>
      <c r="AX84" s="8" t="s">
        <v>783</v>
      </c>
      <c r="AY84" s="8" t="s">
        <v>784</v>
      </c>
      <c r="AZ84" s="8" t="s">
        <v>67</v>
      </c>
      <c r="BA84" s="11">
        <v>45713</v>
      </c>
      <c r="BB84" s="8" t="s">
        <v>68</v>
      </c>
      <c r="BC84" s="8"/>
      <c r="BD84" s="15"/>
      <c r="BE84" s="8"/>
      <c r="BF84" s="8"/>
      <c r="BG84" s="8"/>
      <c r="BH84" s="8"/>
      <c r="BI84" s="8"/>
      <c r="BJ84" s="8"/>
      <c r="BK84" s="8"/>
      <c r="BL84" s="8"/>
      <c r="BM84" s="8"/>
      <c r="BN84" s="87"/>
    </row>
    <row r="85" spans="2:66" x14ac:dyDescent="0.2">
      <c r="B85" s="8"/>
      <c r="C85" s="8"/>
      <c r="D85" s="8" t="s">
        <v>588</v>
      </c>
      <c r="E85" s="8"/>
      <c r="F85" s="8" t="s">
        <v>328</v>
      </c>
      <c r="G85" s="8" t="s">
        <v>809</v>
      </c>
      <c r="H85" s="8" t="s">
        <v>144</v>
      </c>
      <c r="I85" s="8" t="s">
        <v>150</v>
      </c>
      <c r="J85" s="11">
        <v>44970</v>
      </c>
      <c r="K85" s="7" t="s">
        <v>65</v>
      </c>
      <c r="L85" s="8" t="s">
        <v>810</v>
      </c>
      <c r="M85" s="8" t="s">
        <v>73</v>
      </c>
      <c r="N85" s="11"/>
      <c r="O85" s="7"/>
      <c r="P85" s="8"/>
      <c r="Q85" s="8"/>
      <c r="R85" s="11"/>
      <c r="S85" s="7"/>
      <c r="T85" s="8"/>
      <c r="U85" s="10"/>
      <c r="V85" s="10"/>
      <c r="W85" s="8"/>
      <c r="X85" s="8"/>
      <c r="Y85" s="8"/>
      <c r="Z85" s="8"/>
      <c r="AA85" s="8"/>
      <c r="AB85" s="8"/>
      <c r="AC85" s="8"/>
      <c r="AD85" s="8"/>
      <c r="AE85" s="8">
        <v>2025</v>
      </c>
      <c r="AF85" s="11">
        <v>45809</v>
      </c>
      <c r="AG85" s="8"/>
      <c r="AH85" s="11"/>
      <c r="AI85" s="8" t="s">
        <v>116</v>
      </c>
      <c r="AJ85" s="8"/>
      <c r="AK85" s="8" t="s">
        <v>811</v>
      </c>
      <c r="AL85" s="8"/>
      <c r="AM85" s="8"/>
      <c r="AN85" s="8"/>
      <c r="AO85" s="8"/>
      <c r="AP85" s="8"/>
      <c r="AQ85" s="13">
        <f>3000000/5</f>
        <v>600000</v>
      </c>
      <c r="AR85" s="8"/>
      <c r="AS85" s="7" t="s">
        <v>65</v>
      </c>
      <c r="AT85" s="8"/>
      <c r="AU85" s="8"/>
      <c r="AV85" s="8"/>
      <c r="AW85" s="8"/>
      <c r="AX85" s="8" t="s">
        <v>812</v>
      </c>
      <c r="AY85" s="8"/>
      <c r="AZ85" s="8"/>
      <c r="BA85" s="11"/>
      <c r="BB85" s="8"/>
      <c r="BC85" s="8"/>
      <c r="BD85" s="7" t="s">
        <v>813</v>
      </c>
      <c r="BE85" s="7" t="s">
        <v>814</v>
      </c>
      <c r="BF85" s="7" t="s">
        <v>815</v>
      </c>
      <c r="BG85" s="8"/>
      <c r="BH85" s="8"/>
      <c r="BI85" s="8"/>
      <c r="BJ85" s="8"/>
      <c r="BK85" s="8"/>
      <c r="BL85" s="8"/>
      <c r="BM85" s="8"/>
      <c r="BN85" s="87"/>
    </row>
    <row r="86" spans="2:66" x14ac:dyDescent="0.2">
      <c r="B86" s="8" t="s">
        <v>785</v>
      </c>
      <c r="C86" s="8" t="s">
        <v>786</v>
      </c>
      <c r="D86" s="8" t="s">
        <v>588</v>
      </c>
      <c r="E86" s="8"/>
      <c r="F86" s="8" t="s">
        <v>58</v>
      </c>
      <c r="G86" s="8" t="s">
        <v>787</v>
      </c>
      <c r="H86" s="8" t="s">
        <v>144</v>
      </c>
      <c r="I86" s="8" t="s">
        <v>196</v>
      </c>
      <c r="J86" s="11">
        <v>44648</v>
      </c>
      <c r="K86" s="7" t="s">
        <v>65</v>
      </c>
      <c r="L86" s="8" t="s">
        <v>413</v>
      </c>
      <c r="M86" s="8" t="s">
        <v>73</v>
      </c>
      <c r="N86" s="11">
        <v>44648</v>
      </c>
      <c r="O86" s="7" t="s">
        <v>65</v>
      </c>
      <c r="P86" s="8" t="s">
        <v>413</v>
      </c>
      <c r="Q86" s="8" t="s">
        <v>167</v>
      </c>
      <c r="R86" s="11">
        <v>44648</v>
      </c>
      <c r="S86" s="7" t="s">
        <v>65</v>
      </c>
      <c r="T86" s="8"/>
      <c r="U86" s="10"/>
      <c r="V86" s="10"/>
      <c r="W86" s="8" t="s">
        <v>788</v>
      </c>
      <c r="X86" s="8"/>
      <c r="Y86" s="8"/>
      <c r="Z86" s="8"/>
      <c r="AA86" s="8"/>
      <c r="AB86" s="8"/>
      <c r="AC86" s="8"/>
      <c r="AD86" s="8"/>
      <c r="AE86" s="8" t="s">
        <v>789</v>
      </c>
      <c r="AF86" s="8"/>
      <c r="AG86" s="8"/>
      <c r="AH86" s="11">
        <v>45198</v>
      </c>
      <c r="AI86" s="8" t="s">
        <v>116</v>
      </c>
      <c r="AJ86" s="8"/>
      <c r="AK86" s="8" t="s">
        <v>790</v>
      </c>
      <c r="AL86" s="8"/>
      <c r="AM86" s="8"/>
      <c r="AN86" s="8"/>
      <c r="AO86" s="8"/>
      <c r="AP86" s="8"/>
      <c r="AQ86" s="13"/>
      <c r="AR86" s="8"/>
      <c r="AS86" s="8"/>
      <c r="AT86" s="8"/>
      <c r="AU86" s="8"/>
      <c r="AV86" s="8"/>
      <c r="AW86" s="8"/>
      <c r="AX86" s="8" t="s">
        <v>791</v>
      </c>
      <c r="AY86" s="8" t="s">
        <v>792</v>
      </c>
      <c r="AZ86" s="8" t="s">
        <v>67</v>
      </c>
      <c r="BA86" s="11">
        <v>45713</v>
      </c>
      <c r="BB86" s="8" t="s">
        <v>67</v>
      </c>
      <c r="BC86" s="8"/>
      <c r="BD86" s="7" t="s">
        <v>793</v>
      </c>
      <c r="BE86" s="7" t="s">
        <v>794</v>
      </c>
      <c r="BF86" s="7" t="s">
        <v>795</v>
      </c>
      <c r="BG86" s="8"/>
      <c r="BH86" s="8"/>
      <c r="BI86" s="8"/>
      <c r="BJ86" s="8"/>
      <c r="BK86" s="8"/>
      <c r="BL86" s="8"/>
      <c r="BM86" s="8"/>
      <c r="BN86" s="87"/>
    </row>
    <row r="87" spans="2:66" x14ac:dyDescent="0.2">
      <c r="B87" s="18" t="s">
        <v>796</v>
      </c>
      <c r="C87" s="8" t="s">
        <v>797</v>
      </c>
      <c r="D87" s="8" t="s">
        <v>588</v>
      </c>
      <c r="E87" s="8"/>
      <c r="F87" s="8" t="s">
        <v>58</v>
      </c>
      <c r="G87" s="8" t="s">
        <v>798</v>
      </c>
      <c r="H87" s="8" t="s">
        <v>220</v>
      </c>
      <c r="I87" s="16" t="s">
        <v>61</v>
      </c>
      <c r="J87" s="11">
        <v>43420</v>
      </c>
      <c r="K87" s="7" t="s">
        <v>65</v>
      </c>
      <c r="L87" s="8" t="s">
        <v>186</v>
      </c>
      <c r="M87" s="8" t="s">
        <v>73</v>
      </c>
      <c r="N87" s="11">
        <v>43420</v>
      </c>
      <c r="O87" s="7" t="s">
        <v>65</v>
      </c>
      <c r="P87" s="8" t="s">
        <v>186</v>
      </c>
      <c r="Q87" s="8" t="s">
        <v>167</v>
      </c>
      <c r="R87" s="11">
        <v>43420</v>
      </c>
      <c r="S87" s="7" t="s">
        <v>65</v>
      </c>
      <c r="T87" s="8"/>
      <c r="U87" s="10"/>
      <c r="V87" s="10"/>
      <c r="W87" s="8"/>
      <c r="X87" s="8"/>
      <c r="Y87" s="8"/>
      <c r="Z87" s="8"/>
      <c r="AA87" s="8"/>
      <c r="AB87" s="8" t="s">
        <v>74</v>
      </c>
      <c r="AC87" s="11">
        <v>44607</v>
      </c>
      <c r="AD87" s="11">
        <v>44607</v>
      </c>
      <c r="AE87" s="8" t="s">
        <v>799</v>
      </c>
      <c r="AF87" s="11">
        <v>43773</v>
      </c>
      <c r="AG87" s="11">
        <v>43773</v>
      </c>
      <c r="AH87" s="8"/>
      <c r="AI87" s="8" t="s">
        <v>116</v>
      </c>
      <c r="AJ87" s="8"/>
      <c r="AK87" s="8" t="s">
        <v>800</v>
      </c>
      <c r="AL87" s="8">
        <v>333000</v>
      </c>
      <c r="AM87" s="8" t="s">
        <v>64</v>
      </c>
      <c r="AN87" s="7" t="s">
        <v>65</v>
      </c>
      <c r="AO87" s="8"/>
      <c r="AP87" s="8"/>
      <c r="AQ87" s="19">
        <v>333000</v>
      </c>
      <c r="AR87" s="8" t="s">
        <v>64</v>
      </c>
      <c r="AS87" s="7" t="s">
        <v>65</v>
      </c>
      <c r="AT87" s="8"/>
      <c r="AU87" s="8"/>
      <c r="AV87" s="8"/>
      <c r="AW87" s="8"/>
      <c r="AX87" s="8" t="s">
        <v>801</v>
      </c>
      <c r="AY87" s="8" t="s">
        <v>802</v>
      </c>
      <c r="AZ87" s="8" t="s">
        <v>67</v>
      </c>
      <c r="BA87" s="11">
        <v>45713</v>
      </c>
      <c r="BB87" s="8" t="s">
        <v>68</v>
      </c>
      <c r="BC87" s="8"/>
      <c r="BD87" s="7" t="s">
        <v>803</v>
      </c>
      <c r="BE87" s="7" t="s">
        <v>804</v>
      </c>
      <c r="BF87" s="7" t="s">
        <v>805</v>
      </c>
      <c r="BG87" s="7" t="s">
        <v>806</v>
      </c>
      <c r="BH87" s="8" t="s">
        <v>807</v>
      </c>
      <c r="BI87" s="8" t="s">
        <v>808</v>
      </c>
      <c r="BJ87" s="8"/>
      <c r="BK87" s="8"/>
      <c r="BL87" s="8"/>
      <c r="BM87" s="8"/>
      <c r="BN87" s="87"/>
    </row>
    <row r="88" spans="2:66" x14ac:dyDescent="0.2">
      <c r="B88" s="132"/>
      <c r="C88" s="132"/>
      <c r="D88" s="21" t="s">
        <v>841</v>
      </c>
      <c r="E88" s="132"/>
      <c r="F88" s="21" t="s">
        <v>842</v>
      </c>
      <c r="G88" s="21" t="s">
        <v>843</v>
      </c>
      <c r="H88" s="132" t="s">
        <v>60</v>
      </c>
      <c r="I88" s="21" t="s">
        <v>150</v>
      </c>
      <c r="J88" s="134">
        <v>44600</v>
      </c>
      <c r="K88" s="29" t="s">
        <v>65</v>
      </c>
      <c r="L88" s="132" t="s">
        <v>844</v>
      </c>
      <c r="M88" s="132" t="s">
        <v>73</v>
      </c>
      <c r="N88" s="132"/>
      <c r="O88" s="132"/>
      <c r="P88" s="132"/>
      <c r="Q88" s="132"/>
      <c r="R88" s="132"/>
      <c r="S88" s="132"/>
      <c r="T88" s="132"/>
      <c r="U88" s="132"/>
      <c r="V88" s="132"/>
      <c r="W88" s="132"/>
      <c r="X88" s="132"/>
      <c r="Y88" s="132"/>
      <c r="Z88" s="132"/>
      <c r="AA88" s="132"/>
      <c r="AB88" s="132"/>
      <c r="AC88" s="132"/>
      <c r="AD88" s="132"/>
      <c r="AE88" s="132"/>
      <c r="AF88" s="132"/>
      <c r="AG88" s="134">
        <v>45717</v>
      </c>
      <c r="AH88" s="132"/>
      <c r="AI88" s="21" t="s">
        <v>116</v>
      </c>
      <c r="AJ88" s="132"/>
      <c r="AK88" s="21" t="s">
        <v>845</v>
      </c>
      <c r="AL88" s="132"/>
      <c r="AM88" s="132"/>
      <c r="AN88" s="132"/>
      <c r="AO88" s="132"/>
      <c r="AP88" s="132"/>
      <c r="AQ88" s="132"/>
      <c r="AR88" s="132"/>
      <c r="AS88" s="29" t="s">
        <v>65</v>
      </c>
      <c r="AT88" s="132"/>
      <c r="AU88" s="132"/>
      <c r="AV88" s="132"/>
      <c r="AW88" s="132"/>
      <c r="AX88" s="132"/>
      <c r="AY88" s="132"/>
      <c r="AZ88" s="132"/>
      <c r="BA88" s="132"/>
      <c r="BB88" s="132"/>
      <c r="BC88" s="132"/>
      <c r="BD88" s="132" t="s">
        <v>846</v>
      </c>
      <c r="BE88" s="132" t="s">
        <v>847</v>
      </c>
      <c r="BF88" s="132"/>
      <c r="BG88" s="132"/>
      <c r="BH88" s="132"/>
      <c r="BI88" s="132"/>
      <c r="BJ88" s="132"/>
      <c r="BK88" s="132"/>
      <c r="BL88" s="132"/>
      <c r="BM88" s="132"/>
      <c r="BN88" s="132"/>
    </row>
    <row r="89" spans="2:66" x14ac:dyDescent="0.2">
      <c r="B89" s="8" t="s">
        <v>816</v>
      </c>
      <c r="C89" s="8" t="s">
        <v>817</v>
      </c>
      <c r="D89" s="8" t="s">
        <v>818</v>
      </c>
      <c r="E89" s="8"/>
      <c r="F89" s="8" t="s">
        <v>454</v>
      </c>
      <c r="G89" s="8" t="s">
        <v>819</v>
      </c>
      <c r="H89" s="8" t="s">
        <v>144</v>
      </c>
      <c r="I89" s="8" t="s">
        <v>124</v>
      </c>
      <c r="J89" s="11">
        <v>44743</v>
      </c>
      <c r="K89" s="7" t="s">
        <v>65</v>
      </c>
      <c r="L89" s="8" t="s">
        <v>186</v>
      </c>
      <c r="M89" s="8" t="s">
        <v>73</v>
      </c>
      <c r="N89" s="11">
        <v>44743</v>
      </c>
      <c r="O89" s="7" t="s">
        <v>65</v>
      </c>
      <c r="P89" s="8" t="s">
        <v>186</v>
      </c>
      <c r="Q89" s="8" t="s">
        <v>167</v>
      </c>
      <c r="R89" s="11">
        <v>44743</v>
      </c>
      <c r="S89" s="7" t="s">
        <v>65</v>
      </c>
      <c r="T89" s="8"/>
      <c r="U89" s="10"/>
      <c r="V89" s="10"/>
      <c r="W89" s="8">
        <v>2023</v>
      </c>
      <c r="X89" s="8" t="s">
        <v>91</v>
      </c>
      <c r="Y89" s="11">
        <v>45107</v>
      </c>
      <c r="Z89" s="11">
        <v>45107</v>
      </c>
      <c r="AA89" s="8" t="s">
        <v>820</v>
      </c>
      <c r="AB89" s="8" t="s">
        <v>91</v>
      </c>
      <c r="AC89" s="11">
        <v>46203</v>
      </c>
      <c r="AD89" s="11">
        <v>46203</v>
      </c>
      <c r="AE89" s="8" t="s">
        <v>820</v>
      </c>
      <c r="AF89" s="11">
        <v>46203</v>
      </c>
      <c r="AG89" s="11">
        <v>46203</v>
      </c>
      <c r="AH89" s="8"/>
      <c r="AI89" s="8" t="s">
        <v>116</v>
      </c>
      <c r="AJ89" s="8"/>
      <c r="AK89" s="8"/>
      <c r="AL89" s="8">
        <v>250000</v>
      </c>
      <c r="AM89" s="8" t="s">
        <v>64</v>
      </c>
      <c r="AN89" s="7" t="s">
        <v>65</v>
      </c>
      <c r="AO89" s="8"/>
      <c r="AP89" s="8"/>
      <c r="AQ89" s="8">
        <v>250000</v>
      </c>
      <c r="AR89" s="8" t="s">
        <v>64</v>
      </c>
      <c r="AS89" s="7" t="s">
        <v>65</v>
      </c>
      <c r="AT89" s="8"/>
      <c r="AU89" s="8"/>
      <c r="AV89" s="8">
        <v>3300</v>
      </c>
      <c r="AW89" s="8"/>
      <c r="AX89" s="8" t="s">
        <v>821</v>
      </c>
      <c r="AY89" s="8"/>
      <c r="AZ89" s="8" t="s">
        <v>89</v>
      </c>
      <c r="BA89" s="11">
        <v>45714</v>
      </c>
      <c r="BB89" s="8" t="s">
        <v>67</v>
      </c>
      <c r="BC89" s="8"/>
      <c r="BD89" s="7" t="s">
        <v>822</v>
      </c>
      <c r="BE89" s="7" t="s">
        <v>823</v>
      </c>
      <c r="BF89" s="8" t="s">
        <v>824</v>
      </c>
      <c r="BG89" s="8"/>
      <c r="BH89" s="8"/>
      <c r="BI89" s="87"/>
      <c r="BJ89" s="87"/>
      <c r="BK89" s="87"/>
      <c r="BL89" s="87"/>
      <c r="BM89" s="87"/>
      <c r="BN89" s="87"/>
    </row>
    <row r="90" spans="2:66" x14ac:dyDescent="0.2">
      <c r="B90" s="8" t="s">
        <v>825</v>
      </c>
      <c r="C90" s="8" t="s">
        <v>826</v>
      </c>
      <c r="D90" s="8" t="s">
        <v>827</v>
      </c>
      <c r="E90" s="8"/>
      <c r="F90" s="8" t="s">
        <v>273</v>
      </c>
      <c r="G90" s="8" t="s">
        <v>828</v>
      </c>
      <c r="H90" s="8" t="s">
        <v>144</v>
      </c>
      <c r="I90" s="8" t="s">
        <v>61</v>
      </c>
      <c r="J90" s="11">
        <v>43646</v>
      </c>
      <c r="K90" s="7" t="s">
        <v>65</v>
      </c>
      <c r="L90" s="8"/>
      <c r="M90" s="8"/>
      <c r="N90" s="8"/>
      <c r="O90" s="8"/>
      <c r="P90" s="8"/>
      <c r="Q90" s="8"/>
      <c r="R90" s="8"/>
      <c r="S90" s="8"/>
      <c r="T90" s="8"/>
      <c r="U90" s="10"/>
      <c r="V90" s="10"/>
      <c r="W90" s="8"/>
      <c r="X90" s="8"/>
      <c r="Y90" s="8"/>
      <c r="Z90" s="8"/>
      <c r="AA90" s="8"/>
      <c r="AB90" s="8" t="s">
        <v>91</v>
      </c>
      <c r="AC90" s="11">
        <v>43646</v>
      </c>
      <c r="AD90" s="11">
        <v>43646</v>
      </c>
      <c r="AE90" s="8">
        <v>2019</v>
      </c>
      <c r="AF90" s="11">
        <v>43646</v>
      </c>
      <c r="AG90" s="11">
        <v>43646</v>
      </c>
      <c r="AH90" s="8"/>
      <c r="AI90" s="8" t="s">
        <v>116</v>
      </c>
      <c r="AJ90" s="8"/>
      <c r="AK90" s="8" t="s">
        <v>829</v>
      </c>
      <c r="AL90" s="8"/>
      <c r="AM90" s="8"/>
      <c r="AN90" s="8"/>
      <c r="AO90" s="8"/>
      <c r="AP90" s="8"/>
      <c r="AQ90" s="8"/>
      <c r="AR90" s="8"/>
      <c r="AS90" s="8"/>
      <c r="AT90" s="8"/>
      <c r="AU90" s="8"/>
      <c r="AV90" s="8"/>
      <c r="AW90" s="8"/>
      <c r="AX90" s="8" t="s">
        <v>830</v>
      </c>
      <c r="AY90" s="8"/>
      <c r="AZ90" s="8" t="s">
        <v>89</v>
      </c>
      <c r="BA90" s="11">
        <v>45714</v>
      </c>
      <c r="BB90" s="8" t="s">
        <v>68</v>
      </c>
      <c r="BC90" s="8"/>
      <c r="BD90" s="8" t="s">
        <v>831</v>
      </c>
      <c r="BE90" s="8"/>
      <c r="BF90" s="8"/>
      <c r="BG90" s="8"/>
      <c r="BH90" s="8"/>
      <c r="BI90" s="87"/>
      <c r="BJ90" s="87"/>
      <c r="BK90" s="87"/>
      <c r="BL90" s="87"/>
      <c r="BM90" s="87"/>
      <c r="BN90" s="87"/>
    </row>
    <row r="91" spans="2:66" x14ac:dyDescent="0.2">
      <c r="B91" s="8" t="s">
        <v>832</v>
      </c>
      <c r="C91" s="8" t="s">
        <v>833</v>
      </c>
      <c r="D91" s="8" t="s">
        <v>827</v>
      </c>
      <c r="E91" s="8"/>
      <c r="F91" s="8" t="s">
        <v>218</v>
      </c>
      <c r="G91" s="8" t="s">
        <v>834</v>
      </c>
      <c r="H91" s="8" t="s">
        <v>144</v>
      </c>
      <c r="I91" s="8" t="s">
        <v>61</v>
      </c>
      <c r="J91" s="11">
        <v>44818</v>
      </c>
      <c r="K91" s="7" t="s">
        <v>65</v>
      </c>
      <c r="L91" s="8"/>
      <c r="M91" s="8"/>
      <c r="N91" s="8"/>
      <c r="O91" s="8"/>
      <c r="P91" s="8"/>
      <c r="Q91" s="8"/>
      <c r="R91" s="8"/>
      <c r="S91" s="8"/>
      <c r="T91" s="8"/>
      <c r="U91" s="10"/>
      <c r="V91" s="10"/>
      <c r="W91" s="8"/>
      <c r="X91" s="8"/>
      <c r="Y91" s="8"/>
      <c r="Z91" s="8"/>
      <c r="AA91" s="8"/>
      <c r="AB91" s="8" t="s">
        <v>74</v>
      </c>
      <c r="AC91" s="11">
        <v>45183</v>
      </c>
      <c r="AD91" s="11">
        <v>45183</v>
      </c>
      <c r="AE91" s="8"/>
      <c r="AF91" s="11">
        <v>45183</v>
      </c>
      <c r="AG91" s="11">
        <v>45183</v>
      </c>
      <c r="AH91" s="8"/>
      <c r="AI91" s="8" t="s">
        <v>116</v>
      </c>
      <c r="AJ91" s="8"/>
      <c r="AK91" s="8" t="s">
        <v>835</v>
      </c>
      <c r="AL91" s="8"/>
      <c r="AM91" s="8"/>
      <c r="AN91" s="8"/>
      <c r="AO91" s="8"/>
      <c r="AP91" s="8"/>
      <c r="AQ91" s="8"/>
      <c r="AR91" s="8"/>
      <c r="AS91" s="8"/>
      <c r="AT91" s="8"/>
      <c r="AU91" s="8"/>
      <c r="AV91" s="8"/>
      <c r="AW91" s="8"/>
      <c r="AX91" s="8" t="s">
        <v>836</v>
      </c>
      <c r="AY91" s="8"/>
      <c r="AZ91" s="8" t="s">
        <v>89</v>
      </c>
      <c r="BA91" s="11">
        <v>45714</v>
      </c>
      <c r="BB91" s="8" t="s">
        <v>68</v>
      </c>
      <c r="BC91" s="8"/>
      <c r="BD91" s="7" t="s">
        <v>837</v>
      </c>
      <c r="BE91" s="9"/>
      <c r="BF91" s="8"/>
      <c r="BG91" s="8"/>
      <c r="BH91" s="8"/>
      <c r="BI91" s="87"/>
      <c r="BJ91" s="87"/>
      <c r="BK91" s="87"/>
      <c r="BL91" s="87"/>
      <c r="BM91" s="87"/>
      <c r="BN91" s="87"/>
    </row>
    <row r="92" spans="2:66" x14ac:dyDescent="0.2">
      <c r="B92" s="8" t="s">
        <v>848</v>
      </c>
      <c r="C92" s="8" t="s">
        <v>849</v>
      </c>
      <c r="D92" s="8" t="s">
        <v>827</v>
      </c>
      <c r="E92" s="8"/>
      <c r="F92" s="8" t="s">
        <v>616</v>
      </c>
      <c r="G92" s="8" t="s">
        <v>850</v>
      </c>
      <c r="H92" s="8" t="s">
        <v>144</v>
      </c>
      <c r="I92" s="8" t="s">
        <v>61</v>
      </c>
      <c r="J92" s="11">
        <v>44818</v>
      </c>
      <c r="K92" s="7" t="s">
        <v>65</v>
      </c>
      <c r="L92" s="8"/>
      <c r="M92" s="8"/>
      <c r="N92" s="8"/>
      <c r="O92" s="8"/>
      <c r="P92" s="8"/>
      <c r="Q92" s="8"/>
      <c r="R92" s="8"/>
      <c r="S92" s="8"/>
      <c r="T92" s="8"/>
      <c r="U92" s="10"/>
      <c r="V92" s="10"/>
      <c r="W92" s="8"/>
      <c r="X92" s="8"/>
      <c r="Y92" s="8"/>
      <c r="Z92" s="8"/>
      <c r="AA92" s="8"/>
      <c r="AB92" s="8"/>
      <c r="AC92" s="8"/>
      <c r="AD92" s="8"/>
      <c r="AE92" s="8"/>
      <c r="AF92" s="8"/>
      <c r="AG92" s="8"/>
      <c r="AH92" s="8"/>
      <c r="AI92" s="8" t="s">
        <v>116</v>
      </c>
      <c r="AJ92" s="8"/>
      <c r="AK92" s="8" t="s">
        <v>852</v>
      </c>
      <c r="AL92" s="8"/>
      <c r="AM92" s="8"/>
      <c r="AN92" s="8"/>
      <c r="AO92" s="8"/>
      <c r="AP92" s="8"/>
      <c r="AQ92" s="8"/>
      <c r="AR92" s="8"/>
      <c r="AS92" s="8"/>
      <c r="AT92" s="8"/>
      <c r="AU92" s="8"/>
      <c r="AV92" s="8"/>
      <c r="AW92" s="8"/>
      <c r="AX92" s="8" t="s">
        <v>853</v>
      </c>
      <c r="AY92" s="8"/>
      <c r="AZ92" s="8" t="s">
        <v>89</v>
      </c>
      <c r="BA92" s="11">
        <v>45714</v>
      </c>
      <c r="BB92" s="8" t="s">
        <v>68</v>
      </c>
      <c r="BC92" s="8"/>
      <c r="BD92" s="8"/>
      <c r="BE92" s="8"/>
      <c r="BF92" s="8"/>
      <c r="BG92" s="8"/>
      <c r="BH92" s="8"/>
      <c r="BI92" s="87"/>
      <c r="BJ92" s="87"/>
      <c r="BK92" s="87"/>
      <c r="BL92" s="87"/>
      <c r="BM92" s="87"/>
      <c r="BN92" s="87"/>
    </row>
    <row r="93" spans="2:66" ht="16" x14ac:dyDescent="0.2">
      <c r="B93" s="8" t="s">
        <v>854</v>
      </c>
      <c r="C93" s="8" t="s">
        <v>855</v>
      </c>
      <c r="D93" s="8" t="s">
        <v>856</v>
      </c>
      <c r="E93" s="8"/>
      <c r="F93" s="8" t="s">
        <v>58</v>
      </c>
      <c r="G93" s="8" t="s">
        <v>857</v>
      </c>
      <c r="H93" s="8" t="s">
        <v>144</v>
      </c>
      <c r="I93" s="8" t="s">
        <v>196</v>
      </c>
      <c r="J93" s="11">
        <v>42860</v>
      </c>
      <c r="K93" s="30" t="s">
        <v>65</v>
      </c>
      <c r="L93" s="8" t="s">
        <v>858</v>
      </c>
      <c r="M93" s="8" t="s">
        <v>73</v>
      </c>
      <c r="N93" s="11">
        <v>42860</v>
      </c>
      <c r="O93" s="30" t="s">
        <v>65</v>
      </c>
      <c r="P93" s="8" t="s">
        <v>858</v>
      </c>
      <c r="Q93" s="8" t="s">
        <v>167</v>
      </c>
      <c r="R93" s="11">
        <v>42860</v>
      </c>
      <c r="S93" s="30" t="s">
        <v>65</v>
      </c>
      <c r="T93" s="8"/>
      <c r="U93" s="10"/>
      <c r="V93" s="10"/>
      <c r="W93" s="8"/>
      <c r="X93" s="8"/>
      <c r="Y93" s="8"/>
      <c r="Z93" s="8"/>
      <c r="AA93" s="8"/>
      <c r="AB93" s="8"/>
      <c r="AC93" s="8"/>
      <c r="AD93" s="8"/>
      <c r="AE93" s="8"/>
      <c r="AF93" s="8"/>
      <c r="AG93" s="8"/>
      <c r="AH93" s="11">
        <v>43110</v>
      </c>
      <c r="AI93" s="8" t="s">
        <v>116</v>
      </c>
      <c r="AJ93" s="8"/>
      <c r="AK93" s="8"/>
      <c r="AL93" s="8"/>
      <c r="AM93" s="8"/>
      <c r="AN93" s="9"/>
      <c r="AO93" s="8"/>
      <c r="AP93" s="8"/>
      <c r="AQ93" s="8"/>
      <c r="AR93" s="8"/>
      <c r="AS93" s="9"/>
      <c r="AT93" s="8"/>
      <c r="AU93" s="8"/>
      <c r="AV93" s="8"/>
      <c r="AW93" s="8"/>
      <c r="AX93" s="8" t="s">
        <v>859</v>
      </c>
      <c r="AY93" s="8" t="s">
        <v>860</v>
      </c>
      <c r="AZ93" s="8" t="s">
        <v>67</v>
      </c>
      <c r="BA93" s="11">
        <v>45714</v>
      </c>
      <c r="BB93" s="8" t="s">
        <v>68</v>
      </c>
      <c r="BC93" s="8"/>
      <c r="BD93" s="30" t="s">
        <v>861</v>
      </c>
      <c r="BE93" s="8"/>
      <c r="BF93" s="8"/>
      <c r="BG93" s="8"/>
      <c r="BH93" s="8"/>
      <c r="BI93" s="8"/>
      <c r="BJ93" s="8"/>
      <c r="BK93" s="8"/>
      <c r="BL93" s="8"/>
      <c r="BM93" s="8"/>
      <c r="BN93"/>
    </row>
    <row r="94" spans="2:66" ht="16" x14ac:dyDescent="0.2">
      <c r="B94" s="8" t="s">
        <v>862</v>
      </c>
      <c r="C94" s="8" t="s">
        <v>863</v>
      </c>
      <c r="D94" s="8" t="s">
        <v>864</v>
      </c>
      <c r="E94" s="8"/>
      <c r="F94" s="8" t="s">
        <v>454</v>
      </c>
      <c r="G94" s="8" t="s">
        <v>819</v>
      </c>
      <c r="H94" s="8" t="s">
        <v>144</v>
      </c>
      <c r="I94" s="8" t="s">
        <v>642</v>
      </c>
      <c r="J94" s="11">
        <v>43214</v>
      </c>
      <c r="K94" s="30" t="s">
        <v>65</v>
      </c>
      <c r="L94" s="8" t="s">
        <v>72</v>
      </c>
      <c r="M94" s="8" t="s">
        <v>73</v>
      </c>
      <c r="N94" s="11">
        <v>43216</v>
      </c>
      <c r="O94" s="30" t="s">
        <v>65</v>
      </c>
      <c r="P94" s="8" t="s">
        <v>72</v>
      </c>
      <c r="Q94" s="8" t="s">
        <v>167</v>
      </c>
      <c r="R94" s="11">
        <v>43216</v>
      </c>
      <c r="S94" s="30" t="s">
        <v>65</v>
      </c>
      <c r="T94" s="8"/>
      <c r="U94" s="10"/>
      <c r="V94" s="10"/>
      <c r="W94" s="8"/>
      <c r="X94" s="8"/>
      <c r="Y94" s="8"/>
      <c r="Z94" s="8"/>
      <c r="AA94" s="8"/>
      <c r="AB94" s="8"/>
      <c r="AC94" s="8"/>
      <c r="AD94" s="8"/>
      <c r="AE94" s="8"/>
      <c r="AF94" s="8"/>
      <c r="AG94" s="8"/>
      <c r="AH94" s="8"/>
      <c r="AI94" s="8" t="s">
        <v>116</v>
      </c>
      <c r="AJ94" s="8"/>
      <c r="AK94" s="8"/>
      <c r="AL94" s="8">
        <v>60000</v>
      </c>
      <c r="AM94" s="8" t="s">
        <v>64</v>
      </c>
      <c r="AN94" s="30" t="s">
        <v>65</v>
      </c>
      <c r="AO94" s="8"/>
      <c r="AP94" s="8"/>
      <c r="AQ94" s="8">
        <v>60000</v>
      </c>
      <c r="AR94" s="8" t="s">
        <v>64</v>
      </c>
      <c r="AS94" s="30" t="s">
        <v>65</v>
      </c>
      <c r="AT94" s="8"/>
      <c r="AU94" s="8"/>
      <c r="AV94" s="8"/>
      <c r="AW94" s="8"/>
      <c r="AX94" s="8" t="s">
        <v>865</v>
      </c>
      <c r="AY94" s="8"/>
      <c r="AZ94" s="8" t="s">
        <v>68</v>
      </c>
      <c r="BA94" s="11">
        <v>45714</v>
      </c>
      <c r="BB94" s="8" t="s">
        <v>68</v>
      </c>
      <c r="BC94" s="8"/>
      <c r="BD94" s="8"/>
      <c r="BE94" s="8"/>
      <c r="BF94" s="8"/>
      <c r="BG94" s="8"/>
      <c r="BH94" s="8"/>
      <c r="BI94" s="8"/>
      <c r="BJ94" s="8"/>
      <c r="BK94" s="8"/>
      <c r="BL94" s="8"/>
      <c r="BM94" s="8"/>
      <c r="BN94"/>
    </row>
  </sheetData>
  <autoFilter ref="A1:BN94" xr:uid="{B7C415DC-40DA-492E-8D04-9A7D36CE3738}">
    <sortState xmlns:xlrd2="http://schemas.microsoft.com/office/spreadsheetml/2017/richdata2" ref="B2:BN94">
      <sortCondition ref="D1"/>
    </sortState>
  </autoFilter>
  <hyperlinks>
    <hyperlink ref="K83" r:id="rId1" location=":~:text=15%20November%202018.%20Following%20Zwickau%2C%20Volkswagen%20intends,over%20to%20the%20production%20of%20electric%20vehicles." display="https://www.greencarcongress.com/2018/11/20181115-volkswagen.html - :~:text=15%20November%202018.%20Following%20Zwickau%2C%20Volkswagen%20intends,over%20to%20the%20production%20of%20electric%20vehicles." xr:uid="{43AB540F-BD01-4A6E-BB2B-817C495A0A83}"/>
    <hyperlink ref="O83" r:id="rId2" display="https://www.volkswagen-newsroom.com/en/press-releases/volkswagens-global-production-network-for-electric-vehicles-grows-with-the-launch-of-a-second-german-site-in-emden-7976" xr:uid="{C0631A80-2234-47AB-8E7E-1769099A0554}"/>
    <hyperlink ref="S83" r:id="rId3" display="https://www.volkswagen-newsroom.com/en/press-releases/volkswagens-global-production-network-for-electric-vehicles-grows-with-the-launch-of-a-second-german-site-in-emden-7976" xr:uid="{161D76D1-8CD2-4A09-AFD7-B133C6D16ED1}"/>
    <hyperlink ref="AN83" r:id="rId4" display="https://www.electrive.com/2024/08/26/vw-probably-wants-to-increase-ev-production-in-emden/" xr:uid="{6000FE5B-E847-4437-9EA5-D0193607B179}"/>
    <hyperlink ref="AS83" r:id="rId5" display="https://www.electrive.com/2024/08/26/vw-probably-wants-to-increase-ev-production-in-emden/" xr:uid="{0804D928-1753-4247-B6FA-13719774DF77}"/>
    <hyperlink ref="BC83" r:id="rId6" xr:uid="{3BAD967D-93C7-4BE7-B3D6-50DFDAEB2C24}"/>
    <hyperlink ref="BD83" r:id="rId7" xr:uid="{4CC837D6-753F-4D8A-B0FD-2CCA64AB6911}"/>
    <hyperlink ref="BE83" r:id="rId8" xr:uid="{11BFD240-074C-4228-9533-B89305FAFFE4}"/>
    <hyperlink ref="BF83" r:id="rId9" xr:uid="{4E153960-CB7F-482F-BC4F-A10D94490912}"/>
    <hyperlink ref="BG83" r:id="rId10" location=":~:text=Peter%20Johnson%20%7C%20Aug%2021%202023,4" display="https://electrek.co/2023/08/21/volkswagen-begins-production-flagship-id-7-electric-car/ - :~:text=Peter%20Johnson%20%7C%20Aug%2021%202023,4" xr:uid="{3F3DE450-CC80-4CD7-BCEC-3A792FC9C0CB}"/>
    <hyperlink ref="K84" r:id="rId11" location=":~:text=15%20November%202018.%20Following%20Zwickau%2C%20Volkswagen%20intends,over%20to%20the%20production%20of%20electric%20vehicles." display="https://www.greencarcongress.com/2018/11/20181115-volkswagen.html - :~:text=15%20November%202018.%20Following%20Zwickau%2C%20Volkswagen%20intends,over%20to%20the%20production%20of%20electric%20vehicles." xr:uid="{AA499629-409B-49C2-8FAA-704F203E5720}"/>
    <hyperlink ref="AN84" r:id="rId12" display="https://www.autoweek.com/news/green-cars/a40217054/vw-id-buzz-production-start-germany/" xr:uid="{C29CACEC-A3BA-4B9F-9423-D4CBD3B32F9C}"/>
    <hyperlink ref="AS84" r:id="rId13" display="https://www.autoweek.com/news/green-cars/a40217054/vw-id-buzz-production-start-germany/" xr:uid="{903ECAEB-FBA5-4DE7-AE07-A850D6F18C0E}"/>
    <hyperlink ref="K86" r:id="rId14" display="https://www.industryintel.com/automobile/news/vw-approves-new-2-billion-manufacturing-plant-in-wolfsburg-warmenau-germany-to-build-new-trinity-ev-with-plant-construction-beginning-in-2023-vehicle-production-to-start-in-2026-with-vw-aiming-for-production-time-of-10-hours-per-vehicle-157048035456" xr:uid="{618984A8-8D62-4464-B768-9E0F34F6BC12}"/>
    <hyperlink ref="O86" r:id="rId15" display="https://www.industryintel.com/automobile/news/vw-approves-new-2-billion-manufacturing-plant-in-wolfsburg-warmenau-germany-to-build-new-trinity-ev-with-plant-construction-beginning-in-2023-vehicle-production-to-start-in-2026-with-vw-aiming-for-production-time-of-10-hours-per-vehicle-157048035456" xr:uid="{37A8A216-D72C-4742-A49C-51CF852B56FC}"/>
    <hyperlink ref="S86" r:id="rId16" display="https://www.industryintel.com/automobile/news/vw-approves-new-2-billion-manufacturing-plant-in-wolfsburg-warmenau-germany-to-build-new-trinity-ev-with-plant-construction-beginning-in-2023-vehicle-production-to-start-in-2026-with-vw-aiming-for-production-time-of-10-hours-per-vehicle-157048035456" xr:uid="{55850A15-B11A-45A4-88F6-13855895E685}"/>
    <hyperlink ref="BD86" r:id="rId17" xr:uid="{FB80F46E-F4BB-47E3-AF9A-C064449B8CB8}"/>
    <hyperlink ref="BE86" r:id="rId18" xr:uid="{5567ADFE-9547-49A2-B15D-0BD97681CAEC}"/>
    <hyperlink ref="BF86" r:id="rId19" xr:uid="{8CBF835F-2A6A-4BCC-9BF1-F6B3C908E787}"/>
    <hyperlink ref="K11" r:id="rId20" display="https://www.bbc.com/news/business-40718892" xr:uid="{3DF19A75-31FA-44F4-A659-209BF54E980B}"/>
    <hyperlink ref="BD11" r:id="rId21" location=":~:text=Mini%20Cooper%20EV%20parked%20outside%20a%20house,vehicles%20since%202019%20and%20will%20begin%20to" display="https://www.environmentenergyleader.com/stories/bmw-invests-750-million-for-uk-ev-production,4639 - :~:text=Mini%20Cooper%20EV%20parked%20outside%20a%20house,vehicles%20since%202019%20and%20will%20begin%20to" xr:uid="{34215D10-5C9D-40D5-8EF0-B5C465332026}"/>
    <hyperlink ref="BE11" r:id="rId22" xr:uid="{7848978B-E53A-4167-85E2-73E2CE134AE2}"/>
    <hyperlink ref="K12" r:id="rId23" location=":~:text=Mini%20Cooper%20EV%20parked%20outside%20a%20house,vehicles%20since%202019%20and%20will%20begin%20to" display="https://www.environmentenergyleader.com/stories/bmw-invests-750-million-for-uk-ev-production,4639 - :~:text=Mini%20Cooper%20EV%20parked%20outside%20a%20house,vehicles%20since%202019%20and%20will%20begin%20to" xr:uid="{E846AE47-E587-4C90-946F-573913951BFF}"/>
    <hyperlink ref="O12" r:id="rId24" display="https://www.theengineer.co.uk/content/news/bmw-investing-over-600m-into-oxford-and-swindon-factories/" xr:uid="{31D91FE6-84F5-437E-8916-9E522C5600A8}"/>
    <hyperlink ref="S12" r:id="rId25" display="https://www.theengineer.co.uk/content/news/bmw-investing-over-600m-into-oxford-and-swindon-factories/" xr:uid="{91C4DDEA-60C6-4C93-9E36-17C29DF2AF44}"/>
    <hyperlink ref="BD12" r:id="rId26" xr:uid="{EB5717B8-BF62-4834-9A37-ECE410656C48}"/>
    <hyperlink ref="BE12" r:id="rId27" xr:uid="{CEE80F12-8E8D-4AA7-8169-A48906434962}"/>
    <hyperlink ref="BF12" r:id="rId28" xr:uid="{143F8859-C500-448E-BBFE-C8E8754FAD22}"/>
    <hyperlink ref="BG12" r:id="rId29" xr:uid="{46939FB5-A248-4F49-A7CB-A9E94D3C182A}"/>
    <hyperlink ref="BH12" r:id="rId30" xr:uid="{7AA8367D-6BEF-47F6-9585-D78AE0A0E9DC}"/>
    <hyperlink ref="BI12" r:id="rId31" xr:uid="{6A627737-FB03-4A22-BE49-2552C519DDB8}"/>
    <hyperlink ref="K13" r:id="rId32" location=":~:text=On%20July%2031%2C%202018%2C%20Minister,laid%20on%20June%201%2C%202022." display="https://hungarytoday.hu/construction-of-debrecen-bmw-group-plant-in-full-swing/ - :~:text=On%20July%2031%2C%202018%2C%20Minister,laid%20on%20June%201%2C%202022." xr:uid="{4295138F-A044-4CF4-B6C7-535026687DC6}"/>
    <hyperlink ref="O13" r:id="rId33" display="https://dteurope.com/business/bmw-to-build-factory-in-hungary/" xr:uid="{4598545F-947C-4E3C-A455-F4C300808C87}"/>
    <hyperlink ref="S13" r:id="rId34" display="https://www.reuters.com/business/autos-transportation/bmw-raises-investment-hungary-ev-factory-over-2-bln-euros-adds-battery-assembly-2022-11-25/" xr:uid="{C1698ACD-3519-495D-82F7-EBE386A03E64}"/>
    <hyperlink ref="AN13" r:id="rId35" location=":~:text=On%20July%2031%2C%202018%2C%20Minister,laid%20on%20June%201%2C%202022." display="https://hungarytoday.hu/construction-of-debrecen-bmw-group-plant-in-full-swing/ - :~:text=On%20July%2031%2C%202018%2C%20Minister,laid%20on%20June%201%2C%202022." xr:uid="{7D017454-6720-4717-B43A-ABFE8FB2B27D}"/>
    <hyperlink ref="AS13" r:id="rId36" location=":~:text=On%20July%2031%2C%202018%2C%20Minister,laid%20on%20June%201%2C%202022." display="https://hungarytoday.hu/construction-of-debrecen-bmw-group-plant-in-full-swing/ - :~:text=On%20July%2031%2C%202018%2C%20Minister,laid%20on%20June%201%2C%202022." xr:uid="{FA0F95DE-E083-4B75-B01B-42DDBCC98922}"/>
    <hyperlink ref="BD13" r:id="rId37" xr:uid="{2B6E744E-284A-408C-9B6E-7B35859C1B97}"/>
    <hyperlink ref="BE13" r:id="rId38" xr:uid="{E565CDDA-8273-4801-B320-935979BD7F2B}"/>
    <hyperlink ref="BF13" r:id="rId39" xr:uid="{589D57C6-51A8-468B-BC1D-E6801FBB5CA7}"/>
    <hyperlink ref="BD14" r:id="rId40" display="https://www.bmwgroup-werke.com/content/dam/grpw/websites/bmwgroup-werke_com/dingolfing/PR_2107_Plant Profile_BMW_DGF_EN.pdf" xr:uid="{6C119C1F-B454-489D-A046-085F2C433D5B}"/>
    <hyperlink ref="K15" r:id="rId41" display="https://www.press.bmwgroup.com/usa/article/detail/T0320510EN_US/the-new-bmw-ix-design?utm_source=chatgpt.com" xr:uid="{B13F342E-52A5-49C1-A3B4-81676036DE9A}"/>
    <hyperlink ref="O15" r:id="rId42" display="https://www.bmwgroup-werke.com/content/dam/grpw/websites/bmwgroup-werke_com/dingolfing/PR_2107_Plant Profile_BMW_DGF_EN.pdf" xr:uid="{2EA48624-7EF4-43FC-9011-3383E0F43891}"/>
    <hyperlink ref="S15" r:id="rId43" display="https://www.bmwgroup-werke.com/content/dam/grpw/websites/bmwgroup-werke_com/dingolfing/PR_2107_Plant Profile_BMW_DGF_EN.pdf" xr:uid="{E5A089B3-8A62-496C-8E17-60DD444D8E30}"/>
    <hyperlink ref="BD15" r:id="rId44" location=":~:text=Plant%20Dingolfing%20is%20the%20BMW,at%20the%20plant%20in%202022" display="https://www.press.bmwgroup.com/global/article/detail/T0437680EN/50-years-of-bmw-production-at-dingolfing-location?language=en - :~:text=Plant%20Dingolfing%20is%20the%20BMW,at%20the%20plant%20in%202022" xr:uid="{CD19D3E1-7AB1-44DF-A214-33D81A10C3AE}"/>
    <hyperlink ref="BE15" r:id="rId45" display="https://www.bmwgroup-werke.com/content/dam/grpw/websites/bmwgroup-werke_com/dingolfing/PR_2107_Plant Profile_BMW_DGF_EN.pdf" xr:uid="{44214C65-F12A-4F63-87ED-4BC198B4F0CA}"/>
    <hyperlink ref="BF15" r:id="rId46" xr:uid="{80ECBAE7-CA2E-42D7-B5C9-D3C4C91111E2}"/>
    <hyperlink ref="BG15" r:id="rId47" xr:uid="{6B1EBEFF-0CED-4973-BEC5-99FC0F0216E1}"/>
    <hyperlink ref="BH15" r:id="rId48" xr:uid="{BE5F02A5-7841-4319-9AF7-B84BD0B8A474}"/>
    <hyperlink ref="K16" r:id="rId49" display="https://www.press.bmwgroup.com/global/article/detail/T0424419EN/%E2%80%9Ceight-times-five-is-50%E2%80%9D:-plant-dingolfing-celebrates-start-of-bmw-i5-production-during-anniversary-year?language=en" xr:uid="{399AA366-5D73-48ED-B186-5956C902860F}"/>
    <hyperlink ref="O16" r:id="rId50" display="https://www.electrive.com/2023/07/24/bmw-i5-rolls-off-production-line-in-dingolfing/?utm_source=chatgpt.com" xr:uid="{1C689FF9-5FAA-4B84-A9A2-832797F427F7}"/>
    <hyperlink ref="S16" r:id="rId51" display="https://www.electrive.com/2023/07/24/bmw-i5-rolls-off-production-line-in-dingolfing/?utm_source=chatgpt.com" xr:uid="{5BAD5BBC-2A01-4255-A860-E282DEA5F309}"/>
    <hyperlink ref="AN16" r:id="rId52" display="https://www.electrive.com/2023/07/24/bmw-i5-rolls-off-production-line-in-dingolfing/?utm_source=chatgpt.com" xr:uid="{0EF74916-16E7-43B2-AB6E-D9763C17D351}"/>
    <hyperlink ref="AS16" r:id="rId53" display="https://www.electrive.com/2023/07/24/bmw-i5-rolls-off-production-line-in-dingolfing/?utm_source=chatgpt.com" xr:uid="{109E6D7A-A62E-49EC-8AF7-53D566A2398D}"/>
    <hyperlink ref="BD16" r:id="rId54" xr:uid="{5C7143B6-3840-4663-B8C6-A2D9403A92F5}"/>
    <hyperlink ref="K17" r:id="rId55" display="https://www.press.bmwgroup.com/global/article/detail/T0424419EN/%E2%80%9Ceight-times-five-is-50%E2%80%9D:-plant-dingolfing-celebrates-start-of-bmw-i5-production-during-anniversary-year?language=en" xr:uid="{FBEA0420-DAA4-43E0-85D7-B9E956EF0B2A}"/>
    <hyperlink ref="BD17" r:id="rId56" xr:uid="{8DB1E702-FC32-4590-BD72-8EDF1C35EE0C}"/>
    <hyperlink ref="BE17" r:id="rId57" xr:uid="{3C3AF66D-D5EF-4138-97C9-A3A35EDE3593}"/>
    <hyperlink ref="BF17" r:id="rId58" xr:uid="{8C80F1F9-00FD-4C1F-80B0-EE153689C43B}"/>
    <hyperlink ref="BG17" r:id="rId59" xr:uid="{7E3558F0-3CEF-42BD-852C-214F5B511D7D}"/>
    <hyperlink ref="BH17" r:id="rId60" xr:uid="{823A1DA7-2B68-4317-8F8B-0943D735A97C}"/>
    <hyperlink ref="BD22" r:id="rId61" xr:uid="{7F4CA4C5-0F12-4FF1-A29B-B8914A5F92DB}"/>
    <hyperlink ref="BE22" r:id="rId62" location=":~:text=BMW%20announced%20today%20the%20official,BMW%204%20Series%20Gran%20Coupe" display="https://insideevs.com/news/542578/bmw-i4-entered-series-production/ - :~:text=BMW%20announced%20today%20the%20official,BMW%204%20Series%20Gran%20Coupe" xr:uid="{8D2A7CBE-5984-4F23-8BE2-94F7CC39D96E}"/>
    <hyperlink ref="K23" r:id="rId63" display="https://www.bmwgroup-werke.com/muenchen/en/news/pressemeldungen/neue-fahrzeugmontage.html" xr:uid="{4D9CD866-0A3E-4A2B-B9FF-9B64E5F55E21}"/>
    <hyperlink ref="O23" r:id="rId64" display="https://www.electrive.com/2020/11/19/bmw-puts-400-million-euros-into-munich-plant/" xr:uid="{892DFDEE-05B6-4719-9F4D-B871DBBEE876}"/>
    <hyperlink ref="S23" r:id="rId65" location=":~:text=BMW%20announced%20today%20the%20official,BMW%204%20Series%20Gran%20Coupe." display="https://insideevs.com/news/542578/bmw-i4-entered-series-production/ - :~:text=BMW%20announced%20today%20the%20official,BMW%204%20Series%20Gran%20Coupe." xr:uid="{14C168A0-D398-4FA9-93AB-7D41EB1A405C}"/>
    <hyperlink ref="BD23" r:id="rId66" location=":~:text=The%20decision%20to%20end%20combustion,to%20innovation%20and%20environmental%20responsibility" display="https://www.fuelsandlubes.com/bmw-ends-combustion-engine-production-in-munich-after-60-years/ - :~:text=The%20decision%20to%20end%20combustion,to%20innovation%20and%20environmental%20responsibility" xr:uid="{38066059-66FD-4382-A44E-C79ACA3036A6}"/>
    <hyperlink ref="BE23" r:id="rId67" xr:uid="{C3CD1E6F-5B57-4E56-A31B-BD675B992973}"/>
    <hyperlink ref="BF23" r:id="rId68" xr:uid="{57F88E40-E287-4A68-B8C0-C2BB3297D38B}"/>
    <hyperlink ref="BG23" r:id="rId69" xr:uid="{2F6920BE-3184-401B-806D-078A8947EEBD}"/>
    <hyperlink ref="K24" r:id="rId70" display="https://www.teslarati.com/bmw-munich-ditch-gas-powered-production-ev-germany/" xr:uid="{2A0D76BC-25FE-406E-B9A9-0791562A6C4C}"/>
    <hyperlink ref="O24" r:id="rId71" display="https://www.pm-review.com/bmw-to-invest-e650-million-converting-munich-plant-to-all-electric-production-by-2027/" xr:uid="{78259AEC-4598-4570-A48D-5FC8787F5B44}"/>
    <hyperlink ref="S24" r:id="rId72" display="https://www.pm-review.com/bmw-to-invest-e650-million-converting-munich-plant-to-all-electric-production-by-2027/" xr:uid="{FD015DF2-E75F-420F-BED2-0ED004C4B99A}"/>
    <hyperlink ref="BD24" r:id="rId73" xr:uid="{4E548FCD-CEEF-4919-A1EC-3C51CA57E1C3}"/>
    <hyperlink ref="BE24" r:id="rId74" xr:uid="{2E88E7B3-19A0-4E78-A26A-A0E7DCADACE0}"/>
    <hyperlink ref="AS18" r:id="rId75" xr:uid="{02F070ED-E357-4B32-AB1D-E378495472D7}"/>
    <hyperlink ref="AS21" r:id="rId76" xr:uid="{FB3B484A-9192-4F57-896A-141DE165ED20}"/>
    <hyperlink ref="AS25" r:id="rId77" xr:uid="{81DE7538-8157-4018-BB5B-2F8EAF29C104}"/>
    <hyperlink ref="K79" r:id="rId78" location=":~:text=Getty%20Images%2C%20FILE-,Tesla%20CEO%20Elon%20Musk%20announced%20the%20location%20of%20the%20company's,for%20his%20Tesla%20Model%203." display="https://abcnews.go.com/Business/elon-musk-announces-teslas-european-gigafactory-berlin/story?id=66974080 - :~:text=Getty%20Images%2C%20FILE-,Tesla%20CEO%20Elon%20Musk%20announced%20the%20location%20of%20the%20company's,for%20his%20Tesla%20Model%203." xr:uid="{B7BEF413-72EC-4E4F-9974-F2C187EDCA7A}"/>
    <hyperlink ref="O79" r:id="rId79" display="https://www.dw.com/en/tesla-factory-outside-berlin-to-cost-4-billion/a-51286353" xr:uid="{ADFEFBB7-4B70-4CA3-AEB0-7AE08C351B0B}"/>
    <hyperlink ref="S79" r:id="rId80" location=":~:text=Tesla%20CEO%20Elon%20Musk%20dances%20at%20the%20official%20opening%20of,Germany%20on%20March%2022%2C%202022.&amp;text=Elon%20Musk%20officially%20opened%20Tesla's,in%20the%20U.S.%20and%20China." display="https://www.cnbc.com/2022/03/22/gigafactory-berlin-tesla-ceo-elon-musk-opens-electric-vehicle-plant.html - :~:text=Tesla%20CEO%20Elon%20Musk%20dances%20at%20the%20official%20opening%20of,Germany%20on%20March%2022%2C%202022.&amp;text=Elon%20Musk%20officially%20opened%20Tesla's,in%20the%20U.S.%20and%20China." xr:uid="{C788A385-86BD-4129-AA90-CA2744815E96}"/>
    <hyperlink ref="AN79" r:id="rId81" location=":~:text=Tesla%20CEO%20Elon%20Musk%20dances%20at%20the%20official%20opening%20of,Germany%20on%20March%2022%2C%202022.&amp;text=Elon%20Musk%20officially%20opened%20Tesla's,in%20the%20U.S.%20and%20China." display="https://www.cnbc.com/2022/03/22/gigafactory-berlin-tesla-ceo-elon-musk-opens-electric-vehicle-plant.html - :~:text=Tesla%20CEO%20Elon%20Musk%20dances%20at%20the%20official%20opening%20of,Germany%20on%20March%2022%2C%202022.&amp;text=Elon%20Musk%20officially%20opened%20Tesla's,in%20the%20U.S.%20and%20China." xr:uid="{2E7D6D39-1C35-4502-94A6-BD9ECA632BBE}"/>
    <hyperlink ref="AS79" r:id="rId82" location=":~:text=Tesla%20CEO%20Elon%20Musk%20dances%20at%20the%20official%20opening%20of,Germany%20on%20March%2022%2C%202022.&amp;text=Elon%20Musk%20officially%20opened%20Tesla's,in%20the%20U.S.%20and%20China." display="https://www.cnbc.com/2022/03/22/gigafactory-berlin-tesla-ceo-elon-musk-opens-electric-vehicle-plant.html - :~:text=Tesla%20CEO%20Elon%20Musk%20dances%20at%20the%20official%20opening%20of,Germany%20on%20March%2022%2C%202022.&amp;text=Elon%20Musk%20officially%20opened%20Tesla's,in%20the%20U.S.%20and%20China." xr:uid="{DCB879B2-5461-4BFB-A7AA-AF1C11E13860}"/>
    <hyperlink ref="BC79" r:id="rId83" xr:uid="{2D944AEC-8089-4994-93E9-5B00EDAAA791}"/>
    <hyperlink ref="BD79" r:id="rId84" xr:uid="{2C289448-6CA1-43F8-B7DD-007CCEDFF14C}"/>
    <hyperlink ref="BE79" r:id="rId85" location=":~:text=Tesla%20CEO%20Elon%20Musk%20dances%20at%20the%20official%20opening%20of,Germany%20on%20March%2022%2C%202022.&amp;text=Elon%20Musk%20officially%20opened%20Tesla's,in%20the%20U.S.%20and%20China" display="https://www.cnbc.com/2022/03/22/gigafactory-berlin-tesla-ceo-elon-musk-opens-electric-vehicle-plant.html - :~:text=Tesla%20CEO%20Elon%20Musk%20dances%20at%20the%20official%20opening%20of,Germany%20on%20March%2022%2C%202022.&amp;text=Elon%20Musk%20officially%20opened%20Tesla's,in%20the%20U.S.%20and%20China" xr:uid="{8CC0D57C-BDC7-44B5-849F-D5061025E5A9}"/>
    <hyperlink ref="BD80" r:id="rId86" location=":~:text=Tesla%20is%20shutting%20down%20its,The%20plant%20may%20be%20repurposed" display="https://electrek.co/2021/03/18/tesla-shutting-down-final-assembly-plant-tilburg-following-model-s-x-refresh/ - :~:text=Tesla%20is%20shutting%20down%20its,The%20plant%20may%20be%20repurposed" xr:uid="{CB3138BF-E3CD-4DB8-A651-8C30A9029F3B}"/>
    <hyperlink ref="K19" r:id="rId87" xr:uid="{88A09C12-97E5-4FA1-89B6-753C1AE4812C}"/>
    <hyperlink ref="S21" r:id="rId88" xr:uid="{45969D26-96EF-40BC-A856-4E32F61D2CB0}"/>
    <hyperlink ref="K21" r:id="rId89" xr:uid="{60E7FF22-65EB-40CF-86F5-50BD02E77078}"/>
    <hyperlink ref="O21" r:id="rId90" xr:uid="{AE1B8D57-88B2-42EE-96B0-9E4630571305}"/>
    <hyperlink ref="AS20" r:id="rId91" xr:uid="{AE3103D9-B36F-4AD0-867E-13B0D5A2EAB4}"/>
    <hyperlink ref="AN20" r:id="rId92" xr:uid="{9D8CB89D-BAD9-4BBA-9B89-DF2C19CD8667}"/>
    <hyperlink ref="S25" r:id="rId93" xr:uid="{9BC0332F-2EF6-4220-BCF9-7C246AC9C086}"/>
    <hyperlink ref="O25" r:id="rId94" xr:uid="{26D7C0EE-138C-4EF2-B9B4-5DDAB167D9FB}"/>
    <hyperlink ref="AS26" r:id="rId95" xr:uid="{46DC4A4B-3B09-43F5-8579-91681DBD72A3}"/>
    <hyperlink ref="O26" r:id="rId96" xr:uid="{5EFA3AD7-E6E5-4C9D-BFEE-54FF3CE3C38B}"/>
    <hyperlink ref="S26" r:id="rId97" xr:uid="{FF76B825-F96D-4FD3-BBE2-FBBF9A5675BD}"/>
    <hyperlink ref="K87" r:id="rId98" display="https://www.carscoops.com/2018/11/vw-turn-zwickau-plant-europes-biggest-ev-factory/" xr:uid="{08A31C8E-C964-4B31-8BFF-8F032CFDCE27}"/>
    <hyperlink ref="O87" r:id="rId99" display="https://www.carscoops.com/2018/11/vw-turn-zwickau-plant-europes-biggest-ev-factory/" xr:uid="{B026B54E-7FD7-436A-B362-454F0F9732C6}"/>
    <hyperlink ref="S87" r:id="rId100" display="https://www.carscoops.com/2018/11/vw-turn-zwickau-plant-europes-biggest-ev-factory/" xr:uid="{D1C3E56C-D961-4E15-80CC-53B4E82975C3}"/>
    <hyperlink ref="AN87" r:id="rId101" display="https://www.carscoops.com/2018/11/vw-turn-zwickau-plant-europes-biggest-ev-factory/" xr:uid="{4FE65619-AA46-4423-8F3D-22A78A60565A}"/>
    <hyperlink ref="AS87" r:id="rId102" display="https://www.carscoops.com/2018/11/vw-turn-zwickau-plant-europes-biggest-ev-factory/" xr:uid="{CDFFF5A9-8BB7-4062-89B0-82A72EFBA446}"/>
    <hyperlink ref="BD87" r:id="rId103" xr:uid="{0ED65073-2FE7-44DC-B3CF-02A1B7D0DA88}"/>
    <hyperlink ref="BE87" r:id="rId104" xr:uid="{29706427-FDEA-4CF8-84D2-F43D64D695F0}"/>
    <hyperlink ref="BF87" r:id="rId105" xr:uid="{EA725CC4-1A63-477E-8EFA-BC4A5E306900}"/>
    <hyperlink ref="BG87" r:id="rId106" location=":~:text=Today%20(November%204%2C%202019)%2C%20VW%20officially%20launched,which%20is%20expected%20to%20hit%20the%20market" display="https://insideevs.com/news/380217/vw-officially-start-production-id3/ - :~:text=Today%20(November%204%2C%202019)%2C%20VW%20officially%20launched,which%20is%20expected%20to%20hit%20the%20market" xr:uid="{08EBE8BF-9CEA-40AC-AE12-F61320FD7E69}"/>
    <hyperlink ref="AS5" r:id="rId107" xr:uid="{26891CD5-CB64-4ABE-8779-1DED498313DE}"/>
    <hyperlink ref="BD7" r:id="rId108" xr:uid="{83904507-91D9-4D17-8E01-FA62ACC9CB64}"/>
    <hyperlink ref="AS7" r:id="rId109" xr:uid="{9C0517B4-207D-42C8-8664-3422F3CE3D09}"/>
    <hyperlink ref="O5" r:id="rId110" xr:uid="{198C1C5C-E7EA-433E-8F8B-279D7C67AC22}"/>
    <hyperlink ref="S5" r:id="rId111" xr:uid="{A20E76F0-989D-4FD1-AF5B-124B2B8E99EE}"/>
    <hyperlink ref="AS62" r:id="rId112" location="?s_aid=sa5yu9nu-g1fg-fvaw-ople-ew0nkckxwua7_004_0" xr:uid="{1509FE6E-D583-4901-B723-A7B06DE1E15C}"/>
    <hyperlink ref="BD62" r:id="rId113" xr:uid="{75F38B0C-51F8-478E-AE54-3EC49DB7CCA9}"/>
    <hyperlink ref="AN63" r:id="rId114" xr:uid="{596E848F-60BC-4D36-8556-63ACD1361B03}"/>
    <hyperlink ref="BD63" r:id="rId115" xr:uid="{7F2C44CC-CA7A-4DC6-9991-53F08AAF1EEC}"/>
    <hyperlink ref="O62" r:id="rId116" xr:uid="{448117D2-2089-4E02-8885-6F22A8323B3A}"/>
    <hyperlink ref="K85" r:id="rId117" xr:uid="{CAF1FB81-12B9-4910-9F3E-C488B9A3E521}"/>
    <hyperlink ref="AS85" r:id="rId118" xr:uid="{0DBE035B-3D63-44A6-B5F0-23B5D80F0681}"/>
    <hyperlink ref="K91" r:id="rId119" display="https://www.volvotrucks.com/en-en/news-stories/press-releases/2022/sep/volvo-trucks-starts-series-production-of-heavy-electric-trucks.html" xr:uid="{45BDA9F4-217C-4F88-A73D-203B80DA8C99}"/>
    <hyperlink ref="BD91" r:id="rId120" xr:uid="{9E3C0ADE-3B9A-46CC-8777-02997514BCF9}"/>
    <hyperlink ref="K90" r:id="rId121" display="https://www.volvotrucks.com/en-en/news-stories/press-releases/2023/sep/volvo-starts-serial-production-of-electric-trucks-in-ghent.html" xr:uid="{A242204F-0149-4DD8-9665-67838F563192}"/>
    <hyperlink ref="K92" r:id="rId122" display="https://www.volvotrucks.com/en-en/news-stories/press-releases/2022/sep/volvo-trucks-starts-series-production-of-heavy-electric-trucks.html" xr:uid="{99256CAD-815B-4872-81C5-B00872947337}"/>
    <hyperlink ref="K89" r:id="rId123" display="https://www.media.volvocars.com/global/en-gb/media/pressreleases/302778/volvo-cars-gears-up-for-long-term-sustainable-growth-with-new-slovakia-electric-car-manufacturing-pl-5" xr:uid="{A3117AC0-2829-4706-8376-F84CF5474C42}"/>
    <hyperlink ref="O89" r:id="rId124" display="https://www.media.volvocars.com/global/en-gb/media/pressreleases/302778/volvo-cars-gears-up-for-long-term-sustainable-growth-with-new-slovakia-electric-car-manufacturing-pl-5" xr:uid="{BD0D8795-FEB2-4F71-9736-BE7830E9F9D6}"/>
    <hyperlink ref="S89" r:id="rId125" display="https://www.media.volvocars.com/global/en-gb/media/pressreleases/302778/volvo-cars-gears-up-for-long-term-sustainable-growth-with-new-slovakia-electric-car-manufacturing-pl-5" xr:uid="{B849503E-CA56-4116-B1D6-2EC110ABA611}"/>
    <hyperlink ref="AN89" r:id="rId126" display="https://www.media.volvocars.com/global/en-gb/media/pressreleases/302778/volvo-cars-gears-up-for-long-term-sustainable-growth-with-new-slovakia-electric-car-manufacturing-pl-5" xr:uid="{7CD0E839-4A2A-43C1-AE83-4EFE84758FE8}"/>
    <hyperlink ref="AS89" r:id="rId127" display="https://www.media.volvocars.com/global/en-gb/media/pressreleases/302778/volvo-cars-gears-up-for-long-term-sustainable-growth-with-new-slovakia-electric-car-manufacturing-pl-5" xr:uid="{3DA097A2-82AB-47E4-81B6-57DA582175A0}"/>
    <hyperlink ref="BD89" r:id="rId128" xr:uid="{B97EAB04-EABA-43E9-8E5B-1A3DF8557C86}"/>
    <hyperlink ref="BE89" r:id="rId129" location="google_vignette" display="https://autogear.pt/en/volvo-has-completed-the-initial-phase-of-the-new-factory-in-slovakia/?utm_source=chatgpt.com - google_vignette" xr:uid="{6DF852A8-77A3-4BEB-8873-F1A44874CF08}"/>
    <hyperlink ref="K46" r:id="rId130" display="https://electrek.co/2018/01/29/mercedes-benz-electric-vehicle-production-global-battery-network/" xr:uid="{E8D4BD56-74B9-49E1-905D-33DD8270DAEB}"/>
    <hyperlink ref="BD46" r:id="rId131" xr:uid="{6F06E2F9-5D7E-42EC-B100-72C1B17BC833}"/>
    <hyperlink ref="BE46" r:id="rId132" xr:uid="{192AA523-BC18-4695-AB2B-03F77886254D}"/>
    <hyperlink ref="K47" r:id="rId133" display="https://www.electrive.com/2020/02/17/mercedes-benz-to-build-new-e-model-in-bremen/" xr:uid="{BB2AE7A9-B6E5-44C5-9815-366E40C75A16}"/>
    <hyperlink ref="BD47" r:id="rId134" xr:uid="{D039FDAB-7314-44A4-9A12-8CF1312B64F7}"/>
    <hyperlink ref="BE47" r:id="rId135" xr:uid="{5CDE35E8-7A70-4E39-8804-074ADE7B9C23}"/>
    <hyperlink ref="BF47" r:id="rId136" xr:uid="{0E9A0F6A-E1D7-41FE-B732-BBAD46D9165E}"/>
    <hyperlink ref="K50" r:id="rId137" xr:uid="{8EF8394C-C690-490A-AE26-FE28536A1DA5}"/>
    <hyperlink ref="K49" r:id="rId138" location=":~:text=Dec%2012%20(Reuters)%20%2D%20Mercedes,the%20company%20said%20on%20Monday." xr:uid="{AD19B9C3-644F-4E08-9F8A-44417A4DC03B}"/>
    <hyperlink ref="O49" r:id="rId139" xr:uid="{841FB7C4-719E-4390-8BB3-E20058A8C39A}"/>
    <hyperlink ref="O54" r:id="rId140" xr:uid="{E46B9E11-ED72-46AD-A8F6-00132A29C7BC}"/>
    <hyperlink ref="AN54" r:id="rId141" xr:uid="{B8A6266E-6D88-4E04-80C9-C81EDD23096C}"/>
    <hyperlink ref="K54" r:id="rId142" xr:uid="{59F2AFC1-94F5-4597-B86B-AF02F8BAC15F}"/>
    <hyperlink ref="O48" r:id="rId143" xr:uid="{6FCC18F8-01C2-496B-8212-1534BDFF7483}"/>
    <hyperlink ref="K48" r:id="rId144" xr:uid="{D8FA375E-E5CA-4174-865E-7EC14F5A8B30}"/>
    <hyperlink ref="O50" r:id="rId145" xr:uid="{2141CFCB-9EAB-444C-AB9D-DB485725C9FF}"/>
    <hyperlink ref="O53" r:id="rId146" xr:uid="{12FCCCA7-0C8F-4C79-B231-9775087AF85C}"/>
    <hyperlink ref="Z50" r:id="rId147" display="https://polanddaily24.com/mercedes-expands-jawor-plant-to-build-electric-vans/business-innovation/48937" xr:uid="{039F2178-4646-4199-BD05-1EAD63C57129}"/>
    <hyperlink ref="Z54" r:id="rId148" display="https://www.surinenglish.com/spain/mercedesbenz-expands-its-vitoria-plant-manufacture-electric-20240329072834-nt.html" xr:uid="{DF1463C8-C4AC-46FB-BB53-A957CB490423}"/>
    <hyperlink ref="AS44" r:id="rId149" xr:uid="{5ACAA64E-74DB-43A4-A656-4A2BC71687A3}"/>
    <hyperlink ref="K44" r:id="rId150" xr:uid="{6BE30A9B-E587-4E9F-9088-357795B2D241}"/>
    <hyperlink ref="O44" r:id="rId151" xr:uid="{B826450C-E0ED-4872-B29B-C21DE6E47D62}"/>
    <hyperlink ref="AN45" r:id="rId152" location=":~:text=Starting%20this%20year%2C%20Kia%20will,the%20region%20since%20last%20year." xr:uid="{469CB45F-B3AE-4F13-96AC-172CB007B11F}"/>
    <hyperlink ref="O45" r:id="rId153" xr:uid="{C215B57B-1F04-4854-B13E-AD1B831462D3}"/>
    <hyperlink ref="K45" r:id="rId154" xr:uid="{49BA0051-400F-4BDD-B7A4-FCE0A36DBF98}"/>
    <hyperlink ref="K66" r:id="rId155" display="https://www.zemo.org.uk/news-events/news,stellantis-announces-major-investment-in-electric-van-manufacture-in-ellesm_4257.htm" xr:uid="{D6C559D6-E002-44D8-B91A-8494AC19BA18}"/>
    <hyperlink ref="O66" r:id="rId156" location=":~:text=Press%20Release,both%20domestic%20and%20export%20markets." display="https://www.stellantis.com/en/news/press-releases/2021/july/ellesmere-port-will-support-sustainable-mobility-through-the-production-of-an-all-electric-vehicle-starting-in-2022 - :~:text=Press%20Release,both%20domestic%20and%20export%20markets." xr:uid="{21CCACF1-1264-4E54-928A-338BD176235D}"/>
    <hyperlink ref="S66" r:id="rId157" location=":~:text=Press%20Release,both%20domestic%20and%20export%20markets." display="https://www.stellantis.com/en/news/press-releases/2021/july/ellesmere-port-will-support-sustainable-mobility-through-the-production-of-an-all-electric-vehicle-starting-in-2022 - :~:text=Press%20Release,both%20domestic%20and%20export%20markets." xr:uid="{C5E865AF-04B5-4616-8F15-83D6741DDE33}"/>
    <hyperlink ref="BD66" r:id="rId158" xr:uid="{CBDA3F5C-1A7C-4F04-B49B-BBC3B41C0221}"/>
    <hyperlink ref="BE66" r:id="rId159" xr:uid="{C96D1AEA-2214-4524-9193-27F3F65657D1}"/>
    <hyperlink ref="K67" r:id="rId160" display="https://www.media.stellantis.com/uk-en/corporate-communications/press/stellantis-announces-proposed-plan-to-invest-50-million-to-strengthen-the-ellesmere-port-plant-as-its-uk-commercial-vehicle-manufacturing-hub" xr:uid="{8EE19AF9-F995-4C8C-913A-9592C3E59A98}"/>
    <hyperlink ref="O67" r:id="rId161" display="https://www.media.stellantis.com/uk-en/corporate-communications/press/stellantis-announces-proposed-plan-to-invest-50-million-to-strengthen-the-ellesmere-port-plant-as-its-uk-commercial-vehicle-manufacturing-hub" xr:uid="{3603E9E3-895C-456D-851D-331FDFD38468}"/>
    <hyperlink ref="S67" r:id="rId162" display="https://www.media.stellantis.com/uk-en/corporate-communications/press/stellantis-announces-proposed-plan-to-invest-50-million-to-strengthen-the-ellesmere-port-plant-as-its-uk-commercial-vehicle-manufacturing-hub" xr:uid="{1650DEAB-3F3D-4A52-8275-6131AFAD687C}"/>
    <hyperlink ref="K75" r:id="rId163" display="https://www.media.stellantis.com/em-en/e-mobility/press/fca-s-mirafiori-plant-turns-80-work-begins-on-new-assembly-line-for-the-fiat-500-electric" xr:uid="{6B4329B0-A99A-411B-881B-56188A31D7DE}"/>
    <hyperlink ref="O75" r:id="rId164" display="https://www.media.stellantis.com/em-en/e-mobility/press/fca-s-mirafiori-plant-turns-80-work-begins-on-new-assembly-line-for-the-fiat-500-electric" xr:uid="{66128EC6-2235-4934-AD57-60EB498F2783}"/>
    <hyperlink ref="S75" r:id="rId165" display="https://www.media.stellantis.com/em-en/e-mobility/press/fca-s-mirafiori-plant-turns-80-work-begins-on-new-assembly-line-for-the-fiat-500-electric" xr:uid="{1E5ABCFA-4318-45D1-9434-5DCA2F6EC669}"/>
    <hyperlink ref="AN75" r:id="rId166" display="https://www.media.stellantis.com/em-en/e-mobility/press/fca-s-mirafiori-plant-turns-80-work-begins-on-new-assembly-line-for-the-fiat-500-electric" xr:uid="{0F8EC378-C53F-4278-8505-842F740CCD2F}"/>
    <hyperlink ref="AS75" r:id="rId167" display="https://www.media.stellantis.com/em-en/e-mobility/press/fca-s-mirafiori-plant-turns-80-work-begins-on-new-assembly-line-for-the-fiat-500-electric" xr:uid="{466D8C43-690D-42B5-99B1-20459908FFF3}"/>
    <hyperlink ref="BD75" r:id="rId168" xr:uid="{13E20C9D-A6CB-461B-BEE1-09885EE23470}"/>
    <hyperlink ref="BE75" r:id="rId169" xr:uid="{4B55B1CA-B44E-4EA7-BB9C-962A21271752}"/>
    <hyperlink ref="BF75" r:id="rId170" xr:uid="{EE61CF4B-9256-45D9-97CC-605FDB2182C1}"/>
    <hyperlink ref="BG75" r:id="rId171" xr:uid="{DC5B522A-6506-4CF3-8FD4-3F9404CD4B32}"/>
    <hyperlink ref="K76" r:id="rId172" display="https://emerging-europe.com/business/fiat-chrysler-announces-major-ev-investment-in-polish-plant/" xr:uid="{1657B774-70F3-47E8-812A-507BDAE51AB5}"/>
    <hyperlink ref="O76" r:id="rId173" display="https://notesfrompoland.com/2020/12/29/fiat-chrysler-to-invest-e2-billion-in-polish-car-factory/" xr:uid="{B3D8F005-48D8-400A-A985-CB6610A624B5}"/>
    <hyperlink ref="S76" r:id="rId174" display="https://notesfrompoland.com/2020/12/29/fiat-chrysler-to-invest-e2-billion-in-polish-car-factory/" xr:uid="{61D970CA-95BF-4493-A420-D80F67B727A0}"/>
    <hyperlink ref="BD76" r:id="rId175" xr:uid="{343A9AC8-2A6F-438D-8F8D-4F91E62BD90A}"/>
    <hyperlink ref="BE76" r:id="rId176" xr:uid="{77A27296-E120-46CF-89E2-C2DCC690F20C}"/>
    <hyperlink ref="BF76" r:id="rId177" xr:uid="{4545435E-3639-4F71-B054-167EBF02A4DF}"/>
    <hyperlink ref="K77" r:id="rId178" display="https://www.stellantis.com/en/news/press-releases/2023/march/stellantis-allocates-electric-van-to-mangualde-to-support-light-commercial-vehicle-leadership-in-europe" xr:uid="{F2F0212C-0998-4F76-AA9C-F9ED51F8F337}"/>
    <hyperlink ref="O77" r:id="rId179" display="https://www.macaubusiness.com/portugal-stellantis-plant-moves-over-to-100-electric-vehicles/" xr:uid="{62828D55-90CB-49F9-A216-DA3D3EB257D5}"/>
    <hyperlink ref="S77" r:id="rId180" display="https://autotechinsight.ihsmarkit.com/news/5276793/stellantis-commences-mass-production-of-evs-at-mangualde-plant-in-portugal" xr:uid="{8C7A5896-4F67-4778-909D-86B19F5A077B}"/>
    <hyperlink ref="BD77" r:id="rId181" xr:uid="{ECF91892-9E24-45DA-BF13-04A70D8E86A8}"/>
    <hyperlink ref="BE77" r:id="rId182" xr:uid="{C297C982-A4C2-4F17-A4AE-6AF51825C36E}"/>
    <hyperlink ref="K74" r:id="rId183" display="https://www.globenewswire.com/news-release/2022/10/27/2542927/0/en/Stellantis-Hordain-First-Plant-in-the-World-to-Produce-Hydrogen-powered-Electric-and-Combustion-Engine-Commercial-Vehicles.html" xr:uid="{A0F3EF93-5DD3-4F87-B317-481AA65C43AD}"/>
    <hyperlink ref="O74" r:id="rId184" display="https://www.globenewswire.com/news-release/2022/10/27/2542927/0/en/Stellantis-Hordain-First-Plant-in-the-World-to-Produce-Hydrogen-powered-Electric-and-Combustion-Engine-Commercial-Vehicles.html" xr:uid="{75D58B72-B597-43B4-89A2-8E445F2FD414}"/>
    <hyperlink ref="S74" r:id="rId185" display="https://www.globenewswire.com/news-release/2022/10/27/2542927/0/en/Stellantis-Hordain-First-Plant-in-the-World-to-Produce-Hydrogen-powered-Electric-and-Combustion-Engine-Commercial-Vehicles.html" xr:uid="{1BB039EC-3710-40B7-9ED2-E9C7021F7ED1}"/>
    <hyperlink ref="AN74" r:id="rId186" display="https://www.globenewswire.com/news-release/2022/10/27/2542927/0/en/Stellantis-Hordain-First-Plant-in-the-World-to-Produce-Hydrogen-powered-Electric-and-Combustion-Engine-Commercial-Vehicles.html" xr:uid="{506A4AFC-A6AD-4578-9756-9AB4C8607DAA}"/>
    <hyperlink ref="AS74" r:id="rId187" display="https://www.globenewswire.com/news-release/2022/10/27/2542927/0/en/Stellantis-Hordain-First-Plant-in-the-World-to-Produce-Hydrogen-powered-Electric-and-Combustion-Engine-Commercial-Vehicles.html" xr:uid="{015BFECC-953B-4516-997B-12BF85227826}"/>
    <hyperlink ref="BD74" r:id="rId188" xr:uid="{536D33E8-155D-4B97-BBAB-6E568F1923CF}"/>
    <hyperlink ref="BE74" r:id="rId189" xr:uid="{97C9D60F-4439-468A-9DF3-88C4F198DB4D}"/>
    <hyperlink ref="BF74" r:id="rId190" xr:uid="{C56545D7-3354-4F1D-AB97-E44836C40020}"/>
    <hyperlink ref="BG74" r:id="rId191" xr:uid="{551F757F-1C94-41D9-8469-4D7E65FA3B79}"/>
    <hyperlink ref="BH74" r:id="rId192" location=":~:text=Stellantis%20will%20have%20eight%20fuel,%2DExpert%20and%20E%2DBoxer" display="https://www.stellantis.com/en/news/press-releases/2024/january/stellantis-pro-one-expands-existing-hydrogen-fuel-cell-offer-with-in-house-production-starting-on-mid-size-and-large-vans-in-europe - :~:text=Stellantis%20will%20have%20eight%20fuel,%2DExpert%20and%20E%2DBoxer" xr:uid="{0AC8041D-C7F7-4E00-8274-435EB6EAFCC3}"/>
    <hyperlink ref="AN71" r:id="rId193" xr:uid="{7D564E2D-E5BF-417B-82BF-B9B7FF9EADF2}"/>
    <hyperlink ref="O72" r:id="rId194" xr:uid="{DB232CAB-D47A-4C5D-9C97-2741E3075766}"/>
    <hyperlink ref="AX72" r:id="rId195" display="https://www.carscoops.com/tag/citroen-c5-aircross/" xr:uid="{60176910-1904-4E1F-9898-4BBCBC8E26EF}"/>
    <hyperlink ref="K72" r:id="rId196" xr:uid="{58845F4F-CF8A-40F4-80C0-83CE359BF04A}"/>
    <hyperlink ref="AN70" r:id="rId197" xr:uid="{A0FE4923-6346-4C42-B084-9EA6CA246D20}"/>
    <hyperlink ref="O70" r:id="rId198" xr:uid="{2250E25A-3004-494B-959E-F541499BC8C4}"/>
    <hyperlink ref="O69" r:id="rId199" xr:uid="{DFC3144F-3FDF-4C19-9DA9-434171E07328}"/>
    <hyperlink ref="K65" r:id="rId200" xr:uid="{CE395AA0-F6D9-4782-ABA0-22153630FE07}"/>
    <hyperlink ref="AS78" r:id="rId201" xr:uid="{1B6AC13D-9DEE-412F-802E-23ED6C316AFE}"/>
    <hyperlink ref="K78" r:id="rId202" display="https://www.stellantis.com/en/news/press-releases/2023/march/stellantis-allocates-electric-van-to-mangualde-to-support-light-commercial-vehicle-leadership-in-europe" xr:uid="{FD3D7192-9F73-47D2-814A-B5891FB4F874}"/>
    <hyperlink ref="O78" r:id="rId203" display="https://www.macaubusiness.com/portugal-stellantis-plant-moves-over-to-100-electric-vehicles/" xr:uid="{6400E385-20E2-4E16-920B-FE25AA9E278C}"/>
    <hyperlink ref="S78" r:id="rId204" display="https://autotechinsight.ihsmarkit.com/news/5276793/stellantis-commences-mass-production-of-evs-at-mangualde-plant-in-portugal" xr:uid="{C4239165-DDB3-4175-BC7B-705D1F8D61FA}"/>
    <hyperlink ref="BD78" r:id="rId205" xr:uid="{E31B8134-6D2F-4240-99D9-FDAC3B42EE9C}"/>
    <hyperlink ref="K30" r:id="rId206" display="https://www.media.stellantis.com/uk-en/corporate-communications/press/stellantis-to-begin-electric-vehicle-production-at-luton-from-2025" xr:uid="{4D7D08BD-D705-4BFE-A481-2EDAF5470B9E}"/>
    <hyperlink ref="BD30" r:id="rId207" xr:uid="{E4266181-FA67-4B7A-AD6E-85279F73180E}"/>
    <hyperlink ref="BE30" r:id="rId208" xr:uid="{9D74E3C7-2324-4DC2-966F-0B1ABD3AA59D}"/>
    <hyperlink ref="BF30" r:id="rId209" xr:uid="{2451F561-0250-4696-96FB-8E9543A0E544}"/>
    <hyperlink ref="K2" r:id="rId210" location=":~:text=Aehra%20has%20submitted%20a%20%E2%82%AC,units%20of%20each%20model%20annually." display="https://www.electrichybridvehicletechnology.com/news/italian-ev-startup-aehra-announces-its-first-two-ultra-premium-evs.html - :~:text=Aehra%20has%20submitted%20a%20%E2%82%AC,units%20of%20each%20model%20annually." xr:uid="{1CE4E8F0-7268-46AF-B065-DFD6B0F21C12}"/>
    <hyperlink ref="O2" r:id="rId211" display="https://mobilityportal.eu/aehra-ev-brand-reveals-model-names/" xr:uid="{828ACB6F-5D6B-41AF-90B0-DE972BCCC1F9}"/>
    <hyperlink ref="S2" r:id="rId212" display="https://mobilityportal.eu/aehra-ev-brand-reveals-model-names/" xr:uid="{E89DA1B9-42A7-46F7-8E86-D6349A6C357A}"/>
    <hyperlink ref="AN2" r:id="rId213" location=":~:text=Aehra%20has%20submitted%20a%20%E2%82%AC,units%20of%20each%20model%20annually." display="https://www.electrichybridvehicletechnology.com/news/italian-ev-startup-aehra-announces-its-first-two-ultra-premium-evs.html - :~:text=Aehra%20has%20submitted%20a%20%E2%82%AC,units%20of%20each%20model%20annually." xr:uid="{AABD5F97-148C-4D7E-868D-3DBA09537D21}"/>
    <hyperlink ref="AS2" r:id="rId214" location=":~:text=Aehra%20has%20submitted%20a%20%E2%82%AC,units%20of%20each%20model%20annually." display="https://www.electrichybridvehicletechnology.com/news/italian-ev-startup-aehra-announces-its-first-two-ultra-premium-evs.html - :~:text=Aehra%20has%20submitted%20a%20%E2%82%AC,units%20of%20each%20model%20annually." xr:uid="{7A54EC29-64C1-422C-B305-88E3F57174FA}"/>
    <hyperlink ref="BD2" r:id="rId215" xr:uid="{B2E89D57-1029-4693-94EB-A732DA36767A}"/>
    <hyperlink ref="K3" r:id="rId216" display="https://thebusinessmagazine.co.uk/companies/electric-vehicle-company-expands-again-at-bicester/" xr:uid="{CC432914-DE01-49BE-82AD-655A19BCAFC4}"/>
    <hyperlink ref="BD3" r:id="rId217" xr:uid="{EA9A3521-7592-4C88-8D40-4E56A7928B8A}"/>
    <hyperlink ref="BE3" r:id="rId218" xr:uid="{59A520D6-BCA1-421E-98D2-1166F64CFEB9}"/>
    <hyperlink ref="BF3" r:id="rId219" xr:uid="{B94F6E83-13DF-4F62-8239-C1A36DCED6CC}"/>
    <hyperlink ref="BG3" r:id="rId220" location=":~:text=The%20UK%20operations%20of%20British,vehicle%20platforms%20and%20intellectual%20property" display="https://www.silicon.co.uk/e-innovation/green-it/arrival-ev-administration-548775 - :~:text=The%20UK%20operations%20of%20British,vehicle%20platforms%20and%20intellectual%20property" xr:uid="{8825FCB4-5B79-41B0-838E-4635DF2013CB}"/>
    <hyperlink ref="BH3" r:id="rId221" xr:uid="{EFC622D5-0D14-4077-9671-BF36AA1214D7}"/>
    <hyperlink ref="K4" r:id="rId222" location=":~:text=Stephen%20Crabb:%20News%20reinforces%20Wales,leader%20in%20the%20automotive%20sector.&amp;text=British%20car%20maker%20Aston%20Martin,1%2C000%20in%20the%20supply%20chain" display="https://www.gov.uk/government/news/aston-martin-announces-significant-wales-investment - :~:text=Stephen%20Crabb:%20News%20reinforces%20Wales,leader%20in%20the%20automotive%20sector.&amp;text=British%20car%20maker%20Aston%20Martin,1%2C000%20in%20the%20supply%20chain" xr:uid="{710B6003-748B-4FDC-A844-FD644B97A329}"/>
    <hyperlink ref="BD4" r:id="rId223" location=":~:text=Stephen%20Crabb:%20News%20reinforces%20Wales,leader%20in%20the%20automotive%20sector.&amp;text=British%20car%20maker%20Aston%20Martin,1%2C000%20in%20the%20supply%20chain" display="https://www.gov.uk/government/news/aston-martin-announces-significant-wales-investment - :~:text=Stephen%20Crabb:%20News%20reinforces%20Wales,leader%20in%20the%20automotive%20sector.&amp;text=British%20car%20maker%20Aston%20Martin,1%2C000%20in%20the%20supply%20chain" xr:uid="{98E455D7-3AF9-41EB-9AC6-70F617781B5E}"/>
    <hyperlink ref="BE4" r:id="rId224" xr:uid="{FE387A98-562D-4F71-BA2E-364AF8769139}"/>
    <hyperlink ref="BF4" r:id="rId225" xr:uid="{AE872955-D3BF-41FA-963B-DB66FAE4D6F1}"/>
    <hyperlink ref="BG4" r:id="rId226" xr:uid="{0CE64725-23E5-4A57-B6A2-69D3CFEB08BF}"/>
    <hyperlink ref="K8" r:id="rId227" display="https://www.caranddriver.com/news/a20053827/pininfarina-will-build-its-own-version-of-the-rimac-ev-hypercar/" xr:uid="{0AD26F38-6995-422F-AAB4-8E8E484379FC}"/>
    <hyperlink ref="O8" r:id="rId228" display="https://www.prnewswire.com/in/news-releases/automobili-pininfarina-to-invest-over-20m-in-pura-design-cooperation-for-luxury-and-performance-701386631.html" xr:uid="{2C1F9E21-09F5-4D9D-9981-F553DAAE05E9}"/>
    <hyperlink ref="S8" r:id="rId229" display="https://www.prnewswire.com/in/news-releases/automobili-pininfarina-to-invest-over-20m-in-pura-design-cooperation-for-luxury-and-performance-701386631.html" xr:uid="{C1C9B831-F691-427B-8865-496FB548351D}"/>
    <hyperlink ref="BD8" r:id="rId230" xr:uid="{24176C41-4A4C-43AD-A1BE-E077C16AC9E2}"/>
    <hyperlink ref="BE8" r:id="rId231" xr:uid="{5A5496E3-D433-4079-92FD-6D5BED9BBED0}"/>
    <hyperlink ref="BF8" r:id="rId232" xr:uid="{5F928AC2-2E08-4CC5-BF64-9B54519CC161}"/>
    <hyperlink ref="K10" r:id="rId233" display="https://www.theguardian.com/business/2022/jan/26/bentley-to-build-its-first-fully-electric-car-at-crewe-factory" xr:uid="{ED98B482-F50E-48BF-8E67-E3086E0918CD}"/>
    <hyperlink ref="O10" r:id="rId234" location=":~:text=Bentley's%20new%20facilities%20include%20a,quality%2C%20performance%2C%20and%20longevity." display="https://www.autovision-news.com/electrification/bentley-ev-dream-factory/ - :~:text=Bentley's%20new%20facilities%20include%20a,quality%2C%20performance%2C%20and%20longevity." xr:uid="{1EB0B220-FC70-4A6F-A407-3A9DF7062943}"/>
    <hyperlink ref="S10" r:id="rId235" location=":~:text=Bentley's%20new%20facilities%20include%20a,quality%2C%20performance%2C%20and%20longevity." display="https://www.autovision-news.com/electrification/bentley-ev-dream-factory/ - :~:text=Bentley's%20new%20facilities%20include%20a,quality%2C%20performance%2C%20and%20longevity." xr:uid="{E5D62F08-BA83-416E-8D03-8247B884125E}"/>
    <hyperlink ref="BD10" r:id="rId236" location=":~:text=Bentley's%20new%20facilities%20include%20a,quality%2C%20performance%2C%20and%20longevity" display="https://www.autovision-news.com/electrification/bentley-ev-dream-factory/ - :~:text=Bentley's%20new%20facilities%20include%20a,quality%2C%20performance%2C%20and%20longevity" xr:uid="{ECD3BB1E-1220-4995-9AA1-A4D9606CC6F1}"/>
    <hyperlink ref="BE10" r:id="rId237" location="google_vignette" display="https://www.teslarati.com/bentley-2-5bn-investment-new-ev-factory-uk-crewe-england/ - google_vignette" xr:uid="{FE3510D6-F701-4416-8CDC-2576115E5670}"/>
    <hyperlink ref="BF10" r:id="rId238" xr:uid="{41A705EC-E733-4C56-BA7D-447EF92DDE2E}"/>
    <hyperlink ref="K9" r:id="rId239" display="https://www.completecar.ie/car-news/article/9042/High-end-electric-cars-to-be-produced-in-Ireland" xr:uid="{DF2BF383-5458-4E08-932A-C9410EE5F200}"/>
    <hyperlink ref="O9" r:id="rId240" location=":~:text=Electrifi's%20Norman%20Crowley%20with%20the,electric%20motors%20and%20battery%20packs." display="https://www.easytrip.ie/irish-start-up-converting-classics-into-electric-supercars/ - :~:text=Electrifi's%20Norman%20Crowley%20with%20the,electric%20motors%20and%20battery%20packs." xr:uid="{7D625297-1C4F-4F36-AEB3-56F535B25529}"/>
    <hyperlink ref="S9" r:id="rId241" location=":~:text=Electrifi's%20Norman%20Crowley%20with%20the,electric%20motors%20and%20battery%20packs." display="https://www.easytrip.ie/irish-start-up-converting-classics-into-electric-supercars/ - :~:text=Electrifi's%20Norman%20Crowley%20with%20the,electric%20motors%20and%20battery%20packs." xr:uid="{B857C1DC-797E-44CF-A129-0F28F1F37F31}"/>
    <hyperlink ref="BC9" r:id="rId242" xr:uid="{CA46968B-1328-41F3-B860-8EEDDDB1B97D}"/>
    <hyperlink ref="BD9" r:id="rId243" xr:uid="{F32BDC70-6689-482D-BA1D-350232CC790C}"/>
    <hyperlink ref="BE9" r:id="rId244" xr:uid="{43F9C709-D78D-4C33-BAF0-6066CE996AB7}"/>
    <hyperlink ref="BF9" r:id="rId245" xr:uid="{CB1CE048-D386-4384-8955-DB47213AA59B}"/>
    <hyperlink ref="K27" r:id="rId246" display="https://www.seattleeva.org/wp/byd-to-invest-e10-million-in-an-electric-bus-assembly-site-in-france/" xr:uid="{94F13248-3DD9-4139-811C-87318B66C17F}"/>
    <hyperlink ref="O27" r:id="rId247" display="https://www.seattleeva.org/wp/byd-to-invest-e10-million-in-an-electric-bus-assembly-site-in-france/" xr:uid="{C22AD9F3-9075-405D-B946-968F277A210C}"/>
    <hyperlink ref="S27" r:id="rId248" display="https://www.seattleeva.org/wp/byd-to-invest-e10-million-in-an-electric-bus-assembly-site-in-france/" xr:uid="{C33DEBDE-AA93-494B-8099-6D082C0E3970}"/>
    <hyperlink ref="BD27" r:id="rId249" xr:uid="{3D79F7BF-2388-44A0-85F8-B2E50E8A1BA3}"/>
    <hyperlink ref="BE27" r:id="rId250" xr:uid="{9B764C13-EE7A-4FD7-9C5E-14C444950758}"/>
    <hyperlink ref="BF27" r:id="rId251" xr:uid="{99BC2155-42E8-4012-B746-8287C9122ABD}"/>
    <hyperlink ref="BG27" r:id="rId252" xr:uid="{73BB99A0-66F4-4797-8A96-9DC4570CF15E}"/>
    <hyperlink ref="K28" r:id="rId253"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A8F6A743-7C21-42E2-BC0F-3ED6A9E3C21D}"/>
    <hyperlink ref="O28" r:id="rId254"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AC81E806-AFB4-40E4-8729-48A351DC6398}"/>
    <hyperlink ref="S28" r:id="rId255"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DC64F7D9-9F97-493E-AA1E-C3B814800C41}"/>
    <hyperlink ref="AN28" r:id="rId256"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E32410E6-9B66-47AE-AF04-CCE373C6655C}"/>
    <hyperlink ref="AS28" r:id="rId257"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50B42361-8E4C-4C39-903D-E24F30CE6153}"/>
    <hyperlink ref="BD28" r:id="rId258" location=":~:text=plant%20in%20Hungary-,BYD%2C%20the%20fast%20growing%20supplier%20of%20pure%20electric%20buses%20to,Centre%20and%20battery%20test%20facility" display="https://www.bydeurope.com/article/225 - :~:text=plant%20in%20Hungary-,BYD%2C%20the%20fast%20growing%20supplier%20of%20pure%20electric%20buses%20to,Centre%20and%20battery%20test%20facility" xr:uid="{77AEB729-0A34-47DB-B399-2E5E4F1D6FC2}"/>
    <hyperlink ref="BE28" r:id="rId259" location=":~:text=The%20bus%20to%20Salg%C3%B3tarj%C3%A1n%20was,buses%20for%20Brussels%20Airport%20Company" display="https://bydeurope.com/article/273 - :~:text=The%20bus%20to%20Salg%C3%B3tarj%C3%A1n%20was,buses%20for%20Brussels%20Airport%20Company" xr:uid="{EB27AB46-B1E0-42C5-A262-9760F4636C6F}"/>
    <hyperlink ref="K29" r:id="rId260" display="https://apnews.com/article/chinas-byd-building-electric-vehicle-plant-hungary-4c4754f43703d061e1dc02516be0c14a" xr:uid="{F2AD4565-4BEF-4F42-98F0-2DA3F6BA286C}"/>
    <hyperlink ref="O29" r:id="rId261" display="https://cepa.org/article/xi-and-china-electric-cars-drive-into-hungary/" xr:uid="{9CE2FBA7-FF63-4EC7-90C0-CBBC91E426E2}"/>
    <hyperlink ref="S29" r:id="rId262" display="https://cepa.org/article/xi-and-china-electric-cars-drive-into-hungary/" xr:uid="{F7B53F0A-9106-4DB6-A028-D12327F9C313}"/>
    <hyperlink ref="AN29" r:id="rId263" display="https://hungarytoday.hu/byds-szeged-plant-takes-shape-drone-footage-reveals-progress/" xr:uid="{98E86F99-8A7C-4989-82EF-526F028F575D}"/>
    <hyperlink ref="AS29" r:id="rId264" display="https://newseu.cgtn.com/news/2025-02-06/BYD-factory-s-arrival-to-turbocharge-Hungarian-city-1AKDnxKNi6c/p.html" xr:uid="{4BA6865F-01D1-4BF5-9080-612E2C6C3808}"/>
    <hyperlink ref="BD29" r:id="rId265" xr:uid="{5965C464-4FB0-429F-B6AA-96257F584A80}"/>
    <hyperlink ref="BE29" r:id="rId266" location=":~:text=%22The%20optimism%20for%20next%20year's,grow%20by%203.4%25%20in%202025" display="https://www.reuters.com/business/autos-transportation/new-byd-bmw-car-plants-hungary-start-production-h2-2025-2024-11-14/ - :~:text=%22The%20optimism%20for%20next%20year's,grow%20by%203.4%25%20in%202025" xr:uid="{F1978611-152F-4EF3-A432-4137CAB77F6B}"/>
    <hyperlink ref="BF29" r:id="rId267" xr:uid="{5744472F-1707-4518-A9EE-314E5BBC8175}"/>
    <hyperlink ref="BG29" r:id="rId268" xr:uid="{6C9A7D79-74A3-46A3-9EAA-81805698F312}"/>
    <hyperlink ref="BH29" r:id="rId269" xr:uid="{AA3C40DC-2CEA-4A90-AFA5-60BBC152DD32}"/>
    <hyperlink ref="BI29" r:id="rId270" xr:uid="{CBA8EF19-6430-4FA7-BFEC-EAB42B9C908F}"/>
    <hyperlink ref="BJ29" r:id="rId271" xr:uid="{98D7F0E8-8F90-45B4-8801-6B30DF7CC190}"/>
    <hyperlink ref="BK29" r:id="rId272" xr:uid="{62D7B63D-4C83-4957-8C22-63E548C3B304}"/>
    <hyperlink ref="K31" r:id="rId273" display="https://www.automotiveev.com/e-volution-takes-over-operations-of-insolvent-nob-manufacturing-gmbh/" xr:uid="{ABC0B785-4785-4755-B2C2-29C0BDC488DB}"/>
    <hyperlink ref="BD31" r:id="rId274" xr:uid="{82EE60AD-8D41-42A3-B296-CCB82C4490DC}"/>
    <hyperlink ref="K32" r:id="rId275" display="https://catalonia.com/w/chinese-company-chery-chooses-barcelona-for-its-first-electric-car-plant-in-europe" xr:uid="{867E6445-CC9A-48C1-8891-4023696EB8A1}"/>
    <hyperlink ref="O32" r:id="rId276" display="https://catalonia.com/w/chinese-company-chery-chooses-barcelona-for-its-first-electric-car-plant-in-europe" xr:uid="{7B798BAD-5CAB-472F-AD36-9FB0CDF30C85}"/>
    <hyperlink ref="S32" r:id="rId277" display="https://catalonia.com/w/chinese-company-chery-chooses-barcelona-for-its-first-electric-car-plant-in-europe" xr:uid="{918ED927-D36B-4F8A-ACBE-14A88D60C332}"/>
    <hyperlink ref="AN32" r:id="rId278" display="https://catalonia.com/w/chinese-company-chery-chooses-barcelona-for-its-first-electric-car-plant-in-europe" xr:uid="{7B66FA40-AA78-4A73-97A7-DC9A3DEB0F5E}"/>
    <hyperlink ref="AS32" r:id="rId279" display="https://catalonia.com/w/chinese-company-chery-chooses-barcelona-for-its-first-electric-car-plant-in-europe" xr:uid="{328189DB-E24D-497D-A498-ACB9A4EDAA82}"/>
    <hyperlink ref="BD32" r:id="rId280" xr:uid="{16B33B57-69AF-461A-9F83-6F3E05640773}"/>
    <hyperlink ref="BE32" r:id="rId281" location=":~:text=Ebro%2DEV%20Motors%20and%20Chery,to%20produce%20vehicles%20in%20Europe" display="https://english.news.cn/20241125/b1a67c0d3d2041b59daf394903a5ef4e/c.html - :~:text=Ebro%2DEV%20Motors%20and%20Chery,to%20produce%20vehicles%20in%20Europe" xr:uid="{8EEA9026-B05D-4F94-8370-3A5186457F15}"/>
    <hyperlink ref="BF32" r:id="rId282" location=":~:text=Ebro%2DEV%20Motors%20and%20Chery,to%20produce%20vehicles%20in%20Europe" display="https://english.news.cn/20241125/b1a67c0d3d2041b59daf394903a5ef4e/c.html - :~:text=Ebro%2DEV%20Motors%20and%20Chery,to%20produce%20vehicles%20in%20Europe" xr:uid="{6E1827B2-6574-4E5B-9559-4A235A819388}"/>
    <hyperlink ref="BG32" r:id="rId283" xr:uid="{3A5041DE-B304-43AE-8244-088722639877}"/>
    <hyperlink ref="BH32" r:id="rId284" xr:uid="{25426B36-E3BC-48C4-8F61-64D2359A6BDE}"/>
    <hyperlink ref="K33" r:id="rId285" display="https://catalonia.com/w/chinese-company-chery-chooses-barcelona-for-its-first-electric-car-plant-in-europe" xr:uid="{2076365E-37D9-4EA1-A3A4-B261B1744F98}"/>
    <hyperlink ref="O33" r:id="rId286" display="https://catalonia.com/w/chinese-company-chery-chooses-barcelona-for-its-first-electric-car-plant-in-europe" xr:uid="{2937BF24-0318-4CEC-84B3-3A3A6B647E21}"/>
    <hyperlink ref="S33" r:id="rId287" display="https://catalonia.com/w/chinese-company-chery-chooses-barcelona-for-its-first-electric-car-plant-in-europe" xr:uid="{23DDC869-07D5-4DA2-80AC-410C4B69AE90}"/>
    <hyperlink ref="AN33" r:id="rId288" display="https://catalonia.com/w/chinese-company-chery-chooses-barcelona-for-its-first-electric-car-plant-in-europe" xr:uid="{04E29E6B-8C41-4786-ABA7-AA419C15AA9A}"/>
    <hyperlink ref="AS33" r:id="rId289" display="https://catalonia.com/w/chinese-company-chery-chooses-barcelona-for-its-first-electric-car-plant-in-europe" xr:uid="{5586EDB6-AC3F-4AE3-86B8-09F946F45CD9}"/>
    <hyperlink ref="K34" r:id="rId290" display="https://catalonia.com/w/chinese-company-chery-chooses-barcelona-for-its-first-electric-car-plant-in-europe" xr:uid="{2257CB8B-FDC0-4400-8183-00EA895232D2}"/>
    <hyperlink ref="O34" r:id="rId291" display="https://catalonia.com/w/chinese-company-chery-chooses-barcelona-for-its-first-electric-car-plant-in-europe" xr:uid="{5C226937-544F-49D4-A2C0-BA5E7CBBA15A}"/>
    <hyperlink ref="S34" r:id="rId292" display="https://catalonia.com/w/chinese-company-chery-chooses-barcelona-for-its-first-electric-car-plant-in-europe" xr:uid="{C45E475F-5184-4CE2-8A90-5F818558E2EE}"/>
    <hyperlink ref="AN34" r:id="rId293" display="https://catalonia.com/w/chinese-company-chery-chooses-barcelona-for-its-first-electric-car-plant-in-europe" xr:uid="{0E2C9F8D-01A9-468D-8092-75122CBD9C1E}"/>
    <hyperlink ref="AS34" r:id="rId294" display="https://catalonia.com/w/chinese-company-chery-chooses-barcelona-for-its-first-electric-car-plant-in-europe" xr:uid="{04B1EAC2-9E01-472C-9EFE-1490D400FFA0}"/>
    <hyperlink ref="K36" r:id="rId295" display="https://www.moveelectric.com/e-cars/electricbrands-build-isetta-micro-electric-car" xr:uid="{07E81C92-B371-4318-A5FD-2925D9A9D54C}"/>
    <hyperlink ref="AN36" r:id="rId296" display="https://www.moveelectric.com/e-cars/electricbrands-build-isetta-micro-electric-car" xr:uid="{23E49201-E41A-4378-BD3E-ED9644E406CD}"/>
    <hyperlink ref="AS36" r:id="rId297" display="https://www.moveelectric.com/e-cars/electricbrands-build-isetta-micro-electric-car" xr:uid="{DB2CE1BB-4C48-4A70-ACFC-CBAA7C0D0E50}"/>
    <hyperlink ref="BD36" r:id="rId298" xr:uid="{0F6C66E5-617C-48BE-9DD8-A2FF09E06CB8}"/>
    <hyperlink ref="K35" r:id="rId299" display="https://www.electrive.com/2023/02/15/electricbrands-to-have-xbus-evetta-built-in-the-netherlands/" xr:uid="{F6459E80-BAD2-4C88-876E-EBFB7BBA7658}"/>
    <hyperlink ref="BD35" r:id="rId300" xr:uid="{1A2F75DD-BDFF-43B0-B82F-56CE8A83F74D}"/>
    <hyperlink ref="BE35" r:id="rId301" xr:uid="{E44EEAA4-9862-4A77-ABC6-BEAFFE372E14}"/>
    <hyperlink ref="BF35" r:id="rId302" xr:uid="{979007E2-AA8E-43BE-B5FB-8718CEBA4995}"/>
    <hyperlink ref="BG35" r:id="rId303" xr:uid="{BA182A50-FB2B-49BE-8C13-1D1603508065}"/>
    <hyperlink ref="BH35" r:id="rId304" xr:uid="{769F3A48-55C8-45ED-AFE8-4582191364A4}"/>
    <hyperlink ref="K37" r:id="rId305" display="https://www.courthousenews.com/poland-taps-coal-region-for-first-electric-car-plant/" xr:uid="{3BC6CEBA-73AC-4181-A468-984D22E101D3}"/>
    <hyperlink ref="O37" r:id="rId306" display="https://www.slazag.pl/co-zamiast-izery-1-5-miliarda-euro-kosztowac-ma-fabryki-samochodow-elektrycznych-i-hybrydowych-w-jaworznie?utm_source=chatgpt.com" xr:uid="{8167779C-BD8C-4295-AC94-51F172ACED14}"/>
    <hyperlink ref="S37" r:id="rId307" display="https://www.slazag.pl/co-zamiast-izery-1-5-miliarda-euro-kosztowac-ma-fabryki-samochodow-elektrycznych-i-hybrydowych-w-jaworznie?utm_source=chatgpt.com" xr:uid="{982EC1D0-A940-4240-8903-B9426C841C21}"/>
    <hyperlink ref="AN37" r:id="rId308" display="https://www.courthousenews.com/poland-taps-coal-region-for-first-electric-car-plant/" xr:uid="{6C6BC164-1CF2-434F-94E9-4F85B6B289F6}"/>
    <hyperlink ref="AS37" r:id="rId309" display="https://ceenergynews.com/transport/polands-first-ev-company-izera-selects-contractor-for-factory-construction/" xr:uid="{E093CFB9-0EFD-4B54-8EAD-82EF90DAD617}"/>
    <hyperlink ref="BD37" r:id="rId310" xr:uid="{1902824A-7426-4023-8F77-6758BEAA80DC}"/>
    <hyperlink ref="BE37" r:id="rId311" location=":~:text=ElectroMobility%20Poland%20to%20start%20mass%20production%20of%20cars%20by%20mid%2D2026" display="https://www.marklines.com/en/news/305062 - :~:text=ElectroMobility%20Poland%20to%20start%20mass%20production%20of%20cars%20by%20mid%2D2026" xr:uid="{AA5D2727-7F5B-4DB5-BAEA-2341C541B949}"/>
    <hyperlink ref="BF37" r:id="rId312" location=":~:text=EMP%20plans%20to%20launch%20Izera,attain%20continuous%20production%20in%202026" display="https://polandweekly.com/2024/07/03/construction-permit-for-izera/ - :~:text=EMP%20plans%20to%20launch%20Izera,attain%20continuous%20production%20in%202026" xr:uid="{832AC3E2-D6EB-4196-9F30-187079072B71}"/>
    <hyperlink ref="BG37" r:id="rId313" xr:uid="{74F63730-4746-4406-A7D3-22D79344F346}"/>
    <hyperlink ref="BH37" r:id="rId314" xr:uid="{96AF4D14-5944-4535-BEA2-C21A58397588}"/>
    <hyperlink ref="BI37" r:id="rId315" xr:uid="{DD51F8BF-047C-4339-86B6-025164D0D195}"/>
    <hyperlink ref="K38" r:id="rId316" display="https://astanatimes.com/2018/08/eurabus-to-open-electric-bus-manufacturing-plant-in-almaty/" xr:uid="{E939898F-F5EF-4621-B478-30634F50ABF6}"/>
    <hyperlink ref="O38" r:id="rId317" display="https://astanatimes.com/2018/08/eurabus-to-open-electric-bus-manufacturing-plant-in-almaty/" xr:uid="{63C35E8B-90BB-40F2-B7B2-6364D133283F}"/>
    <hyperlink ref="S38" r:id="rId318" display="https://astanatimes.com/2018/08/eurabus-to-open-electric-bus-manufacturing-plant-in-almaty/" xr:uid="{DA6022B3-802F-436E-A18A-A6859EE06B0A}"/>
    <hyperlink ref="AN38" r:id="rId319" display="https://www.electrive.com/2018/09/25/kazakhstan-eurabus-opens-electric-bus-facility/" xr:uid="{A828BF84-95F8-4565-AFD2-FC18ADE7D625}"/>
    <hyperlink ref="AS38" r:id="rId320" display="https://astanatimes.com/2018/08/eurabus-to-open-electric-bus-manufacturing-plant-in-almaty/" xr:uid="{0E0A30D8-FBEB-49AF-8C99-F8F5466F01D8}"/>
    <hyperlink ref="BC38" r:id="rId321" xr:uid="{B3E3DC61-A235-4F21-8A2F-8CBD76FF48F8}"/>
    <hyperlink ref="BD38" r:id="rId322" xr:uid="{04A15C18-0371-4CA8-B854-EC0B918F904D}"/>
    <hyperlink ref="BE38" r:id="rId323" xr:uid="{A3CEC9FD-4A3F-4099-84E5-4F9C0368AB88}"/>
    <hyperlink ref="K39" r:id="rId324" display="https://www.thetruthaboutcars.com/2022/06/report-ferrari-plotting-italian-ev-assembly-line/" xr:uid="{5338D3BB-CFC9-428D-BFA3-F82713443DC5}"/>
    <hyperlink ref="O39" r:id="rId325" display="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xr:uid="{424E7834-093A-4251-AA1D-2D820358A566}"/>
    <hyperlink ref="S39" r:id="rId326" display="https://finance.yahoo.com/news/ferrari-says-plant-boost-flexibility-140709769.html?utm_source=chatgpt.com&amp;guccounter=1&amp;guce_referrer=aHR0cHM6Ly9jaGF0Z3B0LmNvbS8&amp;guce_referrer_sig=AQAAAGnRVhxcvxGq0jCscjDFzpqMvuQ3sP8dHkRIBfWWsf792n1u3PlgF3Z6DhEcpYvaYIpT_HvuQUInVIEe3sUQuBSoTAZLI_10Sp51qARQYrPwl5yFmSYcs5nfjZ7DrKCDhU96tgLBY88xEJ5QamLn8DOIeS3qlDv6-e2CPAcRa0lc" xr:uid="{A0C81F6C-0258-4FE4-A43F-F8088F1F2227}"/>
    <hyperlink ref="BD39" r:id="rId327" xr:uid="{3FB30DF6-1EF3-4674-B071-AE8F792E24B1}"/>
    <hyperlink ref="BE39" r:id="rId328" xr:uid="{0367BD57-0DFB-4A88-8278-91FF333765B2}"/>
    <hyperlink ref="BF39" r:id="rId329" xr:uid="{ACB756BE-749E-4ECE-8176-C2D059F32656}"/>
    <hyperlink ref="BG39" r:id="rId330" xr:uid="{337DBB7A-43A9-4F4B-ABF1-3EE270905E88}"/>
    <hyperlink ref="BH39" r:id="rId331" xr:uid="{FDFE7D38-8CB8-48CF-8CEA-05F5E41F3B2A}"/>
    <hyperlink ref="BI39" r:id="rId332" xr:uid="{598416B1-8FDA-4B73-978B-B0E8CD244EB8}"/>
    <hyperlink ref="BJ39" r:id="rId333" xr:uid="{C5A148CE-A5B5-4993-AAE4-E626C797660B}"/>
    <hyperlink ref="K40" r:id="rId334" display="https://media.ford.com/content/fordmedia/fna/us/en/news/2021/02/17/ford-europe-goes-all-in-on-evs.html" xr:uid="{FCC21BB3-9658-45D5-B29B-E6CBF8DCAB50}"/>
    <hyperlink ref="O40" r:id="rId335" display="https://www.electrive.com/2021/02/17/ford-confirms-ev-manufacturing-in-cologne-to-begin-2023/" xr:uid="{8E678068-8DCE-4B0F-8332-8CEC1E4DBC40}"/>
    <hyperlink ref="S40" r:id="rId336" display="https://www.automotivelogistics.media/electric-vehicles/ford-opens-2-billion-carbon-neutral-ev-plant-in-cologne/44323.article" xr:uid="{4B55EA39-EFFE-4233-8AD4-28AC531526B2}"/>
    <hyperlink ref="AN40" r:id="rId337" display="https://media.ford.com/content/fordmedia/fna/us/en/news/2023/06/12/ford-opens-cologne-ev-center.html?utm_source=chatgpt.com" xr:uid="{8612B5FA-848B-4457-BD33-03306789752B}"/>
    <hyperlink ref="AS40" r:id="rId338" display="https://media.ford.com/content/fordmedia/fna/us/en/news/2023/06/12/ford-opens-cologne-ev-center.html?utm_source=chatgpt.com" xr:uid="{E4525ADE-928B-4BF9-885A-FA0498FD950B}"/>
    <hyperlink ref="BD40" r:id="rId339" xr:uid="{3B0672C1-B7BE-4D5F-A96D-DF8388201AD8}"/>
    <hyperlink ref="BE40" r:id="rId340" xr:uid="{8EEA8FFE-0482-45A9-91F9-C4EDA9371F2B}"/>
    <hyperlink ref="BF40" r:id="rId341" xr:uid="{AFA8488A-7CA6-4ECD-9805-D8105C1661D2}"/>
    <hyperlink ref="BG40" r:id="rId342" xr:uid="{89F3948A-4545-4351-9E39-F796710F84A6}"/>
    <hyperlink ref="K41" r:id="rId343" display="https://media.ford.com/content/fordmedia/feu/en/news/2020/01/16/Valencia.html" xr:uid="{D4B991BD-B4A9-4D8C-9834-3632C3C97147}"/>
    <hyperlink ref="O41" r:id="rId344" display="https://media.ford.com/content/fordmedia/feu/en/news/2020/01/16/Valencia.html" xr:uid="{C7E16F4F-DFF6-447A-8675-8107F1E41478}"/>
    <hyperlink ref="S41" r:id="rId345" display="https://media.ford.com/content/fordmedia/feu/en/news/2020/01/16/Valencia.html" xr:uid="{275C1EF4-2B8C-43A5-B5DC-4BAACBA40703}"/>
    <hyperlink ref="BD41" r:id="rId346" xr:uid="{5F567BF3-1240-4E3F-93C5-A5ECDCC08117}"/>
    <hyperlink ref="BE41" r:id="rId347" xr:uid="{A0711077-122D-4605-8470-DD1F35D7BC5D}"/>
    <hyperlink ref="BF41" r:id="rId348" xr:uid="{4679BD37-6C19-4220-A424-B6AA286BF594}"/>
    <hyperlink ref="BG41" r:id="rId349" xr:uid="{777FB2EF-9CD4-4C9D-8FD4-FEED104AEC52}"/>
    <hyperlink ref="K42" r:id="rId350" display="https://fordauthority.com/2022/06/ford-valencia-assembly-plant-will-produce-next-gen-electric-vehicles/" xr:uid="{DADC98FC-F973-4DB5-BAD4-BEFC7089E462}"/>
    <hyperlink ref="AN42" r:id="rId351" display="https://fordauthority.com/2024/05/ford-valencia-assembly-to-build-300k-vehicles-per-year/" xr:uid="{2B3A980B-A0CB-46A5-9DFA-7BB765B07C81}"/>
    <hyperlink ref="AS42" r:id="rId352" display="https://fordauthority.com/2024/05/ford-valencia-assembly-to-build-300k-vehicles-per-year/" xr:uid="{C66331BE-6BBA-4D18-ACAF-21CF80F41BA7}"/>
    <hyperlink ref="BD42" r:id="rId353" xr:uid="{12A181FA-85F3-4F7D-B774-FDBAB5BDAC1D}"/>
    <hyperlink ref="K43" r:id="rId354" display="https://www.electrive.com/2018/05/17/evs-to-be-made-in-croatia-by-green-tech-group/" xr:uid="{D1868438-757B-4D94-8D57-8FA01968999D}"/>
    <hyperlink ref="O43" r:id="rId355" display="https://seenews.com/news/greentech-group-to-invest-100-mln-euro-112-3-mln-in-ev-plant-in-croatia-report-1145175" xr:uid="{6D544406-4A10-411D-8B22-6741614AC453}"/>
    <hyperlink ref="S43" r:id="rId356" display="https://seenews.com/news/greentech-group-to-invest-100-mln-euro-112-3-mln-in-ev-plant-in-croatia-report-1145175" xr:uid="{BB667ED4-9C8F-46AC-BEAD-E561ABAC78EC}"/>
    <hyperlink ref="BD43" r:id="rId357" xr:uid="{ED05F1D6-327A-44A4-AD48-736C2A2A4268}"/>
    <hyperlink ref="BD55" r:id="rId358" xr:uid="{D0053797-9E36-45B5-8777-F37B82EB8174}"/>
    <hyperlink ref="K56" r:id="rId359" display="https://www.electrive.com/2022/12/12/uk-envision-aesc-lays-foundation-for-sunderland-gigafactory/" xr:uid="{5CD8B0F5-3112-46D2-8738-1E72BC8ED246}"/>
    <hyperlink ref="O56" r:id="rId360" display="https://www.reuters.com/business/autos-transportation/nissan-invest-14-bln-build-two-new-ev-models-britain-2023-11-24/" xr:uid="{7C95E3A5-76D2-4E2D-BE2B-625F96019361}"/>
    <hyperlink ref="S56" r:id="rId361" display="https://www.reuters.com/business/autos-transportation/nissan-invest-14-bln-build-two-new-ev-models-britain-2023-11-24/" xr:uid="{D3753B8D-CDB4-40F5-A3D8-5AB7920817DD}"/>
    <hyperlink ref="AN56" r:id="rId362" display="https://www.electrive.com/2022/12/12/uk-envision-aesc-lays-foundation-for-sunderland-gigafactory/" xr:uid="{1C8A17B5-4FCA-4B4B-912A-A0E7FA0E078E}"/>
    <hyperlink ref="AS56" r:id="rId363" display="https://www.electrive.com/2022/12/12/uk-envision-aesc-lays-foundation-for-sunderland-gigafactory/" xr:uid="{C40B5713-436B-47D2-BE4C-482CA57ABFE7}"/>
    <hyperlink ref="BD56" r:id="rId364" xr:uid="{DD1814F9-8C78-4080-B6A7-5C966368837C}"/>
    <hyperlink ref="BE56" r:id="rId365" xr:uid="{E23396FC-781A-43EE-8313-8D77B9EADAB9}"/>
    <hyperlink ref="BF56" r:id="rId366" xr:uid="{7C015213-C127-4B10-B8E6-865B7EEFDB8C}"/>
    <hyperlink ref="BG56" r:id="rId367" xr:uid="{0036A5ED-AD1D-4292-A2F6-0FE41D368E0D}"/>
    <hyperlink ref="BH56" r:id="rId368" xr:uid="{91DBB4BA-68BD-425E-8937-1172216DE7CB}"/>
    <hyperlink ref="BI56" r:id="rId369" xr:uid="{768215EB-5D7B-448E-AF5C-342F62FDCEFB}"/>
    <hyperlink ref="BJ56" r:id="rId370" xr:uid="{EE4A310C-A629-4C14-8D57-A5B4E8A17E7D}"/>
    <hyperlink ref="BK56" r:id="rId371" xr:uid="{78DD624D-15BA-4465-AA73-D6B003DF5D60}"/>
    <hyperlink ref="BL56" r:id="rId372" xr:uid="{AA1EBAEB-52BC-409E-A287-0DCB1BDADEA3}"/>
    <hyperlink ref="BM56" r:id="rId373" xr:uid="{5E09343F-9AAC-4460-B939-A1B83D7960B3}"/>
    <hyperlink ref="K57" r:id="rId374" display="https://electrek.co/2023/11/14/renault-teases-new-affordable-electric-city-car/" xr:uid="{06AB580C-0197-4B27-8F7A-70E62692BF15}"/>
    <hyperlink ref="BD57" r:id="rId375" xr:uid="{0A7BFB00-7382-4255-8BAA-9405A9100902}"/>
    <hyperlink ref="BE57" r:id="rId376" xr:uid="{23105D43-329E-4921-9E9E-E69603463FEF}"/>
    <hyperlink ref="BF57" r:id="rId377" xr:uid="{A3FB72C6-3F11-4053-8B6F-86B75F846670}"/>
    <hyperlink ref="BG57" r:id="rId378" xr:uid="{9807307A-F408-48EC-9F62-9B99AED025EE}"/>
    <hyperlink ref="K58" r:id="rId379" display="https://www.autocar.co.uk/car-news/motor-shows-frankfurt-motor-show/renault-details-two-new-evs-due-2020" xr:uid="{BAD32780-262F-4C88-99B7-88A04C401E37}"/>
    <hyperlink ref="BD58" r:id="rId380" xr:uid="{271FE9E3-4F3C-4BC4-AE1D-0457F053812B}"/>
    <hyperlink ref="BE58" r:id="rId381" xr:uid="{9249A508-B2FF-4905-840B-97E23F6B2936}"/>
    <hyperlink ref="BF58" r:id="rId382" xr:uid="{EC8A570F-622B-4686-B18F-2712C0EBB807}"/>
    <hyperlink ref="K59" r:id="rId383" display="https://www.forbes.com/sites/alistaircharlton/2021/04/12/ev-maker-rimac-announces-new-croatian-campus-complete-with-meadow-and-native-sheep/" xr:uid="{62984894-2E3A-4104-B140-B7D641FB575D}"/>
    <hyperlink ref="O59" r:id="rId384" display="https://www.forbes.com/sites/alistaircharlton/2021/04/12/ev-maker-rimac-announces-new-croatian-campus-complete-with-meadow-and-native-sheep/" xr:uid="{397F88C7-270A-4882-843E-AC9D1B9283E6}"/>
    <hyperlink ref="S59" r:id="rId385" display="https://www.rimac-newsroom.com/press-releases/rimac-group/rimac-campus-phase-one-is-complete-with-production-already-underway" xr:uid="{C8D067ED-5742-4BAA-B768-B10A176425A3}"/>
    <hyperlink ref="BC59" r:id="rId386" xr:uid="{85A3F877-7E84-4E39-93A9-CACA493298FE}"/>
    <hyperlink ref="BD59" r:id="rId387" xr:uid="{C96318ED-E190-4337-8425-12157F9EB1C0}"/>
    <hyperlink ref="BE59" r:id="rId388" xr:uid="{EA2681A7-F08F-4467-91B3-385CB4C7C1E3}"/>
    <hyperlink ref="BF59" r:id="rId389" xr:uid="{C5AAC521-2365-47C3-A3AB-4745D29B39E8}"/>
    <hyperlink ref="BG59" r:id="rId390" xr:uid="{0985A234-4834-4A50-88E8-9CE67145DB3B}"/>
    <hyperlink ref="K60" r:id="rId391" display="https://www.forbes.com/sites/alistaircharlton/2021/04/12/ev-maker-rimac-announces-new-croatian-campus-complete-with-meadow-and-native-sheep/" xr:uid="{581E1107-9B7C-42B1-8CA2-8FD58A5F5C6C}"/>
    <hyperlink ref="O60" r:id="rId392" display="https://www.rimac-newsroom.com/press-releases/rimac-group/rimac-campus-phase-one-is-complete-with-production-already-underway" xr:uid="{1F37A613-E23D-4CFA-8C54-E354724A5369}"/>
    <hyperlink ref="S60" r:id="rId393" display="https://www.rimac-newsroom.com/press-releases/rimac-group/rimac-campus-phase-one-is-complete-with-production-already-underway" xr:uid="{B2E0CC24-3562-411F-BED9-613321AEC020}"/>
    <hyperlink ref="K61" r:id="rId394" display="https://www.electrive.com/2023/02/23/seat-prepares-martorell-plant-for-ev-production/" xr:uid="{AF612CFD-6C81-4360-98A3-4712A97D53BB}"/>
    <hyperlink ref="O61" r:id="rId395" display="https://www.greencarcongress.com/2023/02/20230226-seat.html" xr:uid="{33700134-0745-48D0-8DA5-09923C8FA7E6}"/>
    <hyperlink ref="S61" r:id="rId396" display="https://www.greencarcongress.com/2023/02/20230226-seat.html" xr:uid="{98928A5B-AC59-4EFA-9F34-15C6A82B038C}"/>
    <hyperlink ref="BD61" r:id="rId397" xr:uid="{C16A2ABC-61A3-421B-8893-4FD0110E4C08}"/>
    <hyperlink ref="BE61" r:id="rId398" xr:uid="{A1228CAB-F2EC-4554-AB37-69709AFED017}"/>
    <hyperlink ref="BF61" r:id="rId399" xr:uid="{F1DD01D8-E6A4-4905-BF0B-7F7A73287347}"/>
    <hyperlink ref="K64" r:id="rId400" display="https://sonomotors.com/en/press/press-releases/sono-motors-to-produce-sion-in-sweden/" xr:uid="{0D986B86-0B9F-4EED-BD5D-4C5E63E89E49}"/>
    <hyperlink ref="BD64" r:id="rId401" xr:uid="{9586FA3E-DE89-491C-8C58-9A39B26EA700}"/>
    <hyperlink ref="BE64" r:id="rId402" xr:uid="{2814C20D-E6C3-4E56-ACE4-E3F6E7105583}"/>
    <hyperlink ref="BF64" r:id="rId403" xr:uid="{99C1AFD0-9333-4FF4-A563-E0DF1440C8CC}"/>
    <hyperlink ref="BG64" r:id="rId404" xr:uid="{5C05DE26-1628-4226-8EC0-2B2581A5DFCA}"/>
    <hyperlink ref="K81" r:id="rId405" display="http://www.xinhuanet.com/english/2018-10/20/c_137545250.htm" xr:uid="{27CD619C-3812-4B1C-977F-DE1E9F34050C}"/>
    <hyperlink ref="AN81" r:id="rId406" display="https://www.electrive.com/2018/10/22/thunder-power-moves-into-belgian-factory/" xr:uid="{16957D5F-74E3-4D4E-A8B8-F5A69FA1B748}"/>
    <hyperlink ref="AS81" r:id="rId407" display="https://www.electrive.com/2018/10/22/thunder-power-moves-into-belgian-factory/" xr:uid="{B850D1C2-00EE-4E2C-B60E-E0F68A26CBB2}"/>
    <hyperlink ref="BD81" r:id="rId408" xr:uid="{C7AE8358-E5C9-44C0-8819-37E334F52A51}"/>
    <hyperlink ref="BE81" r:id="rId409" xr:uid="{5CE83DBA-DB99-4AF0-8B55-01FF66A34F14}"/>
    <hyperlink ref="K93" r:id="rId410" display="https://www.gardnerweb.com/news/chinese-partsmaker-plan-ev-factory-in-germany" xr:uid="{92291D95-AD4C-409B-8D75-06266983696E}"/>
    <hyperlink ref="O93" r:id="rId411" display="https://www.gardnerweb.com/news/chinese-partsmaker-plan-ev-factory-in-germany" xr:uid="{E0A9AF23-D2C3-4E6E-8DFA-CBC7FFC09686}"/>
    <hyperlink ref="S93" r:id="rId412" display="https://www.gardnerweb.com/news/chinese-partsmaker-plan-ev-factory-in-germany" xr:uid="{95544C55-E182-4E83-86F3-F0224F2FA005}"/>
    <hyperlink ref="BD93" r:id="rId413" xr:uid="{698F3657-5EE9-4CBE-8048-DE1DCC57F606}"/>
    <hyperlink ref="K94" r:id="rId414" display="https://www.intellinews.com/slovakia-battling-romania-for-chinese-electric-carmaker-zhi-dou-s-plant-140569/" xr:uid="{22E780DE-7274-4744-B6A2-C019E176E7B1}"/>
    <hyperlink ref="O94" r:id="rId415" display="https://www.electrive.com/2018/04/26/zhi-dou-looking-in-europe-for-new-manufacturing-location/" xr:uid="{6BBABD67-289F-49D3-8F5B-118CC03F0EA9}"/>
    <hyperlink ref="S94" r:id="rId416" display="https://www.electrive.com/2018/04/26/zhi-dou-looking-in-europe-for-new-manufacturing-location/" xr:uid="{7567DAF5-1B6D-499E-8820-426D4D30A9B2}"/>
    <hyperlink ref="AN94" r:id="rId417" display="https://www.electrive.com/2018/04/26/zhi-dou-looking-in-europe-for-new-manufacturing-location/" xr:uid="{FA9B4ACB-E713-47AD-8C79-80E698910C9F}"/>
    <hyperlink ref="AS94" r:id="rId418" display="https://www.electrive.com/2018/04/26/zhi-dou-looking-in-europe-for-new-manufacturing-location/" xr:uid="{028837E0-E9AC-49CE-B463-0C852C07BB4C}"/>
    <hyperlink ref="AS88" r:id="rId419" location="google_vignette" xr:uid="{F0C812F4-F5BE-44B9-A3AA-FC30C60E0D98}"/>
    <hyperlink ref="K88" r:id="rId420" xr:uid="{404AF29B-145F-42B2-81A0-7AFAC1655C81}"/>
  </hyperlinks>
  <pageMargins left="0.7" right="0.7" top="0.75" bottom="0.75" header="0.3" footer="0.3"/>
  <pageSetup orientation="portrait" horizontalDpi="360" verticalDpi="360" r:id="rId421"/>
  <legacyDrawing r:id="rId42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jectType xmlns="a800b4a7-713e-40fb-b259-074d23fe1c46">
      <Value>Dataset</Value>
    </ProjectType>
    <lcf76f155ced4ddcb4097134ff3c332f xmlns="a800b4a7-713e-40fb-b259-074d23fe1c46">
      <Terms xmlns="http://schemas.microsoft.com/office/infopath/2007/PartnerControls"/>
    </lcf76f155ced4ddcb4097134ff3c332f>
    <ResearchArea xmlns="a800b4a7-713e-40fb-b259-074d23fe1c46">
      <Value>Green Economy</Value>
    </ResearchArea>
    <TaxCatchAll xmlns="b17ea8e4-3fb0-4555-9c20-069a19b46cb2" xsi:nil="true"/>
    <FinalTitle xmlns="a800b4a7-713e-40fb-b259-074d23fe1c46" xsi:nil="true"/>
    <LinktoPublication xmlns="a800b4a7-713e-40fb-b259-074d23fe1c46" xsi:nil="true"/>
    <Authors xmlns="b17ea8e4-3fb0-4555-9c20-069a19b46cb2">
      <UserInfo>
        <DisplayName>Ugne Keliauskaite</DisplayName>
        <AccountId>1048</AccountId>
        <AccountType/>
      </UserInfo>
      <UserInfo>
        <DisplayName>Ben McWilliams</DisplayName>
        <AccountId>22</AccountId>
        <AccountType/>
      </UserInfo>
      <UserInfo>
        <DisplayName>Marie Jugé</DisplayName>
        <AccountId>1714</AccountId>
        <AccountType/>
      </UserInfo>
    </Autho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608FA096EBB4B4B8A364436FE5AF333" ma:contentTypeVersion="22" ma:contentTypeDescription="Create a new document." ma:contentTypeScope="" ma:versionID="14f258b733f6365362ddc6ad739ca240">
  <xsd:schema xmlns:xsd="http://www.w3.org/2001/XMLSchema" xmlns:xs="http://www.w3.org/2001/XMLSchema" xmlns:p="http://schemas.microsoft.com/office/2006/metadata/properties" xmlns:ns2="b17ea8e4-3fb0-4555-9c20-069a19b46cb2" xmlns:ns3="a800b4a7-713e-40fb-b259-074d23fe1c46" targetNamespace="http://schemas.microsoft.com/office/2006/metadata/properties" ma:root="true" ma:fieldsID="392726fe05a3a4dbab19059d5b4c5bb0" ns2:_="" ns3:_="">
    <xsd:import namespace="b17ea8e4-3fb0-4555-9c20-069a19b46cb2"/>
    <xsd:import namespace="a800b4a7-713e-40fb-b259-074d23fe1c46"/>
    <xsd:element name="properties">
      <xsd:complexType>
        <xsd:sequence>
          <xsd:element name="documentManagement">
            <xsd:complexType>
              <xsd:all>
                <xsd:element ref="ns2:Authors"/>
                <xsd:element ref="ns3:MediaServiceMetadata" minOccurs="0"/>
                <xsd:element ref="ns3:MediaServiceFastMetadata" minOccurs="0"/>
                <xsd:element ref="ns3:ProjectType" minOccurs="0"/>
                <xsd:element ref="ns3:ResearchArea" minOccurs="0"/>
                <xsd:element ref="ns3:FinalTitle" minOccurs="0"/>
                <xsd:element ref="ns3:LinktoPublication" minOccurs="0"/>
                <xsd:element ref="ns3:MediaServiceAutoKeyPoints" minOccurs="0"/>
                <xsd:element ref="ns3:MediaServiceKeyPoints" minOccurs="0"/>
                <xsd:element ref="ns2:SharedWithUsers" minOccurs="0"/>
                <xsd:element ref="ns2:SharedWithDetails" minOccurs="0"/>
                <xsd:element ref="ns3:MediaServiceAutoTags" minOccurs="0"/>
                <xsd:element ref="ns3:MediaServiceGenerationTime" minOccurs="0"/>
                <xsd:element ref="ns3:MediaServiceEventHashCode" minOccurs="0"/>
                <xsd:element ref="ns3:MediaServiceOCR" minOccurs="0"/>
                <xsd:element ref="ns3:MediaLengthInSeconds" minOccurs="0"/>
                <xsd:element ref="ns3:MediaServiceDateTaken"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7ea8e4-3fb0-4555-9c20-069a19b46cb2" elementFormDefault="qualified">
    <xsd:import namespace="http://schemas.microsoft.com/office/2006/documentManagement/types"/>
    <xsd:import namespace="http://schemas.microsoft.com/office/infopath/2007/PartnerControls"/>
    <xsd:element name="Authors" ma:index="8" ma:displayName="Authors" ma:list="UserInfo" ma:internalName="Authors">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e7100b99-a3f9-4eb5-bbd8-950591438255}" ma:internalName="TaxCatchAll" ma:showField="CatchAllData" ma:web="b17ea8e4-3fb0-4555-9c20-069a19b46cb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800b4a7-713e-40fb-b259-074d23fe1c46"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ProjectType" ma:index="11" nillable="true" ma:displayName="Project Type" ma:description="List the type of project. In case of projects with several outputs you can list more than one type." ma:format="Dropdown" ma:internalName="ProjectType" ma:requiredMultiChoice="true">
      <xsd:complexType>
        <xsd:complexContent>
          <xsd:extension base="dms:MultiChoice">
            <xsd:sequence>
              <xsd:element name="Value" maxOccurs="unbounded" minOccurs="0" nillable="true">
                <xsd:simpleType>
                  <xsd:restriction base="dms:Choice">
                    <xsd:enumeration value="Blog"/>
                    <xsd:enumeration value="Opinion"/>
                    <xsd:enumeration value="Working paper"/>
                    <xsd:enumeration value="Policy paper"/>
                    <xsd:enumeration value="Dataset"/>
                    <xsd:enumeration value="Memos"/>
                    <xsd:enumeration value="Other"/>
                  </xsd:restriction>
                </xsd:simpleType>
              </xsd:element>
            </xsd:sequence>
          </xsd:extension>
        </xsd:complexContent>
      </xsd:complexType>
    </xsd:element>
    <xsd:element name="ResearchArea" ma:index="12" nillable="true" ma:displayName="Research Area" ma:description="List the relevant research areas." ma:format="Dropdown" ma:internalName="ResearchArea" ma:requiredMultiChoice="true">
      <xsd:complexType>
        <xsd:complexContent>
          <xsd:extension base="dms:MultiChoice">
            <xsd:sequence>
              <xsd:element name="Value" maxOccurs="unbounded" minOccurs="0" nillable="true">
                <xsd:simpleType>
                  <xsd:restriction base="dms:Choice">
                    <xsd:enumeration value="European Governance"/>
                    <xsd:enumeration value="Macroeconomic Policy"/>
                    <xsd:enumeration value="Banking and Capital Markets"/>
                    <xsd:enumeration value="Global Economy and Trade"/>
                    <xsd:enumeration value="Green Economy"/>
                    <xsd:enumeration value="Digital Economy and Innovation"/>
                    <xsd:enumeration value="Inclusive Growth"/>
                  </xsd:restriction>
                </xsd:simpleType>
              </xsd:element>
            </xsd:sequence>
          </xsd:extension>
        </xsd:complexContent>
      </xsd:complexType>
    </xsd:element>
    <xsd:element name="FinalTitle" ma:index="13" nillable="true" ma:displayName="Final Title" ma:description="List the final title of the Outputs." ma:format="Dropdown" ma:internalName="FinalTitle">
      <xsd:simpleType>
        <xsd:restriction base="dms:Note">
          <xsd:maxLength value="255"/>
        </xsd:restriction>
      </xsd:simpleType>
    </xsd:element>
    <xsd:element name="LinktoPublication" ma:index="14" nillable="true" ma:displayName="Link to Publication" ma:description="List the links to the published outputs." ma:format="Dropdown" ma:internalName="LinktoPublication">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element name="MediaServiceDateTaken" ma:index="24" nillable="true" ma:displayName="MediaServiceDateTaken" ma:hidden="true" ma:internalName="MediaServiceDateTake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b6bd7f95-f976-4bc6-a03e-1dde3d09eb9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142914-1816-40B5-8946-9D6865A82C7E}">
  <ds:schemaRef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schemas.microsoft.com/office/2006/documentManagement/types"/>
    <ds:schemaRef ds:uri="http://purl.org/dc/dcmitype/"/>
    <ds:schemaRef ds:uri="http://purl.org/dc/terms/"/>
    <ds:schemaRef ds:uri="fd172d4b-fd43-4a06-994c-68dae27798f5"/>
    <ds:schemaRef ds:uri="http://purl.org/dc/elements/1.1/"/>
    <ds:schemaRef ds:uri="a800b4a7-713e-40fb-b259-074d23fe1c46"/>
    <ds:schemaRef ds:uri="b17ea8e4-3fb0-4555-9c20-069a19b46cb2"/>
  </ds:schemaRefs>
</ds:datastoreItem>
</file>

<file path=customXml/itemProps2.xml><?xml version="1.0" encoding="utf-8"?>
<ds:datastoreItem xmlns:ds="http://schemas.openxmlformats.org/officeDocument/2006/customXml" ds:itemID="{CD7AB568-E6EA-474D-8278-D37477DAFA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7ea8e4-3fb0-4555-9c20-069a19b46cb2"/>
    <ds:schemaRef ds:uri="a800b4a7-713e-40fb-b259-074d23fe1c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81AB9E-9F28-4A8F-99EF-C45B15DD4F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May_2025</vt:lpstr>
      <vt:lpstr>MA_2025_SM</vt:lpstr>
      <vt:lpstr>checks</vt:lpstr>
      <vt:lpstr>BMW</vt:lpstr>
      <vt:lpstr>Audi</vt:lpstr>
      <vt:lpstr>Mercedes</vt:lpstr>
      <vt:lpstr>Stellantis</vt:lpstr>
      <vt:lpstr>April_2025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Ugne Keliauskaite</dc:creator>
  <cp:keywords/>
  <dc:description/>
  <cp:lastModifiedBy>Ben McWilliams</cp:lastModifiedBy>
  <cp:revision/>
  <dcterms:created xsi:type="dcterms:W3CDTF">2025-04-08T10:19:58Z</dcterms:created>
  <dcterms:modified xsi:type="dcterms:W3CDTF">2025-08-26T15:28:53Z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0x0101005608FA096EBB4B4B8A364436FE5AF333</vt:lpwstr>
  </property>
  <property fmtid="{D5CDD505-2E9C-101B-9397-08002B2CF9AE}" pid="3" name="_docset_NoMedatataSyncRequired">
    <vt:lpwstr>True</vt:lpwstr>
  </property>
</Properties>
</file>