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017b071661130a/Documents/"/>
    </mc:Choice>
  </mc:AlternateContent>
  <xr:revisionPtr revIDLastSave="1779" documentId="8_{C5E1A321-FAC0-476B-BCFF-09EECEAB7390}" xr6:coauthVersionLast="47" xr6:coauthVersionMax="47" xr10:uidLastSave="{8E24BAFC-13AB-4C49-A93F-B1EBD738D4D2}"/>
  <bookViews>
    <workbookView xWindow="-108" yWindow="-108" windowWidth="23256" windowHeight="12456" activeTab="1" xr2:uid="{0E08DCE3-B6B5-4E8E-9FFA-F50D1E08B415}"/>
  </bookViews>
  <sheets>
    <sheet name="Annual Budget 2022" sheetId="1" r:id="rId1"/>
    <sheet name="Project Milestone" sheetId="4" r:id="rId2"/>
    <sheet name="Project Cashflow" sheetId="5" r:id="rId3"/>
  </sheets>
  <externalReferences>
    <externalReference r:id="rId4"/>
  </externalReferences>
  <definedNames>
    <definedName name="DayRails">StartDateWindow+ROW(#REF!)-1</definedName>
    <definedName name="GridCalc">IFERROR([1]calcs!$A1/SUMPRODUCT( (#REF!=[1]calcs!$C1)*(#REF!&lt;=[1]calcs!A$31)*((#REF!&gt;=[1]calcs!A$31)+(LEN(#REF!)=0)*(#REF!=[1]calcs!A$31)) ),NA())</definedName>
    <definedName name="_xlnm.Print_Area" localSheetId="0">'Annual Budget 2022'!$A$1:$AA$378</definedName>
    <definedName name="RowTitleRegion1..D3">#REF!</definedName>
    <definedName name="StartDate">[1]calcs!$D$28</definedName>
    <definedName name="StartDateWindow">[1]calcs!$D$25</definedName>
    <definedName name="Title1">#REF!</definedName>
    <definedName name="WindowDays">[1]calcs!$D$29</definedName>
    <definedName name="WindowOffset">[1]calcs!$D$26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5" l="1"/>
  <c r="D7" i="5"/>
  <c r="F34" i="4"/>
  <c r="F37" i="4"/>
  <c r="F27" i="4"/>
  <c r="R12" i="1"/>
  <c r="I71" i="4"/>
  <c r="G97" i="1"/>
  <c r="G219" i="1"/>
  <c r="G225" i="1"/>
  <c r="F59" i="4"/>
  <c r="E9" i="5"/>
  <c r="F16" i="4"/>
  <c r="F17" i="4"/>
  <c r="R11" i="1"/>
  <c r="R10" i="1"/>
  <c r="G86" i="1"/>
  <c r="R8" i="1"/>
  <c r="R9" i="1"/>
  <c r="F60" i="4"/>
  <c r="F53" i="4"/>
  <c r="F52" i="4"/>
  <c r="F51" i="4"/>
  <c r="F49" i="4"/>
  <c r="I65" i="4"/>
  <c r="I55" i="4"/>
  <c r="I44" i="4"/>
  <c r="I38" i="4"/>
  <c r="I30" i="4"/>
  <c r="I22" i="4"/>
  <c r="F28" i="4"/>
  <c r="F44" i="4"/>
  <c r="F30" i="4" l="1"/>
  <c r="F38" i="4"/>
  <c r="E8" i="5" s="1"/>
  <c r="F55" i="4"/>
  <c r="F65" i="4"/>
  <c r="E11" i="5" s="1"/>
  <c r="E10" i="5"/>
  <c r="F22" i="4"/>
  <c r="E6" i="5" s="1"/>
  <c r="G6" i="5" s="1"/>
  <c r="B148" i="1"/>
  <c r="G23" i="1"/>
  <c r="G16" i="1" s="1"/>
  <c r="R18" i="1"/>
  <c r="R17" i="1"/>
  <c r="R16" i="1"/>
  <c r="R15" i="1"/>
  <c r="R14" i="1"/>
  <c r="R13" i="1"/>
  <c r="B356" i="1"/>
  <c r="M18" i="1"/>
  <c r="G361" i="1"/>
  <c r="B361" i="1"/>
  <c r="G356" i="1"/>
  <c r="M17" i="1"/>
  <c r="M16" i="1"/>
  <c r="M15" i="1"/>
  <c r="M14" i="1"/>
  <c r="M13" i="1"/>
  <c r="M12" i="1"/>
  <c r="M11" i="1"/>
  <c r="M10" i="1"/>
  <c r="M9" i="1"/>
  <c r="B5" i="1"/>
  <c r="G329" i="1"/>
  <c r="B329" i="1"/>
  <c r="G323" i="1"/>
  <c r="B323" i="1"/>
  <c r="G294" i="1"/>
  <c r="B294" i="1"/>
  <c r="G288" i="1"/>
  <c r="B288" i="1"/>
  <c r="G260" i="1"/>
  <c r="B260" i="1"/>
  <c r="G254" i="1"/>
  <c r="B254" i="1"/>
  <c r="B225" i="1"/>
  <c r="B219" i="1"/>
  <c r="G189" i="1"/>
  <c r="B189" i="1"/>
  <c r="G183" i="1"/>
  <c r="B183" i="1"/>
  <c r="G154" i="1"/>
  <c r="B154" i="1"/>
  <c r="G148" i="1"/>
  <c r="G120" i="1"/>
  <c r="B120" i="1"/>
  <c r="G114" i="1"/>
  <c r="B114" i="1"/>
  <c r="B86" i="1"/>
  <c r="G81" i="1"/>
  <c r="B81" i="1"/>
  <c r="B10" i="1"/>
  <c r="G10" i="1"/>
  <c r="B16" i="1"/>
  <c r="B46" i="1"/>
  <c r="G46" i="1"/>
  <c r="B52" i="1"/>
  <c r="G52" i="1"/>
  <c r="G7" i="5" l="1"/>
  <c r="G8" i="5" s="1"/>
  <c r="G9" i="5" s="1"/>
  <c r="G10" i="5" s="1"/>
  <c r="G11" i="5" s="1"/>
  <c r="F6" i="5"/>
  <c r="G354" i="1"/>
  <c r="G371" i="1" s="1"/>
  <c r="G375" i="1" s="1"/>
  <c r="G377" i="1" s="1"/>
  <c r="I69" i="4"/>
  <c r="I74" i="4" s="1"/>
  <c r="R19" i="1"/>
  <c r="B181" i="1"/>
  <c r="B199" i="1" s="1"/>
  <c r="B203" i="1" s="1"/>
  <c r="B205" i="1" s="1"/>
  <c r="M19" i="1"/>
  <c r="B217" i="1"/>
  <c r="B235" i="1" s="1"/>
  <c r="B239" i="1" s="1"/>
  <c r="B241" i="1" s="1"/>
  <c r="G112" i="1"/>
  <c r="G129" i="1" s="1"/>
  <c r="G133" i="1" s="1"/>
  <c r="G135" i="1" s="1"/>
  <c r="B354" i="1"/>
  <c r="B371" i="1" s="1"/>
  <c r="B375" i="1" s="1"/>
  <c r="B377" i="1" s="1"/>
  <c r="B286" i="1"/>
  <c r="B304" i="1" s="1"/>
  <c r="B308" i="1" s="1"/>
  <c r="B310" i="1" s="1"/>
  <c r="G79" i="1"/>
  <c r="B79" i="1"/>
  <c r="B95" i="1" s="1"/>
  <c r="B99" i="1" s="1"/>
  <c r="B101" i="1" s="1"/>
  <c r="G217" i="1"/>
  <c r="G235" i="1" s="1"/>
  <c r="G239" i="1" s="1"/>
  <c r="G241" i="1" s="1"/>
  <c r="B112" i="1"/>
  <c r="B129" i="1" s="1"/>
  <c r="B133" i="1" s="1"/>
  <c r="B135" i="1" s="1"/>
  <c r="G321" i="1"/>
  <c r="G338" i="1" s="1"/>
  <c r="G342" i="1" s="1"/>
  <c r="G344" i="1" s="1"/>
  <c r="G286" i="1"/>
  <c r="G304" i="1" s="1"/>
  <c r="G308" i="1" s="1"/>
  <c r="G310" i="1" s="1"/>
  <c r="B252" i="1"/>
  <c r="B269" i="1" s="1"/>
  <c r="B273" i="1" s="1"/>
  <c r="B275" i="1" s="1"/>
  <c r="G181" i="1"/>
  <c r="G199" i="1" s="1"/>
  <c r="G203" i="1" s="1"/>
  <c r="G205" i="1" s="1"/>
  <c r="G252" i="1"/>
  <c r="G269" i="1" s="1"/>
  <c r="G273" i="1" s="1"/>
  <c r="G275" i="1" s="1"/>
  <c r="B321" i="1"/>
  <c r="B338" i="1" s="1"/>
  <c r="B342" i="1" s="1"/>
  <c r="B344" i="1" s="1"/>
  <c r="G8" i="1"/>
  <c r="G26" i="1" s="1"/>
  <c r="G30" i="1" s="1"/>
  <c r="G32" i="1" s="1"/>
  <c r="B146" i="1"/>
  <c r="B164" i="1" s="1"/>
  <c r="B168" i="1" s="1"/>
  <c r="B170" i="1" s="1"/>
  <c r="G44" i="1"/>
  <c r="G62" i="1" s="1"/>
  <c r="G66" i="1" s="1"/>
  <c r="G68" i="1" s="1"/>
  <c r="G146" i="1"/>
  <c r="G164" i="1" s="1"/>
  <c r="G168" i="1" s="1"/>
  <c r="G170" i="1" s="1"/>
  <c r="B8" i="1"/>
  <c r="B44" i="1"/>
  <c r="B62" i="1" s="1"/>
  <c r="B66" i="1" s="1"/>
  <c r="B68" i="1" s="1"/>
  <c r="F7" i="5" l="1"/>
  <c r="D8" i="5" s="1"/>
  <c r="F8" i="5" s="1"/>
  <c r="D9" i="5" s="1"/>
  <c r="F9" i="5" s="1"/>
  <c r="D10" i="5" s="1"/>
  <c r="F10" i="5" s="1"/>
  <c r="D11" i="5" s="1"/>
  <c r="F11" i="5" s="1"/>
  <c r="G95" i="1"/>
  <c r="G99" i="1" s="1"/>
  <c r="G101" i="1" s="1"/>
  <c r="B26" i="1"/>
  <c r="B30" i="1" s="1"/>
  <c r="B32" i="1" s="1"/>
</calcChain>
</file>

<file path=xl/sharedStrings.xml><?xml version="1.0" encoding="utf-8"?>
<sst xmlns="http://schemas.openxmlformats.org/spreadsheetml/2006/main" count="576" uniqueCount="205">
  <si>
    <t>PERSONAL CASHFLOW PROJECTIONS v.s ACTUAL CASHFLOW</t>
  </si>
  <si>
    <t>Feb end &gt;&gt; Mar Projections</t>
  </si>
  <si>
    <t xml:space="preserve">Amount </t>
  </si>
  <si>
    <t>V.S</t>
  </si>
  <si>
    <t>Feb/Mar Actual</t>
  </si>
  <si>
    <t>Amount</t>
  </si>
  <si>
    <t>SUMMARY OF ANNUAL SAVINGS (2022)</t>
  </si>
  <si>
    <t xml:space="preserve">Net Income: </t>
  </si>
  <si>
    <t>PROJECTED SAVINGS SUMMARY (accummulative)</t>
  </si>
  <si>
    <t>ACTUAL SAVINGS SUMMARY (accummulative)</t>
  </si>
  <si>
    <t>Expenses:</t>
  </si>
  <si>
    <t>Feb/Mar</t>
  </si>
  <si>
    <t>Mar/Apr</t>
  </si>
  <si>
    <t>Fixed expenses:</t>
  </si>
  <si>
    <t>Apr/May</t>
  </si>
  <si>
    <t>Transport</t>
  </si>
  <si>
    <t>May/Jun</t>
  </si>
  <si>
    <t>Food</t>
  </si>
  <si>
    <t>Jun/Jul</t>
  </si>
  <si>
    <t>Katlego's monthly living allowance</t>
  </si>
  <si>
    <t>Jul/Aug</t>
  </si>
  <si>
    <t>Home monthly liabilities (blocks) 50units</t>
  </si>
  <si>
    <t>Home monthly liabilities (50units)</t>
  </si>
  <si>
    <t>Aug/Sep</t>
  </si>
  <si>
    <t>Sep/Oct</t>
  </si>
  <si>
    <t>Variable Expenses:</t>
  </si>
  <si>
    <t>Oct/Nov</t>
  </si>
  <si>
    <t>Pants (formal)</t>
  </si>
  <si>
    <t>Pants</t>
  </si>
  <si>
    <t>Nov/Dec</t>
  </si>
  <si>
    <t>T-Shirt/shirt (skipa &amp; shirt)</t>
  </si>
  <si>
    <t>T-Shirt/shirt</t>
  </si>
  <si>
    <t>December end</t>
  </si>
  <si>
    <t>Shoes</t>
  </si>
  <si>
    <t>TOTAL (annual)</t>
  </si>
  <si>
    <t>Kettle</t>
  </si>
  <si>
    <t>Socks</t>
  </si>
  <si>
    <t>Slindo + Disposable + Gym + TESTO + UBER</t>
  </si>
  <si>
    <t>Mat</t>
  </si>
  <si>
    <t>Underwear</t>
  </si>
  <si>
    <t>Underwear + socks</t>
  </si>
  <si>
    <t>Birthday cake</t>
  </si>
  <si>
    <t>Balance before savings</t>
  </si>
  <si>
    <t>Monthly Savings:</t>
  </si>
  <si>
    <t>Monthly Savings: "add R300.00 for blocks"</t>
  </si>
  <si>
    <t>Balance after savings</t>
  </si>
  <si>
    <t>TOTAL MONTHLY DISPOSABLE INCOME:</t>
  </si>
  <si>
    <t>Mar end &gt;&gt; Apr Projections</t>
  </si>
  <si>
    <t>Mar/apr Actual</t>
  </si>
  <si>
    <t xml:space="preserve"> (DNA Contribution)</t>
  </si>
  <si>
    <t>Graduation suit (3-piece)</t>
  </si>
  <si>
    <t>Graduation suitv (3-piece)</t>
  </si>
  <si>
    <t>Cement Blocks (50 units)</t>
  </si>
  <si>
    <t>white shirt &amp; tie</t>
  </si>
  <si>
    <t>Graduation Shoes</t>
  </si>
  <si>
    <t>kasi travels</t>
  </si>
  <si>
    <t>Kat's additional toy</t>
  </si>
  <si>
    <t>Monthly Savings: "add R450.00 for blocks"</t>
  </si>
  <si>
    <t>Apr end &gt;&gt; May Projections</t>
  </si>
  <si>
    <t>Apr/May Actual</t>
  </si>
  <si>
    <t>Pants (casual)</t>
  </si>
  <si>
    <t>tie &amp; deco</t>
  </si>
  <si>
    <t>T-Shirt/shirt (skipa)</t>
  </si>
  <si>
    <t>Cement Blocks</t>
  </si>
  <si>
    <t>Shoes (Drip or Bathu)</t>
  </si>
  <si>
    <t>Graduation Regalia</t>
  </si>
  <si>
    <t>Photoshoot</t>
  </si>
  <si>
    <t>Graduation fee</t>
  </si>
  <si>
    <t>Testo &amp; bev</t>
  </si>
  <si>
    <t>Monthly Savings: "add R400.00 for blocks"</t>
  </si>
  <si>
    <t>May end &gt;&gt; Jun Projections</t>
  </si>
  <si>
    <t>May/Jun Actual</t>
  </si>
  <si>
    <t>Cement Blocks (follow Proj Milestone - Actuals)</t>
  </si>
  <si>
    <t>Home monthly liabilities</t>
  </si>
  <si>
    <t>Tees (x2)</t>
  </si>
  <si>
    <t xml:space="preserve">Shoes </t>
  </si>
  <si>
    <t>Shoes  spray (Drip)</t>
  </si>
  <si>
    <t>Sports bag</t>
  </si>
  <si>
    <t>Lisa's promised amount</t>
  </si>
  <si>
    <t>Home transportation costs</t>
  </si>
  <si>
    <t>Jun end &gt;&gt; Jul Projections</t>
  </si>
  <si>
    <t>Jun/Jul Actual</t>
  </si>
  <si>
    <t>Concrete (Cement, sand, stone) + motar (50/50)</t>
  </si>
  <si>
    <t>Building materials</t>
  </si>
  <si>
    <t xml:space="preserve">Pants ("casual") </t>
  </si>
  <si>
    <t>Jul end &gt;&gt; Aug Projections</t>
  </si>
  <si>
    <t>Jul/Aug Actual</t>
  </si>
  <si>
    <t>labour 1st pay + timber for roof</t>
  </si>
  <si>
    <r>
      <t xml:space="preserve">Home monthly liabilities </t>
    </r>
    <r>
      <rPr>
        <b/>
        <i/>
        <sz val="11"/>
        <color theme="1"/>
        <rFont val="Calibri"/>
        <family val="2"/>
        <scheme val="minor"/>
      </rPr>
      <t>(Furniture)</t>
    </r>
  </si>
  <si>
    <t>Shoes (dep)</t>
  </si>
  <si>
    <t>Aug end &gt;&gt; Sep Projections</t>
  </si>
  <si>
    <t>Aug/Sep Actual</t>
  </si>
  <si>
    <t>Labour 1st payment</t>
  </si>
  <si>
    <t>Sep end &gt;&gt; Oct Projections</t>
  </si>
  <si>
    <t>Sep/Oct Actual</t>
  </si>
  <si>
    <t>plastering, roof sheeting &amp; addtitional materials</t>
  </si>
  <si>
    <r>
      <t xml:space="preserve">Home monthly liabilities </t>
    </r>
    <r>
      <rPr>
        <b/>
        <i/>
        <sz val="11"/>
        <color theme="1"/>
        <rFont val="Calibri"/>
        <family val="2"/>
        <scheme val="minor"/>
      </rPr>
      <t>(Additional things on shack plus fixing)</t>
    </r>
  </si>
  <si>
    <t>Oct end &gt;&gt; Nov Projections</t>
  </si>
  <si>
    <t>Oct/Nov Actual</t>
  </si>
  <si>
    <t>2nd labour payment</t>
  </si>
  <si>
    <r>
      <t xml:space="preserve">Home monthly liabilities </t>
    </r>
    <r>
      <rPr>
        <b/>
        <i/>
        <sz val="11"/>
        <color theme="1"/>
        <rFont val="Calibri"/>
        <family val="2"/>
        <scheme val="minor"/>
      </rPr>
      <t>(Additionals)</t>
    </r>
  </si>
  <si>
    <t xml:space="preserve">Bed </t>
  </si>
  <si>
    <t>Small table</t>
  </si>
  <si>
    <t>Nov end &gt;&gt; Dec Projections</t>
  </si>
  <si>
    <t>Nov/Dec Actual</t>
  </si>
  <si>
    <t>labour</t>
  </si>
  <si>
    <t>Katlogo's chrismas clothes</t>
  </si>
  <si>
    <t>Wradrobe</t>
  </si>
  <si>
    <t>Small couch</t>
  </si>
  <si>
    <t>December end &gt;&gt;Jan 2022 Projections</t>
  </si>
  <si>
    <t>December end Actual</t>
  </si>
  <si>
    <t>Additionals for room</t>
  </si>
  <si>
    <t xml:space="preserve">ENTER START DATE: </t>
  </si>
  <si>
    <t>01/06/2022</t>
  </si>
  <si>
    <t>ACTIVITY</t>
  </si>
  <si>
    <t>START</t>
  </si>
  <si>
    <t>END</t>
  </si>
  <si>
    <t>NOTES</t>
  </si>
  <si>
    <t>Project Start: Foundation</t>
  </si>
  <si>
    <t>25/06/2022</t>
  </si>
  <si>
    <t xml:space="preserve">1,5m3 concrete mix, 5 bags cement, delivery, and labour </t>
  </si>
  <si>
    <t>Milestone 1: Building sand &amp; cement</t>
  </si>
  <si>
    <t>01/07/2022</t>
  </si>
  <si>
    <t>25/07/2022</t>
  </si>
  <si>
    <t>1m3 Building sand, 5 bags of cement</t>
  </si>
  <si>
    <t>Milestone 2: Cement Blocks stock</t>
  </si>
  <si>
    <t>01/08/2022</t>
  </si>
  <si>
    <t>25/08/2022</t>
  </si>
  <si>
    <t>380 cement blocks</t>
  </si>
  <si>
    <t>Milestone 3: Super structure construction</t>
  </si>
  <si>
    <t>01/09/2022</t>
  </si>
  <si>
    <t>25/09/2022</t>
  </si>
  <si>
    <t>labour cost</t>
  </si>
  <si>
    <t>Milestone 4: Roofing, Door &amp; Window installation</t>
  </si>
  <si>
    <t>01/10/2022</t>
  </si>
  <si>
    <t>25/10/2022</t>
  </si>
  <si>
    <t>Roof sheeting, timber, window/door frame, door, labour</t>
  </si>
  <si>
    <t>Milestone 5: Plastering and Painting</t>
  </si>
  <si>
    <t>01/11/2022</t>
  </si>
  <si>
    <t>20/11/2022</t>
  </si>
  <si>
    <t>2m3 plaster sand, 5 bags cement, window, labour</t>
  </si>
  <si>
    <t>Project End</t>
  </si>
  <si>
    <t>Paint and furniture installation.</t>
  </si>
  <si>
    <t>Material cost per unit ®</t>
  </si>
  <si>
    <t>Amount ®</t>
  </si>
  <si>
    <t xml:space="preserve">Cost Breakdown schedule ® </t>
  </si>
  <si>
    <t>Actual Spent on Project ®</t>
  </si>
  <si>
    <t>Concrete mix (1m3)</t>
  </si>
  <si>
    <t>Foundation: 30/05/2022</t>
  </si>
  <si>
    <t xml:space="preserve">Foundation: </t>
  </si>
  <si>
    <t>Riversand sand (1m3)</t>
  </si>
  <si>
    <t>N/A</t>
  </si>
  <si>
    <t>1m3 concrete mix</t>
  </si>
  <si>
    <t>Building Sand (1m3)</t>
  </si>
  <si>
    <t>200 Cement Blocks</t>
  </si>
  <si>
    <t>Cement (50kg)</t>
  </si>
  <si>
    <t>Delivery</t>
  </si>
  <si>
    <t>Cement Block 390mmx190mm</t>
  </si>
  <si>
    <t>Door</t>
  </si>
  <si>
    <t>Plaster (1m3)</t>
  </si>
  <si>
    <t>Timber (Roof)</t>
  </si>
  <si>
    <t>Total for Foundation inc. VAT:</t>
  </si>
  <si>
    <t>Roof sheeting</t>
  </si>
  <si>
    <t>Glass Window</t>
  </si>
  <si>
    <t>Door frame</t>
  </si>
  <si>
    <t>Building Sand and cement: Milestone 1 -  30/06/2022</t>
  </si>
  <si>
    <t>Building Sand and cement: Milestone 1</t>
  </si>
  <si>
    <t>Window frame</t>
  </si>
  <si>
    <t>1m3 Building sand</t>
  </si>
  <si>
    <t>Labour (Total all inclusive)</t>
  </si>
  <si>
    <t>10 bags of cement</t>
  </si>
  <si>
    <t>Total for Milestone 1 incl. VAT:</t>
  </si>
  <si>
    <t>Cement Blocks stock: Milestone 2 - 30/07/2022</t>
  </si>
  <si>
    <t>Cement Blocks stock: Milestone 2</t>
  </si>
  <si>
    <t>200 cement blocks</t>
  </si>
  <si>
    <t>Labour cost</t>
  </si>
  <si>
    <t>Total for Milestone 2 incl. VAT:</t>
  </si>
  <si>
    <t>Superstructure Construction: Milestone 3 - 30/08/2022</t>
  </si>
  <si>
    <t>Superstructure Construction: Milestone 3</t>
  </si>
  <si>
    <t xml:space="preserve">Total for Milestone 3 incl. VAT: </t>
  </si>
  <si>
    <t>Roof, Door, and Window: Milestone 4 - 30/09/2022</t>
  </si>
  <si>
    <t>Roof, Door, and Window: Milestone 4</t>
  </si>
  <si>
    <t xml:space="preserve">Window </t>
  </si>
  <si>
    <t>Window frame x2</t>
  </si>
  <si>
    <t xml:space="preserve">Door </t>
  </si>
  <si>
    <t>Door installation</t>
  </si>
  <si>
    <t>Timber</t>
  </si>
  <si>
    <t>Total for Milestone 4 incl. VAT:</t>
  </si>
  <si>
    <t>Plastering and Painting: Milestone 5 - 30/10/2022</t>
  </si>
  <si>
    <t>Plastering and Painting: Milestone 5</t>
  </si>
  <si>
    <t>1m3 Plaster sand (internal &amp; external)</t>
  </si>
  <si>
    <t>1,5m3 Plaster sand (internal &amp; external)</t>
  </si>
  <si>
    <t>3 bags of cement</t>
  </si>
  <si>
    <t>to be paid end of Nov on PC</t>
  </si>
  <si>
    <t>Paint</t>
  </si>
  <si>
    <t>Total for Milestone 5 incl. VAT:</t>
  </si>
  <si>
    <t>Total cost at completion incl. VAT: Projected</t>
  </si>
  <si>
    <t>Total cost at completion incl. VAT: Actual</t>
  </si>
  <si>
    <t>Saving(-)/Loss(+)</t>
  </si>
  <si>
    <t>Monthly Cashflow</t>
  </si>
  <si>
    <t>Amount from budget</t>
  </si>
  <si>
    <t>New cash at hand</t>
  </si>
  <si>
    <t>Amount spend</t>
  </si>
  <si>
    <t>Balance</t>
  </si>
  <si>
    <t>Accumulated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</si>
</sst>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&quot;* #,##0.00_-;\-&quot;R&quot;* #,##0.00_-;_-&quot;R&quot;* &quot;-&quot;??_-;_-@_-"/>
    <numFmt numFmtId="164" formatCode="_-[$R-1C09]* #,##0.00_-;\-[$R-1C09]* #,##0.00_-;_-[$R-1C09]* &quot;-&quot;??_-;_-@_-"/>
    <numFmt numFmtId="165" formatCode="&quot;R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Calibri Light"/>
      <family val="2"/>
      <scheme val="major"/>
    </font>
    <font>
      <b/>
      <sz val="11"/>
      <color theme="3"/>
      <name val="Calibri Light"/>
      <family val="2"/>
      <scheme val="major"/>
    </font>
    <font>
      <b/>
      <sz val="15"/>
      <color theme="3"/>
      <name val="Calibri Light"/>
      <family val="2"/>
      <scheme val="major"/>
    </font>
    <font>
      <sz val="30"/>
      <color theme="0"/>
      <name val="Calibri Light"/>
      <family val="2"/>
      <scheme val="maj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6">
    <xf numFmtId="0" fontId="0" fillId="0" borderId="0"/>
    <xf numFmtId="0" fontId="13" fillId="0" borderId="0">
      <alignment horizontal="left" vertical="center" wrapText="1" indent="1"/>
    </xf>
    <xf numFmtId="0" fontId="14" fillId="0" borderId="25" applyNumberFormat="0" applyFill="0" applyAlignment="0" applyProtection="0"/>
    <xf numFmtId="0" fontId="15" fillId="14" borderId="0" applyNumberFormat="0" applyAlignment="0" applyProtection="0"/>
    <xf numFmtId="0" fontId="16" fillId="0" borderId="0" applyNumberFormat="0" applyFill="0" applyAlignment="0" applyProtection="0"/>
    <xf numFmtId="0" fontId="17" fillId="15" borderId="24" applyNumberFormat="0" applyProtection="0">
      <alignment horizontal="left" vertical="center"/>
    </xf>
  </cellStyleXfs>
  <cellXfs count="162">
    <xf numFmtId="0" fontId="0" fillId="0" borderId="0" xfId="0"/>
    <xf numFmtId="0" fontId="0" fillId="2" borderId="0" xfId="0" applyFill="1"/>
    <xf numFmtId="164" fontId="1" fillId="0" borderId="4" xfId="0" applyNumberFormat="1" applyFont="1" applyBorder="1"/>
    <xf numFmtId="0" fontId="2" fillId="3" borderId="0" xfId="0" applyFont="1" applyFill="1"/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0" fontId="2" fillId="3" borderId="6" xfId="0" applyFont="1" applyFill="1" applyBorder="1"/>
    <xf numFmtId="0" fontId="0" fillId="0" borderId="6" xfId="0" applyBorder="1"/>
    <xf numFmtId="164" fontId="0" fillId="0" borderId="0" xfId="0" applyNumberFormat="1"/>
    <xf numFmtId="0" fontId="2" fillId="4" borderId="0" xfId="0" applyFont="1" applyFill="1"/>
    <xf numFmtId="0" fontId="3" fillId="0" borderId="6" xfId="0" applyFont="1" applyBorder="1"/>
    <xf numFmtId="0" fontId="3" fillId="0" borderId="0" xfId="0" applyFont="1"/>
    <xf numFmtId="0" fontId="4" fillId="0" borderId="6" xfId="0" applyFont="1" applyBorder="1"/>
    <xf numFmtId="0" fontId="4" fillId="0" borderId="0" xfId="0" applyFont="1"/>
    <xf numFmtId="0" fontId="2" fillId="5" borderId="6" xfId="0" applyFont="1" applyFill="1" applyBorder="1"/>
    <xf numFmtId="0" fontId="0" fillId="5" borderId="0" xfId="0" applyFill="1"/>
    <xf numFmtId="0" fontId="2" fillId="5" borderId="0" xfId="0" applyFont="1" applyFill="1"/>
    <xf numFmtId="0" fontId="2" fillId="3" borderId="8" xfId="0" applyFont="1" applyFill="1" applyBorder="1"/>
    <xf numFmtId="0" fontId="2" fillId="3" borderId="9" xfId="0" applyFont="1" applyFill="1" applyBorder="1"/>
    <xf numFmtId="164" fontId="6" fillId="0" borderId="0" xfId="0" applyNumberFormat="1" applyFont="1"/>
    <xf numFmtId="0" fontId="5" fillId="0" borderId="0" xfId="0" applyFont="1"/>
    <xf numFmtId="164" fontId="6" fillId="3" borderId="16" xfId="0" applyNumberFormat="1" applyFont="1" applyFill="1" applyBorder="1"/>
    <xf numFmtId="164" fontId="6" fillId="4" borderId="16" xfId="0" applyNumberFormat="1" applyFont="1" applyFill="1" applyBorder="1"/>
    <xf numFmtId="164" fontId="6" fillId="5" borderId="16" xfId="0" applyNumberFormat="1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7" borderId="0" xfId="0" applyFill="1"/>
    <xf numFmtId="0" fontId="1" fillId="8" borderId="3" xfId="0" applyFont="1" applyFill="1" applyBorder="1"/>
    <xf numFmtId="0" fontId="2" fillId="9" borderId="4" xfId="0" applyFont="1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2" xfId="0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5" xfId="0" applyFill="1" applyBorder="1"/>
    <xf numFmtId="0" fontId="1" fillId="5" borderId="1" xfId="0" applyFont="1" applyFill="1" applyBorder="1"/>
    <xf numFmtId="0" fontId="0" fillId="2" borderId="16" xfId="0" applyFill="1" applyBorder="1"/>
    <xf numFmtId="0" fontId="0" fillId="2" borderId="20" xfId="0" applyFill="1" applyBorder="1"/>
    <xf numFmtId="164" fontId="0" fillId="8" borderId="14" xfId="0" applyNumberFormat="1" applyFill="1" applyBorder="1"/>
    <xf numFmtId="0" fontId="2" fillId="8" borderId="0" xfId="0" applyFont="1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164" fontId="0" fillId="9" borderId="14" xfId="0" applyNumberFormat="1" applyFill="1" applyBorder="1"/>
    <xf numFmtId="0" fontId="0" fillId="2" borderId="15" xfId="0" applyFill="1" applyBorder="1"/>
    <xf numFmtId="0" fontId="0" fillId="10" borderId="17" xfId="0" applyFill="1" applyBorder="1"/>
    <xf numFmtId="0" fontId="0" fillId="10" borderId="18" xfId="0" applyFill="1" applyBorder="1"/>
    <xf numFmtId="164" fontId="0" fillId="10" borderId="21" xfId="0" applyNumberFormat="1" applyFill="1" applyBorder="1"/>
    <xf numFmtId="0" fontId="0" fillId="10" borderId="0" xfId="0" applyFill="1"/>
    <xf numFmtId="0" fontId="0" fillId="10" borderId="19" xfId="0" applyFill="1" applyBorder="1"/>
    <xf numFmtId="164" fontId="0" fillId="10" borderId="22" xfId="0" applyNumberFormat="1" applyFill="1" applyBorder="1"/>
    <xf numFmtId="164" fontId="0" fillId="10" borderId="23" xfId="0" applyNumberFormat="1" applyFill="1" applyBorder="1"/>
    <xf numFmtId="0" fontId="1" fillId="10" borderId="16" xfId="0" applyFont="1" applyFill="1" applyBorder="1"/>
    <xf numFmtId="0" fontId="0" fillId="10" borderId="20" xfId="0" applyFill="1" applyBorder="1"/>
    <xf numFmtId="0" fontId="4" fillId="0" borderId="6" xfId="0" applyFont="1" applyBorder="1" applyAlignment="1">
      <alignment wrapText="1"/>
    </xf>
    <xf numFmtId="0" fontId="4" fillId="11" borderId="6" xfId="0" applyFont="1" applyFill="1" applyBorder="1"/>
    <xf numFmtId="164" fontId="0" fillId="11" borderId="0" xfId="0" applyNumberFormat="1" applyFill="1"/>
    <xf numFmtId="0" fontId="0" fillId="11" borderId="0" xfId="0" applyFill="1"/>
    <xf numFmtId="0" fontId="8" fillId="11" borderId="6" xfId="0" applyFont="1" applyFill="1" applyBorder="1"/>
    <xf numFmtId="0" fontId="4" fillId="12" borderId="6" xfId="0" applyFont="1" applyFill="1" applyBorder="1"/>
    <xf numFmtId="164" fontId="0" fillId="12" borderId="0" xfId="0" applyNumberFormat="1" applyFill="1"/>
    <xf numFmtId="0" fontId="4" fillId="12" borderId="6" xfId="0" applyFont="1" applyFill="1" applyBorder="1" applyAlignment="1">
      <alignment wrapText="1"/>
    </xf>
    <xf numFmtId="0" fontId="10" fillId="0" borderId="0" xfId="0" applyFont="1"/>
    <xf numFmtId="0" fontId="11" fillId="0" borderId="6" xfId="0" applyFont="1" applyBorder="1"/>
    <xf numFmtId="164" fontId="9" fillId="0" borderId="0" xfId="0" applyNumberFormat="1" applyFont="1"/>
    <xf numFmtId="0" fontId="13" fillId="0" borderId="0" xfId="1" applyAlignment="1">
      <alignment vertical="center"/>
    </xf>
    <xf numFmtId="0" fontId="13" fillId="0" borderId="7" xfId="1" applyBorder="1">
      <alignment horizontal="left" vertical="center" wrapText="1" indent="1"/>
    </xf>
    <xf numFmtId="0" fontId="18" fillId="17" borderId="1" xfId="2" applyFont="1" applyFill="1" applyBorder="1" applyAlignment="1">
      <alignment horizontal="left" vertical="center" indent="1"/>
    </xf>
    <xf numFmtId="0" fontId="12" fillId="16" borderId="26" xfId="1" applyFont="1" applyFill="1" applyBorder="1">
      <alignment horizontal="left" vertical="center" wrapText="1" indent="1"/>
    </xf>
    <xf numFmtId="14" fontId="13" fillId="16" borderId="26" xfId="1" applyNumberFormat="1" applyFill="1" applyBorder="1" applyAlignment="1">
      <alignment horizontal="left" vertical="center" indent="1"/>
    </xf>
    <xf numFmtId="0" fontId="13" fillId="16" borderId="26" xfId="1" applyFill="1" applyBorder="1">
      <alignment horizontal="left" vertical="center" wrapText="1" indent="1"/>
    </xf>
    <xf numFmtId="165" fontId="0" fillId="0" borderId="0" xfId="0" applyNumberFormat="1"/>
    <xf numFmtId="165" fontId="0" fillId="0" borderId="7" xfId="0" applyNumberFormat="1" applyBorder="1"/>
    <xf numFmtId="0" fontId="0" fillId="0" borderId="8" xfId="0" applyBorder="1"/>
    <xf numFmtId="165" fontId="0" fillId="0" borderId="13" xfId="0" applyNumberFormat="1" applyBorder="1"/>
    <xf numFmtId="0" fontId="13" fillId="16" borderId="3" xfId="1" applyFill="1" applyBorder="1">
      <alignment horizontal="left" vertical="center" wrapText="1" indent="1"/>
    </xf>
    <xf numFmtId="165" fontId="0" fillId="16" borderId="5" xfId="0" applyNumberFormat="1" applyFill="1" applyBorder="1"/>
    <xf numFmtId="0" fontId="18" fillId="0" borderId="1" xfId="0" applyFont="1" applyBorder="1"/>
    <xf numFmtId="0" fontId="0" fillId="0" borderId="27" xfId="0" applyBorder="1"/>
    <xf numFmtId="0" fontId="0" fillId="0" borderId="2" xfId="0" applyBorder="1"/>
    <xf numFmtId="165" fontId="0" fillId="16" borderId="26" xfId="0" applyNumberFormat="1" applyFill="1" applyBorder="1"/>
    <xf numFmtId="0" fontId="0" fillId="18" borderId="0" xfId="0" applyFill="1"/>
    <xf numFmtId="0" fontId="0" fillId="18" borderId="12" xfId="0" applyFill="1" applyBorder="1"/>
    <xf numFmtId="0" fontId="3" fillId="0" borderId="8" xfId="0" applyFont="1" applyBorder="1"/>
    <xf numFmtId="165" fontId="0" fillId="0" borderId="1" xfId="0" applyNumberFormat="1" applyBorder="1"/>
    <xf numFmtId="165" fontId="0" fillId="0" borderId="27" xfId="0" applyNumberFormat="1" applyBorder="1"/>
    <xf numFmtId="165" fontId="2" fillId="0" borderId="27" xfId="0" applyNumberFormat="1" applyFont="1" applyBorder="1"/>
    <xf numFmtId="165" fontId="0" fillId="0" borderId="2" xfId="0" applyNumberFormat="1" applyBorder="1"/>
    <xf numFmtId="165" fontId="2" fillId="0" borderId="2" xfId="0" applyNumberFormat="1" applyFont="1" applyBorder="1"/>
    <xf numFmtId="0" fontId="0" fillId="13" borderId="6" xfId="0" applyFill="1" applyBorder="1"/>
    <xf numFmtId="165" fontId="0" fillId="13" borderId="1" xfId="0" applyNumberFormat="1" applyFill="1" applyBorder="1"/>
    <xf numFmtId="0" fontId="3" fillId="13" borderId="6" xfId="0" applyFont="1" applyFill="1" applyBorder="1"/>
    <xf numFmtId="165" fontId="0" fillId="13" borderId="27" xfId="0" applyNumberFormat="1" applyFill="1" applyBorder="1"/>
    <xf numFmtId="165" fontId="2" fillId="13" borderId="27" xfId="0" applyNumberFormat="1" applyFont="1" applyFill="1" applyBorder="1"/>
    <xf numFmtId="0" fontId="0" fillId="13" borderId="8" xfId="0" applyFill="1" applyBorder="1"/>
    <xf numFmtId="165" fontId="0" fillId="13" borderId="2" xfId="0" applyNumberFormat="1" applyFill="1" applyBorder="1"/>
    <xf numFmtId="0" fontId="0" fillId="13" borderId="10" xfId="0" applyFill="1" applyBorder="1"/>
    <xf numFmtId="0" fontId="3" fillId="13" borderId="8" xfId="0" applyFont="1" applyFill="1" applyBorder="1"/>
    <xf numFmtId="165" fontId="2" fillId="13" borderId="2" xfId="0" applyNumberFormat="1" applyFont="1" applyFill="1" applyBorder="1"/>
    <xf numFmtId="0" fontId="3" fillId="19" borderId="10" xfId="0" applyFont="1" applyFill="1" applyBorder="1"/>
    <xf numFmtId="165" fontId="2" fillId="19" borderId="1" xfId="0" applyNumberFormat="1" applyFont="1" applyFill="1" applyBorder="1"/>
    <xf numFmtId="0" fontId="0" fillId="19" borderId="6" xfId="0" applyFill="1" applyBorder="1"/>
    <xf numFmtId="165" fontId="0" fillId="19" borderId="27" xfId="0" applyNumberFormat="1" applyFill="1" applyBorder="1"/>
    <xf numFmtId="0" fontId="3" fillId="19" borderId="6" xfId="0" applyFont="1" applyFill="1" applyBorder="1"/>
    <xf numFmtId="165" fontId="2" fillId="19" borderId="27" xfId="0" applyNumberFormat="1" applyFont="1" applyFill="1" applyBorder="1"/>
    <xf numFmtId="165" fontId="0" fillId="16" borderId="7" xfId="0" applyNumberFormat="1" applyFill="1" applyBorder="1"/>
    <xf numFmtId="165" fontId="0" fillId="16" borderId="13" xfId="0" applyNumberFormat="1" applyFill="1" applyBorder="1"/>
    <xf numFmtId="165" fontId="0" fillId="16" borderId="27" xfId="0" applyNumberFormat="1" applyFill="1" applyBorder="1"/>
    <xf numFmtId="165" fontId="0" fillId="16" borderId="2" xfId="0" applyNumberFormat="1" applyFill="1" applyBorder="1"/>
    <xf numFmtId="165" fontId="0" fillId="16" borderId="6" xfId="0" applyNumberFormat="1" applyFill="1" applyBorder="1"/>
    <xf numFmtId="165" fontId="0" fillId="16" borderId="8" xfId="0" applyNumberFormat="1" applyFill="1" applyBorder="1"/>
    <xf numFmtId="165" fontId="0" fillId="17" borderId="2" xfId="0" applyNumberFormat="1" applyFill="1" applyBorder="1"/>
    <xf numFmtId="0" fontId="0" fillId="20" borderId="3" xfId="0" applyFill="1" applyBorder="1"/>
    <xf numFmtId="0" fontId="0" fillId="20" borderId="5" xfId="0" applyFill="1" applyBorder="1"/>
    <xf numFmtId="0" fontId="0" fillId="16" borderId="26" xfId="0" applyFill="1" applyBorder="1"/>
    <xf numFmtId="0" fontId="0" fillId="3" borderId="26" xfId="0" applyFill="1" applyBorder="1"/>
    <xf numFmtId="0" fontId="0" fillId="21" borderId="6" xfId="0" applyFill="1" applyBorder="1"/>
    <xf numFmtId="0" fontId="0" fillId="21" borderId="8" xfId="0" applyFill="1" applyBorder="1"/>
    <xf numFmtId="165" fontId="0" fillId="16" borderId="3" xfId="0" applyNumberFormat="1" applyFill="1" applyBorder="1"/>
    <xf numFmtId="164" fontId="6" fillId="5" borderId="0" xfId="0" applyNumberFormat="1" applyFont="1" applyFill="1"/>
    <xf numFmtId="16" fontId="10" fillId="0" borderId="0" xfId="0" applyNumberFormat="1" applyFont="1"/>
    <xf numFmtId="44" fontId="0" fillId="6" borderId="5" xfId="0" applyNumberFormat="1" applyFill="1" applyBorder="1"/>
    <xf numFmtId="44" fontId="0" fillId="2" borderId="0" xfId="0" applyNumberFormat="1" applyFill="1"/>
    <xf numFmtId="44" fontId="1" fillId="0" borderId="5" xfId="0" applyNumberFormat="1" applyFont="1" applyBorder="1"/>
    <xf numFmtId="44" fontId="0" fillId="0" borderId="12" xfId="0" applyNumberFormat="1" applyBorder="1"/>
    <xf numFmtId="44" fontId="6" fillId="3" borderId="14" xfId="0" applyNumberFormat="1" applyFont="1" applyFill="1" applyBorder="1"/>
    <xf numFmtId="44" fontId="0" fillId="0" borderId="7" xfId="0" applyNumberFormat="1" applyBorder="1"/>
    <xf numFmtId="44" fontId="6" fillId="4" borderId="14" xfId="0" applyNumberFormat="1" applyFont="1" applyFill="1" applyBorder="1"/>
    <xf numFmtId="44" fontId="6" fillId="0" borderId="7" xfId="0" applyNumberFormat="1" applyFont="1" applyBorder="1"/>
    <xf numFmtId="44" fontId="6" fillId="5" borderId="14" xfId="0" applyNumberFormat="1" applyFont="1" applyFill="1" applyBorder="1"/>
    <xf numFmtId="44" fontId="0" fillId="11" borderId="7" xfId="0" applyNumberFormat="1" applyFill="1" applyBorder="1"/>
    <xf numFmtId="44" fontId="0" fillId="7" borderId="0" xfId="0" applyNumberFormat="1" applyFill="1"/>
    <xf numFmtId="44" fontId="9" fillId="0" borderId="7" xfId="0" applyNumberFormat="1" applyFont="1" applyBorder="1"/>
    <xf numFmtId="44" fontId="0" fillId="11" borderId="0" xfId="0" applyNumberFormat="1" applyFill="1"/>
    <xf numFmtId="44" fontId="6" fillId="5" borderId="0" xfId="0" applyNumberFormat="1" applyFont="1" applyFill="1"/>
    <xf numFmtId="44" fontId="0" fillId="0" borderId="0" xfId="0" applyNumberFormat="1"/>
    <xf numFmtId="14" fontId="13" fillId="16" borderId="26" xfId="1" applyNumberFormat="1" applyFill="1" applyBorder="1" applyAlignment="1">
      <alignment horizontal="center" vertical="center"/>
    </xf>
    <xf numFmtId="0" fontId="13" fillId="18" borderId="26" xfId="1" applyFill="1" applyBorder="1">
      <alignment horizontal="left" vertical="center" wrapText="1" indent="1"/>
    </xf>
    <xf numFmtId="0" fontId="13" fillId="0" borderId="1" xfId="1" applyBorder="1">
      <alignment horizontal="left" vertical="center" wrapText="1" indent="1"/>
    </xf>
    <xf numFmtId="0" fontId="13" fillId="0" borderId="27" xfId="1" applyBorder="1">
      <alignment horizontal="left" vertical="center" wrapText="1" indent="1"/>
    </xf>
    <xf numFmtId="0" fontId="13" fillId="0" borderId="2" xfId="1" applyBorder="1">
      <alignment horizontal="left" vertical="center" wrapText="1" indent="1"/>
    </xf>
    <xf numFmtId="14" fontId="13" fillId="0" borderId="1" xfId="1" applyNumberFormat="1" applyBorder="1" applyAlignment="1">
      <alignment horizontal="center" vertical="center"/>
    </xf>
    <xf numFmtId="14" fontId="13" fillId="0" borderId="27" xfId="1" applyNumberFormat="1" applyBorder="1" applyAlignment="1">
      <alignment horizontal="center" vertical="center"/>
    </xf>
    <xf numFmtId="14" fontId="13" fillId="0" borderId="2" xfId="1" applyNumberFormat="1" applyBorder="1" applyAlignment="1">
      <alignment horizontal="center" vertical="center"/>
    </xf>
    <xf numFmtId="14" fontId="15" fillId="14" borderId="5" xfId="3" applyNumberFormat="1" applyBorder="1" applyAlignment="1">
      <alignment horizontal="center" vertical="center"/>
    </xf>
    <xf numFmtId="0" fontId="0" fillId="8" borderId="26" xfId="0" applyFill="1" applyBorder="1"/>
    <xf numFmtId="0" fontId="13" fillId="8" borderId="26" xfId="1" applyFill="1" applyBorder="1">
      <alignment horizontal="left" vertical="center" wrapText="1" indent="1"/>
    </xf>
    <xf numFmtId="14" fontId="15" fillId="14" borderId="26" xfId="3" applyNumberFormat="1" applyBorder="1" applyAlignment="1">
      <alignment horizontal="center" vertical="center"/>
    </xf>
    <xf numFmtId="0" fontId="2" fillId="18" borderId="26" xfId="0" applyFont="1" applyFill="1" applyBorder="1"/>
    <xf numFmtId="165" fontId="2" fillId="18" borderId="26" xfId="0" applyNumberFormat="1" applyFont="1" applyFill="1" applyBorder="1"/>
    <xf numFmtId="0" fontId="16" fillId="0" borderId="26" xfId="4" applyBorder="1" applyAlignment="1">
      <alignment horizontal="right" vertical="center"/>
    </xf>
    <xf numFmtId="0" fontId="10" fillId="0" borderId="6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</cellXfs>
  <cellStyles count="6">
    <cellStyle name="Heading 1 2" xfId="4" xr:uid="{CD171857-21C5-4F79-A816-5F508EC8F89B}"/>
    <cellStyle name="Heading 2 2" xfId="3" xr:uid="{8476E87B-A86A-4A9B-A6E7-227523A62F71}"/>
    <cellStyle name="Heading 3 2" xfId="2" xr:uid="{61E1673B-596B-448F-A781-1E3FCF69B566}"/>
    <cellStyle name="Normal" xfId="0" builtinId="0"/>
    <cellStyle name="Normal 2" xfId="1" xr:uid="{7CD6BA6D-1C17-4836-842A-E61AA8AAA57F}"/>
    <cellStyle name="Title 2" xfId="5" xr:uid="{0A7F34B9-E641-4E1F-B14D-B2A366C5E125}"/>
  </cellStyles>
  <dxfs count="4"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b val="0"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1" defaultTableStyle="TableStyleMedium2" defaultPivotStyle="PivotStyleLight16">
    <tableStyle name="Project Timeline" pivot="0" count="4" xr9:uid="{E3D9123F-0DE1-4EE0-A674-9F2DECBD20DA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ject%20timelin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lcs"/>
    </sheetNames>
    <sheetDataSet>
      <sheetData sheetId="0" refreshError="1"/>
      <sheetData sheetId="1">
        <row r="5">
          <cell r="D5">
            <v>12</v>
          </cell>
        </row>
        <row r="25">
          <cell r="D25">
            <v>44636</v>
          </cell>
        </row>
        <row r="26">
          <cell r="D26">
            <v>0</v>
          </cell>
        </row>
        <row r="28">
          <cell r="D28">
            <v>44636</v>
          </cell>
        </row>
        <row r="29">
          <cell r="D29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F2A8-57A9-437A-8806-7FBF1075175E}">
  <sheetPr codeName="Sheet1"/>
  <dimension ref="A1:AA383"/>
  <sheetViews>
    <sheetView view="pageBreakPreview" topLeftCell="A173" zoomScale="70" zoomScaleNormal="85" zoomScaleSheetLayoutView="70" workbookViewId="0">
      <selection activeCell="B359" sqref="B359"/>
    </sheetView>
  </sheetViews>
  <sheetFormatPr defaultRowHeight="14.4" x14ac:dyDescent="0.3"/>
  <cols>
    <col min="1" max="1" width="43.33203125" customWidth="1"/>
    <col min="2" max="2" width="14.6640625" customWidth="1"/>
    <col min="4" max="4" width="3.5546875" bestFit="1" customWidth="1"/>
    <col min="6" max="6" width="41.33203125" customWidth="1"/>
    <col min="7" max="7" width="15.33203125" style="137" customWidth="1"/>
    <col min="13" max="13" width="32.6640625" customWidth="1"/>
    <col min="16" max="16" width="3.5546875" bestFit="1" customWidth="1"/>
    <col min="18" max="18" width="34.6640625" customWidth="1"/>
  </cols>
  <sheetData>
    <row r="1" spans="1:27" x14ac:dyDescent="0.3">
      <c r="A1" s="157" t="s">
        <v>0</v>
      </c>
      <c r="B1" s="158"/>
      <c r="C1" s="158"/>
      <c r="D1" s="158"/>
      <c r="E1" s="158"/>
      <c r="F1" s="158"/>
      <c r="G1" s="123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3">
      <c r="A2" s="1"/>
      <c r="B2" s="1"/>
      <c r="C2" s="1"/>
      <c r="D2" s="1"/>
      <c r="E2" s="1"/>
      <c r="F2" s="1"/>
      <c r="G2" s="124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ht="15" thickBot="1" x14ac:dyDescent="0.35">
      <c r="A3" s="28" t="s">
        <v>1</v>
      </c>
      <c r="B3" s="2" t="s">
        <v>2</v>
      </c>
      <c r="C3" s="35"/>
      <c r="D3" s="37" t="s">
        <v>3</v>
      </c>
      <c r="E3" s="36"/>
      <c r="F3" s="29" t="s">
        <v>4</v>
      </c>
      <c r="G3" s="125" t="s">
        <v>5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ht="15" thickBot="1" x14ac:dyDescent="0.35">
      <c r="A4" s="4"/>
      <c r="B4" s="5"/>
      <c r="C4" s="30"/>
      <c r="D4" s="16"/>
      <c r="E4" s="31"/>
      <c r="F4" s="6"/>
      <c r="G4" s="126"/>
      <c r="H4" s="27"/>
      <c r="I4" s="27"/>
      <c r="J4" s="159" t="s">
        <v>6</v>
      </c>
      <c r="K4" s="160"/>
      <c r="L4" s="160"/>
      <c r="M4" s="160"/>
      <c r="N4" s="160"/>
      <c r="O4" s="160"/>
      <c r="P4" s="160"/>
      <c r="Q4" s="160"/>
      <c r="R4" s="161"/>
      <c r="S4" s="27"/>
      <c r="T4" s="27"/>
      <c r="U4" s="27"/>
      <c r="V4" s="27"/>
      <c r="W4" s="27"/>
      <c r="X4" s="27"/>
      <c r="Y4" s="27"/>
      <c r="Z4" s="27"/>
      <c r="AA4" s="27"/>
    </row>
    <row r="5" spans="1:27" ht="16.8" thickBot="1" x14ac:dyDescent="0.5">
      <c r="A5" s="7" t="s">
        <v>7</v>
      </c>
      <c r="B5" s="22">
        <f>8500</f>
        <v>8500</v>
      </c>
      <c r="C5" s="25"/>
      <c r="D5" s="16"/>
      <c r="E5" s="26"/>
      <c r="F5" s="3" t="s">
        <v>7</v>
      </c>
      <c r="G5" s="127">
        <v>8500</v>
      </c>
      <c r="H5" s="27"/>
      <c r="I5" s="27"/>
      <c r="J5" s="38"/>
      <c r="K5" s="39"/>
      <c r="L5" s="39"/>
      <c r="M5" s="39"/>
      <c r="N5" s="39"/>
      <c r="O5" s="39"/>
      <c r="P5" s="39"/>
      <c r="Q5" s="39"/>
      <c r="R5" s="46"/>
      <c r="S5" s="27"/>
      <c r="T5" s="27"/>
      <c r="U5" s="27"/>
      <c r="V5" s="27"/>
      <c r="W5" s="27"/>
      <c r="X5" s="27"/>
      <c r="Y5" s="27"/>
      <c r="Z5" s="27"/>
      <c r="AA5" s="27"/>
    </row>
    <row r="6" spans="1:27" ht="15" thickBot="1" x14ac:dyDescent="0.35">
      <c r="A6" s="8"/>
      <c r="B6" s="9"/>
      <c r="C6" s="25"/>
      <c r="D6" s="16"/>
      <c r="E6" s="26"/>
      <c r="G6" s="128"/>
      <c r="H6" s="27"/>
      <c r="I6" s="27"/>
      <c r="J6" s="41" t="s">
        <v>8</v>
      </c>
      <c r="K6" s="42"/>
      <c r="L6" s="42"/>
      <c r="M6" s="42"/>
      <c r="N6" s="50"/>
      <c r="O6" s="43" t="s">
        <v>9</v>
      </c>
      <c r="P6" s="44"/>
      <c r="Q6" s="44"/>
      <c r="R6" s="44"/>
      <c r="S6" s="27"/>
      <c r="T6" s="27"/>
      <c r="U6" s="27"/>
      <c r="V6" s="27"/>
      <c r="W6" s="27"/>
      <c r="X6" s="27"/>
      <c r="Y6" s="27"/>
      <c r="Z6" s="27"/>
      <c r="AA6" s="27"/>
    </row>
    <row r="7" spans="1:27" ht="15" thickBot="1" x14ac:dyDescent="0.35">
      <c r="A7" s="8"/>
      <c r="B7" s="9"/>
      <c r="C7" s="25"/>
      <c r="D7" s="16"/>
      <c r="E7" s="26"/>
      <c r="G7" s="128"/>
      <c r="H7" s="27"/>
      <c r="I7" s="27"/>
      <c r="J7" s="47"/>
      <c r="K7" s="48"/>
      <c r="L7" s="48"/>
      <c r="M7" s="49"/>
      <c r="N7" s="50"/>
      <c r="O7" s="47"/>
      <c r="P7" s="48"/>
      <c r="Q7" s="48"/>
      <c r="R7" s="49"/>
      <c r="S7" s="27"/>
      <c r="T7" s="27"/>
      <c r="U7" s="27"/>
      <c r="V7" s="27"/>
      <c r="W7" s="27"/>
      <c r="X7" s="27"/>
      <c r="Y7" s="27"/>
      <c r="Z7" s="27"/>
      <c r="AA7" s="27"/>
    </row>
    <row r="8" spans="1:27" ht="16.8" thickBot="1" x14ac:dyDescent="0.5">
      <c r="A8" s="10" t="s">
        <v>10</v>
      </c>
      <c r="B8" s="23">
        <f>SUM(B10,B16)</f>
        <v>4800</v>
      </c>
      <c r="C8" s="25"/>
      <c r="D8" s="16"/>
      <c r="E8" s="26"/>
      <c r="F8" s="10" t="s">
        <v>10</v>
      </c>
      <c r="G8" s="129">
        <f>SUM(G10,G16)</f>
        <v>4580</v>
      </c>
      <c r="H8" s="27"/>
      <c r="I8" s="27"/>
      <c r="J8" s="51" t="s">
        <v>11</v>
      </c>
      <c r="K8" s="50"/>
      <c r="L8" s="50"/>
      <c r="M8" s="52">
        <v>1500</v>
      </c>
      <c r="N8" s="50"/>
      <c r="O8" s="51" t="s">
        <v>11</v>
      </c>
      <c r="P8" s="50"/>
      <c r="Q8" s="50"/>
      <c r="R8" s="52">
        <f>G28</f>
        <v>1600</v>
      </c>
      <c r="S8" s="27"/>
      <c r="T8" s="27"/>
      <c r="U8" s="27"/>
      <c r="V8" s="27"/>
      <c r="W8" s="27"/>
      <c r="X8" s="27"/>
      <c r="Y8" s="27"/>
      <c r="Z8" s="27"/>
      <c r="AA8" s="27"/>
    </row>
    <row r="9" spans="1:27" x14ac:dyDescent="0.3">
      <c r="A9" s="8"/>
      <c r="B9" s="9"/>
      <c r="C9" s="25"/>
      <c r="D9" s="16"/>
      <c r="E9" s="26"/>
      <c r="G9" s="128"/>
      <c r="H9" s="27"/>
      <c r="I9" s="27"/>
      <c r="J9" s="51" t="s">
        <v>12</v>
      </c>
      <c r="K9" s="50"/>
      <c r="L9" s="50"/>
      <c r="M9" s="52">
        <f>B64</f>
        <v>2250</v>
      </c>
      <c r="N9" s="50"/>
      <c r="O9" s="51" t="s">
        <v>12</v>
      </c>
      <c r="P9" s="50"/>
      <c r="Q9" s="50"/>
      <c r="R9" s="52">
        <f>G64</f>
        <v>3200</v>
      </c>
      <c r="S9" s="27"/>
      <c r="T9" s="27"/>
      <c r="U9" s="27"/>
      <c r="V9" s="27"/>
      <c r="W9" s="27"/>
      <c r="X9" s="27"/>
      <c r="Y9" s="27"/>
      <c r="Z9" s="27"/>
      <c r="AA9" s="27"/>
    </row>
    <row r="10" spans="1:27" ht="16.2" x14ac:dyDescent="0.45">
      <c r="A10" s="11" t="s">
        <v>13</v>
      </c>
      <c r="B10" s="20">
        <f>SUM(B11:B14)</f>
        <v>3050</v>
      </c>
      <c r="C10" s="25"/>
      <c r="D10" s="16"/>
      <c r="E10" s="26"/>
      <c r="F10" s="12" t="s">
        <v>13</v>
      </c>
      <c r="G10" s="130">
        <f>SUM(G11:G14)</f>
        <v>2550</v>
      </c>
      <c r="H10" s="27"/>
      <c r="I10" s="27"/>
      <c r="J10" s="51" t="s">
        <v>14</v>
      </c>
      <c r="K10" s="50"/>
      <c r="L10" s="50"/>
      <c r="M10" s="52">
        <f>B97</f>
        <v>2250</v>
      </c>
      <c r="N10" s="50"/>
      <c r="O10" s="51" t="s">
        <v>14</v>
      </c>
      <c r="P10" s="50"/>
      <c r="Q10" s="50"/>
      <c r="R10" s="52">
        <f>G97</f>
        <v>2600</v>
      </c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16.2" x14ac:dyDescent="0.45">
      <c r="A11" s="21" t="s">
        <v>15</v>
      </c>
      <c r="B11" s="9">
        <v>450</v>
      </c>
      <c r="C11" s="25"/>
      <c r="D11" s="16"/>
      <c r="E11" s="26"/>
      <c r="F11" s="14" t="s">
        <v>15</v>
      </c>
      <c r="G11" s="128">
        <v>450</v>
      </c>
      <c r="H11" s="27"/>
      <c r="I11" s="27"/>
      <c r="J11" s="51" t="s">
        <v>16</v>
      </c>
      <c r="K11" s="50"/>
      <c r="L11" s="50"/>
      <c r="M11" s="52">
        <f>B131</f>
        <v>2450</v>
      </c>
      <c r="N11" s="50"/>
      <c r="O11" s="51" t="s">
        <v>16</v>
      </c>
      <c r="P11" s="50"/>
      <c r="Q11" s="50"/>
      <c r="R11" s="52">
        <f>G131</f>
        <v>2150</v>
      </c>
      <c r="S11" s="27"/>
      <c r="T11" s="27"/>
      <c r="U11" s="27"/>
      <c r="V11" s="27"/>
      <c r="W11" s="27"/>
      <c r="X11" s="27"/>
      <c r="Y11" s="27"/>
      <c r="Z11" s="27"/>
      <c r="AA11" s="27"/>
    </row>
    <row r="12" spans="1:27" x14ac:dyDescent="0.3">
      <c r="A12" s="13" t="s">
        <v>17</v>
      </c>
      <c r="B12" s="9">
        <v>1200</v>
      </c>
      <c r="C12" s="25"/>
      <c r="D12" s="16"/>
      <c r="E12" s="26"/>
      <c r="F12" s="14" t="s">
        <v>17</v>
      </c>
      <c r="G12" s="128">
        <v>1300</v>
      </c>
      <c r="H12" s="27"/>
      <c r="I12" s="27"/>
      <c r="J12" s="51" t="s">
        <v>18</v>
      </c>
      <c r="K12" s="50"/>
      <c r="L12" s="50"/>
      <c r="M12" s="52">
        <f>B166</f>
        <v>3500</v>
      </c>
      <c r="N12" s="50"/>
      <c r="O12" s="51" t="s">
        <v>18</v>
      </c>
      <c r="P12" s="50"/>
      <c r="Q12" s="50"/>
      <c r="R12" s="52">
        <f>G166</f>
        <v>0</v>
      </c>
      <c r="S12" s="27"/>
      <c r="T12" s="27"/>
      <c r="U12" s="27"/>
      <c r="V12" s="27"/>
      <c r="W12" s="27"/>
      <c r="X12" s="27"/>
      <c r="Y12" s="27"/>
      <c r="Z12" s="27"/>
      <c r="AA12" s="27"/>
    </row>
    <row r="13" spans="1:27" x14ac:dyDescent="0.3">
      <c r="A13" s="13" t="s">
        <v>19</v>
      </c>
      <c r="B13" s="9">
        <v>800</v>
      </c>
      <c r="C13" s="25"/>
      <c r="D13" s="16"/>
      <c r="E13" s="26"/>
      <c r="F13" s="14" t="s">
        <v>19</v>
      </c>
      <c r="G13" s="128">
        <v>800</v>
      </c>
      <c r="H13" s="27"/>
      <c r="I13" s="27"/>
      <c r="J13" s="51" t="s">
        <v>20</v>
      </c>
      <c r="K13" s="50"/>
      <c r="L13" s="50"/>
      <c r="M13" s="52">
        <f>B201</f>
        <v>2500</v>
      </c>
      <c r="N13" s="50"/>
      <c r="O13" s="51" t="s">
        <v>20</v>
      </c>
      <c r="P13" s="50"/>
      <c r="Q13" s="50"/>
      <c r="R13" s="52">
        <f>G201</f>
        <v>0</v>
      </c>
      <c r="S13" s="27"/>
      <c r="T13" s="27"/>
      <c r="U13" s="27"/>
      <c r="V13" s="27"/>
      <c r="W13" s="27"/>
      <c r="X13" s="27"/>
      <c r="Y13" s="27"/>
      <c r="Z13" s="27"/>
      <c r="AA13" s="27"/>
    </row>
    <row r="14" spans="1:27" x14ac:dyDescent="0.3">
      <c r="A14" s="13" t="s">
        <v>21</v>
      </c>
      <c r="B14" s="9">
        <v>600</v>
      </c>
      <c r="C14" s="25"/>
      <c r="D14" s="16"/>
      <c r="E14" s="26"/>
      <c r="F14" s="14" t="s">
        <v>22</v>
      </c>
      <c r="G14" s="128">
        <v>0</v>
      </c>
      <c r="H14" s="27"/>
      <c r="I14" s="27"/>
      <c r="J14" s="51" t="s">
        <v>23</v>
      </c>
      <c r="K14" s="50"/>
      <c r="L14" s="50"/>
      <c r="M14" s="52">
        <f>B237</f>
        <v>3000</v>
      </c>
      <c r="N14" s="50"/>
      <c r="O14" s="51" t="s">
        <v>23</v>
      </c>
      <c r="P14" s="50"/>
      <c r="Q14" s="50"/>
      <c r="R14" s="52">
        <f>G237</f>
        <v>0</v>
      </c>
      <c r="S14" s="27"/>
      <c r="T14" s="27"/>
      <c r="U14" s="27"/>
      <c r="V14" s="27"/>
      <c r="W14" s="27"/>
      <c r="X14" s="27"/>
      <c r="Y14" s="27"/>
      <c r="Z14" s="27"/>
      <c r="AA14" s="27"/>
    </row>
    <row r="15" spans="1:27" x14ac:dyDescent="0.3">
      <c r="A15" s="8"/>
      <c r="B15" s="9"/>
      <c r="C15" s="25"/>
      <c r="D15" s="16"/>
      <c r="E15" s="26"/>
      <c r="G15" s="128"/>
      <c r="H15" s="27"/>
      <c r="I15" s="27"/>
      <c r="J15" s="51" t="s">
        <v>24</v>
      </c>
      <c r="K15" s="50"/>
      <c r="L15" s="50"/>
      <c r="M15" s="52">
        <f>B271</f>
        <v>2500</v>
      </c>
      <c r="N15" s="50"/>
      <c r="O15" s="51" t="s">
        <v>24</v>
      </c>
      <c r="P15" s="50"/>
      <c r="Q15" s="50"/>
      <c r="R15" s="52">
        <f>G271</f>
        <v>0</v>
      </c>
      <c r="S15" s="27"/>
      <c r="T15" s="27"/>
      <c r="U15" s="27"/>
      <c r="V15" s="27"/>
      <c r="W15" s="27"/>
      <c r="X15" s="27"/>
      <c r="Y15" s="27"/>
      <c r="Z15" s="27"/>
      <c r="AA15" s="27"/>
    </row>
    <row r="16" spans="1:27" ht="16.2" x14ac:dyDescent="0.45">
      <c r="A16" s="11" t="s">
        <v>25</v>
      </c>
      <c r="B16" s="20">
        <f>SUM(B17:B24)</f>
        <v>1750</v>
      </c>
      <c r="C16" s="25"/>
      <c r="D16" s="16"/>
      <c r="E16" s="26"/>
      <c r="F16" s="12" t="s">
        <v>25</v>
      </c>
      <c r="G16" s="130">
        <f>SUM(G17:G24)</f>
        <v>2030</v>
      </c>
      <c r="H16" s="27"/>
      <c r="I16" s="27"/>
      <c r="J16" s="51" t="s">
        <v>26</v>
      </c>
      <c r="K16" s="50"/>
      <c r="L16" s="50"/>
      <c r="M16" s="52">
        <f>B306</f>
        <v>2000</v>
      </c>
      <c r="N16" s="50"/>
      <c r="O16" s="51" t="s">
        <v>26</v>
      </c>
      <c r="P16" s="50"/>
      <c r="Q16" s="50"/>
      <c r="R16" s="52">
        <f>G306</f>
        <v>0</v>
      </c>
      <c r="S16" s="27"/>
      <c r="T16" s="27"/>
      <c r="U16" s="27"/>
      <c r="V16" s="27"/>
      <c r="W16" s="27"/>
      <c r="X16" s="27"/>
      <c r="Y16" s="27"/>
      <c r="Z16" s="27"/>
      <c r="AA16" s="27"/>
    </row>
    <row r="17" spans="1:27" x14ac:dyDescent="0.3">
      <c r="A17" s="13" t="s">
        <v>27</v>
      </c>
      <c r="B17" s="9">
        <v>250</v>
      </c>
      <c r="C17" s="25"/>
      <c r="D17" s="16"/>
      <c r="E17" s="26"/>
      <c r="F17" s="14" t="s">
        <v>28</v>
      </c>
      <c r="G17" s="128">
        <v>0</v>
      </c>
      <c r="H17" s="27"/>
      <c r="I17" s="27"/>
      <c r="J17" s="51" t="s">
        <v>29</v>
      </c>
      <c r="K17" s="50"/>
      <c r="L17" s="50"/>
      <c r="M17" s="52">
        <f>B340</f>
        <v>1000</v>
      </c>
      <c r="N17" s="50"/>
      <c r="O17" s="51" t="s">
        <v>29</v>
      </c>
      <c r="P17" s="50"/>
      <c r="Q17" s="50"/>
      <c r="R17" s="52">
        <f>G340</f>
        <v>0</v>
      </c>
      <c r="S17" s="27"/>
      <c r="T17" s="27"/>
      <c r="U17" s="27"/>
      <c r="V17" s="27"/>
      <c r="W17" s="27"/>
      <c r="X17" s="27"/>
      <c r="Y17" s="27"/>
      <c r="Z17" s="27"/>
      <c r="AA17" s="27"/>
    </row>
    <row r="18" spans="1:27" ht="15" thickBot="1" x14ac:dyDescent="0.35">
      <c r="A18" s="13" t="s">
        <v>30</v>
      </c>
      <c r="B18" s="9">
        <v>300</v>
      </c>
      <c r="C18" s="25"/>
      <c r="D18" s="16"/>
      <c r="E18" s="26"/>
      <c r="F18" s="14" t="s">
        <v>31</v>
      </c>
      <c r="G18" s="128">
        <v>0</v>
      </c>
      <c r="H18" s="27"/>
      <c r="I18" s="27"/>
      <c r="J18" s="51" t="s">
        <v>32</v>
      </c>
      <c r="K18" s="50"/>
      <c r="L18" s="50"/>
      <c r="M18" s="53">
        <f>B373</f>
        <v>5000</v>
      </c>
      <c r="N18" s="50"/>
      <c r="O18" s="51" t="s">
        <v>32</v>
      </c>
      <c r="P18" s="50"/>
      <c r="Q18" s="50"/>
      <c r="R18" s="53">
        <f>G373</f>
        <v>0</v>
      </c>
      <c r="S18" s="27"/>
      <c r="T18" s="27"/>
      <c r="U18" s="27"/>
      <c r="V18" s="27"/>
      <c r="W18" s="27"/>
      <c r="X18" s="27"/>
      <c r="Y18" s="27"/>
      <c r="Z18" s="27"/>
      <c r="AA18" s="27"/>
    </row>
    <row r="19" spans="1:27" ht="15" thickBot="1" x14ac:dyDescent="0.35">
      <c r="A19" s="13" t="s">
        <v>33</v>
      </c>
      <c r="B19" s="9">
        <v>400</v>
      </c>
      <c r="C19" s="25"/>
      <c r="D19" s="16"/>
      <c r="E19" s="26"/>
      <c r="F19" s="14" t="s">
        <v>33</v>
      </c>
      <c r="G19" s="128">
        <v>400</v>
      </c>
      <c r="H19" s="27"/>
      <c r="I19" s="27"/>
      <c r="J19" s="54" t="s">
        <v>34</v>
      </c>
      <c r="K19" s="55"/>
      <c r="L19" s="55"/>
      <c r="M19" s="40">
        <f>SUM(M8:M18)</f>
        <v>27950</v>
      </c>
      <c r="N19" s="50"/>
      <c r="O19" s="54" t="s">
        <v>34</v>
      </c>
      <c r="P19" s="55"/>
      <c r="Q19" s="55"/>
      <c r="R19" s="45">
        <f>SUM(R8:R18)</f>
        <v>9550</v>
      </c>
      <c r="S19" s="27"/>
      <c r="T19" s="27"/>
      <c r="U19" s="27"/>
      <c r="V19" s="27"/>
      <c r="W19" s="27"/>
      <c r="X19" s="27"/>
      <c r="Y19" s="27"/>
      <c r="Z19" s="27"/>
      <c r="AA19" s="27"/>
    </row>
    <row r="20" spans="1:27" x14ac:dyDescent="0.3">
      <c r="A20" s="13" t="s">
        <v>35</v>
      </c>
      <c r="B20" s="9">
        <v>0</v>
      </c>
      <c r="C20" s="25"/>
      <c r="D20" s="16"/>
      <c r="E20" s="26"/>
      <c r="F20" s="14" t="s">
        <v>35</v>
      </c>
      <c r="G20" s="128">
        <v>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 x14ac:dyDescent="0.3">
      <c r="A21" s="13" t="s">
        <v>36</v>
      </c>
      <c r="B21" s="9">
        <v>150</v>
      </c>
      <c r="C21" s="25"/>
      <c r="D21" s="16"/>
      <c r="E21" s="26"/>
      <c r="F21" s="14" t="s">
        <v>37</v>
      </c>
      <c r="G21" s="128">
        <v>960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 x14ac:dyDescent="0.3">
      <c r="A22" s="13" t="s">
        <v>38</v>
      </c>
      <c r="B22" s="9">
        <v>100</v>
      </c>
      <c r="C22" s="25"/>
      <c r="D22" s="16"/>
      <c r="E22" s="26"/>
      <c r="F22" s="14" t="s">
        <v>38</v>
      </c>
      <c r="G22" s="128">
        <v>180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 x14ac:dyDescent="0.3">
      <c r="A23" s="13" t="s">
        <v>39</v>
      </c>
      <c r="B23" s="9">
        <v>250</v>
      </c>
      <c r="C23" s="25"/>
      <c r="D23" s="16"/>
      <c r="E23" s="26"/>
      <c r="F23" s="14" t="s">
        <v>40</v>
      </c>
      <c r="G23" s="128">
        <f>150+120</f>
        <v>270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 x14ac:dyDescent="0.3">
      <c r="A24" s="13" t="s">
        <v>41</v>
      </c>
      <c r="B24" s="9">
        <v>300</v>
      </c>
      <c r="C24" s="25"/>
      <c r="D24" s="16"/>
      <c r="E24" s="26"/>
      <c r="F24" s="14" t="s">
        <v>41</v>
      </c>
      <c r="G24" s="128">
        <v>220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 ht="15" thickBot="1" x14ac:dyDescent="0.35">
      <c r="A25" s="8"/>
      <c r="B25" s="9"/>
      <c r="C25" s="25"/>
      <c r="D25" s="16"/>
      <c r="E25" s="26"/>
      <c r="G25" s="128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 ht="16.8" thickBot="1" x14ac:dyDescent="0.5">
      <c r="A26" s="15" t="s">
        <v>42</v>
      </c>
      <c r="B26" s="24">
        <f>B5-B8</f>
        <v>3700</v>
      </c>
      <c r="C26" s="25"/>
      <c r="D26" s="16"/>
      <c r="E26" s="26"/>
      <c r="F26" s="17" t="s">
        <v>42</v>
      </c>
      <c r="G26" s="131">
        <f>G5-G8</f>
        <v>3920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 x14ac:dyDescent="0.3">
      <c r="A27" s="8"/>
      <c r="B27" s="9"/>
      <c r="C27" s="25"/>
      <c r="D27" s="16"/>
      <c r="E27" s="26"/>
      <c r="G27" s="128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 x14ac:dyDescent="0.3">
      <c r="A28" s="8" t="s">
        <v>43</v>
      </c>
      <c r="B28" s="9">
        <v>1500</v>
      </c>
      <c r="C28" s="25"/>
      <c r="D28" s="16"/>
      <c r="E28" s="26"/>
      <c r="F28" s="59" t="s">
        <v>44</v>
      </c>
      <c r="G28" s="132">
        <v>1600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 ht="15" thickBot="1" x14ac:dyDescent="0.35">
      <c r="A29" s="8"/>
      <c r="B29" s="9"/>
      <c r="C29" s="25"/>
      <c r="D29" s="16"/>
      <c r="E29" s="26"/>
      <c r="G29" s="128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 ht="16.8" thickBot="1" x14ac:dyDescent="0.5">
      <c r="A30" s="15" t="s">
        <v>45</v>
      </c>
      <c r="B30" s="24">
        <f>B26-B28</f>
        <v>2200</v>
      </c>
      <c r="C30" s="25"/>
      <c r="D30" s="16"/>
      <c r="E30" s="26"/>
      <c r="F30" s="17" t="s">
        <v>45</v>
      </c>
      <c r="G30" s="131">
        <f>G26-G28</f>
        <v>2320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 ht="15" thickBot="1" x14ac:dyDescent="0.35">
      <c r="A31" s="8"/>
      <c r="B31" s="9"/>
      <c r="C31" s="25"/>
      <c r="D31" s="16"/>
      <c r="E31" s="26"/>
      <c r="G31" s="128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 ht="16.8" thickBot="1" x14ac:dyDescent="0.5">
      <c r="A32" s="18" t="s">
        <v>46</v>
      </c>
      <c r="B32" s="22">
        <f>B30</f>
        <v>2200</v>
      </c>
      <c r="C32" s="16"/>
      <c r="D32" s="16"/>
      <c r="E32" s="16"/>
      <c r="F32" s="19" t="s">
        <v>46</v>
      </c>
      <c r="G32" s="127">
        <f>G30</f>
        <v>2320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x14ac:dyDescent="0.3">
      <c r="A33" s="27"/>
      <c r="B33" s="27"/>
      <c r="C33" s="27"/>
      <c r="D33" s="27"/>
      <c r="E33" s="27"/>
      <c r="F33" s="27"/>
      <c r="G33" s="133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x14ac:dyDescent="0.3">
      <c r="A34" s="27"/>
      <c r="B34" s="27"/>
      <c r="C34" s="27"/>
      <c r="D34" s="27"/>
      <c r="E34" s="27"/>
      <c r="F34" s="27"/>
      <c r="G34" s="133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x14ac:dyDescent="0.3">
      <c r="A35" s="27"/>
      <c r="B35" s="27"/>
      <c r="C35" s="27"/>
      <c r="D35" s="27"/>
      <c r="E35" s="27"/>
      <c r="F35" s="27"/>
      <c r="G35" s="133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x14ac:dyDescent="0.3">
      <c r="A36" s="27"/>
      <c r="B36" s="27"/>
      <c r="C36" s="27"/>
      <c r="D36" s="27"/>
      <c r="E36" s="27"/>
      <c r="F36" s="27"/>
      <c r="G36" s="133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x14ac:dyDescent="0.3">
      <c r="A37" s="157" t="s">
        <v>0</v>
      </c>
      <c r="B37" s="158"/>
      <c r="C37" s="158"/>
      <c r="D37" s="158"/>
      <c r="E37" s="158"/>
      <c r="F37" s="158"/>
      <c r="G37" s="123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 x14ac:dyDescent="0.3">
      <c r="A38" s="1"/>
      <c r="B38" s="1"/>
      <c r="C38" s="1"/>
      <c r="D38" s="1"/>
      <c r="E38" s="1"/>
      <c r="F38" s="1"/>
      <c r="G38" s="124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x14ac:dyDescent="0.3">
      <c r="A39" s="28" t="s">
        <v>47</v>
      </c>
      <c r="B39" s="2" t="s">
        <v>2</v>
      </c>
      <c r="C39" s="35"/>
      <c r="D39" s="37" t="s">
        <v>3</v>
      </c>
      <c r="E39" s="36"/>
      <c r="F39" s="29" t="s">
        <v>48</v>
      </c>
      <c r="G39" s="125" t="s">
        <v>5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 ht="15" thickBot="1" x14ac:dyDescent="0.35">
      <c r="A40" s="4"/>
      <c r="B40" s="5"/>
      <c r="C40" s="30"/>
      <c r="D40" s="16"/>
      <c r="E40" s="31"/>
      <c r="F40" s="6"/>
      <c r="G40" s="1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ht="16.8" thickBot="1" x14ac:dyDescent="0.5">
      <c r="A41" s="7" t="s">
        <v>7</v>
      </c>
      <c r="B41" s="22">
        <v>8658.75</v>
      </c>
      <c r="C41" s="25"/>
      <c r="D41" s="16"/>
      <c r="E41" s="26"/>
      <c r="F41" s="3" t="s">
        <v>7</v>
      </c>
      <c r="G41" s="127">
        <v>8658.75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x14ac:dyDescent="0.3">
      <c r="A42" s="8"/>
      <c r="B42" s="9"/>
      <c r="C42" s="25"/>
      <c r="D42" s="16"/>
      <c r="E42" s="26"/>
      <c r="G42" s="128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ht="15" thickBot="1" x14ac:dyDescent="0.35">
      <c r="A43" s="8"/>
      <c r="B43" s="9"/>
      <c r="C43" s="25"/>
      <c r="D43" s="16"/>
      <c r="E43" s="26"/>
      <c r="G43" s="128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ht="16.8" thickBot="1" x14ac:dyDescent="0.5">
      <c r="A44" s="10" t="s">
        <v>10</v>
      </c>
      <c r="B44" s="23">
        <f>SUM(B46,B52)</f>
        <v>5150</v>
      </c>
      <c r="C44" s="25"/>
      <c r="D44" s="16"/>
      <c r="E44" s="26"/>
      <c r="F44" s="10" t="s">
        <v>10</v>
      </c>
      <c r="G44" s="129">
        <f>SUM(G46,G52)</f>
        <v>4500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 x14ac:dyDescent="0.3">
      <c r="A45" s="8"/>
      <c r="B45" s="9"/>
      <c r="C45" s="25"/>
      <c r="D45" s="16"/>
      <c r="E45" s="26"/>
      <c r="G45" s="128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ht="16.2" x14ac:dyDescent="0.45">
      <c r="A46" s="11" t="s">
        <v>13</v>
      </c>
      <c r="B46" s="20">
        <f>SUM(B47:B50)</f>
        <v>2700</v>
      </c>
      <c r="C46" s="25"/>
      <c r="D46" s="16"/>
      <c r="E46" s="26"/>
      <c r="F46" s="12" t="s">
        <v>13</v>
      </c>
      <c r="G46" s="130">
        <f>SUM(G47:G50)</f>
        <v>2800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ht="16.2" x14ac:dyDescent="0.45">
      <c r="A47" s="21" t="s">
        <v>15</v>
      </c>
      <c r="B47" s="9">
        <v>400</v>
      </c>
      <c r="C47" s="25"/>
      <c r="D47" s="16"/>
      <c r="E47" s="26"/>
      <c r="F47" s="14" t="s">
        <v>15</v>
      </c>
      <c r="G47" s="128">
        <v>400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 x14ac:dyDescent="0.3">
      <c r="A48" s="13" t="s">
        <v>17</v>
      </c>
      <c r="B48" s="9">
        <v>900</v>
      </c>
      <c r="C48" s="25"/>
      <c r="D48" s="16"/>
      <c r="E48" s="26"/>
      <c r="F48" s="14" t="s">
        <v>17</v>
      </c>
      <c r="G48" s="128">
        <v>1000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 x14ac:dyDescent="0.3">
      <c r="A49" s="13" t="s">
        <v>19</v>
      </c>
      <c r="B49" s="9">
        <v>800</v>
      </c>
      <c r="C49" s="25"/>
      <c r="D49" s="16"/>
      <c r="E49" s="26"/>
      <c r="F49" s="14" t="s">
        <v>19</v>
      </c>
      <c r="G49" s="128">
        <v>800</v>
      </c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 x14ac:dyDescent="0.3">
      <c r="A50" s="65" t="s">
        <v>49</v>
      </c>
      <c r="B50" s="66">
        <v>600</v>
      </c>
      <c r="C50" s="25"/>
      <c r="D50" s="16"/>
      <c r="E50" s="26"/>
      <c r="F50" s="65" t="s">
        <v>49</v>
      </c>
      <c r="G50" s="134">
        <v>600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27" x14ac:dyDescent="0.3">
      <c r="A51" s="8"/>
      <c r="B51" s="9"/>
      <c r="C51" s="25"/>
      <c r="D51" s="16"/>
      <c r="E51" s="26"/>
      <c r="G51" s="128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 ht="16.2" x14ac:dyDescent="0.45">
      <c r="A52" s="11" t="s">
        <v>25</v>
      </c>
      <c r="B52" s="20">
        <f>SUM(B53:B60)</f>
        <v>2450</v>
      </c>
      <c r="C52" s="25"/>
      <c r="D52" s="16"/>
      <c r="E52" s="26"/>
      <c r="F52" s="12" t="s">
        <v>25</v>
      </c>
      <c r="G52" s="130">
        <f>SUM(G53:G60)</f>
        <v>1700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 x14ac:dyDescent="0.3">
      <c r="A53" s="13" t="s">
        <v>50</v>
      </c>
      <c r="B53" s="9">
        <v>1200</v>
      </c>
      <c r="C53" s="25"/>
      <c r="D53" s="16"/>
      <c r="E53" s="26"/>
      <c r="F53" s="13" t="s">
        <v>51</v>
      </c>
      <c r="G53" s="128">
        <v>1000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 x14ac:dyDescent="0.3">
      <c r="A54" s="57" t="s">
        <v>52</v>
      </c>
      <c r="B54" s="58">
        <v>450</v>
      </c>
      <c r="C54" s="25"/>
      <c r="D54" s="16"/>
      <c r="E54" s="26"/>
      <c r="F54" s="13" t="s">
        <v>53</v>
      </c>
      <c r="G54" s="128">
        <v>250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 x14ac:dyDescent="0.3">
      <c r="A55" s="13" t="s">
        <v>54</v>
      </c>
      <c r="B55" s="9">
        <v>800</v>
      </c>
      <c r="C55" s="25"/>
      <c r="D55" s="16"/>
      <c r="E55" s="26"/>
      <c r="F55" s="14" t="s">
        <v>33</v>
      </c>
      <c r="G55" s="128">
        <v>0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 x14ac:dyDescent="0.3">
      <c r="A56" s="13"/>
      <c r="B56" s="9"/>
      <c r="C56" s="25"/>
      <c r="D56" s="16"/>
      <c r="E56" s="26"/>
      <c r="F56" s="122">
        <v>44646</v>
      </c>
      <c r="G56" s="134">
        <v>250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x14ac:dyDescent="0.3">
      <c r="A57" s="13"/>
      <c r="B57" s="9"/>
      <c r="C57" s="25"/>
      <c r="D57" s="16"/>
      <c r="E57" s="26"/>
      <c r="F57" s="64" t="s">
        <v>55</v>
      </c>
      <c r="G57" s="134">
        <v>200</v>
      </c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 x14ac:dyDescent="0.3">
      <c r="A58" s="13"/>
      <c r="B58" s="9"/>
      <c r="C58" s="25"/>
      <c r="D58" s="16"/>
      <c r="E58" s="26"/>
      <c r="F58" s="64" t="s">
        <v>56</v>
      </c>
      <c r="G58" s="134">
        <v>0</v>
      </c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27" x14ac:dyDescent="0.3">
      <c r="A59" s="13"/>
      <c r="B59" s="9"/>
      <c r="C59" s="25"/>
      <c r="D59" s="16"/>
      <c r="E59" s="26"/>
      <c r="F59" s="14"/>
      <c r="G59" s="128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 x14ac:dyDescent="0.3">
      <c r="A60" s="13"/>
      <c r="B60" s="9"/>
      <c r="C60" s="25"/>
      <c r="D60" s="16"/>
      <c r="E60" s="26"/>
      <c r="F60" s="14"/>
      <c r="G60" s="128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 ht="15" thickBot="1" x14ac:dyDescent="0.35">
      <c r="A61" s="8"/>
      <c r="B61" s="9"/>
      <c r="C61" s="25"/>
      <c r="D61" s="16"/>
      <c r="E61" s="26"/>
      <c r="G61" s="128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ht="16.8" thickBot="1" x14ac:dyDescent="0.5">
      <c r="A62" s="15" t="s">
        <v>42</v>
      </c>
      <c r="B62" s="24">
        <f>B41-B44</f>
        <v>3508.75</v>
      </c>
      <c r="C62" s="25"/>
      <c r="D62" s="16"/>
      <c r="E62" s="26"/>
      <c r="F62" s="17" t="s">
        <v>42</v>
      </c>
      <c r="G62" s="131">
        <f>G41-G44</f>
        <v>4158.75</v>
      </c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 x14ac:dyDescent="0.3">
      <c r="A63" s="8"/>
      <c r="B63" s="9"/>
      <c r="C63" s="25"/>
      <c r="D63" s="16"/>
      <c r="E63" s="26"/>
      <c r="G63" s="128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 x14ac:dyDescent="0.3">
      <c r="A64" s="8" t="s">
        <v>43</v>
      </c>
      <c r="B64" s="9">
        <v>2250</v>
      </c>
      <c r="C64" s="25"/>
      <c r="D64" s="16"/>
      <c r="E64" s="26"/>
      <c r="F64" s="59" t="s">
        <v>57</v>
      </c>
      <c r="G64" s="132">
        <v>3200</v>
      </c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 ht="15" thickBot="1" x14ac:dyDescent="0.35">
      <c r="A65" s="8"/>
      <c r="B65" s="9"/>
      <c r="C65" s="25"/>
      <c r="D65" s="16"/>
      <c r="E65" s="26"/>
      <c r="G65" s="128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 ht="16.8" thickBot="1" x14ac:dyDescent="0.5">
      <c r="A66" s="15" t="s">
        <v>45</v>
      </c>
      <c r="B66" s="24">
        <f>B62-B64</f>
        <v>1258.75</v>
      </c>
      <c r="C66" s="25"/>
      <c r="D66" s="16"/>
      <c r="E66" s="26"/>
      <c r="F66" s="17" t="s">
        <v>45</v>
      </c>
      <c r="G66" s="131">
        <f>G62-G64</f>
        <v>958.75</v>
      </c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 ht="15" thickBot="1" x14ac:dyDescent="0.35">
      <c r="A67" s="8"/>
      <c r="B67" s="9"/>
      <c r="C67" s="32"/>
      <c r="D67" s="16"/>
      <c r="E67" s="34"/>
      <c r="G67" s="128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 ht="16.8" thickBot="1" x14ac:dyDescent="0.5">
      <c r="A68" s="18" t="s">
        <v>46</v>
      </c>
      <c r="B68" s="22">
        <f>B66</f>
        <v>1258.75</v>
      </c>
      <c r="C68" s="35"/>
      <c r="D68" s="33"/>
      <c r="E68" s="36"/>
      <c r="F68" s="19" t="s">
        <v>46</v>
      </c>
      <c r="G68" s="127">
        <f>G66</f>
        <v>958.75</v>
      </c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 x14ac:dyDescent="0.3">
      <c r="A69" s="27"/>
      <c r="B69" s="27"/>
      <c r="C69" s="27"/>
      <c r="D69" s="27"/>
      <c r="E69" s="27"/>
      <c r="F69" s="27"/>
      <c r="G69" s="133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 x14ac:dyDescent="0.3">
      <c r="A70" s="27"/>
      <c r="B70" s="27"/>
      <c r="C70" s="27"/>
      <c r="D70" s="27"/>
      <c r="E70" s="27"/>
      <c r="F70" s="27"/>
      <c r="G70" s="133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 x14ac:dyDescent="0.3">
      <c r="A71" s="27"/>
      <c r="B71" s="27"/>
      <c r="C71" s="27"/>
      <c r="D71" s="27"/>
      <c r="E71" s="27"/>
      <c r="F71" s="27"/>
      <c r="G71" s="133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7" x14ac:dyDescent="0.3">
      <c r="A72" s="157" t="s">
        <v>0</v>
      </c>
      <c r="B72" s="158"/>
      <c r="C72" s="158"/>
      <c r="D72" s="158"/>
      <c r="E72" s="158"/>
      <c r="F72" s="158"/>
      <c r="G72" s="123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1:27" x14ac:dyDescent="0.3">
      <c r="A73" s="1"/>
      <c r="B73" s="1"/>
      <c r="C73" s="1"/>
      <c r="D73" s="1"/>
      <c r="E73" s="1"/>
      <c r="F73" s="1"/>
      <c r="G73" s="124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 x14ac:dyDescent="0.3">
      <c r="A74" s="28" t="s">
        <v>58</v>
      </c>
      <c r="B74" s="2" t="s">
        <v>2</v>
      </c>
      <c r="C74" s="35"/>
      <c r="D74" s="37" t="s">
        <v>3</v>
      </c>
      <c r="E74" s="36"/>
      <c r="F74" s="29" t="s">
        <v>59</v>
      </c>
      <c r="G74" s="125" t="s">
        <v>5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27" ht="15" thickBot="1" x14ac:dyDescent="0.35">
      <c r="A75" s="4"/>
      <c r="B75" s="5"/>
      <c r="C75" s="30"/>
      <c r="D75" s="16"/>
      <c r="E75" s="31"/>
      <c r="F75" s="6"/>
      <c r="G75" s="126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27" ht="16.8" thickBot="1" x14ac:dyDescent="0.5">
      <c r="A76" s="7" t="s">
        <v>7</v>
      </c>
      <c r="B76" s="22">
        <v>8500</v>
      </c>
      <c r="C76" s="25"/>
      <c r="D76" s="16"/>
      <c r="E76" s="26"/>
      <c r="F76" s="3" t="s">
        <v>7</v>
      </c>
      <c r="G76" s="127">
        <v>8658</v>
      </c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27" x14ac:dyDescent="0.3">
      <c r="A77" s="8"/>
      <c r="B77" s="9"/>
      <c r="C77" s="25"/>
      <c r="D77" s="16"/>
      <c r="E77" s="26"/>
      <c r="G77" s="128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 ht="15" thickBot="1" x14ac:dyDescent="0.35">
      <c r="A78" s="8"/>
      <c r="B78" s="9"/>
      <c r="C78" s="25"/>
      <c r="D78" s="16"/>
      <c r="E78" s="26"/>
      <c r="G78" s="128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1:27" ht="16.8" thickBot="1" x14ac:dyDescent="0.5">
      <c r="A79" s="10" t="s">
        <v>10</v>
      </c>
      <c r="B79" s="23">
        <f>SUM(B81,B86)</f>
        <v>3370</v>
      </c>
      <c r="C79" s="25"/>
      <c r="D79" s="16"/>
      <c r="E79" s="26"/>
      <c r="F79" s="10" t="s">
        <v>10</v>
      </c>
      <c r="G79" s="129">
        <f>SUM(G81,G86)</f>
        <v>4390</v>
      </c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1:27" x14ac:dyDescent="0.3">
      <c r="A80" s="8"/>
      <c r="B80" s="9"/>
      <c r="C80" s="25"/>
      <c r="D80" s="16"/>
      <c r="E80" s="26"/>
      <c r="G80" s="128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 ht="16.2" x14ac:dyDescent="0.45">
      <c r="A81" s="11" t="s">
        <v>13</v>
      </c>
      <c r="B81" s="20">
        <f>SUM(B82:B84)</f>
        <v>2100</v>
      </c>
      <c r="C81" s="25"/>
      <c r="D81" s="16"/>
      <c r="E81" s="26"/>
      <c r="F81" s="12" t="s">
        <v>13</v>
      </c>
      <c r="G81" s="130">
        <f>SUM(G82:G84)</f>
        <v>2100</v>
      </c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 ht="16.2" x14ac:dyDescent="0.45">
      <c r="A82" s="21" t="s">
        <v>15</v>
      </c>
      <c r="B82" s="9">
        <v>400</v>
      </c>
      <c r="C82" s="25"/>
      <c r="D82" s="16"/>
      <c r="E82" s="26"/>
      <c r="F82" s="14" t="s">
        <v>15</v>
      </c>
      <c r="G82" s="128">
        <v>400</v>
      </c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1:27" x14ac:dyDescent="0.3">
      <c r="A83" s="13" t="s">
        <v>17</v>
      </c>
      <c r="B83" s="9">
        <v>900</v>
      </c>
      <c r="C83" s="25"/>
      <c r="D83" s="16"/>
      <c r="E83" s="26"/>
      <c r="F83" s="14" t="s">
        <v>17</v>
      </c>
      <c r="G83" s="128">
        <v>900</v>
      </c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1:27" x14ac:dyDescent="0.3">
      <c r="A84" s="13" t="s">
        <v>19</v>
      </c>
      <c r="B84" s="9">
        <v>800</v>
      </c>
      <c r="C84" s="25"/>
      <c r="D84" s="16"/>
      <c r="E84" s="26"/>
      <c r="F84" s="14" t="s">
        <v>19</v>
      </c>
      <c r="G84" s="128">
        <v>800</v>
      </c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1:27" x14ac:dyDescent="0.3">
      <c r="A85" s="8"/>
      <c r="B85" s="9"/>
      <c r="C85" s="25"/>
      <c r="D85" s="16"/>
      <c r="E85" s="26"/>
      <c r="G85" s="128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1:27" ht="16.2" x14ac:dyDescent="0.45">
      <c r="A86" s="11" t="s">
        <v>25</v>
      </c>
      <c r="B86" s="20">
        <f>SUM(B87:B93)</f>
        <v>1270</v>
      </c>
      <c r="C86" s="25"/>
      <c r="D86" s="16"/>
      <c r="E86" s="26"/>
      <c r="F86" s="12" t="s">
        <v>25</v>
      </c>
      <c r="G86" s="130">
        <f>SUM(G87:G93)</f>
        <v>2290</v>
      </c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1:27" x14ac:dyDescent="0.3">
      <c r="A87" s="13" t="s">
        <v>60</v>
      </c>
      <c r="B87" s="9">
        <v>0</v>
      </c>
      <c r="C87" s="25"/>
      <c r="D87" s="16"/>
      <c r="E87" s="26"/>
      <c r="F87" s="13" t="s">
        <v>61</v>
      </c>
      <c r="G87" s="128">
        <v>150</v>
      </c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 x14ac:dyDescent="0.3">
      <c r="A88" s="13" t="s">
        <v>62</v>
      </c>
      <c r="B88" s="9">
        <v>150</v>
      </c>
      <c r="C88" s="25"/>
      <c r="D88" s="16"/>
      <c r="E88" s="26"/>
      <c r="F88" s="13" t="s">
        <v>31</v>
      </c>
      <c r="G88" s="128">
        <v>180</v>
      </c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 x14ac:dyDescent="0.3">
      <c r="A89" s="57" t="s">
        <v>63</v>
      </c>
      <c r="B89" s="58">
        <v>400</v>
      </c>
      <c r="C89" s="25"/>
      <c r="D89" s="16"/>
      <c r="E89" s="26"/>
      <c r="F89" s="13" t="s">
        <v>64</v>
      </c>
      <c r="G89" s="128">
        <v>1100</v>
      </c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1:27" x14ac:dyDescent="0.3">
      <c r="A90" s="13" t="s">
        <v>65</v>
      </c>
      <c r="B90" s="9">
        <v>200</v>
      </c>
      <c r="C90" s="25"/>
      <c r="D90" s="16"/>
      <c r="E90" s="26"/>
      <c r="F90" s="13" t="s">
        <v>65</v>
      </c>
      <c r="G90" s="128">
        <v>160</v>
      </c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1:27" x14ac:dyDescent="0.3">
      <c r="A91" s="13" t="s">
        <v>66</v>
      </c>
      <c r="B91" s="9">
        <v>400</v>
      </c>
      <c r="C91" s="25"/>
      <c r="D91" s="16"/>
      <c r="E91" s="26"/>
      <c r="F91" s="13" t="s">
        <v>66</v>
      </c>
      <c r="G91" s="128">
        <v>300</v>
      </c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 x14ac:dyDescent="0.3">
      <c r="A92" s="13" t="s">
        <v>67</v>
      </c>
      <c r="B92" s="9">
        <v>120</v>
      </c>
      <c r="C92" s="25"/>
      <c r="D92" s="16"/>
      <c r="E92" s="26"/>
      <c r="F92" s="13" t="s">
        <v>67</v>
      </c>
      <c r="G92" s="128">
        <v>100</v>
      </c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1:27" x14ac:dyDescent="0.3">
      <c r="A93" s="13"/>
      <c r="B93" s="9"/>
      <c r="C93" s="25"/>
      <c r="D93" s="16"/>
      <c r="E93" s="26"/>
      <c r="F93" s="14" t="s">
        <v>68</v>
      </c>
      <c r="G93" s="128">
        <v>300</v>
      </c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1:27" ht="15" thickBot="1" x14ac:dyDescent="0.35">
      <c r="A94" s="8"/>
      <c r="B94" s="9"/>
      <c r="C94" s="25"/>
      <c r="D94" s="16"/>
      <c r="E94" s="26"/>
      <c r="G94" s="128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1:27" ht="16.8" thickBot="1" x14ac:dyDescent="0.5">
      <c r="A95" s="15" t="s">
        <v>42</v>
      </c>
      <c r="B95" s="24">
        <f>B76-B79</f>
        <v>5130</v>
      </c>
      <c r="C95" s="25"/>
      <c r="D95" s="16"/>
      <c r="E95" s="26"/>
      <c r="F95" s="17" t="s">
        <v>42</v>
      </c>
      <c r="G95" s="131">
        <f>G76-G79</f>
        <v>4268</v>
      </c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1:27" x14ac:dyDescent="0.3">
      <c r="A96" s="8"/>
      <c r="B96" s="9"/>
      <c r="C96" s="25"/>
      <c r="D96" s="16"/>
      <c r="E96" s="26"/>
      <c r="G96" s="128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1:27" x14ac:dyDescent="0.3">
      <c r="A97" s="8" t="s">
        <v>43</v>
      </c>
      <c r="B97" s="9">
        <v>2250</v>
      </c>
      <c r="C97" s="25"/>
      <c r="D97" s="16"/>
      <c r="E97" s="26"/>
      <c r="F97" s="59" t="s">
        <v>69</v>
      </c>
      <c r="G97" s="135">
        <f>2400+200</f>
        <v>2600</v>
      </c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1:27" ht="15" thickBot="1" x14ac:dyDescent="0.35">
      <c r="A98" s="8"/>
      <c r="B98" s="9"/>
      <c r="C98" s="25"/>
      <c r="D98" s="16"/>
      <c r="E98" s="26"/>
      <c r="G98" s="128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1:27" ht="16.8" thickBot="1" x14ac:dyDescent="0.5">
      <c r="A99" s="15" t="s">
        <v>45</v>
      </c>
      <c r="B99" s="24">
        <f>B95-B97</f>
        <v>2880</v>
      </c>
      <c r="C99" s="25"/>
      <c r="D99" s="16"/>
      <c r="E99" s="26"/>
      <c r="F99" s="17" t="s">
        <v>45</v>
      </c>
      <c r="G99" s="131">
        <f>G95-G97</f>
        <v>1668</v>
      </c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1:27" ht="15" thickBot="1" x14ac:dyDescent="0.35">
      <c r="A100" s="8"/>
      <c r="B100" s="9"/>
      <c r="C100" s="32"/>
      <c r="D100" s="16"/>
      <c r="E100" s="34"/>
      <c r="G100" s="128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1:27" ht="16.8" thickBot="1" x14ac:dyDescent="0.5">
      <c r="A101" s="18" t="s">
        <v>46</v>
      </c>
      <c r="B101" s="22">
        <f>B99</f>
        <v>2880</v>
      </c>
      <c r="C101" s="35"/>
      <c r="D101" s="16"/>
      <c r="E101" s="36"/>
      <c r="F101" s="19" t="s">
        <v>46</v>
      </c>
      <c r="G101" s="127">
        <f>G99</f>
        <v>1668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1:27" x14ac:dyDescent="0.3">
      <c r="A102" s="27"/>
      <c r="B102" s="27"/>
      <c r="C102" s="27"/>
      <c r="D102" s="27"/>
      <c r="E102" s="27"/>
      <c r="F102" s="27"/>
      <c r="G102" s="133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1:27" x14ac:dyDescent="0.3">
      <c r="A103" s="27"/>
      <c r="B103" s="27"/>
      <c r="C103" s="27"/>
      <c r="D103" s="27"/>
      <c r="E103" s="27"/>
      <c r="F103" s="27"/>
      <c r="G103" s="133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1:27" x14ac:dyDescent="0.3">
      <c r="A104" s="27"/>
      <c r="B104" s="27"/>
      <c r="C104" s="27"/>
      <c r="D104" s="27"/>
      <c r="E104" s="27"/>
      <c r="F104" s="27"/>
      <c r="G104" s="133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1:27" x14ac:dyDescent="0.3">
      <c r="A105" s="157" t="s">
        <v>0</v>
      </c>
      <c r="B105" s="158"/>
      <c r="C105" s="158"/>
      <c r="D105" s="158"/>
      <c r="E105" s="158"/>
      <c r="F105" s="158"/>
      <c r="G105" s="123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1:27" x14ac:dyDescent="0.3">
      <c r="A106" s="1"/>
      <c r="B106" s="1"/>
      <c r="C106" s="1"/>
      <c r="D106" s="1"/>
      <c r="E106" s="1"/>
      <c r="F106" s="1"/>
      <c r="G106" s="124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1:27" x14ac:dyDescent="0.3">
      <c r="A107" s="28" t="s">
        <v>70</v>
      </c>
      <c r="B107" s="2" t="s">
        <v>2</v>
      </c>
      <c r="C107" s="35"/>
      <c r="D107" s="37" t="s">
        <v>3</v>
      </c>
      <c r="E107" s="36"/>
      <c r="F107" s="29" t="s">
        <v>71</v>
      </c>
      <c r="G107" s="125" t="s">
        <v>5</v>
      </c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1:27" ht="15" thickBot="1" x14ac:dyDescent="0.35">
      <c r="A108" s="4"/>
      <c r="B108" s="5"/>
      <c r="C108" s="30"/>
      <c r="D108" s="16"/>
      <c r="E108" s="31"/>
      <c r="F108" s="6"/>
      <c r="G108" s="1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1:27" ht="16.8" thickBot="1" x14ac:dyDescent="0.5">
      <c r="A109" s="7" t="s">
        <v>7</v>
      </c>
      <c r="B109" s="22">
        <v>8658</v>
      </c>
      <c r="C109" s="25"/>
      <c r="D109" s="16"/>
      <c r="E109" s="26"/>
      <c r="F109" s="3" t="s">
        <v>7</v>
      </c>
      <c r="G109" s="127">
        <v>8658</v>
      </c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1:27" x14ac:dyDescent="0.3">
      <c r="A110" s="8"/>
      <c r="B110" s="9"/>
      <c r="C110" s="25"/>
      <c r="D110" s="16"/>
      <c r="E110" s="26"/>
      <c r="G110" s="128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1:27" ht="15" thickBot="1" x14ac:dyDescent="0.35">
      <c r="A111" s="8"/>
      <c r="B111" s="9"/>
      <c r="C111" s="25"/>
      <c r="D111" s="16"/>
      <c r="E111" s="26"/>
      <c r="G111" s="128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1:27" ht="16.8" thickBot="1" x14ac:dyDescent="0.5">
      <c r="A112" s="10" t="s">
        <v>10</v>
      </c>
      <c r="B112" s="23">
        <f>SUM(B114,B120)</f>
        <v>4930</v>
      </c>
      <c r="C112" s="25"/>
      <c r="D112" s="16"/>
      <c r="E112" s="26"/>
      <c r="F112" s="10" t="s">
        <v>10</v>
      </c>
      <c r="G112" s="129">
        <f>SUM(G114,G120)</f>
        <v>4810</v>
      </c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1:27" x14ac:dyDescent="0.3">
      <c r="A113" s="8"/>
      <c r="B113" s="9"/>
      <c r="C113" s="25"/>
      <c r="D113" s="16"/>
      <c r="E113" s="26"/>
      <c r="G113" s="128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1:27" ht="16.2" x14ac:dyDescent="0.45">
      <c r="A114" s="11" t="s">
        <v>13</v>
      </c>
      <c r="B114" s="20">
        <f>SUM(B115:B118)</f>
        <v>4300</v>
      </c>
      <c r="C114" s="25"/>
      <c r="D114" s="16"/>
      <c r="E114" s="26"/>
      <c r="F114" s="12" t="s">
        <v>13</v>
      </c>
      <c r="G114" s="130">
        <f>SUM(G115:G118)</f>
        <v>3910</v>
      </c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1:27" ht="16.2" x14ac:dyDescent="0.45">
      <c r="A115" s="21" t="s">
        <v>15</v>
      </c>
      <c r="B115" s="9">
        <v>400</v>
      </c>
      <c r="C115" s="25"/>
      <c r="D115" s="16"/>
      <c r="E115" s="26"/>
      <c r="F115" s="14" t="s">
        <v>15</v>
      </c>
      <c r="G115" s="128">
        <v>400</v>
      </c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1:27" x14ac:dyDescent="0.3">
      <c r="A116" s="13" t="s">
        <v>17</v>
      </c>
      <c r="B116" s="9">
        <v>900</v>
      </c>
      <c r="C116" s="25"/>
      <c r="D116" s="16"/>
      <c r="E116" s="26"/>
      <c r="F116" s="14" t="s">
        <v>17</v>
      </c>
      <c r="G116" s="128">
        <v>700</v>
      </c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1:27" x14ac:dyDescent="0.3">
      <c r="A117" s="13" t="s">
        <v>19</v>
      </c>
      <c r="B117" s="9">
        <v>800</v>
      </c>
      <c r="C117" s="25"/>
      <c r="D117" s="16"/>
      <c r="E117" s="26"/>
      <c r="F117" s="14" t="s">
        <v>19</v>
      </c>
      <c r="G117" s="128">
        <v>765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1:27" x14ac:dyDescent="0.3">
      <c r="A118" s="57" t="s">
        <v>72</v>
      </c>
      <c r="B118" s="58">
        <v>2200</v>
      </c>
      <c r="C118" s="25"/>
      <c r="D118" s="16"/>
      <c r="E118" s="26"/>
      <c r="F118" s="13" t="s">
        <v>73</v>
      </c>
      <c r="G118" s="128">
        <v>2045</v>
      </c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1:27" x14ac:dyDescent="0.3">
      <c r="A119" s="8"/>
      <c r="B119" s="9"/>
      <c r="C119" s="25"/>
      <c r="D119" s="16"/>
      <c r="E119" s="26"/>
      <c r="G119" s="128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1:27" ht="16.2" x14ac:dyDescent="0.45">
      <c r="A120" s="11" t="s">
        <v>25</v>
      </c>
      <c r="B120" s="20">
        <f>SUM(B121:B127)</f>
        <v>630</v>
      </c>
      <c r="C120" s="25"/>
      <c r="D120" s="16"/>
      <c r="E120" s="26"/>
      <c r="F120" s="12" t="s">
        <v>25</v>
      </c>
      <c r="G120" s="130">
        <f>SUM(G121:G127)</f>
        <v>900</v>
      </c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1:27" x14ac:dyDescent="0.3">
      <c r="A121" s="13" t="s">
        <v>28</v>
      </c>
      <c r="B121" s="9">
        <v>0</v>
      </c>
      <c r="C121" s="25"/>
      <c r="D121" s="16"/>
      <c r="E121" s="26"/>
      <c r="F121" s="14" t="s">
        <v>28</v>
      </c>
      <c r="G121" s="128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1:27" x14ac:dyDescent="0.3">
      <c r="A122" s="13" t="s">
        <v>31</v>
      </c>
      <c r="B122" s="9">
        <v>300</v>
      </c>
      <c r="C122" s="25"/>
      <c r="D122" s="16"/>
      <c r="E122" s="26"/>
      <c r="F122" s="14" t="s">
        <v>74</v>
      </c>
      <c r="G122" s="128">
        <v>440</v>
      </c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1:27" x14ac:dyDescent="0.3">
      <c r="A123" s="13" t="s">
        <v>75</v>
      </c>
      <c r="B123" s="9">
        <v>80</v>
      </c>
      <c r="C123" s="25"/>
      <c r="D123" s="16"/>
      <c r="E123" s="26"/>
      <c r="F123" s="14" t="s">
        <v>76</v>
      </c>
      <c r="G123" s="128">
        <v>80</v>
      </c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1:27" x14ac:dyDescent="0.3">
      <c r="A124" s="13" t="s">
        <v>77</v>
      </c>
      <c r="B124" s="9">
        <v>0</v>
      </c>
      <c r="C124" s="25"/>
      <c r="D124" s="16"/>
      <c r="E124" s="26"/>
      <c r="F124" s="14"/>
      <c r="G124" s="128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1:27" x14ac:dyDescent="0.3">
      <c r="A125" s="13" t="s">
        <v>78</v>
      </c>
      <c r="B125" s="9">
        <v>250</v>
      </c>
      <c r="C125" s="25"/>
      <c r="D125" s="16"/>
      <c r="E125" s="26"/>
      <c r="F125" s="153"/>
      <c r="G125" s="128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1:27" x14ac:dyDescent="0.3">
      <c r="A126" s="13"/>
      <c r="B126" s="9"/>
      <c r="C126" s="25"/>
      <c r="D126" s="16"/>
      <c r="E126" s="26"/>
      <c r="F126" s="14" t="s">
        <v>79</v>
      </c>
      <c r="G126" s="128">
        <v>380</v>
      </c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 x14ac:dyDescent="0.3">
      <c r="A127" s="13"/>
      <c r="B127" s="9"/>
      <c r="C127" s="25"/>
      <c r="D127" s="16"/>
      <c r="E127" s="26"/>
      <c r="F127" s="14"/>
      <c r="G127" s="128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 ht="15" thickBot="1" x14ac:dyDescent="0.35">
      <c r="A128" s="8"/>
      <c r="B128" s="9"/>
      <c r="C128" s="25"/>
      <c r="D128" s="16"/>
      <c r="E128" s="26"/>
      <c r="G128" s="128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 ht="16.8" thickBot="1" x14ac:dyDescent="0.5">
      <c r="A129" s="15" t="s">
        <v>42</v>
      </c>
      <c r="B129" s="24">
        <f>B109-B112</f>
        <v>3728</v>
      </c>
      <c r="C129" s="25"/>
      <c r="D129" s="16"/>
      <c r="E129" s="26"/>
      <c r="F129" s="17" t="s">
        <v>42</v>
      </c>
      <c r="G129" s="131">
        <f>G109-G112</f>
        <v>3848</v>
      </c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 ht="16.2" x14ac:dyDescent="0.45">
      <c r="A130" s="15"/>
      <c r="B130" s="121"/>
      <c r="C130" s="25"/>
      <c r="D130" s="16"/>
      <c r="E130" s="26"/>
      <c r="F130" s="17"/>
      <c r="G130" s="136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 x14ac:dyDescent="0.3">
      <c r="A131" s="8" t="s">
        <v>43</v>
      </c>
      <c r="B131" s="9">
        <v>2450</v>
      </c>
      <c r="C131" s="25"/>
      <c r="D131" s="16"/>
      <c r="E131" s="26"/>
      <c r="F131" t="s">
        <v>43</v>
      </c>
      <c r="G131" s="128">
        <v>2150</v>
      </c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 ht="15" thickBot="1" x14ac:dyDescent="0.35">
      <c r="A132" s="8"/>
      <c r="B132" s="9"/>
      <c r="C132" s="25"/>
      <c r="D132" s="16"/>
      <c r="E132" s="26"/>
      <c r="G132" s="128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 ht="16.8" thickBot="1" x14ac:dyDescent="0.5">
      <c r="A133" s="15" t="s">
        <v>45</v>
      </c>
      <c r="B133" s="24">
        <f>B129-B131</f>
        <v>1278</v>
      </c>
      <c r="C133" s="25"/>
      <c r="D133" s="16"/>
      <c r="E133" s="26"/>
      <c r="F133" s="17" t="s">
        <v>45</v>
      </c>
      <c r="G133" s="131">
        <f>G129-G131</f>
        <v>1698</v>
      </c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 ht="15" thickBot="1" x14ac:dyDescent="0.35">
      <c r="A134" s="8"/>
      <c r="B134" s="9"/>
      <c r="C134" s="32"/>
      <c r="D134" s="16"/>
      <c r="E134" s="34"/>
      <c r="G134" s="128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 ht="16.8" thickBot="1" x14ac:dyDescent="0.5">
      <c r="A135" s="18" t="s">
        <v>46</v>
      </c>
      <c r="B135" s="22">
        <f>B133</f>
        <v>1278</v>
      </c>
      <c r="C135" s="35"/>
      <c r="D135" s="33"/>
      <c r="E135" s="36"/>
      <c r="F135" s="19" t="s">
        <v>46</v>
      </c>
      <c r="G135" s="127">
        <f>G133</f>
        <v>1698</v>
      </c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 x14ac:dyDescent="0.3">
      <c r="A136" s="27"/>
      <c r="B136" s="27"/>
      <c r="C136" s="27"/>
      <c r="D136" s="27"/>
      <c r="E136" s="27"/>
      <c r="F136" s="27"/>
      <c r="G136" s="133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 x14ac:dyDescent="0.3">
      <c r="A137" s="27"/>
      <c r="B137" s="27"/>
      <c r="C137" s="27"/>
      <c r="D137" s="27"/>
      <c r="E137" s="27"/>
      <c r="F137" s="27"/>
      <c r="G137" s="133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 x14ac:dyDescent="0.3">
      <c r="A138" s="27"/>
      <c r="B138" s="27"/>
      <c r="C138" s="27"/>
      <c r="D138" s="27"/>
      <c r="E138" s="27"/>
      <c r="F138" s="27"/>
      <c r="G138" s="133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 x14ac:dyDescent="0.3">
      <c r="A139" s="157" t="s">
        <v>0</v>
      </c>
      <c r="B139" s="158"/>
      <c r="C139" s="158"/>
      <c r="D139" s="158"/>
      <c r="E139" s="158"/>
      <c r="F139" s="158"/>
      <c r="G139" s="123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 x14ac:dyDescent="0.3">
      <c r="A140" s="1"/>
      <c r="B140" s="1"/>
      <c r="C140" s="1"/>
      <c r="D140" s="1"/>
      <c r="E140" s="1"/>
      <c r="F140" s="1"/>
      <c r="G140" s="124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 x14ac:dyDescent="0.3">
      <c r="A141" s="28" t="s">
        <v>80</v>
      </c>
      <c r="B141" s="2" t="s">
        <v>2</v>
      </c>
      <c r="C141" s="35"/>
      <c r="D141" s="37" t="s">
        <v>3</v>
      </c>
      <c r="E141" s="36"/>
      <c r="F141" s="29" t="s">
        <v>81</v>
      </c>
      <c r="G141" s="125" t="s">
        <v>5</v>
      </c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 ht="15" thickBot="1" x14ac:dyDescent="0.35">
      <c r="A142" s="4"/>
      <c r="B142" s="5"/>
      <c r="C142" s="30"/>
      <c r="D142" s="16"/>
      <c r="E142" s="31"/>
      <c r="F142" s="6"/>
      <c r="G142" s="126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 ht="16.8" thickBot="1" x14ac:dyDescent="0.5">
      <c r="A143" s="7" t="s">
        <v>7</v>
      </c>
      <c r="B143" s="22">
        <v>8658</v>
      </c>
      <c r="C143" s="25"/>
      <c r="D143" s="16"/>
      <c r="E143" s="26"/>
      <c r="F143" s="3" t="s">
        <v>7</v>
      </c>
      <c r="G143" s="127">
        <v>8658</v>
      </c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 x14ac:dyDescent="0.3">
      <c r="A144" s="8"/>
      <c r="B144" s="9"/>
      <c r="C144" s="25"/>
      <c r="D144" s="16"/>
      <c r="E144" s="26"/>
      <c r="G144" s="128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 ht="15" thickBot="1" x14ac:dyDescent="0.35">
      <c r="A145" s="8"/>
      <c r="B145" s="9"/>
      <c r="C145" s="25"/>
      <c r="D145" s="16"/>
      <c r="E145" s="26"/>
      <c r="G145" s="128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 ht="16.8" thickBot="1" x14ac:dyDescent="0.5">
      <c r="A146" s="10" t="s">
        <v>10</v>
      </c>
      <c r="B146" s="23">
        <f>SUM(B148,B154)</f>
        <v>3700</v>
      </c>
      <c r="C146" s="25"/>
      <c r="D146" s="16"/>
      <c r="E146" s="26"/>
      <c r="F146" s="10" t="s">
        <v>10</v>
      </c>
      <c r="G146" s="129">
        <f>SUM(G148,G154)</f>
        <v>3680</v>
      </c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 x14ac:dyDescent="0.3">
      <c r="A147" s="8"/>
      <c r="B147" s="9"/>
      <c r="C147" s="25"/>
      <c r="D147" s="16"/>
      <c r="E147" s="26"/>
      <c r="G147" s="128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 ht="16.2" x14ac:dyDescent="0.45">
      <c r="A148" s="11" t="s">
        <v>13</v>
      </c>
      <c r="B148" s="20">
        <f>SUM(B149:B152)</f>
        <v>3700</v>
      </c>
      <c r="C148" s="25"/>
      <c r="D148" s="16"/>
      <c r="E148" s="26"/>
      <c r="F148" s="12" t="s">
        <v>13</v>
      </c>
      <c r="G148" s="130">
        <f>SUM(G149:G152)</f>
        <v>3680</v>
      </c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 ht="16.2" x14ac:dyDescent="0.45">
      <c r="A149" s="21" t="s">
        <v>15</v>
      </c>
      <c r="B149" s="9">
        <v>400</v>
      </c>
      <c r="C149" s="25"/>
      <c r="D149" s="16"/>
      <c r="E149" s="26"/>
      <c r="F149" s="14" t="s">
        <v>15</v>
      </c>
      <c r="G149" s="128">
        <v>400</v>
      </c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 x14ac:dyDescent="0.3">
      <c r="A150" s="13" t="s">
        <v>17</v>
      </c>
      <c r="B150" s="9">
        <v>900</v>
      </c>
      <c r="C150" s="25"/>
      <c r="D150" s="16"/>
      <c r="E150" s="26"/>
      <c r="F150" s="14" t="s">
        <v>17</v>
      </c>
      <c r="G150" s="128">
        <v>900</v>
      </c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 x14ac:dyDescent="0.3">
      <c r="A151" s="13" t="s">
        <v>19</v>
      </c>
      <c r="B151" s="9">
        <v>800</v>
      </c>
      <c r="C151" s="25"/>
      <c r="D151" s="16"/>
      <c r="E151" s="26"/>
      <c r="F151" s="14" t="s">
        <v>19</v>
      </c>
      <c r="G151" s="128">
        <v>780</v>
      </c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1:27" x14ac:dyDescent="0.3">
      <c r="A152" s="60" t="s">
        <v>82</v>
      </c>
      <c r="B152" s="58">
        <v>1600</v>
      </c>
      <c r="C152" s="25"/>
      <c r="D152" s="16"/>
      <c r="E152" s="26"/>
      <c r="F152" s="13" t="s">
        <v>83</v>
      </c>
      <c r="G152" s="128">
        <v>1600</v>
      </c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 x14ac:dyDescent="0.3">
      <c r="A153" s="8"/>
      <c r="B153" s="9"/>
      <c r="C153" s="25"/>
      <c r="D153" s="16"/>
      <c r="E153" s="26"/>
      <c r="G153" s="128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1:27" ht="16.2" x14ac:dyDescent="0.45">
      <c r="A154" s="11" t="s">
        <v>25</v>
      </c>
      <c r="B154" s="20">
        <f>SUM(B155:B162)</f>
        <v>0</v>
      </c>
      <c r="C154" s="25"/>
      <c r="D154" s="16"/>
      <c r="E154" s="26"/>
      <c r="F154" s="12" t="s">
        <v>25</v>
      </c>
      <c r="G154" s="130">
        <f>SUM(G155:G162)</f>
        <v>0</v>
      </c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 x14ac:dyDescent="0.3">
      <c r="A155" s="13" t="s">
        <v>84</v>
      </c>
      <c r="B155" s="9"/>
      <c r="C155" s="25"/>
      <c r="D155" s="16"/>
      <c r="E155" s="26"/>
      <c r="F155" s="14" t="s">
        <v>28</v>
      </c>
      <c r="G155" s="128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 x14ac:dyDescent="0.3">
      <c r="A156" s="13" t="s">
        <v>74</v>
      </c>
      <c r="B156" s="9"/>
      <c r="C156" s="25"/>
      <c r="D156" s="16"/>
      <c r="E156" s="26"/>
      <c r="F156" s="14" t="s">
        <v>31</v>
      </c>
      <c r="G156" s="1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1:27" x14ac:dyDescent="0.3">
      <c r="A157" s="13"/>
      <c r="B157" s="9">
        <v>0</v>
      </c>
      <c r="C157" s="25"/>
      <c r="D157" s="16"/>
      <c r="E157" s="26"/>
      <c r="F157" s="14" t="s">
        <v>33</v>
      </c>
      <c r="G157" s="128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1:27" x14ac:dyDescent="0.3">
      <c r="A158" s="13"/>
      <c r="B158" s="9">
        <v>0</v>
      </c>
      <c r="C158" s="25"/>
      <c r="D158" s="16"/>
      <c r="E158" s="26"/>
      <c r="F158" s="14"/>
      <c r="G158" s="128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1:27" x14ac:dyDescent="0.3">
      <c r="A159" s="13"/>
      <c r="B159" s="9"/>
      <c r="C159" s="25"/>
      <c r="D159" s="16"/>
      <c r="E159" s="26"/>
      <c r="F159" s="14"/>
      <c r="G159" s="128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 x14ac:dyDescent="0.3">
      <c r="A160" s="13"/>
      <c r="B160" s="9"/>
      <c r="C160" s="25"/>
      <c r="D160" s="16"/>
      <c r="E160" s="26"/>
      <c r="F160" s="14"/>
      <c r="G160" s="128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1:27" x14ac:dyDescent="0.3">
      <c r="A161" s="13"/>
      <c r="B161" s="9"/>
      <c r="C161" s="25"/>
      <c r="D161" s="16"/>
      <c r="E161" s="26"/>
      <c r="F161" s="14"/>
      <c r="G161" s="128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1:27" x14ac:dyDescent="0.3">
      <c r="A162" s="13"/>
      <c r="B162" s="9"/>
      <c r="C162" s="25"/>
      <c r="D162" s="16"/>
      <c r="E162" s="26"/>
      <c r="F162" s="14"/>
      <c r="G162" s="128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1:27" ht="15" thickBot="1" x14ac:dyDescent="0.35">
      <c r="A163" s="8"/>
      <c r="B163" s="9"/>
      <c r="C163" s="25"/>
      <c r="D163" s="16"/>
      <c r="E163" s="26"/>
      <c r="G163" s="128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 ht="16.8" thickBot="1" x14ac:dyDescent="0.5">
      <c r="A164" s="15" t="s">
        <v>42</v>
      </c>
      <c r="B164" s="24">
        <f>B143-B146</f>
        <v>4958</v>
      </c>
      <c r="C164" s="25"/>
      <c r="D164" s="16"/>
      <c r="E164" s="26"/>
      <c r="F164" s="17" t="s">
        <v>42</v>
      </c>
      <c r="G164" s="131">
        <f>G143-G146</f>
        <v>4978</v>
      </c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1:27" x14ac:dyDescent="0.3">
      <c r="A165" s="8"/>
      <c r="B165" s="9"/>
      <c r="C165" s="25"/>
      <c r="D165" s="16"/>
      <c r="E165" s="26"/>
      <c r="G165" s="128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1:27" x14ac:dyDescent="0.3">
      <c r="A166" s="8" t="s">
        <v>43</v>
      </c>
      <c r="B166" s="9">
        <v>3500</v>
      </c>
      <c r="C166" s="25"/>
      <c r="D166" s="16"/>
      <c r="E166" s="26"/>
      <c r="F166" t="s">
        <v>43</v>
      </c>
      <c r="G166" s="128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1:27" ht="15" thickBot="1" x14ac:dyDescent="0.35">
      <c r="A167" s="8"/>
      <c r="B167" s="9"/>
      <c r="C167" s="25"/>
      <c r="D167" s="16"/>
      <c r="E167" s="26"/>
      <c r="G167" s="128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1:27" ht="16.8" thickBot="1" x14ac:dyDescent="0.5">
      <c r="A168" s="15" t="s">
        <v>45</v>
      </c>
      <c r="B168" s="24">
        <f>B164-B166</f>
        <v>1458</v>
      </c>
      <c r="C168" s="25"/>
      <c r="D168" s="16"/>
      <c r="E168" s="26"/>
      <c r="F168" s="17" t="s">
        <v>45</v>
      </c>
      <c r="G168" s="131">
        <f>G164-G166</f>
        <v>4978</v>
      </c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 ht="15" thickBot="1" x14ac:dyDescent="0.35">
      <c r="A169" s="8"/>
      <c r="B169" s="9"/>
      <c r="C169" s="32"/>
      <c r="D169" s="16"/>
      <c r="E169" s="34"/>
      <c r="G169" s="128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1:27" ht="16.8" thickBot="1" x14ac:dyDescent="0.5">
      <c r="A170" s="18" t="s">
        <v>46</v>
      </c>
      <c r="B170" s="22">
        <f>B168</f>
        <v>1458</v>
      </c>
      <c r="C170" s="35"/>
      <c r="D170" s="33"/>
      <c r="E170" s="36"/>
      <c r="F170" s="19" t="s">
        <v>46</v>
      </c>
      <c r="G170" s="127">
        <f>G168</f>
        <v>4978</v>
      </c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1:27" x14ac:dyDescent="0.3">
      <c r="A171" s="27"/>
      <c r="B171" s="27"/>
      <c r="C171" s="27"/>
      <c r="D171" s="27"/>
      <c r="E171" s="27"/>
      <c r="F171" s="27"/>
      <c r="G171" s="133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1:27" x14ac:dyDescent="0.3">
      <c r="A172" s="27"/>
      <c r="B172" s="27"/>
      <c r="C172" s="27"/>
      <c r="D172" s="27"/>
      <c r="E172" s="27"/>
      <c r="F172" s="27"/>
      <c r="G172" s="133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1:27" x14ac:dyDescent="0.3">
      <c r="A173" s="27"/>
      <c r="B173" s="27"/>
      <c r="C173" s="27"/>
      <c r="D173" s="27"/>
      <c r="E173" s="27"/>
      <c r="F173" s="27"/>
      <c r="G173" s="133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1:27" x14ac:dyDescent="0.3">
      <c r="A174" s="157" t="s">
        <v>0</v>
      </c>
      <c r="B174" s="158"/>
      <c r="C174" s="158"/>
      <c r="D174" s="158"/>
      <c r="E174" s="158"/>
      <c r="F174" s="158"/>
      <c r="G174" s="12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1:27" x14ac:dyDescent="0.3">
      <c r="A175" s="1"/>
      <c r="B175" s="1"/>
      <c r="C175" s="1"/>
      <c r="D175" s="1"/>
      <c r="E175" s="1"/>
      <c r="F175" s="1"/>
      <c r="G175" s="124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1:27" x14ac:dyDescent="0.3">
      <c r="A176" s="28" t="s">
        <v>85</v>
      </c>
      <c r="B176" s="2" t="s">
        <v>2</v>
      </c>
      <c r="C176" s="35"/>
      <c r="D176" s="37" t="s">
        <v>3</v>
      </c>
      <c r="E176" s="36"/>
      <c r="F176" s="29" t="s">
        <v>86</v>
      </c>
      <c r="G176" s="125" t="s">
        <v>5</v>
      </c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1:27" ht="15" thickBot="1" x14ac:dyDescent="0.35">
      <c r="A177" s="4"/>
      <c r="B177" s="5"/>
      <c r="C177" s="30"/>
      <c r="D177" s="16"/>
      <c r="E177" s="31"/>
      <c r="F177" s="6"/>
      <c r="G177" s="126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1:27" ht="16.8" thickBot="1" x14ac:dyDescent="0.5">
      <c r="A178" s="7" t="s">
        <v>7</v>
      </c>
      <c r="B178" s="22">
        <v>8658</v>
      </c>
      <c r="C178" s="25"/>
      <c r="D178" s="16"/>
      <c r="E178" s="26"/>
      <c r="F178" s="3" t="s">
        <v>7</v>
      </c>
      <c r="G178" s="1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 x14ac:dyDescent="0.3">
      <c r="A179" s="8"/>
      <c r="B179" s="9"/>
      <c r="C179" s="25"/>
      <c r="D179" s="16"/>
      <c r="E179" s="26"/>
      <c r="G179" s="128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1:27" ht="15" thickBot="1" x14ac:dyDescent="0.35">
      <c r="A180" s="8"/>
      <c r="B180" s="9"/>
      <c r="C180" s="25"/>
      <c r="D180" s="16"/>
      <c r="E180" s="26"/>
      <c r="G180" s="128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1:27" ht="16.8" thickBot="1" x14ac:dyDescent="0.5">
      <c r="A181" s="10" t="s">
        <v>10</v>
      </c>
      <c r="B181" s="23">
        <f>SUM(B183,B189)</f>
        <v>4850</v>
      </c>
      <c r="C181" s="25"/>
      <c r="D181" s="16"/>
      <c r="E181" s="26"/>
      <c r="F181" s="10" t="s">
        <v>10</v>
      </c>
      <c r="G181" s="129">
        <f>SUM(G183,G189)</f>
        <v>0</v>
      </c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1:27" x14ac:dyDescent="0.3">
      <c r="A182" s="8"/>
      <c r="B182" s="9"/>
      <c r="C182" s="25"/>
      <c r="D182" s="16"/>
      <c r="E182" s="26"/>
      <c r="G182" s="128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 ht="16.2" x14ac:dyDescent="0.45">
      <c r="A183" s="11" t="s">
        <v>13</v>
      </c>
      <c r="B183" s="20">
        <f>SUM(B184:B187)</f>
        <v>4500</v>
      </c>
      <c r="C183" s="25"/>
      <c r="D183" s="16"/>
      <c r="E183" s="26"/>
      <c r="F183" s="12" t="s">
        <v>13</v>
      </c>
      <c r="G183" s="130">
        <f>SUM(G184:G187)</f>
        <v>0</v>
      </c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 ht="16.2" x14ac:dyDescent="0.45">
      <c r="A184" s="21" t="s">
        <v>15</v>
      </c>
      <c r="B184" s="9">
        <v>400</v>
      </c>
      <c r="C184" s="25"/>
      <c r="D184" s="16"/>
      <c r="E184" s="26"/>
      <c r="F184" s="14" t="s">
        <v>15</v>
      </c>
      <c r="G184" s="128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1:27" x14ac:dyDescent="0.3">
      <c r="A185" s="13" t="s">
        <v>17</v>
      </c>
      <c r="B185" s="9">
        <v>900</v>
      </c>
      <c r="C185" s="25"/>
      <c r="D185" s="16"/>
      <c r="E185" s="26"/>
      <c r="F185" s="14" t="s">
        <v>17</v>
      </c>
      <c r="G185" s="128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1:27" x14ac:dyDescent="0.3">
      <c r="A186" s="13" t="s">
        <v>19</v>
      </c>
      <c r="B186" s="9">
        <v>800</v>
      </c>
      <c r="C186" s="25"/>
      <c r="D186" s="16"/>
      <c r="E186" s="26"/>
      <c r="F186" s="14" t="s">
        <v>19</v>
      </c>
      <c r="G186" s="128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1:27" x14ac:dyDescent="0.3">
      <c r="A187" s="57" t="s">
        <v>87</v>
      </c>
      <c r="B187" s="58">
        <v>2400</v>
      </c>
      <c r="C187" s="25"/>
      <c r="D187" s="16"/>
      <c r="E187" s="26"/>
      <c r="F187" s="13" t="s">
        <v>88</v>
      </c>
      <c r="G187" s="128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 x14ac:dyDescent="0.3">
      <c r="A188" s="8"/>
      <c r="B188" s="9"/>
      <c r="C188" s="25"/>
      <c r="D188" s="16"/>
      <c r="E188" s="26"/>
      <c r="G188" s="128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 ht="16.2" x14ac:dyDescent="0.45">
      <c r="A189" s="11" t="s">
        <v>25</v>
      </c>
      <c r="B189" s="20">
        <f>SUM(B190:B197)</f>
        <v>350</v>
      </c>
      <c r="C189" s="25"/>
      <c r="D189" s="16"/>
      <c r="E189" s="26"/>
      <c r="F189" s="12" t="s">
        <v>25</v>
      </c>
      <c r="G189" s="130">
        <f>SUM(G190:G197)</f>
        <v>0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1:27" x14ac:dyDescent="0.3">
      <c r="A190" s="13" t="s">
        <v>28</v>
      </c>
      <c r="B190" s="9">
        <v>350</v>
      </c>
      <c r="C190" s="25"/>
      <c r="D190" s="16"/>
      <c r="E190" s="26"/>
      <c r="F190" s="14" t="s">
        <v>28</v>
      </c>
      <c r="G190" s="128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1:27" x14ac:dyDescent="0.3">
      <c r="A191" s="13" t="s">
        <v>62</v>
      </c>
      <c r="B191" s="9">
        <v>0</v>
      </c>
      <c r="C191" s="25"/>
      <c r="D191" s="16"/>
      <c r="E191" s="26"/>
      <c r="F191" s="14" t="s">
        <v>31</v>
      </c>
      <c r="G191" s="128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1:27" x14ac:dyDescent="0.3">
      <c r="A192" s="13" t="s">
        <v>89</v>
      </c>
      <c r="B192" s="9">
        <v>0</v>
      </c>
      <c r="C192" s="25"/>
      <c r="D192" s="16"/>
      <c r="E192" s="26"/>
      <c r="F192" s="14" t="s">
        <v>33</v>
      </c>
      <c r="G192" s="128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 x14ac:dyDescent="0.3">
      <c r="A193" s="13"/>
      <c r="B193" s="9"/>
      <c r="C193" s="25"/>
      <c r="D193" s="16"/>
      <c r="E193" s="26"/>
      <c r="F193" s="14"/>
      <c r="G193" s="128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1:27" x14ac:dyDescent="0.3">
      <c r="A194" s="13"/>
      <c r="B194" s="9"/>
      <c r="C194" s="25"/>
      <c r="D194" s="16"/>
      <c r="E194" s="26"/>
      <c r="F194" s="14"/>
      <c r="G194" s="128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1:27" x14ac:dyDescent="0.3">
      <c r="A195" s="13"/>
      <c r="B195" s="9"/>
      <c r="C195" s="25"/>
      <c r="D195" s="16"/>
      <c r="E195" s="26"/>
      <c r="F195" s="14"/>
      <c r="G195" s="128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 x14ac:dyDescent="0.3">
      <c r="A196" s="13"/>
      <c r="B196" s="9"/>
      <c r="C196" s="25"/>
      <c r="D196" s="16"/>
      <c r="E196" s="26"/>
      <c r="F196" s="14"/>
      <c r="G196" s="128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1:27" x14ac:dyDescent="0.3">
      <c r="A197" s="13"/>
      <c r="B197" s="9"/>
      <c r="C197" s="25"/>
      <c r="D197" s="16"/>
      <c r="E197" s="26"/>
      <c r="F197" s="14"/>
      <c r="G197" s="128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1:27" ht="15" thickBot="1" x14ac:dyDescent="0.35">
      <c r="A198" s="8"/>
      <c r="B198" s="9"/>
      <c r="C198" s="25"/>
      <c r="D198" s="16"/>
      <c r="E198" s="26"/>
      <c r="G198" s="128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1:27" ht="16.8" thickBot="1" x14ac:dyDescent="0.5">
      <c r="A199" s="15" t="s">
        <v>42</v>
      </c>
      <c r="B199" s="24">
        <f>B178-B181</f>
        <v>3808</v>
      </c>
      <c r="C199" s="25"/>
      <c r="D199" s="16"/>
      <c r="E199" s="26"/>
      <c r="F199" s="17" t="s">
        <v>42</v>
      </c>
      <c r="G199" s="131">
        <f>G178-G181</f>
        <v>0</v>
      </c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1:27" x14ac:dyDescent="0.3">
      <c r="A200" s="8"/>
      <c r="B200" s="9"/>
      <c r="C200" s="25"/>
      <c r="D200" s="16"/>
      <c r="E200" s="26"/>
      <c r="G200" s="128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spans="1:27" x14ac:dyDescent="0.3">
      <c r="A201" s="8" t="s">
        <v>43</v>
      </c>
      <c r="B201" s="9">
        <v>2500</v>
      </c>
      <c r="C201" s="25"/>
      <c r="D201" s="16"/>
      <c r="E201" s="26"/>
      <c r="F201" t="s">
        <v>43</v>
      </c>
      <c r="G201" s="128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spans="1:27" ht="15" thickBot="1" x14ac:dyDescent="0.35">
      <c r="A202" s="8"/>
      <c r="B202" s="9"/>
      <c r="C202" s="25"/>
      <c r="D202" s="16"/>
      <c r="E202" s="26"/>
      <c r="G202" s="128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spans="1:27" ht="16.8" thickBot="1" x14ac:dyDescent="0.5">
      <c r="A203" s="15" t="s">
        <v>45</v>
      </c>
      <c r="B203" s="24">
        <f>B199-B201</f>
        <v>1308</v>
      </c>
      <c r="C203" s="25"/>
      <c r="D203" s="16"/>
      <c r="E203" s="26"/>
      <c r="F203" s="17" t="s">
        <v>45</v>
      </c>
      <c r="G203" s="131">
        <f>G199-G201</f>
        <v>0</v>
      </c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spans="1:27" ht="15" thickBot="1" x14ac:dyDescent="0.35">
      <c r="A204" s="8"/>
      <c r="B204" s="9"/>
      <c r="C204" s="32"/>
      <c r="D204" s="16"/>
      <c r="E204" s="34"/>
      <c r="G204" s="128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spans="1:27" ht="16.8" thickBot="1" x14ac:dyDescent="0.5">
      <c r="A205" s="18" t="s">
        <v>46</v>
      </c>
      <c r="B205" s="22">
        <f>B203</f>
        <v>1308</v>
      </c>
      <c r="C205" s="35"/>
      <c r="D205" s="16"/>
      <c r="E205" s="36"/>
      <c r="F205" s="19" t="s">
        <v>46</v>
      </c>
      <c r="G205" s="127">
        <f>G203</f>
        <v>0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spans="1:27" x14ac:dyDescent="0.3">
      <c r="A206" s="27"/>
      <c r="B206" s="27"/>
      <c r="C206" s="27"/>
      <c r="D206" s="27"/>
      <c r="E206" s="27"/>
      <c r="F206" s="27"/>
      <c r="G206" s="133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spans="1:27" x14ac:dyDescent="0.3">
      <c r="A207" s="27"/>
      <c r="B207" s="27"/>
      <c r="C207" s="27"/>
      <c r="D207" s="27"/>
      <c r="E207" s="27"/>
      <c r="F207" s="27"/>
      <c r="G207" s="133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spans="1:27" x14ac:dyDescent="0.3">
      <c r="A208" s="27"/>
      <c r="B208" s="27"/>
      <c r="C208" s="27"/>
      <c r="D208" s="27"/>
      <c r="E208" s="27"/>
      <c r="F208" s="27"/>
      <c r="G208" s="133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spans="1:27" x14ac:dyDescent="0.3">
      <c r="A209" s="27"/>
      <c r="B209" s="27"/>
      <c r="C209" s="27"/>
      <c r="D209" s="27"/>
      <c r="E209" s="27"/>
      <c r="F209" s="27"/>
      <c r="G209" s="133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spans="1:27" x14ac:dyDescent="0.3">
      <c r="A210" s="157" t="s">
        <v>0</v>
      </c>
      <c r="B210" s="158"/>
      <c r="C210" s="158"/>
      <c r="D210" s="158"/>
      <c r="E210" s="158"/>
      <c r="F210" s="158"/>
      <c r="G210" s="123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spans="1:27" x14ac:dyDescent="0.3">
      <c r="A211" s="1"/>
      <c r="B211" s="1"/>
      <c r="C211" s="1"/>
      <c r="D211" s="1"/>
      <c r="E211" s="1"/>
      <c r="F211" s="1"/>
      <c r="G211" s="124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spans="1:27" x14ac:dyDescent="0.3">
      <c r="A212" s="28" t="s">
        <v>90</v>
      </c>
      <c r="B212" s="2" t="s">
        <v>2</v>
      </c>
      <c r="C212" s="35"/>
      <c r="D212" s="37" t="s">
        <v>3</v>
      </c>
      <c r="E212" s="36"/>
      <c r="F212" s="29" t="s">
        <v>91</v>
      </c>
      <c r="G212" s="125" t="s">
        <v>5</v>
      </c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spans="1:27" ht="15" thickBot="1" x14ac:dyDescent="0.35">
      <c r="A213" s="4"/>
      <c r="B213" s="5"/>
      <c r="C213" s="30"/>
      <c r="D213" s="16"/>
      <c r="E213" s="31"/>
      <c r="F213" s="6"/>
      <c r="G213" s="126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spans="1:27" ht="16.8" thickBot="1" x14ac:dyDescent="0.5">
      <c r="A214" s="7" t="s">
        <v>7</v>
      </c>
      <c r="B214" s="22">
        <v>8500</v>
      </c>
      <c r="C214" s="25"/>
      <c r="D214" s="16"/>
      <c r="E214" s="26"/>
      <c r="F214" s="3" t="s">
        <v>7</v>
      </c>
      <c r="G214" s="1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spans="1:27" x14ac:dyDescent="0.3">
      <c r="A215" s="8"/>
      <c r="B215" s="9"/>
      <c r="C215" s="25"/>
      <c r="D215" s="16"/>
      <c r="E215" s="26"/>
      <c r="G215" s="128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spans="1:27" ht="15" thickBot="1" x14ac:dyDescent="0.35">
      <c r="A216" s="8"/>
      <c r="B216" s="9"/>
      <c r="C216" s="25"/>
      <c r="D216" s="16"/>
      <c r="E216" s="26"/>
      <c r="G216" s="128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spans="1:27" ht="16.8" thickBot="1" x14ac:dyDescent="0.5">
      <c r="A217" s="10" t="s">
        <v>10</v>
      </c>
      <c r="B217" s="23">
        <f>SUM(B219,B225)</f>
        <v>4300</v>
      </c>
      <c r="C217" s="25"/>
      <c r="D217" s="16"/>
      <c r="E217" s="26"/>
      <c r="F217" s="10" t="s">
        <v>10</v>
      </c>
      <c r="G217" s="129">
        <f>SUM(G219,G225)</f>
        <v>0</v>
      </c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spans="1:27" x14ac:dyDescent="0.3">
      <c r="A218" s="8"/>
      <c r="B218" s="9"/>
      <c r="C218" s="25"/>
      <c r="D218" s="16"/>
      <c r="E218" s="26"/>
      <c r="G218" s="128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spans="1:27" ht="16.2" x14ac:dyDescent="0.45">
      <c r="A219" s="11" t="s">
        <v>13</v>
      </c>
      <c r="B219" s="20">
        <f>SUM(B220:B223)</f>
        <v>3100</v>
      </c>
      <c r="C219" s="25"/>
      <c r="D219" s="16"/>
      <c r="E219" s="26"/>
      <c r="F219" s="12" t="s">
        <v>13</v>
      </c>
      <c r="G219" s="130">
        <f>SUM(G220:G223)</f>
        <v>0</v>
      </c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spans="1:27" ht="16.2" x14ac:dyDescent="0.45">
      <c r="A220" s="21" t="s">
        <v>15</v>
      </c>
      <c r="B220" s="9">
        <v>400</v>
      </c>
      <c r="C220" s="25"/>
      <c r="D220" s="16"/>
      <c r="E220" s="26"/>
      <c r="F220" s="14" t="s">
        <v>15</v>
      </c>
      <c r="G220" s="128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spans="1:27" x14ac:dyDescent="0.3">
      <c r="A221" s="13" t="s">
        <v>17</v>
      </c>
      <c r="B221" s="9">
        <v>900</v>
      </c>
      <c r="C221" s="25"/>
      <c r="D221" s="16"/>
      <c r="E221" s="26"/>
      <c r="F221" s="14" t="s">
        <v>17</v>
      </c>
      <c r="G221" s="128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spans="1:27" x14ac:dyDescent="0.3">
      <c r="A222" s="13" t="s">
        <v>19</v>
      </c>
      <c r="B222" s="9">
        <v>800</v>
      </c>
      <c r="C222" s="25"/>
      <c r="D222" s="16"/>
      <c r="E222" s="26"/>
      <c r="F222" s="14" t="s">
        <v>19</v>
      </c>
      <c r="G222" s="128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spans="1:27" x14ac:dyDescent="0.3">
      <c r="A223" s="61" t="s">
        <v>92</v>
      </c>
      <c r="B223" s="62">
        <v>1000</v>
      </c>
      <c r="C223" s="25"/>
      <c r="D223" s="16"/>
      <c r="E223" s="26"/>
      <c r="F223" s="13" t="s">
        <v>88</v>
      </c>
      <c r="G223" s="128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spans="1:27" x14ac:dyDescent="0.3">
      <c r="A224" s="8"/>
      <c r="B224" s="9"/>
      <c r="C224" s="25"/>
      <c r="D224" s="16"/>
      <c r="E224" s="26"/>
      <c r="G224" s="128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spans="1:27" ht="16.2" x14ac:dyDescent="0.45">
      <c r="A225" s="11" t="s">
        <v>25</v>
      </c>
      <c r="B225" s="20">
        <f>SUM(B226:B233)</f>
        <v>1200</v>
      </c>
      <c r="C225" s="25"/>
      <c r="D225" s="16"/>
      <c r="E225" s="26"/>
      <c r="F225" s="12" t="s">
        <v>25</v>
      </c>
      <c r="G225" s="130">
        <f>SUM(G226:G233)</f>
        <v>0</v>
      </c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spans="1:27" x14ac:dyDescent="0.3">
      <c r="A226" s="13" t="s">
        <v>28</v>
      </c>
      <c r="B226" s="9"/>
      <c r="C226" s="25"/>
      <c r="D226" s="16"/>
      <c r="E226" s="26"/>
      <c r="F226" s="14" t="s">
        <v>28</v>
      </c>
      <c r="G226" s="128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spans="1:27" x14ac:dyDescent="0.3">
      <c r="A227" s="13" t="s">
        <v>31</v>
      </c>
      <c r="B227" s="9"/>
      <c r="C227" s="25"/>
      <c r="D227" s="16"/>
      <c r="E227" s="26"/>
      <c r="F227" s="14" t="s">
        <v>31</v>
      </c>
      <c r="G227" s="128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spans="1:27" x14ac:dyDescent="0.3">
      <c r="A228" s="13" t="s">
        <v>33</v>
      </c>
      <c r="B228" s="9">
        <v>1200</v>
      </c>
      <c r="C228" s="25"/>
      <c r="D228" s="16"/>
      <c r="E228" s="26"/>
      <c r="F228" s="14" t="s">
        <v>33</v>
      </c>
      <c r="G228" s="128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spans="1:27" x14ac:dyDescent="0.3">
      <c r="A229" s="13"/>
      <c r="B229" s="9"/>
      <c r="C229" s="25"/>
      <c r="D229" s="16"/>
      <c r="E229" s="26"/>
      <c r="F229" s="14"/>
      <c r="G229" s="128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spans="1:27" x14ac:dyDescent="0.3">
      <c r="A230" s="13"/>
      <c r="B230" s="9"/>
      <c r="C230" s="25"/>
      <c r="D230" s="16"/>
      <c r="E230" s="26"/>
      <c r="F230" s="14"/>
      <c r="G230" s="128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spans="1:27" x14ac:dyDescent="0.3">
      <c r="A231" s="13"/>
      <c r="B231" s="9"/>
      <c r="C231" s="25"/>
      <c r="D231" s="16"/>
      <c r="E231" s="26"/>
      <c r="F231" s="14"/>
      <c r="G231" s="128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spans="1:27" x14ac:dyDescent="0.3">
      <c r="A232" s="13"/>
      <c r="B232" s="9"/>
      <c r="C232" s="25"/>
      <c r="D232" s="16"/>
      <c r="E232" s="26"/>
      <c r="F232" s="14"/>
      <c r="G232" s="128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spans="1:27" x14ac:dyDescent="0.3">
      <c r="A233" s="13"/>
      <c r="B233" s="9"/>
      <c r="C233" s="25"/>
      <c r="D233" s="16"/>
      <c r="E233" s="26"/>
      <c r="F233" s="14"/>
      <c r="G233" s="128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spans="1:27" ht="15" thickBot="1" x14ac:dyDescent="0.35">
      <c r="A234" s="8"/>
      <c r="B234" s="9"/>
      <c r="C234" s="25"/>
      <c r="D234" s="16"/>
      <c r="E234" s="26"/>
      <c r="G234" s="128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spans="1:27" ht="16.8" thickBot="1" x14ac:dyDescent="0.5">
      <c r="A235" s="15" t="s">
        <v>42</v>
      </c>
      <c r="B235" s="24">
        <f>B214-B217</f>
        <v>4200</v>
      </c>
      <c r="C235" s="25"/>
      <c r="D235" s="16"/>
      <c r="E235" s="26"/>
      <c r="F235" s="17" t="s">
        <v>42</v>
      </c>
      <c r="G235" s="131">
        <f>G214-G217</f>
        <v>0</v>
      </c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spans="1:27" x14ac:dyDescent="0.3">
      <c r="A236" s="8"/>
      <c r="B236" s="9"/>
      <c r="C236" s="25"/>
      <c r="D236" s="16"/>
      <c r="E236" s="26"/>
      <c r="G236" s="128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spans="1:27" x14ac:dyDescent="0.3">
      <c r="A237" s="8" t="s">
        <v>43</v>
      </c>
      <c r="B237" s="9">
        <v>3000</v>
      </c>
      <c r="C237" s="25"/>
      <c r="D237" s="16"/>
      <c r="E237" s="26"/>
      <c r="F237" t="s">
        <v>43</v>
      </c>
      <c r="G237" s="128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spans="1:27" ht="15" thickBot="1" x14ac:dyDescent="0.35">
      <c r="A238" s="8"/>
      <c r="B238" s="9"/>
      <c r="C238" s="25"/>
      <c r="D238" s="16"/>
      <c r="E238" s="26"/>
      <c r="G238" s="128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spans="1:27" ht="16.8" thickBot="1" x14ac:dyDescent="0.5">
      <c r="A239" s="15" t="s">
        <v>45</v>
      </c>
      <c r="B239" s="24">
        <f>B235-B237</f>
        <v>1200</v>
      </c>
      <c r="C239" s="25"/>
      <c r="D239" s="16"/>
      <c r="E239" s="26"/>
      <c r="F239" s="17" t="s">
        <v>45</v>
      </c>
      <c r="G239" s="131">
        <f>G235-G237</f>
        <v>0</v>
      </c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spans="1:27" ht="15" thickBot="1" x14ac:dyDescent="0.35">
      <c r="A240" s="8"/>
      <c r="B240" s="9"/>
      <c r="C240" s="32"/>
      <c r="D240" s="16"/>
      <c r="E240" s="34"/>
      <c r="G240" s="128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spans="1:27" ht="16.8" thickBot="1" x14ac:dyDescent="0.5">
      <c r="A241" s="18" t="s">
        <v>46</v>
      </c>
      <c r="B241" s="22">
        <f>B239</f>
        <v>1200</v>
      </c>
      <c r="C241" s="35"/>
      <c r="D241" s="33"/>
      <c r="E241" s="36"/>
      <c r="F241" s="19" t="s">
        <v>46</v>
      </c>
      <c r="G241" s="127">
        <f>G239</f>
        <v>0</v>
      </c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spans="1:27" x14ac:dyDescent="0.3">
      <c r="A242" s="27"/>
      <c r="B242" s="27"/>
      <c r="C242" s="27"/>
      <c r="D242" s="27"/>
      <c r="E242" s="27"/>
      <c r="F242" s="27"/>
      <c r="G242" s="133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spans="1:27" x14ac:dyDescent="0.3">
      <c r="A243" s="27"/>
      <c r="B243" s="27"/>
      <c r="C243" s="27"/>
      <c r="D243" s="27"/>
      <c r="E243" s="27"/>
      <c r="F243" s="27"/>
      <c r="G243" s="133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spans="1:27" x14ac:dyDescent="0.3">
      <c r="A244" s="27"/>
      <c r="B244" s="27"/>
      <c r="C244" s="27"/>
      <c r="D244" s="27"/>
      <c r="E244" s="27"/>
      <c r="F244" s="27"/>
      <c r="G244" s="133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spans="1:27" x14ac:dyDescent="0.3">
      <c r="A245" s="157" t="s">
        <v>0</v>
      </c>
      <c r="B245" s="158"/>
      <c r="C245" s="158"/>
      <c r="D245" s="158"/>
      <c r="E245" s="158"/>
      <c r="F245" s="158"/>
      <c r="G245" s="123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spans="1:27" x14ac:dyDescent="0.3">
      <c r="A246" s="1"/>
      <c r="B246" s="1"/>
      <c r="C246" s="1"/>
      <c r="D246" s="1"/>
      <c r="E246" s="1"/>
      <c r="F246" s="1"/>
      <c r="G246" s="124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spans="1:27" x14ac:dyDescent="0.3">
      <c r="A247" s="28" t="s">
        <v>93</v>
      </c>
      <c r="B247" s="2" t="s">
        <v>2</v>
      </c>
      <c r="C247" s="35"/>
      <c r="D247" s="37" t="s">
        <v>3</v>
      </c>
      <c r="E247" s="36"/>
      <c r="F247" s="29" t="s">
        <v>94</v>
      </c>
      <c r="G247" s="125" t="s">
        <v>5</v>
      </c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spans="1:27" ht="15" thickBot="1" x14ac:dyDescent="0.35">
      <c r="A248" s="4"/>
      <c r="B248" s="5"/>
      <c r="C248" s="30"/>
      <c r="D248" s="16"/>
      <c r="E248" s="31"/>
      <c r="F248" s="6"/>
      <c r="G248" s="126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spans="1:27" ht="16.8" thickBot="1" x14ac:dyDescent="0.5">
      <c r="A249" s="7" t="s">
        <v>7</v>
      </c>
      <c r="B249" s="22">
        <v>8658</v>
      </c>
      <c r="C249" s="25"/>
      <c r="D249" s="16"/>
      <c r="E249" s="26"/>
      <c r="F249" s="3" t="s">
        <v>7</v>
      </c>
      <c r="G249" s="1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spans="1:27" x14ac:dyDescent="0.3">
      <c r="A250" s="8"/>
      <c r="B250" s="9"/>
      <c r="C250" s="25"/>
      <c r="D250" s="16"/>
      <c r="E250" s="26"/>
      <c r="G250" s="128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spans="1:27" ht="15" thickBot="1" x14ac:dyDescent="0.35">
      <c r="A251" s="8"/>
      <c r="B251" s="9"/>
      <c r="C251" s="25"/>
      <c r="D251" s="16"/>
      <c r="E251" s="26"/>
      <c r="G251" s="128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spans="1:27" ht="16.8" thickBot="1" x14ac:dyDescent="0.5">
      <c r="A252" s="10" t="s">
        <v>10</v>
      </c>
      <c r="B252" s="23">
        <f>SUM(B254,B260)</f>
        <v>5100</v>
      </c>
      <c r="C252" s="25"/>
      <c r="D252" s="16"/>
      <c r="E252" s="26"/>
      <c r="F252" s="10" t="s">
        <v>10</v>
      </c>
      <c r="G252" s="129">
        <f>SUM(G254,G260)</f>
        <v>0</v>
      </c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spans="1:27" x14ac:dyDescent="0.3">
      <c r="A253" s="8"/>
      <c r="B253" s="9"/>
      <c r="C253" s="25"/>
      <c r="D253" s="16"/>
      <c r="E253" s="26"/>
      <c r="G253" s="128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spans="1:27" ht="16.2" x14ac:dyDescent="0.45">
      <c r="A254" s="11" t="s">
        <v>13</v>
      </c>
      <c r="B254" s="20">
        <f>SUM(B255:B258)</f>
        <v>4600</v>
      </c>
      <c r="C254" s="25"/>
      <c r="D254" s="16"/>
      <c r="E254" s="26"/>
      <c r="F254" s="12" t="s">
        <v>13</v>
      </c>
      <c r="G254" s="130">
        <f>SUM(G255:G258)</f>
        <v>0</v>
      </c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spans="1:27" ht="16.2" x14ac:dyDescent="0.45">
      <c r="A255" s="21" t="s">
        <v>15</v>
      </c>
      <c r="B255" s="9">
        <v>400</v>
      </c>
      <c r="C255" s="25"/>
      <c r="D255" s="16"/>
      <c r="E255" s="26"/>
      <c r="F255" s="14" t="s">
        <v>15</v>
      </c>
      <c r="G255" s="128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spans="1:27" x14ac:dyDescent="0.3">
      <c r="A256" s="13" t="s">
        <v>17</v>
      </c>
      <c r="B256" s="9">
        <v>900</v>
      </c>
      <c r="C256" s="25"/>
      <c r="D256" s="16"/>
      <c r="E256" s="26"/>
      <c r="F256" s="14" t="s">
        <v>17</v>
      </c>
      <c r="G256" s="128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spans="1:27" x14ac:dyDescent="0.3">
      <c r="A257" s="13" t="s">
        <v>19</v>
      </c>
      <c r="B257" s="9">
        <v>800</v>
      </c>
      <c r="C257" s="25"/>
      <c r="D257" s="16"/>
      <c r="E257" s="26"/>
      <c r="F257" s="14" t="s">
        <v>19</v>
      </c>
      <c r="G257" s="128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spans="1:27" ht="15" customHeight="1" x14ac:dyDescent="0.3">
      <c r="A258" s="63" t="s">
        <v>95</v>
      </c>
      <c r="B258" s="62">
        <v>2500</v>
      </c>
      <c r="C258" s="25"/>
      <c r="D258" s="16"/>
      <c r="E258" s="26"/>
      <c r="F258" s="56" t="s">
        <v>96</v>
      </c>
      <c r="G258" s="128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spans="1:27" x14ac:dyDescent="0.3">
      <c r="A259" s="8"/>
      <c r="B259" s="9"/>
      <c r="C259" s="25"/>
      <c r="D259" s="16"/>
      <c r="E259" s="26"/>
      <c r="G259" s="128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spans="1:27" ht="16.2" x14ac:dyDescent="0.45">
      <c r="A260" s="11" t="s">
        <v>25</v>
      </c>
      <c r="B260" s="20">
        <f>SUM(B261:B267)</f>
        <v>500</v>
      </c>
      <c r="C260" s="25"/>
      <c r="D260" s="16"/>
      <c r="E260" s="26"/>
      <c r="F260" s="12" t="s">
        <v>25</v>
      </c>
      <c r="G260" s="130">
        <f>SUM(G261:G267)</f>
        <v>0</v>
      </c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spans="1:27" x14ac:dyDescent="0.3">
      <c r="A261" s="13" t="s">
        <v>28</v>
      </c>
      <c r="B261" s="9">
        <v>500</v>
      </c>
      <c r="C261" s="25"/>
      <c r="D261" s="16"/>
      <c r="E261" s="26"/>
      <c r="F261" s="14" t="s">
        <v>28</v>
      </c>
      <c r="G261" s="128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spans="1:27" x14ac:dyDescent="0.3">
      <c r="A262" s="13" t="s">
        <v>62</v>
      </c>
      <c r="B262" s="9"/>
      <c r="C262" s="25"/>
      <c r="D262" s="16"/>
      <c r="E262" s="26"/>
      <c r="F262" s="14" t="s">
        <v>31</v>
      </c>
      <c r="G262" s="128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spans="1:27" x14ac:dyDescent="0.3">
      <c r="A263" s="13" t="s">
        <v>33</v>
      </c>
      <c r="B263" s="9">
        <v>0</v>
      </c>
      <c r="C263" s="25"/>
      <c r="D263" s="16"/>
      <c r="E263" s="26"/>
      <c r="F263" s="14" t="s">
        <v>33</v>
      </c>
      <c r="G263" s="128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spans="1:27" x14ac:dyDescent="0.3">
      <c r="A264" s="13"/>
      <c r="B264" s="9"/>
      <c r="C264" s="25"/>
      <c r="D264" s="16"/>
      <c r="E264" s="26"/>
      <c r="F264" s="14"/>
      <c r="G264" s="128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spans="1:27" x14ac:dyDescent="0.3">
      <c r="A265" s="13"/>
      <c r="B265" s="9"/>
      <c r="C265" s="25"/>
      <c r="D265" s="16"/>
      <c r="E265" s="26"/>
      <c r="F265" s="14"/>
      <c r="G265" s="128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spans="1:27" x14ac:dyDescent="0.3">
      <c r="A266" s="13"/>
      <c r="B266" s="9"/>
      <c r="C266" s="25"/>
      <c r="D266" s="16"/>
      <c r="E266" s="26"/>
      <c r="F266" s="14"/>
      <c r="G266" s="128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spans="1:27" x14ac:dyDescent="0.3">
      <c r="A267" s="13"/>
      <c r="B267" s="9"/>
      <c r="C267" s="25"/>
      <c r="D267" s="16"/>
      <c r="E267" s="26"/>
      <c r="F267" s="14"/>
      <c r="G267" s="128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spans="1:27" ht="15" thickBot="1" x14ac:dyDescent="0.35">
      <c r="A268" s="8"/>
      <c r="B268" s="9"/>
      <c r="C268" s="25"/>
      <c r="D268" s="16"/>
      <c r="E268" s="26"/>
      <c r="G268" s="128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spans="1:27" ht="16.8" thickBot="1" x14ac:dyDescent="0.5">
      <c r="A269" s="15" t="s">
        <v>42</v>
      </c>
      <c r="B269" s="24">
        <f>B249-B252</f>
        <v>3558</v>
      </c>
      <c r="C269" s="25"/>
      <c r="D269" s="16"/>
      <c r="E269" s="26"/>
      <c r="F269" s="17" t="s">
        <v>42</v>
      </c>
      <c r="G269" s="131">
        <f>G249-G252</f>
        <v>0</v>
      </c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spans="1:27" x14ac:dyDescent="0.3">
      <c r="A270" s="8"/>
      <c r="B270" s="9"/>
      <c r="C270" s="25"/>
      <c r="D270" s="16"/>
      <c r="E270" s="26"/>
      <c r="G270" s="128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spans="1:27" x14ac:dyDescent="0.3">
      <c r="A271" s="8" t="s">
        <v>43</v>
      </c>
      <c r="B271" s="9">
        <v>2500</v>
      </c>
      <c r="C271" s="25"/>
      <c r="D271" s="16"/>
      <c r="E271" s="26"/>
      <c r="F271" t="s">
        <v>43</v>
      </c>
      <c r="G271" s="128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spans="1:27" ht="15" thickBot="1" x14ac:dyDescent="0.35">
      <c r="A272" s="8"/>
      <c r="B272" s="9"/>
      <c r="C272" s="25"/>
      <c r="D272" s="16"/>
      <c r="E272" s="26"/>
      <c r="G272" s="128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spans="1:27" ht="16.8" thickBot="1" x14ac:dyDescent="0.5">
      <c r="A273" s="15" t="s">
        <v>45</v>
      </c>
      <c r="B273" s="24">
        <f>B269-B271</f>
        <v>1058</v>
      </c>
      <c r="C273" s="25"/>
      <c r="D273" s="16"/>
      <c r="E273" s="26"/>
      <c r="F273" s="17" t="s">
        <v>45</v>
      </c>
      <c r="G273" s="131">
        <f>G269-G271</f>
        <v>0</v>
      </c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spans="1:27" ht="15" thickBot="1" x14ac:dyDescent="0.35">
      <c r="A274" s="8"/>
      <c r="B274" s="9"/>
      <c r="C274" s="32"/>
      <c r="D274" s="16"/>
      <c r="E274" s="34"/>
      <c r="G274" s="128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spans="1:27" ht="16.8" thickBot="1" x14ac:dyDescent="0.5">
      <c r="A275" s="18" t="s">
        <v>46</v>
      </c>
      <c r="B275" s="22">
        <f>B273</f>
        <v>1058</v>
      </c>
      <c r="C275" s="35"/>
      <c r="D275" s="16"/>
      <c r="E275" s="36"/>
      <c r="F275" s="19" t="s">
        <v>46</v>
      </c>
      <c r="G275" s="127">
        <f>G273</f>
        <v>0</v>
      </c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spans="1:27" x14ac:dyDescent="0.3">
      <c r="A276" s="27"/>
      <c r="B276" s="27"/>
      <c r="C276" s="27"/>
      <c r="D276" s="27"/>
      <c r="E276" s="27"/>
      <c r="F276" s="27"/>
      <c r="G276" s="133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spans="1:27" x14ac:dyDescent="0.3">
      <c r="A277" s="27"/>
      <c r="B277" s="27"/>
      <c r="C277" s="27"/>
      <c r="D277" s="27"/>
      <c r="E277" s="27"/>
      <c r="F277" s="27"/>
      <c r="G277" s="133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spans="1:27" x14ac:dyDescent="0.3">
      <c r="A278" s="27"/>
      <c r="B278" s="27"/>
      <c r="C278" s="27"/>
      <c r="D278" s="27"/>
      <c r="E278" s="27"/>
      <c r="F278" s="27"/>
      <c r="G278" s="133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spans="1:27" x14ac:dyDescent="0.3">
      <c r="A279" s="157" t="s">
        <v>0</v>
      </c>
      <c r="B279" s="158"/>
      <c r="C279" s="158"/>
      <c r="D279" s="158"/>
      <c r="E279" s="158"/>
      <c r="F279" s="158"/>
      <c r="G279" s="123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spans="1:27" x14ac:dyDescent="0.3">
      <c r="A280" s="1"/>
      <c r="B280" s="1"/>
      <c r="C280" s="1"/>
      <c r="D280" s="1"/>
      <c r="E280" s="1"/>
      <c r="F280" s="1"/>
      <c r="G280" s="124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spans="1:27" x14ac:dyDescent="0.3">
      <c r="A281" s="28" t="s">
        <v>97</v>
      </c>
      <c r="B281" s="2" t="s">
        <v>2</v>
      </c>
      <c r="C281" s="35"/>
      <c r="D281" s="37" t="s">
        <v>3</v>
      </c>
      <c r="E281" s="36"/>
      <c r="F281" s="29" t="s">
        <v>98</v>
      </c>
      <c r="G281" s="125" t="s">
        <v>5</v>
      </c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spans="1:27" ht="15" thickBot="1" x14ac:dyDescent="0.35">
      <c r="A282" s="4"/>
      <c r="B282" s="5"/>
      <c r="C282" s="30"/>
      <c r="D282" s="16"/>
      <c r="E282" s="31"/>
      <c r="F282" s="6"/>
      <c r="G282" s="126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spans="1:27" ht="16.8" thickBot="1" x14ac:dyDescent="0.5">
      <c r="A283" s="7" t="s">
        <v>7</v>
      </c>
      <c r="B283" s="22">
        <v>8658</v>
      </c>
      <c r="C283" s="25"/>
      <c r="D283" s="16"/>
      <c r="E283" s="26"/>
      <c r="F283" s="3" t="s">
        <v>7</v>
      </c>
      <c r="G283" s="1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spans="1:27" x14ac:dyDescent="0.3">
      <c r="A284" s="8"/>
      <c r="B284" s="9"/>
      <c r="C284" s="25"/>
      <c r="D284" s="16"/>
      <c r="E284" s="26"/>
      <c r="G284" s="128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spans="1:27" ht="15" thickBot="1" x14ac:dyDescent="0.35">
      <c r="A285" s="8"/>
      <c r="B285" s="9"/>
      <c r="C285" s="25"/>
      <c r="D285" s="16"/>
      <c r="E285" s="26"/>
      <c r="G285" s="128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spans="1:27" ht="16.8" thickBot="1" x14ac:dyDescent="0.5">
      <c r="A286" s="10" t="s">
        <v>10</v>
      </c>
      <c r="B286" s="23">
        <f>SUM(B288,B294)</f>
        <v>5400</v>
      </c>
      <c r="C286" s="25"/>
      <c r="D286" s="16"/>
      <c r="E286" s="26"/>
      <c r="F286" s="10" t="s">
        <v>10</v>
      </c>
      <c r="G286" s="129">
        <f>SUM(G288,G294)</f>
        <v>0</v>
      </c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spans="1:27" x14ac:dyDescent="0.3">
      <c r="A287" s="8"/>
      <c r="B287" s="9"/>
      <c r="C287" s="25"/>
      <c r="D287" s="16"/>
      <c r="E287" s="26"/>
      <c r="G287" s="128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spans="1:27" ht="16.2" x14ac:dyDescent="0.45">
      <c r="A288" s="11" t="s">
        <v>13</v>
      </c>
      <c r="B288" s="20">
        <f>SUM(B289:B292)</f>
        <v>3100</v>
      </c>
      <c r="C288" s="25"/>
      <c r="D288" s="16"/>
      <c r="E288" s="26"/>
      <c r="F288" s="12" t="s">
        <v>13</v>
      </c>
      <c r="G288" s="130">
        <f>SUM(G289:G292)</f>
        <v>0</v>
      </c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spans="1:27" ht="16.2" x14ac:dyDescent="0.45">
      <c r="A289" s="21" t="s">
        <v>15</v>
      </c>
      <c r="B289" s="9">
        <v>400</v>
      </c>
      <c r="C289" s="25"/>
      <c r="D289" s="16"/>
      <c r="E289" s="26"/>
      <c r="F289" s="14" t="s">
        <v>15</v>
      </c>
      <c r="G289" s="128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spans="1:27" x14ac:dyDescent="0.3">
      <c r="A290" s="13" t="s">
        <v>17</v>
      </c>
      <c r="B290" s="9">
        <v>900</v>
      </c>
      <c r="C290" s="25"/>
      <c r="D290" s="16"/>
      <c r="E290" s="26"/>
      <c r="F290" s="14" t="s">
        <v>17</v>
      </c>
      <c r="G290" s="128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spans="1:27" x14ac:dyDescent="0.3">
      <c r="A291" s="13" t="s">
        <v>19</v>
      </c>
      <c r="B291" s="9">
        <v>800</v>
      </c>
      <c r="C291" s="25"/>
      <c r="D291" s="16"/>
      <c r="E291" s="26"/>
      <c r="F291" s="14" t="s">
        <v>19</v>
      </c>
      <c r="G291" s="128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spans="1:27" x14ac:dyDescent="0.3">
      <c r="A292" s="61" t="s">
        <v>99</v>
      </c>
      <c r="B292" s="62">
        <v>1000</v>
      </c>
      <c r="C292" s="25"/>
      <c r="D292" s="16"/>
      <c r="E292" s="26"/>
      <c r="F292" s="13" t="s">
        <v>100</v>
      </c>
      <c r="G292" s="128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spans="1:27" x14ac:dyDescent="0.3">
      <c r="A293" s="8"/>
      <c r="B293" s="9"/>
      <c r="C293" s="25"/>
      <c r="D293" s="16"/>
      <c r="E293" s="26"/>
      <c r="G293" s="128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spans="1:27" ht="16.2" x14ac:dyDescent="0.45">
      <c r="A294" s="11" t="s">
        <v>25</v>
      </c>
      <c r="B294" s="20">
        <f>SUM(B295:B302)</f>
        <v>2300</v>
      </c>
      <c r="C294" s="25"/>
      <c r="D294" s="16"/>
      <c r="E294" s="26"/>
      <c r="F294" s="12" t="s">
        <v>25</v>
      </c>
      <c r="G294" s="130">
        <f>SUM(G295:G302)</f>
        <v>0</v>
      </c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spans="1:27" x14ac:dyDescent="0.3">
      <c r="A295" s="13" t="s">
        <v>28</v>
      </c>
      <c r="B295" s="9">
        <v>0</v>
      </c>
      <c r="C295" s="25"/>
      <c r="D295" s="16"/>
      <c r="E295" s="26"/>
      <c r="F295" s="14" t="s">
        <v>28</v>
      </c>
      <c r="G295" s="128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spans="1:27" x14ac:dyDescent="0.3">
      <c r="A296" s="13" t="s">
        <v>31</v>
      </c>
      <c r="B296" s="9">
        <v>0</v>
      </c>
      <c r="C296" s="25"/>
      <c r="D296" s="16"/>
      <c r="E296" s="26"/>
      <c r="F296" s="14" t="s">
        <v>31</v>
      </c>
      <c r="G296" s="128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spans="1:27" x14ac:dyDescent="0.3">
      <c r="A297" s="13" t="s">
        <v>101</v>
      </c>
      <c r="B297" s="9">
        <v>2000</v>
      </c>
      <c r="C297" s="25"/>
      <c r="D297" s="16"/>
      <c r="E297" s="26"/>
      <c r="F297" s="14" t="s">
        <v>33</v>
      </c>
      <c r="G297" s="128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spans="1:27" x14ac:dyDescent="0.3">
      <c r="A298" s="13" t="s">
        <v>102</v>
      </c>
      <c r="B298" s="9">
        <v>300</v>
      </c>
      <c r="C298" s="25"/>
      <c r="D298" s="16"/>
      <c r="E298" s="26"/>
      <c r="F298" s="14"/>
      <c r="G298" s="128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spans="1:27" x14ac:dyDescent="0.3">
      <c r="A299" s="13"/>
      <c r="B299" s="9"/>
      <c r="C299" s="25"/>
      <c r="D299" s="16"/>
      <c r="E299" s="26"/>
      <c r="F299" s="14"/>
      <c r="G299" s="128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spans="1:27" x14ac:dyDescent="0.3">
      <c r="A300" s="13"/>
      <c r="B300" s="9"/>
      <c r="C300" s="25"/>
      <c r="D300" s="16"/>
      <c r="E300" s="26"/>
      <c r="F300" s="14"/>
      <c r="G300" s="128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spans="1:27" x14ac:dyDescent="0.3">
      <c r="A301" s="13"/>
      <c r="B301" s="9"/>
      <c r="C301" s="25"/>
      <c r="D301" s="16"/>
      <c r="E301" s="26"/>
      <c r="F301" s="14"/>
      <c r="G301" s="128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spans="1:27" x14ac:dyDescent="0.3">
      <c r="A302" s="13"/>
      <c r="B302" s="9"/>
      <c r="C302" s="25"/>
      <c r="D302" s="16"/>
      <c r="E302" s="26"/>
      <c r="F302" s="14"/>
      <c r="G302" s="128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spans="1:27" ht="15" thickBot="1" x14ac:dyDescent="0.35">
      <c r="A303" s="8"/>
      <c r="B303" s="9"/>
      <c r="C303" s="25"/>
      <c r="D303" s="16"/>
      <c r="E303" s="26"/>
      <c r="G303" s="128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spans="1:27" ht="16.8" thickBot="1" x14ac:dyDescent="0.5">
      <c r="A304" s="15" t="s">
        <v>42</v>
      </c>
      <c r="B304" s="24">
        <f>B283-B286</f>
        <v>3258</v>
      </c>
      <c r="C304" s="25"/>
      <c r="D304" s="16"/>
      <c r="E304" s="26"/>
      <c r="F304" s="17" t="s">
        <v>42</v>
      </c>
      <c r="G304" s="131">
        <f>G283-G286</f>
        <v>0</v>
      </c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spans="1:27" x14ac:dyDescent="0.3">
      <c r="A305" s="8"/>
      <c r="B305" s="9"/>
      <c r="C305" s="25"/>
      <c r="D305" s="16"/>
      <c r="E305" s="26"/>
      <c r="G305" s="128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spans="1:27" x14ac:dyDescent="0.3">
      <c r="A306" s="8" t="s">
        <v>43</v>
      </c>
      <c r="B306" s="9">
        <v>2000</v>
      </c>
      <c r="C306" s="25"/>
      <c r="D306" s="16"/>
      <c r="E306" s="26"/>
      <c r="F306" t="s">
        <v>43</v>
      </c>
      <c r="G306" s="128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spans="1:27" ht="15" thickBot="1" x14ac:dyDescent="0.35">
      <c r="A307" s="8"/>
      <c r="B307" s="9"/>
      <c r="C307" s="25"/>
      <c r="D307" s="16"/>
      <c r="E307" s="26"/>
      <c r="G307" s="128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spans="1:27" ht="16.8" thickBot="1" x14ac:dyDescent="0.5">
      <c r="A308" s="15" t="s">
        <v>45</v>
      </c>
      <c r="B308" s="24">
        <f>B304-B306</f>
        <v>1258</v>
      </c>
      <c r="C308" s="25"/>
      <c r="D308" s="16"/>
      <c r="E308" s="26"/>
      <c r="F308" s="17" t="s">
        <v>45</v>
      </c>
      <c r="G308" s="131">
        <f>G304-G306</f>
        <v>0</v>
      </c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spans="1:27" ht="15" thickBot="1" x14ac:dyDescent="0.35">
      <c r="A309" s="8"/>
      <c r="B309" s="9"/>
      <c r="C309" s="32"/>
      <c r="D309" s="16"/>
      <c r="E309" s="34"/>
      <c r="G309" s="128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spans="1:27" ht="16.8" thickBot="1" x14ac:dyDescent="0.5">
      <c r="A310" s="18" t="s">
        <v>46</v>
      </c>
      <c r="B310" s="22">
        <f>B308</f>
        <v>1258</v>
      </c>
      <c r="C310" s="35"/>
      <c r="D310" s="33"/>
      <c r="E310" s="36"/>
      <c r="F310" s="19" t="s">
        <v>46</v>
      </c>
      <c r="G310" s="127">
        <f>G308</f>
        <v>0</v>
      </c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spans="1:27" x14ac:dyDescent="0.3">
      <c r="A311" s="27"/>
      <c r="B311" s="27"/>
      <c r="C311" s="27"/>
      <c r="D311" s="27"/>
      <c r="E311" s="27"/>
      <c r="F311" s="27"/>
      <c r="G311" s="133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spans="1:27" x14ac:dyDescent="0.3">
      <c r="A312" s="27"/>
      <c r="B312" s="27"/>
      <c r="C312" s="27"/>
      <c r="D312" s="27"/>
      <c r="E312" s="27"/>
      <c r="F312" s="27"/>
      <c r="G312" s="133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spans="1:27" x14ac:dyDescent="0.3">
      <c r="A313" s="27"/>
      <c r="B313" s="27"/>
      <c r="C313" s="27"/>
      <c r="D313" s="27"/>
      <c r="E313" s="27"/>
      <c r="F313" s="27"/>
      <c r="G313" s="133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spans="1:27" x14ac:dyDescent="0.3">
      <c r="A314" s="157" t="s">
        <v>0</v>
      </c>
      <c r="B314" s="158"/>
      <c r="C314" s="158"/>
      <c r="D314" s="158"/>
      <c r="E314" s="158"/>
      <c r="F314" s="158"/>
      <c r="G314" s="123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spans="1:27" x14ac:dyDescent="0.3">
      <c r="A315" s="1"/>
      <c r="B315" s="1"/>
      <c r="C315" s="1"/>
      <c r="D315" s="1"/>
      <c r="E315" s="1"/>
      <c r="F315" s="1"/>
      <c r="G315" s="124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spans="1:27" x14ac:dyDescent="0.3">
      <c r="A316" s="28" t="s">
        <v>103</v>
      </c>
      <c r="B316" s="2" t="s">
        <v>2</v>
      </c>
      <c r="C316" s="35"/>
      <c r="D316" s="37" t="s">
        <v>3</v>
      </c>
      <c r="E316" s="36"/>
      <c r="F316" s="29" t="s">
        <v>104</v>
      </c>
      <c r="G316" s="125" t="s">
        <v>5</v>
      </c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spans="1:27" ht="15" thickBot="1" x14ac:dyDescent="0.35">
      <c r="A317" s="4"/>
      <c r="B317" s="5"/>
      <c r="C317" s="30"/>
      <c r="D317" s="16"/>
      <c r="E317" s="31"/>
      <c r="F317" s="6"/>
      <c r="G317" s="126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spans="1:27" ht="16.8" thickBot="1" x14ac:dyDescent="0.5">
      <c r="A318" s="7" t="s">
        <v>7</v>
      </c>
      <c r="B318" s="22">
        <v>8658</v>
      </c>
      <c r="C318" s="25"/>
      <c r="D318" s="16"/>
      <c r="E318" s="26"/>
      <c r="F318" s="3" t="s">
        <v>7</v>
      </c>
      <c r="G318" s="1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spans="1:27" x14ac:dyDescent="0.3">
      <c r="A319" s="8"/>
      <c r="B319" s="9"/>
      <c r="C319" s="25"/>
      <c r="D319" s="16"/>
      <c r="E319" s="26"/>
      <c r="G319" s="128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spans="1:27" ht="15" thickBot="1" x14ac:dyDescent="0.35">
      <c r="A320" s="8"/>
      <c r="B320" s="9"/>
      <c r="C320" s="25"/>
      <c r="D320" s="16"/>
      <c r="E320" s="26"/>
      <c r="G320" s="128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spans="1:27" ht="16.8" thickBot="1" x14ac:dyDescent="0.5">
      <c r="A321" s="10" t="s">
        <v>10</v>
      </c>
      <c r="B321" s="23">
        <f>SUM(B323,B329)</f>
        <v>6400</v>
      </c>
      <c r="C321" s="25"/>
      <c r="D321" s="16"/>
      <c r="E321" s="26"/>
      <c r="F321" s="10" t="s">
        <v>10</v>
      </c>
      <c r="G321" s="129">
        <f>SUM(G323,G329)</f>
        <v>0</v>
      </c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spans="1:27" x14ac:dyDescent="0.3">
      <c r="A322" s="8"/>
      <c r="B322" s="9"/>
      <c r="C322" s="25"/>
      <c r="D322" s="16"/>
      <c r="E322" s="26"/>
      <c r="G322" s="128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spans="1:27" ht="16.2" x14ac:dyDescent="0.45">
      <c r="A323" s="11" t="s">
        <v>13</v>
      </c>
      <c r="B323" s="20">
        <f>SUM(B324:B327)</f>
        <v>2500</v>
      </c>
      <c r="C323" s="25"/>
      <c r="D323" s="16"/>
      <c r="E323" s="26"/>
      <c r="F323" s="12" t="s">
        <v>13</v>
      </c>
      <c r="G323" s="130">
        <f>SUM(G324:G327)</f>
        <v>0</v>
      </c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spans="1:27" ht="16.2" x14ac:dyDescent="0.45">
      <c r="A324" s="21" t="s">
        <v>15</v>
      </c>
      <c r="B324" s="9">
        <v>1000</v>
      </c>
      <c r="C324" s="25"/>
      <c r="D324" s="16"/>
      <c r="E324" s="26"/>
      <c r="F324" s="14" t="s">
        <v>15</v>
      </c>
      <c r="G324" s="128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spans="1:27" x14ac:dyDescent="0.3">
      <c r="A325" s="61" t="s">
        <v>105</v>
      </c>
      <c r="B325" s="62">
        <v>700</v>
      </c>
      <c r="C325" s="25"/>
      <c r="D325" s="16"/>
      <c r="E325" s="26"/>
      <c r="F325" s="14"/>
      <c r="G325" s="128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spans="1:27" x14ac:dyDescent="0.3">
      <c r="A326" s="13" t="s">
        <v>19</v>
      </c>
      <c r="B326" s="9">
        <v>800</v>
      </c>
      <c r="C326" s="25"/>
      <c r="D326" s="16"/>
      <c r="E326" s="26"/>
      <c r="F326" s="14" t="s">
        <v>19</v>
      </c>
      <c r="G326" s="128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spans="1:27" x14ac:dyDescent="0.3">
      <c r="A327" s="13"/>
      <c r="B327" s="9"/>
      <c r="C327" s="25"/>
      <c r="D327" s="16"/>
      <c r="E327" s="26"/>
      <c r="F327" s="14"/>
      <c r="G327" s="128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spans="1:27" x14ac:dyDescent="0.3">
      <c r="A328" s="8"/>
      <c r="B328" s="9"/>
      <c r="C328" s="25"/>
      <c r="D328" s="16"/>
      <c r="E328" s="26"/>
      <c r="G328" s="128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spans="1:27" ht="16.2" x14ac:dyDescent="0.45">
      <c r="A329" s="11" t="s">
        <v>25</v>
      </c>
      <c r="B329" s="20">
        <f>SUM(B330:B336)</f>
        <v>3900</v>
      </c>
      <c r="C329" s="25"/>
      <c r="D329" s="16"/>
      <c r="E329" s="26"/>
      <c r="F329" s="12" t="s">
        <v>25</v>
      </c>
      <c r="G329" s="130">
        <f>SUM(G330:G336)</f>
        <v>0</v>
      </c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spans="1:27" x14ac:dyDescent="0.3">
      <c r="A330" s="13" t="s">
        <v>28</v>
      </c>
      <c r="B330" s="9"/>
      <c r="C330" s="25"/>
      <c r="D330" s="16"/>
      <c r="E330" s="26"/>
      <c r="F330" s="14" t="s">
        <v>28</v>
      </c>
      <c r="G330" s="128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spans="1:27" x14ac:dyDescent="0.3">
      <c r="A331" s="13" t="s">
        <v>62</v>
      </c>
      <c r="B331" s="9"/>
      <c r="C331" s="25"/>
      <c r="D331" s="16"/>
      <c r="E331" s="26"/>
      <c r="F331" s="14" t="s">
        <v>31</v>
      </c>
      <c r="G331" s="128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spans="1:27" x14ac:dyDescent="0.3">
      <c r="A332" s="13" t="s">
        <v>33</v>
      </c>
      <c r="B332" s="9">
        <v>1200</v>
      </c>
      <c r="C332" s="25"/>
      <c r="D332" s="16"/>
      <c r="E332" s="26"/>
      <c r="F332" s="14" t="s">
        <v>33</v>
      </c>
      <c r="G332" s="128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spans="1:27" x14ac:dyDescent="0.3">
      <c r="A333" s="13" t="s">
        <v>106</v>
      </c>
      <c r="B333" s="9">
        <v>500</v>
      </c>
      <c r="C333" s="25"/>
      <c r="D333" s="16"/>
      <c r="E333" s="26"/>
      <c r="F333" s="14"/>
      <c r="G333" s="128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spans="1:27" x14ac:dyDescent="0.3">
      <c r="A334" s="13" t="s">
        <v>107</v>
      </c>
      <c r="B334" s="9">
        <v>1000</v>
      </c>
      <c r="C334" s="25"/>
      <c r="D334" s="16"/>
      <c r="E334" s="26"/>
      <c r="F334" s="14"/>
      <c r="G334" s="128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spans="1:27" x14ac:dyDescent="0.3">
      <c r="A335" s="13" t="s">
        <v>108</v>
      </c>
      <c r="B335" s="9">
        <v>1200</v>
      </c>
      <c r="C335" s="25"/>
      <c r="D335" s="16"/>
      <c r="E335" s="26"/>
      <c r="F335" s="14"/>
      <c r="G335" s="128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spans="1:27" x14ac:dyDescent="0.3">
      <c r="A336" s="13"/>
      <c r="B336" s="9"/>
      <c r="C336" s="25"/>
      <c r="D336" s="16"/>
      <c r="E336" s="26"/>
      <c r="F336" s="14"/>
      <c r="G336" s="128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spans="1:27" ht="15" thickBot="1" x14ac:dyDescent="0.35">
      <c r="A337" s="8"/>
      <c r="B337" s="9"/>
      <c r="C337" s="25"/>
      <c r="D337" s="16"/>
      <c r="E337" s="26"/>
      <c r="G337" s="128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spans="1:27" ht="16.8" thickBot="1" x14ac:dyDescent="0.5">
      <c r="A338" s="15" t="s">
        <v>42</v>
      </c>
      <c r="B338" s="24">
        <f>B318-B321</f>
        <v>2258</v>
      </c>
      <c r="C338" s="25"/>
      <c r="D338" s="16"/>
      <c r="E338" s="26"/>
      <c r="F338" s="17" t="s">
        <v>42</v>
      </c>
      <c r="G338" s="131">
        <f>G318-G321</f>
        <v>0</v>
      </c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spans="1:27" x14ac:dyDescent="0.3">
      <c r="A339" s="8"/>
      <c r="B339" s="9"/>
      <c r="C339" s="25"/>
      <c r="D339" s="16"/>
      <c r="E339" s="26"/>
      <c r="G339" s="128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spans="1:27" x14ac:dyDescent="0.3">
      <c r="A340" s="8" t="s">
        <v>43</v>
      </c>
      <c r="B340" s="9">
        <v>1000</v>
      </c>
      <c r="C340" s="25"/>
      <c r="D340" s="16"/>
      <c r="E340" s="26"/>
      <c r="F340" t="s">
        <v>43</v>
      </c>
      <c r="G340" s="128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spans="1:27" ht="15" thickBot="1" x14ac:dyDescent="0.35">
      <c r="A341" s="8"/>
      <c r="B341" s="9"/>
      <c r="C341" s="25"/>
      <c r="D341" s="16"/>
      <c r="E341" s="26"/>
      <c r="G341" s="128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spans="1:27" ht="16.8" thickBot="1" x14ac:dyDescent="0.5">
      <c r="A342" s="15" t="s">
        <v>45</v>
      </c>
      <c r="B342" s="24">
        <f>B338-B340</f>
        <v>1258</v>
      </c>
      <c r="C342" s="25"/>
      <c r="D342" s="16"/>
      <c r="E342" s="26"/>
      <c r="F342" s="17" t="s">
        <v>45</v>
      </c>
      <c r="G342" s="131">
        <f>G338-G340</f>
        <v>0</v>
      </c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spans="1:27" ht="15" thickBot="1" x14ac:dyDescent="0.35">
      <c r="A343" s="8"/>
      <c r="B343" s="9"/>
      <c r="C343" s="32"/>
      <c r="D343" s="16"/>
      <c r="E343" s="34"/>
      <c r="G343" s="128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spans="1:27" ht="16.8" thickBot="1" x14ac:dyDescent="0.5">
      <c r="A344" s="18" t="s">
        <v>46</v>
      </c>
      <c r="B344" s="22">
        <f>B342</f>
        <v>1258</v>
      </c>
      <c r="C344" s="35"/>
      <c r="D344" s="33"/>
      <c r="E344" s="36"/>
      <c r="F344" s="19" t="s">
        <v>46</v>
      </c>
      <c r="G344" s="127">
        <f>G342</f>
        <v>0</v>
      </c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spans="1:27" x14ac:dyDescent="0.3">
      <c r="A345" s="27"/>
      <c r="B345" s="27"/>
      <c r="C345" s="27"/>
      <c r="D345" s="27"/>
      <c r="E345" s="27"/>
      <c r="F345" s="27"/>
      <c r="G345" s="133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spans="1:27" x14ac:dyDescent="0.3">
      <c r="A346" s="27"/>
      <c r="B346" s="27"/>
      <c r="C346" s="27"/>
      <c r="D346" s="27"/>
      <c r="E346" s="27"/>
      <c r="F346" s="27"/>
      <c r="G346" s="133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spans="1:27" x14ac:dyDescent="0.3">
      <c r="A347" s="157" t="s">
        <v>0</v>
      </c>
      <c r="B347" s="158"/>
      <c r="C347" s="158"/>
      <c r="D347" s="158"/>
      <c r="E347" s="158"/>
      <c r="F347" s="158"/>
      <c r="G347" s="123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spans="1:27" x14ac:dyDescent="0.3">
      <c r="A348" s="1"/>
      <c r="B348" s="1"/>
      <c r="C348" s="1"/>
      <c r="D348" s="1"/>
      <c r="E348" s="1"/>
      <c r="F348" s="1"/>
      <c r="G348" s="124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spans="1:27" x14ac:dyDescent="0.3">
      <c r="A349" s="28" t="s">
        <v>109</v>
      </c>
      <c r="B349" s="2" t="s">
        <v>2</v>
      </c>
      <c r="C349" s="35"/>
      <c r="D349" s="37" t="s">
        <v>3</v>
      </c>
      <c r="E349" s="36"/>
      <c r="F349" s="29" t="s">
        <v>110</v>
      </c>
      <c r="G349" s="125" t="s">
        <v>5</v>
      </c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spans="1:27" ht="15" thickBot="1" x14ac:dyDescent="0.35">
      <c r="A350" s="4"/>
      <c r="B350" s="5"/>
      <c r="C350" s="30"/>
      <c r="D350" s="16"/>
      <c r="E350" s="31"/>
      <c r="F350" s="6"/>
      <c r="G350" s="126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spans="1:27" ht="16.8" thickBot="1" x14ac:dyDescent="0.5">
      <c r="A351" s="7" t="s">
        <v>7</v>
      </c>
      <c r="B351" s="22">
        <v>8658</v>
      </c>
      <c r="C351" s="25"/>
      <c r="D351" s="16"/>
      <c r="E351" s="26"/>
      <c r="F351" s="3" t="s">
        <v>7</v>
      </c>
      <c r="G351" s="1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spans="1:27" x14ac:dyDescent="0.3">
      <c r="A352" s="8"/>
      <c r="B352" s="9"/>
      <c r="C352" s="25"/>
      <c r="D352" s="16"/>
      <c r="E352" s="26"/>
      <c r="G352" s="128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spans="1:27" ht="15" thickBot="1" x14ac:dyDescent="0.35">
      <c r="A353" s="8"/>
      <c r="B353" s="9"/>
      <c r="C353" s="25"/>
      <c r="D353" s="16"/>
      <c r="E353" s="26"/>
      <c r="G353" s="128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spans="1:27" ht="16.8" thickBot="1" x14ac:dyDescent="0.5">
      <c r="A354" s="10" t="s">
        <v>10</v>
      </c>
      <c r="B354" s="23">
        <f>SUM(B356,B361)</f>
        <v>2400</v>
      </c>
      <c r="C354" s="25"/>
      <c r="D354" s="16"/>
      <c r="E354" s="26"/>
      <c r="F354" s="10" t="s">
        <v>10</v>
      </c>
      <c r="G354" s="129">
        <f>SUM(G356,G361)</f>
        <v>0</v>
      </c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spans="1:27" x14ac:dyDescent="0.3">
      <c r="A355" s="8"/>
      <c r="B355" s="9"/>
      <c r="C355" s="25"/>
      <c r="D355" s="16"/>
      <c r="E355" s="26"/>
      <c r="G355" s="128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spans="1:27" ht="16.2" x14ac:dyDescent="0.45">
      <c r="A356" s="11" t="s">
        <v>13</v>
      </c>
      <c r="B356" s="20">
        <f>SUM(B357:B359)</f>
        <v>2400</v>
      </c>
      <c r="C356" s="25"/>
      <c r="D356" s="16"/>
      <c r="E356" s="26"/>
      <c r="F356" s="12" t="s">
        <v>13</v>
      </c>
      <c r="G356" s="130">
        <f>SUM(G357:G359)</f>
        <v>0</v>
      </c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spans="1:27" x14ac:dyDescent="0.3">
      <c r="A357" s="13" t="s">
        <v>15</v>
      </c>
      <c r="B357" s="9">
        <v>1100</v>
      </c>
      <c r="C357" s="25"/>
      <c r="D357" s="16"/>
      <c r="E357" s="26"/>
      <c r="F357" s="14"/>
      <c r="G357" s="128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spans="1:27" x14ac:dyDescent="0.3">
      <c r="A358" s="13" t="s">
        <v>19</v>
      </c>
      <c r="B358" s="9">
        <v>800</v>
      </c>
      <c r="C358" s="25"/>
      <c r="D358" s="16"/>
      <c r="E358" s="26"/>
      <c r="F358" s="14" t="s">
        <v>19</v>
      </c>
      <c r="G358" s="128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spans="1:27" x14ac:dyDescent="0.3">
      <c r="A359" s="13" t="s">
        <v>111</v>
      </c>
      <c r="B359" s="9">
        <v>500</v>
      </c>
      <c r="C359" s="25"/>
      <c r="D359" s="16"/>
      <c r="E359" s="26"/>
      <c r="F359" s="14"/>
      <c r="G359" s="128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spans="1:27" x14ac:dyDescent="0.3">
      <c r="A360" s="8"/>
      <c r="B360" s="9"/>
      <c r="C360" s="25"/>
      <c r="D360" s="16"/>
      <c r="E360" s="26"/>
      <c r="G360" s="128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spans="1:27" ht="16.2" x14ac:dyDescent="0.45">
      <c r="A361" s="11" t="s">
        <v>25</v>
      </c>
      <c r="B361" s="20">
        <f>SUM(B362:B369)</f>
        <v>0</v>
      </c>
      <c r="C361" s="25"/>
      <c r="D361" s="16"/>
      <c r="E361" s="26"/>
      <c r="F361" s="12" t="s">
        <v>25</v>
      </c>
      <c r="G361" s="130">
        <f>SUM(G362:G369)</f>
        <v>0</v>
      </c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spans="1:27" x14ac:dyDescent="0.3">
      <c r="A362" s="13" t="s">
        <v>28</v>
      </c>
      <c r="B362" s="9"/>
      <c r="C362" s="25"/>
      <c r="D362" s="16"/>
      <c r="E362" s="26"/>
      <c r="F362" s="14" t="s">
        <v>28</v>
      </c>
      <c r="G362" s="128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spans="1:27" x14ac:dyDescent="0.3">
      <c r="A363" s="13" t="s">
        <v>31</v>
      </c>
      <c r="B363" s="9"/>
      <c r="C363" s="25"/>
      <c r="D363" s="16"/>
      <c r="E363" s="26"/>
      <c r="F363" s="14" t="s">
        <v>31</v>
      </c>
      <c r="G363" s="128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spans="1:27" x14ac:dyDescent="0.3">
      <c r="A364" s="13" t="s">
        <v>33</v>
      </c>
      <c r="B364" s="9">
        <v>0</v>
      </c>
      <c r="C364" s="25"/>
      <c r="D364" s="16"/>
      <c r="E364" s="26"/>
      <c r="F364" s="14" t="s">
        <v>33</v>
      </c>
      <c r="G364" s="128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spans="1:27" x14ac:dyDescent="0.3">
      <c r="A365" s="13"/>
      <c r="B365" s="9"/>
      <c r="C365" s="25"/>
      <c r="D365" s="16"/>
      <c r="E365" s="26"/>
      <c r="F365" s="14"/>
      <c r="G365" s="128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spans="1:27" x14ac:dyDescent="0.3">
      <c r="A366" s="13"/>
      <c r="B366" s="9"/>
      <c r="C366" s="25"/>
      <c r="D366" s="16"/>
      <c r="E366" s="26"/>
      <c r="F366" s="14"/>
      <c r="G366" s="128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spans="1:27" x14ac:dyDescent="0.3">
      <c r="A367" s="13"/>
      <c r="B367" s="9"/>
      <c r="C367" s="25"/>
      <c r="D367" s="16"/>
      <c r="E367" s="26"/>
      <c r="F367" s="14"/>
      <c r="G367" s="128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spans="1:27" x14ac:dyDescent="0.3">
      <c r="A368" s="13"/>
      <c r="B368" s="9"/>
      <c r="C368" s="25"/>
      <c r="D368" s="16"/>
      <c r="E368" s="26"/>
      <c r="F368" s="14"/>
      <c r="G368" s="128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spans="1:27" x14ac:dyDescent="0.3">
      <c r="A369" s="13"/>
      <c r="B369" s="9"/>
      <c r="C369" s="25"/>
      <c r="D369" s="16"/>
      <c r="E369" s="26"/>
      <c r="F369" s="14"/>
      <c r="G369" s="128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spans="1:27" ht="15" thickBot="1" x14ac:dyDescent="0.35">
      <c r="A370" s="8"/>
      <c r="B370" s="9"/>
      <c r="C370" s="25"/>
      <c r="D370" s="16"/>
      <c r="E370" s="26"/>
      <c r="G370" s="128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spans="1:27" ht="16.8" thickBot="1" x14ac:dyDescent="0.5">
      <c r="A371" s="15" t="s">
        <v>42</v>
      </c>
      <c r="B371" s="24">
        <f>B351-B354</f>
        <v>6258</v>
      </c>
      <c r="C371" s="25"/>
      <c r="D371" s="16"/>
      <c r="E371" s="26"/>
      <c r="F371" s="17" t="s">
        <v>42</v>
      </c>
      <c r="G371" s="131">
        <f>G351-G354</f>
        <v>0</v>
      </c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spans="1:27" x14ac:dyDescent="0.3">
      <c r="A372" s="8"/>
      <c r="B372" s="9"/>
      <c r="C372" s="25"/>
      <c r="D372" s="16"/>
      <c r="E372" s="26"/>
      <c r="G372" s="128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spans="1:27" x14ac:dyDescent="0.3">
      <c r="A373" s="8" t="s">
        <v>43</v>
      </c>
      <c r="B373" s="9">
        <v>5000</v>
      </c>
      <c r="C373" s="25"/>
      <c r="D373" s="16"/>
      <c r="E373" s="26"/>
      <c r="F373" t="s">
        <v>43</v>
      </c>
      <c r="G373" s="128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spans="1:27" ht="15" thickBot="1" x14ac:dyDescent="0.35">
      <c r="A374" s="8"/>
      <c r="B374" s="9"/>
      <c r="C374" s="25"/>
      <c r="D374" s="16"/>
      <c r="E374" s="26"/>
      <c r="G374" s="128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spans="1:27" ht="16.8" thickBot="1" x14ac:dyDescent="0.5">
      <c r="A375" s="15" t="s">
        <v>45</v>
      </c>
      <c r="B375" s="24">
        <f>B371-B373</f>
        <v>1258</v>
      </c>
      <c r="C375" s="25"/>
      <c r="D375" s="16"/>
      <c r="E375" s="26"/>
      <c r="F375" s="17" t="s">
        <v>45</v>
      </c>
      <c r="G375" s="131">
        <f>G371-G373</f>
        <v>0</v>
      </c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spans="1:27" ht="15" thickBot="1" x14ac:dyDescent="0.35">
      <c r="A376" s="8"/>
      <c r="B376" s="9"/>
      <c r="C376" s="32"/>
      <c r="D376" s="16"/>
      <c r="E376" s="34"/>
      <c r="G376" s="128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spans="1:27" ht="16.8" thickBot="1" x14ac:dyDescent="0.5">
      <c r="A377" s="18" t="s">
        <v>46</v>
      </c>
      <c r="B377" s="22">
        <f>B375</f>
        <v>1258</v>
      </c>
      <c r="C377" s="35"/>
      <c r="D377" s="33"/>
      <c r="E377" s="36"/>
      <c r="F377" s="19" t="s">
        <v>46</v>
      </c>
      <c r="G377" s="127">
        <f>G375</f>
        <v>0</v>
      </c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spans="1:27" x14ac:dyDescent="0.3">
      <c r="A378" s="27"/>
      <c r="B378" s="27"/>
      <c r="C378" s="27"/>
      <c r="D378" s="27"/>
      <c r="E378" s="27"/>
      <c r="F378" s="27"/>
      <c r="G378" s="133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spans="1:27" x14ac:dyDescent="0.3">
      <c r="A379" s="27"/>
      <c r="B379" s="27"/>
      <c r="C379" s="27"/>
      <c r="D379" s="27"/>
      <c r="E379" s="27"/>
      <c r="F379" s="27"/>
      <c r="G379" s="133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spans="1:27" x14ac:dyDescent="0.3">
      <c r="A380" s="27"/>
      <c r="B380" s="27"/>
      <c r="C380" s="27"/>
      <c r="D380" s="27"/>
      <c r="E380" s="27"/>
      <c r="F380" s="27"/>
      <c r="G380" s="133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spans="1:27" x14ac:dyDescent="0.3">
      <c r="A381" s="27"/>
      <c r="B381" s="27"/>
      <c r="C381" s="27"/>
      <c r="D381" s="27"/>
      <c r="E381" s="27"/>
      <c r="F381" s="27"/>
      <c r="G381" s="133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 x14ac:dyDescent="0.3">
      <c r="A382" s="27"/>
      <c r="B382" s="27"/>
      <c r="C382" s="27"/>
      <c r="D382" s="27"/>
      <c r="E382" s="27"/>
      <c r="F382" s="27"/>
      <c r="G382" s="133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spans="1:27" x14ac:dyDescent="0.3">
      <c r="A383" s="27"/>
      <c r="B383" s="27"/>
      <c r="C383" s="27"/>
      <c r="D383" s="27"/>
      <c r="E383" s="27"/>
      <c r="F383" s="27"/>
      <c r="G383" s="133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</sheetData>
  <mergeCells count="12">
    <mergeCell ref="A347:F347"/>
    <mergeCell ref="A174:F174"/>
    <mergeCell ref="A210:F210"/>
    <mergeCell ref="A245:F245"/>
    <mergeCell ref="A279:F279"/>
    <mergeCell ref="A314:F314"/>
    <mergeCell ref="A1:F1"/>
    <mergeCell ref="J4:R4"/>
    <mergeCell ref="A105:F105"/>
    <mergeCell ref="A139:F139"/>
    <mergeCell ref="A72:F72"/>
    <mergeCell ref="A37:F37"/>
  </mergeCells>
  <pageMargins left="0.7" right="0.7" top="0.75" bottom="0.75" header="0.3" footer="0.3"/>
  <pageSetup paperSize="9" scale="58" orientation="portrait" r:id="rId1"/>
  <rowBreaks count="11" manualBreakCount="11">
    <brk id="12" max="26" man="1"/>
    <brk id="34" max="16383" man="1"/>
    <brk id="70" max="16383" man="1"/>
    <brk id="103" max="16383" man="1"/>
    <brk id="137" max="16383" man="1"/>
    <brk id="172" max="16383" man="1"/>
    <brk id="207" max="16383" man="1"/>
    <brk id="243" max="16383" man="1"/>
    <brk id="277" max="16383" man="1"/>
    <brk id="312" max="16383" man="1"/>
    <brk id="358" max="26" man="1"/>
  </rowBreaks>
  <colBreaks count="4" manualBreakCount="4">
    <brk id="1" max="377" man="1"/>
    <brk id="7" max="1048575" man="1"/>
    <brk id="17" max="377" man="1"/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E4773-F390-42BD-856B-590442D1AD39}">
  <sheetPr codeName="Sheet2"/>
  <dimension ref="B3:I93"/>
  <sheetViews>
    <sheetView tabSelected="1" topLeftCell="A17" zoomScale="70" zoomScaleNormal="70" workbookViewId="0">
      <selection activeCell="F38" sqref="F38"/>
    </sheetView>
  </sheetViews>
  <sheetFormatPr defaultRowHeight="14.4" x14ac:dyDescent="0.3"/>
  <cols>
    <col min="2" max="2" width="37.44140625" customWidth="1"/>
    <col min="3" max="3" width="15.88671875" customWidth="1"/>
    <col min="4" max="4" width="15" customWidth="1"/>
    <col min="5" max="5" width="49.88671875" customWidth="1"/>
    <col min="6" max="6" width="14.33203125" customWidth="1"/>
    <col min="7" max="7" width="29.109375" customWidth="1"/>
    <col min="8" max="8" width="38.88671875" customWidth="1"/>
    <col min="9" max="9" width="15.6640625" customWidth="1"/>
  </cols>
  <sheetData>
    <row r="3" spans="2:9" ht="19.8" x14ac:dyDescent="0.3">
      <c r="B3" s="152" t="s">
        <v>112</v>
      </c>
      <c r="C3" s="149" t="s">
        <v>113</v>
      </c>
      <c r="D3" s="146" t="s">
        <v>113</v>
      </c>
      <c r="E3" s="67"/>
    </row>
    <row r="4" spans="2:9" x14ac:dyDescent="0.3">
      <c r="B4" s="69" t="s">
        <v>114</v>
      </c>
      <c r="C4" s="69" t="s">
        <v>115</v>
      </c>
      <c r="D4" s="69" t="s">
        <v>116</v>
      </c>
      <c r="E4" s="69" t="s">
        <v>117</v>
      </c>
    </row>
    <row r="5" spans="2:9" x14ac:dyDescent="0.3">
      <c r="B5" s="70" t="s">
        <v>118</v>
      </c>
      <c r="C5" s="138" t="s">
        <v>113</v>
      </c>
      <c r="D5" s="138" t="s">
        <v>119</v>
      </c>
      <c r="E5" s="72" t="s">
        <v>120</v>
      </c>
    </row>
    <row r="6" spans="2:9" x14ac:dyDescent="0.3">
      <c r="B6" s="140" t="s">
        <v>121</v>
      </c>
      <c r="C6" s="143" t="s">
        <v>122</v>
      </c>
      <c r="D6" s="143" t="s">
        <v>123</v>
      </c>
      <c r="E6" s="68" t="s">
        <v>124</v>
      </c>
    </row>
    <row r="7" spans="2:9" x14ac:dyDescent="0.3">
      <c r="B7" s="141" t="s">
        <v>125</v>
      </c>
      <c r="C7" s="144" t="s">
        <v>126</v>
      </c>
      <c r="D7" s="144" t="s">
        <v>127</v>
      </c>
      <c r="E7" s="68" t="s">
        <v>128</v>
      </c>
    </row>
    <row r="8" spans="2:9" x14ac:dyDescent="0.3">
      <c r="B8" s="141" t="s">
        <v>129</v>
      </c>
      <c r="C8" s="144" t="s">
        <v>130</v>
      </c>
      <c r="D8" s="144" t="s">
        <v>131</v>
      </c>
      <c r="E8" s="68" t="s">
        <v>132</v>
      </c>
    </row>
    <row r="9" spans="2:9" ht="28.8" x14ac:dyDescent="0.3">
      <c r="B9" s="141" t="s">
        <v>133</v>
      </c>
      <c r="C9" s="144" t="s">
        <v>134</v>
      </c>
      <c r="D9" s="144" t="s">
        <v>135</v>
      </c>
      <c r="E9" s="68" t="s">
        <v>136</v>
      </c>
    </row>
    <row r="10" spans="2:9" x14ac:dyDescent="0.3">
      <c r="B10" s="142" t="s">
        <v>137</v>
      </c>
      <c r="C10" s="145" t="s">
        <v>138</v>
      </c>
      <c r="D10" s="145" t="s">
        <v>139</v>
      </c>
      <c r="E10" s="68" t="s">
        <v>140</v>
      </c>
    </row>
    <row r="11" spans="2:9" x14ac:dyDescent="0.3">
      <c r="B11" s="70" t="s">
        <v>141</v>
      </c>
      <c r="C11" s="71" t="s">
        <v>139</v>
      </c>
      <c r="D11" s="71"/>
      <c r="E11" s="72" t="s">
        <v>142</v>
      </c>
    </row>
    <row r="13" spans="2:9" x14ac:dyDescent="0.3">
      <c r="B13" s="77" t="s">
        <v>143</v>
      </c>
      <c r="C13" s="82" t="s">
        <v>144</v>
      </c>
      <c r="E13" s="139" t="s">
        <v>145</v>
      </c>
      <c r="F13" s="84" t="s">
        <v>144</v>
      </c>
      <c r="H13" s="148" t="s">
        <v>146</v>
      </c>
      <c r="I13" s="147" t="s">
        <v>144</v>
      </c>
    </row>
    <row r="14" spans="2:9" x14ac:dyDescent="0.3">
      <c r="B14" s="79"/>
      <c r="C14" s="74"/>
      <c r="E14" s="8"/>
      <c r="F14" s="86"/>
      <c r="H14" s="91"/>
      <c r="I14" s="94"/>
    </row>
    <row r="15" spans="2:9" x14ac:dyDescent="0.3">
      <c r="B15" s="80" t="s">
        <v>147</v>
      </c>
      <c r="C15" s="74">
        <v>385</v>
      </c>
      <c r="E15" s="11" t="s">
        <v>148</v>
      </c>
      <c r="F15" s="87"/>
      <c r="H15" s="93" t="s">
        <v>149</v>
      </c>
      <c r="I15" s="94"/>
    </row>
    <row r="16" spans="2:9" x14ac:dyDescent="0.3">
      <c r="B16" s="80" t="s">
        <v>150</v>
      </c>
      <c r="C16" s="74" t="s">
        <v>151</v>
      </c>
      <c r="E16" s="8" t="s">
        <v>152</v>
      </c>
      <c r="F16" s="87">
        <f>C15</f>
        <v>385</v>
      </c>
      <c r="H16" s="91" t="s">
        <v>152</v>
      </c>
      <c r="I16" s="94">
        <v>385</v>
      </c>
    </row>
    <row r="17" spans="2:9" x14ac:dyDescent="0.3">
      <c r="B17" s="80" t="s">
        <v>153</v>
      </c>
      <c r="C17" s="74">
        <v>235</v>
      </c>
      <c r="E17" s="156" t="s">
        <v>154</v>
      </c>
      <c r="F17" s="87">
        <f>C19*200</f>
        <v>1460</v>
      </c>
      <c r="H17" s="91" t="s">
        <v>154</v>
      </c>
      <c r="I17" s="94">
        <v>1460</v>
      </c>
    </row>
    <row r="18" spans="2:9" x14ac:dyDescent="0.3">
      <c r="B18" s="80" t="s">
        <v>155</v>
      </c>
      <c r="C18" s="74">
        <v>85</v>
      </c>
      <c r="E18" s="8" t="s">
        <v>156</v>
      </c>
      <c r="F18" s="87">
        <v>400</v>
      </c>
      <c r="H18" s="91" t="s">
        <v>156</v>
      </c>
      <c r="I18" s="94">
        <v>200</v>
      </c>
    </row>
    <row r="19" spans="2:9" x14ac:dyDescent="0.3">
      <c r="B19" s="80" t="s">
        <v>157</v>
      </c>
      <c r="C19" s="74">
        <v>7.3</v>
      </c>
      <c r="E19" s="155"/>
      <c r="F19" s="154"/>
      <c r="G19" s="83"/>
      <c r="H19" s="91"/>
      <c r="I19" s="94"/>
    </row>
    <row r="20" spans="2:9" x14ac:dyDescent="0.3">
      <c r="B20" s="80" t="s">
        <v>158</v>
      </c>
      <c r="C20" s="74">
        <v>500</v>
      </c>
      <c r="E20" s="8"/>
      <c r="F20" s="87"/>
      <c r="H20" s="91"/>
      <c r="I20" s="94"/>
    </row>
    <row r="21" spans="2:9" x14ac:dyDescent="0.3">
      <c r="B21" s="80" t="s">
        <v>159</v>
      </c>
      <c r="C21" s="74">
        <v>335</v>
      </c>
      <c r="E21" s="8"/>
      <c r="F21" s="87"/>
      <c r="H21" s="91"/>
      <c r="I21" s="94"/>
    </row>
    <row r="22" spans="2:9" x14ac:dyDescent="0.3">
      <c r="B22" s="80" t="s">
        <v>160</v>
      </c>
      <c r="C22" s="74">
        <v>50</v>
      </c>
      <c r="E22" s="11" t="s">
        <v>161</v>
      </c>
      <c r="F22" s="88">
        <f>SUM(F16:F18)</f>
        <v>2245</v>
      </c>
      <c r="H22" s="93" t="s">
        <v>161</v>
      </c>
      <c r="I22" s="95">
        <f>SUM(I16:I19)</f>
        <v>2045</v>
      </c>
    </row>
    <row r="23" spans="2:9" x14ac:dyDescent="0.3">
      <c r="B23" s="80" t="s">
        <v>162</v>
      </c>
      <c r="C23" s="74">
        <v>400</v>
      </c>
      <c r="E23" s="75"/>
      <c r="F23" s="89"/>
      <c r="H23" s="96"/>
      <c r="I23" s="97"/>
    </row>
    <row r="24" spans="2:9" x14ac:dyDescent="0.3">
      <c r="B24" s="80" t="s">
        <v>163</v>
      </c>
      <c r="C24" s="74">
        <v>150</v>
      </c>
      <c r="E24" s="4"/>
      <c r="F24" s="86"/>
      <c r="H24" s="98"/>
      <c r="I24" s="92"/>
    </row>
    <row r="25" spans="2:9" x14ac:dyDescent="0.3">
      <c r="B25" s="80" t="s">
        <v>164</v>
      </c>
      <c r="C25" s="74">
        <v>150</v>
      </c>
      <c r="E25" s="11" t="s">
        <v>165</v>
      </c>
      <c r="F25" s="87"/>
      <c r="H25" s="93" t="s">
        <v>166</v>
      </c>
      <c r="I25" s="94"/>
    </row>
    <row r="26" spans="2:9" x14ac:dyDescent="0.3">
      <c r="B26" s="80" t="s">
        <v>167</v>
      </c>
      <c r="C26" s="74">
        <v>100</v>
      </c>
      <c r="E26" s="155"/>
      <c r="F26" s="74"/>
      <c r="H26" s="91" t="s">
        <v>168</v>
      </c>
      <c r="I26" s="94"/>
    </row>
    <row r="27" spans="2:9" x14ac:dyDescent="0.3">
      <c r="B27" s="80" t="s">
        <v>169</v>
      </c>
      <c r="C27" s="74">
        <v>3000</v>
      </c>
      <c r="D27" s="8"/>
      <c r="E27" s="8" t="s">
        <v>174</v>
      </c>
      <c r="F27" s="87">
        <f>200*C19</f>
        <v>1460</v>
      </c>
      <c r="H27" s="91" t="s">
        <v>170</v>
      </c>
      <c r="I27" s="94"/>
    </row>
    <row r="28" spans="2:9" x14ac:dyDescent="0.3">
      <c r="B28" s="81" t="s">
        <v>156</v>
      </c>
      <c r="C28" s="76">
        <v>200</v>
      </c>
      <c r="E28" s="8" t="s">
        <v>156</v>
      </c>
      <c r="F28" s="87">
        <f>C28</f>
        <v>200</v>
      </c>
      <c r="H28" s="91" t="s">
        <v>156</v>
      </c>
      <c r="I28" s="94"/>
    </row>
    <row r="29" spans="2:9" x14ac:dyDescent="0.3">
      <c r="C29" s="73"/>
      <c r="E29" s="8"/>
      <c r="F29" s="87"/>
      <c r="H29" s="91"/>
      <c r="I29" s="94"/>
    </row>
    <row r="30" spans="2:9" x14ac:dyDescent="0.3">
      <c r="E30" s="11" t="s">
        <v>171</v>
      </c>
      <c r="F30" s="88">
        <f>SUM(F26:F29)</f>
        <v>1660</v>
      </c>
      <c r="H30" s="93" t="s">
        <v>171</v>
      </c>
      <c r="I30" s="95">
        <f>SUM(I26:I28)</f>
        <v>0</v>
      </c>
    </row>
    <row r="31" spans="2:9" x14ac:dyDescent="0.3">
      <c r="E31" s="75"/>
      <c r="F31" s="89"/>
      <c r="H31" s="96"/>
      <c r="I31" s="97"/>
    </row>
    <row r="32" spans="2:9" x14ac:dyDescent="0.3">
      <c r="E32" s="4"/>
      <c r="F32" s="86"/>
      <c r="H32" s="98"/>
      <c r="I32" s="92"/>
    </row>
    <row r="33" spans="5:9" x14ac:dyDescent="0.3">
      <c r="E33" s="11" t="s">
        <v>172</v>
      </c>
      <c r="F33" s="87"/>
      <c r="H33" s="93" t="s">
        <v>173</v>
      </c>
      <c r="I33" s="94"/>
    </row>
    <row r="34" spans="5:9" x14ac:dyDescent="0.3">
      <c r="E34" s="8" t="s">
        <v>170</v>
      </c>
      <c r="F34" s="87">
        <f>10*C18</f>
        <v>850</v>
      </c>
      <c r="H34" s="91" t="s">
        <v>174</v>
      </c>
      <c r="I34" s="94"/>
    </row>
    <row r="35" spans="5:9" x14ac:dyDescent="0.3">
      <c r="E35" s="8" t="s">
        <v>156</v>
      </c>
      <c r="F35" s="87">
        <v>200</v>
      </c>
      <c r="H35" s="91" t="s">
        <v>156</v>
      </c>
      <c r="I35" s="94"/>
    </row>
    <row r="36" spans="5:9" x14ac:dyDescent="0.3">
      <c r="E36" s="8" t="s">
        <v>175</v>
      </c>
      <c r="F36" s="87">
        <v>1000</v>
      </c>
      <c r="H36" s="91" t="s">
        <v>175</v>
      </c>
      <c r="I36" s="94"/>
    </row>
    <row r="37" spans="5:9" x14ac:dyDescent="0.3">
      <c r="E37" s="8" t="s">
        <v>168</v>
      </c>
      <c r="F37" s="87">
        <f>C17</f>
        <v>235</v>
      </c>
      <c r="H37" s="91"/>
      <c r="I37" s="94"/>
    </row>
    <row r="38" spans="5:9" x14ac:dyDescent="0.3">
      <c r="E38" s="11" t="s">
        <v>176</v>
      </c>
      <c r="F38" s="88">
        <f>SUM(F34:F37)</f>
        <v>2285</v>
      </c>
      <c r="H38" s="93" t="s">
        <v>176</v>
      </c>
      <c r="I38" s="95">
        <f>SUM(I34:I35)</f>
        <v>0</v>
      </c>
    </row>
    <row r="39" spans="5:9" x14ac:dyDescent="0.3">
      <c r="E39" s="75"/>
      <c r="F39" s="89"/>
      <c r="H39" s="96"/>
      <c r="I39" s="97"/>
    </row>
    <row r="40" spans="5:9" x14ac:dyDescent="0.3">
      <c r="E40" s="4"/>
      <c r="F40" s="86"/>
      <c r="H40" s="98"/>
      <c r="I40" s="92"/>
    </row>
    <row r="41" spans="5:9" x14ac:dyDescent="0.3">
      <c r="E41" s="11" t="s">
        <v>177</v>
      </c>
      <c r="F41" s="87"/>
      <c r="H41" s="93" t="s">
        <v>178</v>
      </c>
      <c r="I41" s="94"/>
    </row>
    <row r="42" spans="5:9" x14ac:dyDescent="0.3">
      <c r="E42" s="8" t="s">
        <v>175</v>
      </c>
      <c r="F42" s="87">
        <v>1000</v>
      </c>
      <c r="G42" s="83"/>
      <c r="H42" s="91" t="s">
        <v>175</v>
      </c>
      <c r="I42" s="94"/>
    </row>
    <row r="43" spans="5:9" x14ac:dyDescent="0.3">
      <c r="E43" s="8"/>
      <c r="F43" s="87"/>
      <c r="H43" s="91"/>
      <c r="I43" s="94"/>
    </row>
    <row r="44" spans="5:9" x14ac:dyDescent="0.3">
      <c r="E44" s="11" t="s">
        <v>179</v>
      </c>
      <c r="F44" s="88">
        <f>SUM(F42)</f>
        <v>1000</v>
      </c>
      <c r="H44" s="93" t="s">
        <v>179</v>
      </c>
      <c r="I44" s="95">
        <f>SUM(I42)</f>
        <v>0</v>
      </c>
    </row>
    <row r="45" spans="5:9" x14ac:dyDescent="0.3">
      <c r="E45" s="75"/>
      <c r="F45" s="89"/>
      <c r="H45" s="96"/>
      <c r="I45" s="97"/>
    </row>
    <row r="46" spans="5:9" x14ac:dyDescent="0.3">
      <c r="E46" s="4"/>
      <c r="F46" s="86"/>
      <c r="H46" s="98"/>
      <c r="I46" s="92"/>
    </row>
    <row r="47" spans="5:9" x14ac:dyDescent="0.3">
      <c r="E47" s="11" t="s">
        <v>180</v>
      </c>
      <c r="F47" s="87"/>
      <c r="H47" s="93" t="s">
        <v>181</v>
      </c>
      <c r="I47" s="94"/>
    </row>
    <row r="48" spans="5:9" x14ac:dyDescent="0.3">
      <c r="E48" s="8" t="s">
        <v>175</v>
      </c>
      <c r="F48" s="87">
        <v>700</v>
      </c>
      <c r="G48" s="83"/>
      <c r="H48" s="91" t="s">
        <v>175</v>
      </c>
      <c r="I48" s="94"/>
    </row>
    <row r="49" spans="5:9" x14ac:dyDescent="0.3">
      <c r="E49" s="8" t="s">
        <v>164</v>
      </c>
      <c r="F49" s="87">
        <f>C25</f>
        <v>150</v>
      </c>
      <c r="H49" s="91" t="s">
        <v>164</v>
      </c>
      <c r="I49" s="94"/>
    </row>
    <row r="50" spans="5:9" x14ac:dyDescent="0.3">
      <c r="E50" s="8" t="s">
        <v>182</v>
      </c>
      <c r="F50" s="87">
        <v>450</v>
      </c>
      <c r="H50" s="91" t="s">
        <v>183</v>
      </c>
      <c r="I50" s="94"/>
    </row>
    <row r="51" spans="5:9" x14ac:dyDescent="0.3">
      <c r="E51" s="8" t="s">
        <v>184</v>
      </c>
      <c r="F51" s="87">
        <f>C20</f>
        <v>500</v>
      </c>
      <c r="H51" s="91" t="s">
        <v>185</v>
      </c>
      <c r="I51" s="94"/>
    </row>
    <row r="52" spans="5:9" x14ac:dyDescent="0.3">
      <c r="E52" s="8" t="s">
        <v>162</v>
      </c>
      <c r="F52" s="87">
        <f>C23</f>
        <v>400</v>
      </c>
      <c r="H52" s="91" t="s">
        <v>162</v>
      </c>
      <c r="I52" s="94"/>
    </row>
    <row r="53" spans="5:9" x14ac:dyDescent="0.3">
      <c r="E53" s="8" t="s">
        <v>186</v>
      </c>
      <c r="F53" s="87">
        <f>C22*5</f>
        <v>250</v>
      </c>
      <c r="H53" s="91" t="s">
        <v>186</v>
      </c>
      <c r="I53" s="94"/>
    </row>
    <row r="54" spans="5:9" x14ac:dyDescent="0.3">
      <c r="E54" s="8"/>
      <c r="F54" s="87"/>
      <c r="H54" s="91"/>
      <c r="I54" s="94"/>
    </row>
    <row r="55" spans="5:9" x14ac:dyDescent="0.3">
      <c r="E55" s="85" t="s">
        <v>187</v>
      </c>
      <c r="F55" s="90">
        <f>SUM(F48:F53)</f>
        <v>2450</v>
      </c>
      <c r="H55" s="99" t="s">
        <v>187</v>
      </c>
      <c r="I55" s="100">
        <f>SUM(I48:I53)</f>
        <v>0</v>
      </c>
    </row>
    <row r="56" spans="5:9" x14ac:dyDescent="0.3">
      <c r="E56" s="11"/>
      <c r="F56" s="88"/>
      <c r="H56" s="93"/>
      <c r="I56" s="95"/>
    </row>
    <row r="57" spans="5:9" x14ac:dyDescent="0.3">
      <c r="E57" s="4"/>
      <c r="F57" s="86"/>
      <c r="H57" s="98"/>
      <c r="I57" s="92"/>
    </row>
    <row r="58" spans="5:9" x14ac:dyDescent="0.3">
      <c r="E58" s="11" t="s">
        <v>188</v>
      </c>
      <c r="F58" s="87"/>
      <c r="H58" s="93" t="s">
        <v>189</v>
      </c>
      <c r="I58" s="94"/>
    </row>
    <row r="59" spans="5:9" x14ac:dyDescent="0.3">
      <c r="E59" s="8" t="s">
        <v>190</v>
      </c>
      <c r="F59" s="87">
        <f>C21</f>
        <v>335</v>
      </c>
      <c r="H59" s="91" t="s">
        <v>191</v>
      </c>
      <c r="I59" s="94"/>
    </row>
    <row r="60" spans="5:9" x14ac:dyDescent="0.3">
      <c r="E60" s="11" t="s">
        <v>192</v>
      </c>
      <c r="F60" s="87">
        <f>C18*3</f>
        <v>255</v>
      </c>
      <c r="H60" s="93" t="s">
        <v>192</v>
      </c>
      <c r="I60" s="94"/>
    </row>
    <row r="61" spans="5:9" x14ac:dyDescent="0.3">
      <c r="E61" s="8" t="s">
        <v>175</v>
      </c>
      <c r="F61" s="87">
        <v>700</v>
      </c>
      <c r="G61" s="42" t="s">
        <v>193</v>
      </c>
      <c r="H61" s="91" t="s">
        <v>175</v>
      </c>
      <c r="I61" s="94"/>
    </row>
    <row r="62" spans="5:9" x14ac:dyDescent="0.3">
      <c r="E62" s="11" t="s">
        <v>194</v>
      </c>
      <c r="F62" s="87">
        <v>250</v>
      </c>
      <c r="H62" s="93" t="s">
        <v>194</v>
      </c>
      <c r="I62" s="94"/>
    </row>
    <row r="63" spans="5:9" x14ac:dyDescent="0.3">
      <c r="E63" s="8" t="s">
        <v>156</v>
      </c>
      <c r="F63" s="87">
        <v>200</v>
      </c>
      <c r="H63" s="91" t="s">
        <v>156</v>
      </c>
      <c r="I63" s="94"/>
    </row>
    <row r="64" spans="5:9" x14ac:dyDescent="0.3">
      <c r="E64" s="8"/>
      <c r="F64" s="87"/>
      <c r="H64" s="91"/>
      <c r="I64" s="94"/>
    </row>
    <row r="65" spans="5:9" x14ac:dyDescent="0.3">
      <c r="E65" s="11" t="s">
        <v>195</v>
      </c>
      <c r="F65" s="88">
        <f>SUM(F59:F63)</f>
        <v>1740</v>
      </c>
      <c r="H65" s="93" t="s">
        <v>195</v>
      </c>
      <c r="I65" s="95">
        <f>SUM(I59:I63)</f>
        <v>0</v>
      </c>
    </row>
    <row r="66" spans="5:9" x14ac:dyDescent="0.3">
      <c r="E66" s="75"/>
      <c r="F66" s="89"/>
      <c r="H66" s="96"/>
      <c r="I66" s="97"/>
    </row>
    <row r="67" spans="5:9" x14ac:dyDescent="0.3">
      <c r="F67" s="73"/>
    </row>
    <row r="69" spans="5:9" x14ac:dyDescent="0.3">
      <c r="H69" s="101" t="s">
        <v>196</v>
      </c>
      <c r="I69" s="102">
        <f>SUM(F65,F55,F44,F38,F30,F22)</f>
        <v>11380</v>
      </c>
    </row>
    <row r="70" spans="5:9" x14ac:dyDescent="0.3">
      <c r="H70" s="103"/>
      <c r="I70" s="104"/>
    </row>
    <row r="71" spans="5:9" x14ac:dyDescent="0.3">
      <c r="H71" s="105" t="s">
        <v>197</v>
      </c>
      <c r="I71" s="106">
        <f>SUM(I65+I55+I44+I38+I30+I22)</f>
        <v>2045</v>
      </c>
    </row>
    <row r="72" spans="5:9" x14ac:dyDescent="0.3">
      <c r="H72" s="103"/>
      <c r="I72" s="104"/>
    </row>
    <row r="73" spans="5:9" x14ac:dyDescent="0.3">
      <c r="H73" s="103"/>
      <c r="I73" s="104"/>
    </row>
    <row r="74" spans="5:9" x14ac:dyDescent="0.3">
      <c r="F74" s="73"/>
      <c r="H74" s="150" t="s">
        <v>198</v>
      </c>
      <c r="I74" s="151">
        <f>I71-I69</f>
        <v>-9335</v>
      </c>
    </row>
    <row r="75" spans="5:9" x14ac:dyDescent="0.3">
      <c r="F75" s="73"/>
    </row>
    <row r="76" spans="5:9" x14ac:dyDescent="0.3">
      <c r="F76" s="73"/>
    </row>
    <row r="77" spans="5:9" x14ac:dyDescent="0.3">
      <c r="F77" s="73"/>
    </row>
    <row r="78" spans="5:9" x14ac:dyDescent="0.3">
      <c r="F78" s="73"/>
    </row>
    <row r="79" spans="5:9" x14ac:dyDescent="0.3">
      <c r="F79" s="73"/>
    </row>
    <row r="80" spans="5:9" x14ac:dyDescent="0.3">
      <c r="F80" s="73"/>
    </row>
    <row r="81" spans="6:6" x14ac:dyDescent="0.3">
      <c r="F81" s="73"/>
    </row>
    <row r="82" spans="6:6" x14ac:dyDescent="0.3">
      <c r="F82" s="73"/>
    </row>
    <row r="83" spans="6:6" x14ac:dyDescent="0.3">
      <c r="F83" s="73"/>
    </row>
    <row r="84" spans="6:6" x14ac:dyDescent="0.3">
      <c r="F84" s="73"/>
    </row>
    <row r="85" spans="6:6" x14ac:dyDescent="0.3">
      <c r="F85" s="73"/>
    </row>
    <row r="86" spans="6:6" x14ac:dyDescent="0.3">
      <c r="F86" s="73"/>
    </row>
    <row r="87" spans="6:6" x14ac:dyDescent="0.3">
      <c r="F87" s="73"/>
    </row>
    <row r="88" spans="6:6" x14ac:dyDescent="0.3">
      <c r="F88" s="73"/>
    </row>
    <row r="89" spans="6:6" x14ac:dyDescent="0.3">
      <c r="F89" s="73"/>
    </row>
    <row r="90" spans="6:6" x14ac:dyDescent="0.3">
      <c r="F90" s="73"/>
    </row>
    <row r="91" spans="6:6" x14ac:dyDescent="0.3">
      <c r="F91" s="73"/>
    </row>
    <row r="92" spans="6:6" x14ac:dyDescent="0.3">
      <c r="F92" s="73"/>
    </row>
    <row r="93" spans="6:6" x14ac:dyDescent="0.3">
      <c r="F93" s="73"/>
    </row>
  </sheetData>
  <phoneticPr fontId="19" type="noConversion"/>
  <dataValidations count="6">
    <dataValidation allowBlank="1" showInputMessage="1" showErrorMessage="1" prompt="Enter Start Date in cell at right" sqref="B3" xr:uid="{9362F7DA-D204-4B93-8F66-999C3C78FACB}"/>
    <dataValidation allowBlank="1" showInputMessage="1" showErrorMessage="1" prompt="Enter Start Date in this cell and project details in table below" sqref="C3:D3" xr:uid="{58BA3657-9F02-4FCC-B1A2-A71E4225F4FA}"/>
    <dataValidation allowBlank="1" showInputMessage="1" showErrorMessage="1" prompt="Enter project Activity in this column under this heading. Use heading filters to find specific entries" sqref="B4" xr:uid="{053C33A2-F13C-41B9-9794-5B58399A7A83}"/>
    <dataValidation allowBlank="1" showInputMessage="1" showErrorMessage="1" prompt="Enter Start date in this column under this heading" sqref="C4" xr:uid="{58FF6F66-B7FC-4302-A69E-B32087FC01D8}"/>
    <dataValidation allowBlank="1" showInputMessage="1" showErrorMessage="1" prompt="Enter End date in this column under this heading" sqref="D4" xr:uid="{FE4AFBEE-435D-40E2-87F6-FA88295AE382}"/>
    <dataValidation allowBlank="1" showInputMessage="1" showErrorMessage="1" prompt="Enter Notes in this column under this heading" sqref="E4" xr:uid="{168DAF43-EAA0-4638-960A-28F3E31E88F7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1FA2-8F94-4496-80CC-B7F4A3488071}">
  <dimension ref="B3:G11"/>
  <sheetViews>
    <sheetView workbookViewId="0">
      <selection activeCell="E11" sqref="E11"/>
    </sheetView>
  </sheetViews>
  <sheetFormatPr defaultRowHeight="14.4" x14ac:dyDescent="0.3"/>
  <cols>
    <col min="2" max="2" width="13.109375" customWidth="1"/>
    <col min="3" max="3" width="20.33203125" customWidth="1"/>
    <col min="4" max="4" width="22.33203125" customWidth="1"/>
    <col min="5" max="5" width="20.33203125" customWidth="1"/>
    <col min="6" max="6" width="21" customWidth="1"/>
    <col min="7" max="7" width="23.6640625" customWidth="1"/>
    <col min="8" max="8" width="20.33203125" customWidth="1"/>
  </cols>
  <sheetData>
    <row r="3" spans="2:7" x14ac:dyDescent="0.3">
      <c r="B3" s="114" t="s">
        <v>199</v>
      </c>
      <c r="C3" s="115"/>
    </row>
    <row r="4" spans="2:7" x14ac:dyDescent="0.3">
      <c r="B4" s="116"/>
      <c r="C4" s="117" t="s">
        <v>200</v>
      </c>
      <c r="D4" s="117" t="s">
        <v>201</v>
      </c>
      <c r="E4" s="117" t="s">
        <v>202</v>
      </c>
      <c r="F4" s="117" t="s">
        <v>203</v>
      </c>
      <c r="G4" s="117" t="s">
        <v>204</v>
      </c>
    </row>
    <row r="5" spans="2:7" x14ac:dyDescent="0.3">
      <c r="B5" s="116"/>
      <c r="C5" s="82"/>
      <c r="D5" s="78"/>
      <c r="E5" s="120"/>
      <c r="F5" s="82"/>
      <c r="G5" s="78"/>
    </row>
    <row r="6" spans="2:7" x14ac:dyDescent="0.3">
      <c r="B6" s="118" t="s">
        <v>113</v>
      </c>
      <c r="C6" s="109">
        <v>2400</v>
      </c>
      <c r="D6" s="107">
        <v>2400</v>
      </c>
      <c r="E6" s="111">
        <f>'Project Milestone'!F22</f>
        <v>2245</v>
      </c>
      <c r="F6" s="109">
        <f>D6-E6</f>
        <v>155</v>
      </c>
      <c r="G6" s="107">
        <f>E6</f>
        <v>2245</v>
      </c>
    </row>
    <row r="7" spans="2:7" x14ac:dyDescent="0.3">
      <c r="B7" s="118" t="s">
        <v>122</v>
      </c>
      <c r="C7" s="109">
        <v>1500</v>
      </c>
      <c r="D7" s="107">
        <f>C7+F6</f>
        <v>1655</v>
      </c>
      <c r="E7" s="111">
        <f>'Project Milestone'!F30</f>
        <v>1660</v>
      </c>
      <c r="F7" s="109">
        <f>D7-E7</f>
        <v>-5</v>
      </c>
      <c r="G7" s="107">
        <f>E7+G6</f>
        <v>3905</v>
      </c>
    </row>
    <row r="8" spans="2:7" x14ac:dyDescent="0.3">
      <c r="B8" s="118" t="s">
        <v>126</v>
      </c>
      <c r="C8" s="109">
        <v>2000</v>
      </c>
      <c r="D8" s="107">
        <f t="shared" ref="D8:D11" si="0">C8+F7</f>
        <v>1995</v>
      </c>
      <c r="E8" s="111">
        <f>'Project Milestone'!F38</f>
        <v>2285</v>
      </c>
      <c r="F8" s="109">
        <f t="shared" ref="F8:F11" si="1">D8-E8</f>
        <v>-290</v>
      </c>
      <c r="G8" s="107">
        <f t="shared" ref="G8:G10" si="2">E8+G7</f>
        <v>6190</v>
      </c>
    </row>
    <row r="9" spans="2:7" x14ac:dyDescent="0.3">
      <c r="B9" s="118" t="s">
        <v>130</v>
      </c>
      <c r="C9" s="109">
        <v>1200</v>
      </c>
      <c r="D9" s="107">
        <f t="shared" si="0"/>
        <v>910</v>
      </c>
      <c r="E9" s="111">
        <f>'Project Milestone'!F44</f>
        <v>1000</v>
      </c>
      <c r="F9" s="109">
        <f t="shared" si="1"/>
        <v>-90</v>
      </c>
      <c r="G9" s="107">
        <f t="shared" si="2"/>
        <v>7190</v>
      </c>
    </row>
    <row r="10" spans="2:7" x14ac:dyDescent="0.3">
      <c r="B10" s="118" t="s">
        <v>134</v>
      </c>
      <c r="C10" s="109">
        <v>2000</v>
      </c>
      <c r="D10" s="107">
        <f t="shared" si="0"/>
        <v>1910</v>
      </c>
      <c r="E10" s="111">
        <f>'Project Milestone'!F55</f>
        <v>2450</v>
      </c>
      <c r="F10" s="109">
        <f t="shared" si="1"/>
        <v>-540</v>
      </c>
      <c r="G10" s="107">
        <f t="shared" si="2"/>
        <v>9640</v>
      </c>
    </row>
    <row r="11" spans="2:7" x14ac:dyDescent="0.3">
      <c r="B11" s="119" t="s">
        <v>138</v>
      </c>
      <c r="C11" s="110">
        <v>1000</v>
      </c>
      <c r="D11" s="108">
        <f t="shared" si="0"/>
        <v>460</v>
      </c>
      <c r="E11" s="112">
        <f>'Project Milestone'!F65</f>
        <v>1740</v>
      </c>
      <c r="F11" s="113">
        <f t="shared" si="1"/>
        <v>-1280</v>
      </c>
      <c r="G11" s="108">
        <f>E11+G10</f>
        <v>11380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Annual Budget 2022</vt:lpstr>
      <vt:lpstr>Project Milestone</vt:lpstr>
      <vt:lpstr>Project Cashflow</vt:lpstr>
      <vt:lpstr>'Annual Budget 2022'!Print_Area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Shabba</dc:creator>
  <cp:keywords/>
  <dc:description/>
  <cp:lastModifiedBy>Thabang Shabalala</cp:lastModifiedBy>
  <cp:revision/>
  <dcterms:created xsi:type="dcterms:W3CDTF">2022-02-02T15:17:53Z</dcterms:created>
  <dcterms:modified xsi:type="dcterms:W3CDTF">2022-06-18T13:52:43Z</dcterms:modified>
  <cp:category/>
  <cp:contentStatus/>
</cp:coreProperties>
</file>