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8_{4713A233-449C-43C5-BC72-F4C304FA3F9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edicaid" sheetId="1" r:id="rId1"/>
    <sheet name="MEPS" sheetId="2" r:id="rId2"/>
    <sheet name="MEPS_Calculations" sheetId="5" r:id="rId3"/>
    <sheet name="ACS" sheetId="3" r:id="rId4"/>
    <sheet name="ACS_SF" sheetId="6" r:id="rId5"/>
    <sheet name="ACS_LA" sheetId="8" r:id="rId6"/>
    <sheet name="ACS_SD" sheetId="7" r:id="rId7"/>
    <sheet name="ACS_Sac" sheetId="9" r:id="rId8"/>
    <sheet name="ACS_Rest" sheetId="14" r:id="rId9"/>
    <sheet name="Final Estimate" sheetId="4" r:id="rId10"/>
    <sheet name="Final Estimate_SD" sheetId="10" r:id="rId11"/>
    <sheet name="Final Estimate_SF" sheetId="11" r:id="rId12"/>
    <sheet name="Final Estimate_Sac" sheetId="13" r:id="rId13"/>
    <sheet name="Final Estimate_LA" sheetId="12" r:id="rId14"/>
    <sheet name="Final Estimate_Res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5" l="1"/>
  <c r="F18" i="15"/>
  <c r="E18" i="15"/>
  <c r="D18" i="15"/>
  <c r="C18" i="15"/>
  <c r="B18" i="15"/>
  <c r="G17" i="15"/>
  <c r="F17" i="15"/>
  <c r="E17" i="15"/>
  <c r="D17" i="15"/>
  <c r="C17" i="15"/>
  <c r="B17" i="15"/>
  <c r="H17" i="15" s="1"/>
  <c r="F4" i="15" s="1"/>
  <c r="G16" i="15"/>
  <c r="F16" i="15"/>
  <c r="E16" i="15"/>
  <c r="D16" i="15"/>
  <c r="C16" i="15"/>
  <c r="B16" i="15"/>
  <c r="G15" i="15"/>
  <c r="F15" i="15"/>
  <c r="E15" i="15"/>
  <c r="D15" i="15"/>
  <c r="C15" i="15"/>
  <c r="B15" i="15"/>
  <c r="H15" i="15" s="1"/>
  <c r="C4" i="15" s="1"/>
  <c r="G14" i="15"/>
  <c r="F14" i="15"/>
  <c r="E14" i="15"/>
  <c r="D14" i="15"/>
  <c r="C14" i="15"/>
  <c r="H14" i="15" s="1"/>
  <c r="D4" i="15" s="1"/>
  <c r="B14" i="15"/>
  <c r="G13" i="15"/>
  <c r="F13" i="15"/>
  <c r="E13" i="15"/>
  <c r="D13" i="15"/>
  <c r="C13" i="15"/>
  <c r="B13" i="15"/>
  <c r="H13" i="15" s="1"/>
  <c r="G4" i="15" s="1"/>
  <c r="H18" i="15"/>
  <c r="H4" i="15" s="1"/>
  <c r="H16" i="15"/>
  <c r="E4" i="15" s="1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H38" i="14" s="1"/>
  <c r="G33" i="14"/>
  <c r="F33" i="14"/>
  <c r="E33" i="14"/>
  <c r="D33" i="14"/>
  <c r="D38" i="14" s="1"/>
  <c r="C33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H26" i="14"/>
  <c r="G26" i="14"/>
  <c r="F26" i="14"/>
  <c r="E26" i="14"/>
  <c r="D26" i="14"/>
  <c r="C26" i="14"/>
  <c r="F19" i="14"/>
  <c r="C19" i="14"/>
  <c r="C20" i="14" s="1"/>
  <c r="C21" i="14" s="1"/>
  <c r="C22" i="14" s="1"/>
  <c r="C23" i="14" s="1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G17" i="14" s="1"/>
  <c r="F12" i="14"/>
  <c r="F17" i="14" s="1"/>
  <c r="E12" i="14"/>
  <c r="D12" i="14"/>
  <c r="C12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D10" i="14" s="1"/>
  <c r="C5" i="14"/>
  <c r="C10" i="14" s="1"/>
  <c r="G18" i="13"/>
  <c r="F18" i="13"/>
  <c r="E18" i="13"/>
  <c r="D18" i="13"/>
  <c r="C18" i="13"/>
  <c r="B18" i="13"/>
  <c r="G17" i="13"/>
  <c r="F17" i="13"/>
  <c r="E17" i="13"/>
  <c r="D17" i="13"/>
  <c r="C17" i="13"/>
  <c r="B17" i="13"/>
  <c r="H17" i="13" s="1"/>
  <c r="F4" i="13" s="1"/>
  <c r="G16" i="13"/>
  <c r="F16" i="13"/>
  <c r="E16" i="13"/>
  <c r="D16" i="13"/>
  <c r="C16" i="13"/>
  <c r="B16" i="13"/>
  <c r="H16" i="13" s="1"/>
  <c r="E4" i="13" s="1"/>
  <c r="G15" i="13"/>
  <c r="F15" i="13"/>
  <c r="E15" i="13"/>
  <c r="D15" i="13"/>
  <c r="C15" i="13"/>
  <c r="B15" i="13"/>
  <c r="H15" i="13" s="1"/>
  <c r="C4" i="13" s="1"/>
  <c r="G14" i="13"/>
  <c r="H14" i="13" s="1"/>
  <c r="D4" i="13" s="1"/>
  <c r="F14" i="13"/>
  <c r="E14" i="13"/>
  <c r="D14" i="13"/>
  <c r="C14" i="13"/>
  <c r="B14" i="13"/>
  <c r="G13" i="13"/>
  <c r="F13" i="13"/>
  <c r="E13" i="13"/>
  <c r="D13" i="13"/>
  <c r="C13" i="13"/>
  <c r="B13" i="13"/>
  <c r="H13" i="13" s="1"/>
  <c r="G4" i="13" s="1"/>
  <c r="H18" i="13"/>
  <c r="H4" i="13" s="1"/>
  <c r="G18" i="12"/>
  <c r="F18" i="12"/>
  <c r="E18" i="12"/>
  <c r="H18" i="12" s="1"/>
  <c r="H4" i="12" s="1"/>
  <c r="D18" i="12"/>
  <c r="C18" i="12"/>
  <c r="B18" i="12"/>
  <c r="G17" i="12"/>
  <c r="F17" i="12"/>
  <c r="E17" i="12"/>
  <c r="D17" i="12"/>
  <c r="C17" i="12"/>
  <c r="B17" i="12"/>
  <c r="G16" i="12"/>
  <c r="F16" i="12"/>
  <c r="E16" i="12"/>
  <c r="H16" i="12" s="1"/>
  <c r="E4" i="12" s="1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H13" i="12" s="1"/>
  <c r="G4" i="12" s="1"/>
  <c r="H14" i="12"/>
  <c r="D4" i="12" s="1"/>
  <c r="G18" i="11"/>
  <c r="F18" i="11"/>
  <c r="E18" i="11"/>
  <c r="D18" i="11"/>
  <c r="C18" i="11"/>
  <c r="B18" i="11"/>
  <c r="H18" i="11" s="1"/>
  <c r="H4" i="11" s="1"/>
  <c r="G17" i="11"/>
  <c r="F17" i="11"/>
  <c r="E17" i="11"/>
  <c r="D17" i="11"/>
  <c r="C17" i="11"/>
  <c r="B17" i="11"/>
  <c r="G16" i="11"/>
  <c r="F16" i="11"/>
  <c r="E16" i="11"/>
  <c r="D16" i="11"/>
  <c r="C16" i="11"/>
  <c r="B16" i="11"/>
  <c r="H16" i="11" s="1"/>
  <c r="E4" i="11" s="1"/>
  <c r="G15" i="11"/>
  <c r="F15" i="11"/>
  <c r="E15" i="11"/>
  <c r="D15" i="11"/>
  <c r="C15" i="11"/>
  <c r="B15" i="11"/>
  <c r="G14" i="11"/>
  <c r="F14" i="11"/>
  <c r="E14" i="11"/>
  <c r="D14" i="11"/>
  <c r="C14" i="11"/>
  <c r="B14" i="11"/>
  <c r="H14" i="11" s="1"/>
  <c r="D4" i="11" s="1"/>
  <c r="G13" i="11"/>
  <c r="F13" i="11"/>
  <c r="E13" i="11"/>
  <c r="D13" i="11"/>
  <c r="C13" i="11"/>
  <c r="B13" i="11"/>
  <c r="B4" i="13" l="1"/>
  <c r="H15" i="11"/>
  <c r="C4" i="11" s="1"/>
  <c r="H17" i="11"/>
  <c r="F4" i="11" s="1"/>
  <c r="B4" i="15"/>
  <c r="H13" i="11"/>
  <c r="G4" i="11" s="1"/>
  <c r="E17" i="14"/>
  <c r="H15" i="12"/>
  <c r="C4" i="12" s="1"/>
  <c r="B4" i="12" s="1"/>
  <c r="H17" i="12"/>
  <c r="F4" i="12" s="1"/>
  <c r="G31" i="14"/>
  <c r="H45" i="14"/>
  <c r="C38" i="14"/>
  <c r="C45" i="14"/>
  <c r="D45" i="14"/>
  <c r="E45" i="14"/>
  <c r="F45" i="14"/>
  <c r="G45" i="14"/>
  <c r="E38" i="14"/>
  <c r="G38" i="14"/>
  <c r="F38" i="14"/>
  <c r="C31" i="14"/>
  <c r="D31" i="14"/>
  <c r="E31" i="14"/>
  <c r="F31" i="14"/>
  <c r="H31" i="14"/>
  <c r="H17" i="14"/>
  <c r="C17" i="14"/>
  <c r="D17" i="14"/>
  <c r="E10" i="14"/>
  <c r="F10" i="14"/>
  <c r="G10" i="14"/>
  <c r="H10" i="14"/>
  <c r="F20" i="14"/>
  <c r="F21" i="14" s="1"/>
  <c r="F22" i="14" s="1"/>
  <c r="F23" i="14" s="1"/>
  <c r="C24" i="14"/>
  <c r="B4" i="11"/>
  <c r="F24" i="14" l="1"/>
  <c r="D18" i="10" l="1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H14" i="10" s="1"/>
  <c r="D4" i="10" s="1"/>
  <c r="D13" i="10"/>
  <c r="C13" i="10"/>
  <c r="B13" i="10"/>
  <c r="E13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G38" i="9" s="1"/>
  <c r="F33" i="9"/>
  <c r="E33" i="9"/>
  <c r="D33" i="9"/>
  <c r="C33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F19" i="9"/>
  <c r="C19" i="9"/>
  <c r="C20" i="9" s="1"/>
  <c r="C21" i="9" s="1"/>
  <c r="C22" i="9" s="1"/>
  <c r="C23" i="9" s="1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G17" i="9" s="1"/>
  <c r="F12" i="9"/>
  <c r="E12" i="9"/>
  <c r="D12" i="9"/>
  <c r="C12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D10" i="9" s="1"/>
  <c r="C5" i="9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H45" i="7" s="1"/>
  <c r="G40" i="7"/>
  <c r="G45" i="7" s="1"/>
  <c r="F40" i="7"/>
  <c r="E40" i="7"/>
  <c r="D40" i="7"/>
  <c r="C40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D38" i="7" s="1"/>
  <c r="C33" i="7"/>
  <c r="C38" i="7" s="1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H31" i="7" s="1"/>
  <c r="G26" i="7"/>
  <c r="F26" i="7"/>
  <c r="E26" i="7"/>
  <c r="D26" i="7"/>
  <c r="C26" i="7"/>
  <c r="F19" i="7"/>
  <c r="C19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F17" i="7" s="1"/>
  <c r="E12" i="7"/>
  <c r="E17" i="7" s="1"/>
  <c r="D12" i="7"/>
  <c r="D17" i="7" s="1"/>
  <c r="C12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C17" i="7" l="1"/>
  <c r="H17" i="9"/>
  <c r="H17" i="10"/>
  <c r="F4" i="10" s="1"/>
  <c r="H18" i="10"/>
  <c r="H4" i="10" s="1"/>
  <c r="H10" i="7"/>
  <c r="F31" i="7"/>
  <c r="F45" i="7"/>
  <c r="E38" i="9"/>
  <c r="D38" i="9"/>
  <c r="H45" i="9"/>
  <c r="C38" i="9"/>
  <c r="H31" i="9"/>
  <c r="E31" i="7"/>
  <c r="F17" i="9"/>
  <c r="G17" i="7"/>
  <c r="E38" i="7"/>
  <c r="E10" i="9"/>
  <c r="H38" i="9"/>
  <c r="F10" i="9"/>
  <c r="C31" i="9"/>
  <c r="C45" i="9"/>
  <c r="E17" i="9"/>
  <c r="G10" i="9"/>
  <c r="D31" i="9"/>
  <c r="D45" i="9"/>
  <c r="H10" i="9"/>
  <c r="E31" i="9"/>
  <c r="E45" i="9"/>
  <c r="C45" i="7"/>
  <c r="C17" i="9"/>
  <c r="F31" i="9"/>
  <c r="F45" i="9"/>
  <c r="C10" i="9"/>
  <c r="F38" i="9"/>
  <c r="D31" i="7"/>
  <c r="D17" i="9"/>
  <c r="G31" i="9"/>
  <c r="G45" i="9"/>
  <c r="H15" i="10"/>
  <c r="C4" i="10" s="1"/>
  <c r="B4" i="10" s="1"/>
  <c r="H13" i="10"/>
  <c r="G4" i="10" s="1"/>
  <c r="H16" i="10"/>
  <c r="E4" i="10" s="1"/>
  <c r="H17" i="7"/>
  <c r="C10" i="7"/>
  <c r="D10" i="7"/>
  <c r="E10" i="7"/>
  <c r="F10" i="7"/>
  <c r="G10" i="7"/>
  <c r="G31" i="7"/>
  <c r="C31" i="7"/>
  <c r="D45" i="7"/>
  <c r="E45" i="7"/>
  <c r="G38" i="7"/>
  <c r="H38" i="7"/>
  <c r="F38" i="7"/>
  <c r="C24" i="9"/>
  <c r="F20" i="9"/>
  <c r="F21" i="9" s="1"/>
  <c r="F22" i="9" s="1"/>
  <c r="F23" i="9" s="1"/>
  <c r="C20" i="7"/>
  <c r="C21" i="7" s="1"/>
  <c r="C22" i="7" s="1"/>
  <c r="C23" i="7" s="1"/>
  <c r="F20" i="7"/>
  <c r="F21" i="7" s="1"/>
  <c r="F22" i="7" s="1"/>
  <c r="F23" i="7" s="1"/>
  <c r="H44" i="8"/>
  <c r="G44" i="8"/>
  <c r="F44" i="8"/>
  <c r="E44" i="8"/>
  <c r="D44" i="8"/>
  <c r="C44" i="8"/>
  <c r="H43" i="8"/>
  <c r="G43" i="8"/>
  <c r="F43" i="8"/>
  <c r="E43" i="8"/>
  <c r="D43" i="8"/>
  <c r="C43" i="8"/>
  <c r="H42" i="8"/>
  <c r="G42" i="8"/>
  <c r="F42" i="8"/>
  <c r="E42" i="8"/>
  <c r="D42" i="8"/>
  <c r="C42" i="8"/>
  <c r="H41" i="8"/>
  <c r="G41" i="8"/>
  <c r="F41" i="8"/>
  <c r="E41" i="8"/>
  <c r="D41" i="8"/>
  <c r="C41" i="8"/>
  <c r="H40" i="8"/>
  <c r="G40" i="8"/>
  <c r="F40" i="8"/>
  <c r="E40" i="8"/>
  <c r="D40" i="8"/>
  <c r="D45" i="8" s="1"/>
  <c r="C40" i="8"/>
  <c r="C45" i="8" s="1"/>
  <c r="H37" i="8"/>
  <c r="G37" i="8"/>
  <c r="F37" i="8"/>
  <c r="E37" i="8"/>
  <c r="D37" i="8"/>
  <c r="C37" i="8"/>
  <c r="H36" i="8"/>
  <c r="G36" i="8"/>
  <c r="F36" i="8"/>
  <c r="E36" i="8"/>
  <c r="D36" i="8"/>
  <c r="C36" i="8"/>
  <c r="H35" i="8"/>
  <c r="G35" i="8"/>
  <c r="F35" i="8"/>
  <c r="E35" i="8"/>
  <c r="D35" i="8"/>
  <c r="C35" i="8"/>
  <c r="H34" i="8"/>
  <c r="G34" i="8"/>
  <c r="F34" i="8"/>
  <c r="E34" i="8"/>
  <c r="D34" i="8"/>
  <c r="C34" i="8"/>
  <c r="H33" i="8"/>
  <c r="G33" i="8"/>
  <c r="G38" i="8" s="1"/>
  <c r="F33" i="8"/>
  <c r="F38" i="8" s="1"/>
  <c r="E33" i="8"/>
  <c r="D33" i="8"/>
  <c r="C33" i="8"/>
  <c r="H30" i="8"/>
  <c r="G30" i="8"/>
  <c r="F30" i="8"/>
  <c r="E30" i="8"/>
  <c r="D30" i="8"/>
  <c r="C30" i="8"/>
  <c r="H29" i="8"/>
  <c r="G29" i="8"/>
  <c r="F29" i="8"/>
  <c r="E29" i="8"/>
  <c r="D29" i="8"/>
  <c r="C29" i="8"/>
  <c r="H28" i="8"/>
  <c r="G28" i="8"/>
  <c r="F28" i="8"/>
  <c r="E28" i="8"/>
  <c r="D28" i="8"/>
  <c r="C28" i="8"/>
  <c r="H27" i="8"/>
  <c r="G27" i="8"/>
  <c r="F27" i="8"/>
  <c r="E27" i="8"/>
  <c r="D27" i="8"/>
  <c r="C27" i="8"/>
  <c r="H26" i="8"/>
  <c r="G26" i="8"/>
  <c r="F26" i="8"/>
  <c r="E26" i="8"/>
  <c r="E31" i="8" s="1"/>
  <c r="D26" i="8"/>
  <c r="D31" i="8" s="1"/>
  <c r="C26" i="8"/>
  <c r="C31" i="8" s="1"/>
  <c r="F19" i="8"/>
  <c r="C19" i="8"/>
  <c r="C20" i="8" s="1"/>
  <c r="C21" i="8" s="1"/>
  <c r="C22" i="8" s="1"/>
  <c r="C23" i="8" s="1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F10" i="8" s="1"/>
  <c r="E5" i="8"/>
  <c r="E10" i="8" s="1"/>
  <c r="D5" i="8"/>
  <c r="C5" i="8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F38" i="6" s="1"/>
  <c r="E33" i="6"/>
  <c r="D33" i="6"/>
  <c r="C33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F19" i="6"/>
  <c r="C19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H17" i="6" s="1"/>
  <c r="G12" i="6"/>
  <c r="G17" i="6" s="1"/>
  <c r="F12" i="6"/>
  <c r="F17" i="6" s="1"/>
  <c r="E12" i="6"/>
  <c r="D12" i="6"/>
  <c r="C12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C38" i="6" l="1"/>
  <c r="H38" i="8"/>
  <c r="D10" i="8"/>
  <c r="H38" i="6"/>
  <c r="H10" i="8"/>
  <c r="F31" i="8"/>
  <c r="C17" i="8"/>
  <c r="E38" i="6"/>
  <c r="C45" i="6"/>
  <c r="G38" i="6"/>
  <c r="C31" i="6"/>
  <c r="C10" i="6"/>
  <c r="E10" i="6"/>
  <c r="D10" i="6"/>
  <c r="E17" i="6"/>
  <c r="C10" i="8"/>
  <c r="C24" i="8"/>
  <c r="D38" i="6"/>
  <c r="F45" i="8"/>
  <c r="G10" i="8"/>
  <c r="D17" i="8"/>
  <c r="G31" i="8"/>
  <c r="E17" i="8"/>
  <c r="H31" i="8"/>
  <c r="H45" i="8"/>
  <c r="E45" i="6"/>
  <c r="F17" i="8"/>
  <c r="C38" i="8"/>
  <c r="G10" i="6"/>
  <c r="E31" i="6"/>
  <c r="F31" i="6"/>
  <c r="C17" i="6"/>
  <c r="G31" i="6"/>
  <c r="G45" i="6"/>
  <c r="G17" i="8"/>
  <c r="D38" i="8"/>
  <c r="E45" i="8"/>
  <c r="F10" i="6"/>
  <c r="D31" i="6"/>
  <c r="D45" i="6"/>
  <c r="G45" i="8"/>
  <c r="H10" i="6"/>
  <c r="F45" i="6"/>
  <c r="D17" i="6"/>
  <c r="H31" i="6"/>
  <c r="H45" i="6"/>
  <c r="H17" i="8"/>
  <c r="E38" i="8"/>
  <c r="F24" i="9"/>
  <c r="C24" i="7"/>
  <c r="F24" i="7"/>
  <c r="F20" i="8"/>
  <c r="F21" i="8" s="1"/>
  <c r="F22" i="8" s="1"/>
  <c r="F23" i="8" s="1"/>
  <c r="C20" i="6"/>
  <c r="C21" i="6" s="1"/>
  <c r="C22" i="6" s="1"/>
  <c r="C23" i="6" s="1"/>
  <c r="F20" i="6"/>
  <c r="F21" i="6" s="1"/>
  <c r="F22" i="6" s="1"/>
  <c r="F23" i="6" s="1"/>
  <c r="K5" i="5"/>
  <c r="J5" i="5"/>
  <c r="F24" i="8" l="1"/>
  <c r="F24" i="6"/>
  <c r="C24" i="6"/>
  <c r="F19" i="3"/>
  <c r="F20" i="3" s="1"/>
  <c r="F21" i="3" s="1"/>
  <c r="F22" i="3" s="1"/>
  <c r="F23" i="3" s="1"/>
  <c r="C19" i="3"/>
  <c r="C20" i="3" s="1"/>
  <c r="C21" i="3" s="1"/>
  <c r="C22" i="3" s="1"/>
  <c r="C23" i="3" s="1"/>
  <c r="F24" i="3" l="1"/>
  <c r="C24" i="3"/>
  <c r="W16" i="5"/>
  <c r="J6" i="2" s="1"/>
  <c r="V16" i="5"/>
  <c r="I6" i="2" s="1"/>
  <c r="W15" i="5"/>
  <c r="J5" i="2" s="1"/>
  <c r="V15" i="5"/>
  <c r="I5" i="2" s="1"/>
  <c r="W20" i="5"/>
  <c r="J10" i="2" s="1"/>
  <c r="V20" i="5"/>
  <c r="I10" i="2" s="1"/>
  <c r="W19" i="5"/>
  <c r="J9" i="2" s="1"/>
  <c r="V19" i="5"/>
  <c r="I9" i="2" s="1"/>
  <c r="W18" i="5"/>
  <c r="J8" i="2" s="1"/>
  <c r="V18" i="5"/>
  <c r="I8" i="2" s="1"/>
  <c r="W17" i="5"/>
  <c r="J7" i="2" s="1"/>
  <c r="V17" i="5"/>
  <c r="I7" i="2" s="1"/>
  <c r="W9" i="5"/>
  <c r="J21" i="2" s="1"/>
  <c r="V9" i="5"/>
  <c r="I21" i="2" s="1"/>
  <c r="W8" i="5"/>
  <c r="J20" i="2" s="1"/>
  <c r="V8" i="5"/>
  <c r="I20" i="2" s="1"/>
  <c r="W7" i="5"/>
  <c r="J19" i="2" s="1"/>
  <c r="V7" i="5"/>
  <c r="I19" i="2" s="1"/>
  <c r="W5" i="5"/>
  <c r="J17" i="2" s="1"/>
  <c r="V5" i="5"/>
  <c r="I17" i="2" s="1"/>
  <c r="W4" i="5"/>
  <c r="J16" i="2" s="1"/>
  <c r="V4" i="5"/>
  <c r="I16" i="2" s="1"/>
  <c r="K39" i="5"/>
  <c r="D37" i="2" s="1"/>
  <c r="J39" i="5"/>
  <c r="C37" i="2" s="1"/>
  <c r="K38" i="5"/>
  <c r="D35" i="2" s="1"/>
  <c r="J38" i="5"/>
  <c r="C35" i="2" s="1"/>
  <c r="K37" i="5"/>
  <c r="D38" i="2" s="1"/>
  <c r="J37" i="5"/>
  <c r="C38" i="2" s="1"/>
  <c r="K36" i="5"/>
  <c r="D36" i="2" s="1"/>
  <c r="J36" i="5"/>
  <c r="C36" i="2" s="1"/>
  <c r="K35" i="5"/>
  <c r="D39" i="2" s="1"/>
  <c r="J35" i="5"/>
  <c r="C39" i="2" s="1"/>
  <c r="K33" i="5"/>
  <c r="D31" i="2" s="1"/>
  <c r="J33" i="5"/>
  <c r="C31" i="2" s="1"/>
  <c r="K32" i="5"/>
  <c r="D29" i="2" s="1"/>
  <c r="J32" i="5"/>
  <c r="C29" i="2" s="1"/>
  <c r="K31" i="5"/>
  <c r="D32" i="2" s="1"/>
  <c r="J31" i="5"/>
  <c r="C32" i="2" s="1"/>
  <c r="K30" i="5"/>
  <c r="D30" i="2" s="1"/>
  <c r="J30" i="5"/>
  <c r="C30" i="2" s="1"/>
  <c r="K29" i="5"/>
  <c r="D33" i="2" s="1"/>
  <c r="J29" i="5"/>
  <c r="C33" i="2" s="1"/>
  <c r="K27" i="5"/>
  <c r="D25" i="2" s="1"/>
  <c r="J27" i="5"/>
  <c r="C25" i="2" s="1"/>
  <c r="K26" i="5"/>
  <c r="D23" i="2" s="1"/>
  <c r="J26" i="5"/>
  <c r="C23" i="2" s="1"/>
  <c r="K25" i="5"/>
  <c r="D26" i="2" s="1"/>
  <c r="J25" i="5"/>
  <c r="C26" i="2" s="1"/>
  <c r="K24" i="5"/>
  <c r="D24" i="2" s="1"/>
  <c r="J24" i="5"/>
  <c r="C24" i="2" s="1"/>
  <c r="K23" i="5"/>
  <c r="D27" i="2" s="1"/>
  <c r="J23" i="5"/>
  <c r="C27" i="2" s="1"/>
  <c r="K15" i="5"/>
  <c r="D13" i="2" s="1"/>
  <c r="J15" i="5"/>
  <c r="C13" i="2" s="1"/>
  <c r="K14" i="5"/>
  <c r="D11" i="2" s="1"/>
  <c r="J14" i="5"/>
  <c r="C11" i="2" s="1"/>
  <c r="K13" i="5"/>
  <c r="D14" i="2" s="1"/>
  <c r="J13" i="5"/>
  <c r="C14" i="2" s="1"/>
  <c r="K12" i="5"/>
  <c r="D12" i="2" s="1"/>
  <c r="J12" i="5"/>
  <c r="C12" i="2" s="1"/>
  <c r="K11" i="5"/>
  <c r="D15" i="2" s="1"/>
  <c r="J11" i="5"/>
  <c r="C15" i="2" s="1"/>
  <c r="K9" i="5"/>
  <c r="D7" i="2" s="1"/>
  <c r="J9" i="5"/>
  <c r="C7" i="2" s="1"/>
  <c r="K8" i="5"/>
  <c r="D5" i="2" s="1"/>
  <c r="J8" i="5"/>
  <c r="C5" i="2" s="1"/>
  <c r="C5" i="3" s="1"/>
  <c r="K7" i="5"/>
  <c r="D8" i="2" s="1"/>
  <c r="J7" i="5"/>
  <c r="C8" i="2" s="1"/>
  <c r="K6" i="5"/>
  <c r="D6" i="2" s="1"/>
  <c r="J6" i="5"/>
  <c r="C6" i="2" s="1"/>
  <c r="D9" i="2"/>
  <c r="C9" i="2"/>
  <c r="B17" i="4" l="1"/>
  <c r="C17" i="4"/>
  <c r="D17" i="4"/>
  <c r="E17" i="4"/>
  <c r="G17" i="4"/>
  <c r="F17" i="4"/>
  <c r="B18" i="4"/>
  <c r="C18" i="4"/>
  <c r="D18" i="4"/>
  <c r="G16" i="4"/>
  <c r="F16" i="4"/>
  <c r="E16" i="4"/>
  <c r="E18" i="4"/>
  <c r="G18" i="4"/>
  <c r="F18" i="4"/>
  <c r="B13" i="4"/>
  <c r="C13" i="4"/>
  <c r="D13" i="4"/>
  <c r="E13" i="4"/>
  <c r="F13" i="4"/>
  <c r="G13" i="4"/>
  <c r="B16" i="4"/>
  <c r="C16" i="4"/>
  <c r="D16" i="4"/>
  <c r="B14" i="4"/>
  <c r="C14" i="4"/>
  <c r="D14" i="4"/>
  <c r="E14" i="4"/>
  <c r="F14" i="4"/>
  <c r="G14" i="4"/>
  <c r="B15" i="4"/>
  <c r="C15" i="4"/>
  <c r="D15" i="4"/>
  <c r="E15" i="4"/>
  <c r="F15" i="4"/>
  <c r="G15" i="4"/>
  <c r="C12" i="3"/>
  <c r="D12" i="3"/>
  <c r="E12" i="3"/>
  <c r="F35" i="3"/>
  <c r="G35" i="3"/>
  <c r="H35" i="3"/>
  <c r="C44" i="3"/>
  <c r="D44" i="3"/>
  <c r="E44" i="3"/>
  <c r="F44" i="3"/>
  <c r="G44" i="3"/>
  <c r="H44" i="3"/>
  <c r="G40" i="3"/>
  <c r="H40" i="3"/>
  <c r="F40" i="3"/>
  <c r="E29" i="3"/>
  <c r="C29" i="3"/>
  <c r="D29" i="3"/>
  <c r="F12" i="3"/>
  <c r="H12" i="3"/>
  <c r="G12" i="3"/>
  <c r="E16" i="3"/>
  <c r="C16" i="3"/>
  <c r="D16" i="3"/>
  <c r="F16" i="3"/>
  <c r="G16" i="3"/>
  <c r="H16" i="3"/>
  <c r="F41" i="3"/>
  <c r="G41" i="3"/>
  <c r="H41" i="3"/>
  <c r="D33" i="3"/>
  <c r="E33" i="3"/>
  <c r="C33" i="3"/>
  <c r="D43" i="3"/>
  <c r="E43" i="3"/>
  <c r="C43" i="3"/>
  <c r="F37" i="3"/>
  <c r="G37" i="3"/>
  <c r="H37" i="3"/>
  <c r="D34" i="3"/>
  <c r="E34" i="3"/>
  <c r="C34" i="3"/>
  <c r="F14" i="3"/>
  <c r="H14" i="3"/>
  <c r="G14" i="3"/>
  <c r="C13" i="3"/>
  <c r="E13" i="3"/>
  <c r="D13" i="3"/>
  <c r="F13" i="3"/>
  <c r="G13" i="3"/>
  <c r="H13" i="3"/>
  <c r="F28" i="3"/>
  <c r="G28" i="3"/>
  <c r="H28" i="3"/>
  <c r="F43" i="3"/>
  <c r="G43" i="3"/>
  <c r="H43" i="3"/>
  <c r="F15" i="3"/>
  <c r="G15" i="3"/>
  <c r="H15" i="3"/>
  <c r="E42" i="3"/>
  <c r="C42" i="3"/>
  <c r="D42" i="3"/>
  <c r="H29" i="3"/>
  <c r="F29" i="3"/>
  <c r="G29" i="3"/>
  <c r="D36" i="3"/>
  <c r="E36" i="3"/>
  <c r="C36" i="3"/>
  <c r="G26" i="3"/>
  <c r="H26" i="3"/>
  <c r="F26" i="3"/>
  <c r="C15" i="3"/>
  <c r="D15" i="3"/>
  <c r="E15" i="3"/>
  <c r="D27" i="3"/>
  <c r="C27" i="3"/>
  <c r="E27" i="3"/>
  <c r="C37" i="3"/>
  <c r="D37" i="3"/>
  <c r="E37" i="3"/>
  <c r="C35" i="3"/>
  <c r="D35" i="3"/>
  <c r="E35" i="3"/>
  <c r="E40" i="3"/>
  <c r="C40" i="3"/>
  <c r="D40" i="3"/>
  <c r="C41" i="3"/>
  <c r="D41" i="3"/>
  <c r="E41" i="3"/>
  <c r="D30" i="3"/>
  <c r="E30" i="3"/>
  <c r="C30" i="3"/>
  <c r="C28" i="3"/>
  <c r="D28" i="3"/>
  <c r="E28" i="3"/>
  <c r="G30" i="3"/>
  <c r="H30" i="3"/>
  <c r="F30" i="3"/>
  <c r="F36" i="3"/>
  <c r="H36" i="3"/>
  <c r="G36" i="3"/>
  <c r="G42" i="3"/>
  <c r="H42" i="3"/>
  <c r="F42" i="3"/>
  <c r="D5" i="3"/>
  <c r="E5" i="3"/>
  <c r="C9" i="3"/>
  <c r="D9" i="3"/>
  <c r="E9" i="3"/>
  <c r="F34" i="3"/>
  <c r="G34" i="3"/>
  <c r="H34" i="3"/>
  <c r="H7" i="3"/>
  <c r="F7" i="3"/>
  <c r="G7" i="3"/>
  <c r="F27" i="3"/>
  <c r="H27" i="3"/>
  <c r="G27" i="3"/>
  <c r="C14" i="3"/>
  <c r="D14" i="3"/>
  <c r="E14" i="3"/>
  <c r="C6" i="3"/>
  <c r="D6" i="3"/>
  <c r="E6" i="3"/>
  <c r="H5" i="3"/>
  <c r="F5" i="3"/>
  <c r="G5" i="3"/>
  <c r="H6" i="3"/>
  <c r="F6" i="3"/>
  <c r="G6" i="3"/>
  <c r="F33" i="3"/>
  <c r="G33" i="3"/>
  <c r="H33" i="3"/>
  <c r="E7" i="3"/>
  <c r="D7" i="3"/>
  <c r="C7" i="3"/>
  <c r="E26" i="3"/>
  <c r="D26" i="3"/>
  <c r="C26" i="3"/>
  <c r="G9" i="3"/>
  <c r="H9" i="3"/>
  <c r="F9" i="3"/>
  <c r="D8" i="3"/>
  <c r="E8" i="3"/>
  <c r="C8" i="3"/>
  <c r="F8" i="3"/>
  <c r="G8" i="3"/>
  <c r="H8" i="3"/>
  <c r="H16" i="4" l="1"/>
  <c r="H15" i="4"/>
  <c r="H18" i="4"/>
  <c r="H13" i="4"/>
  <c r="H14" i="4"/>
  <c r="D4" i="4" s="1"/>
  <c r="H17" i="4"/>
  <c r="F4" i="4" s="1"/>
  <c r="H38" i="3"/>
  <c r="G4" i="4"/>
  <c r="C45" i="3"/>
  <c r="E45" i="3"/>
  <c r="D17" i="3"/>
  <c r="G17" i="3"/>
  <c r="E17" i="3"/>
  <c r="G31" i="3"/>
  <c r="D38" i="3"/>
  <c r="F45" i="3"/>
  <c r="D31" i="3"/>
  <c r="H10" i="3"/>
  <c r="F31" i="3"/>
  <c r="E31" i="3"/>
  <c r="D45" i="3"/>
  <c r="H31" i="3"/>
  <c r="C4" i="4"/>
  <c r="H45" i="3"/>
  <c r="E10" i="3"/>
  <c r="F17" i="3"/>
  <c r="C17" i="3"/>
  <c r="G45" i="3"/>
  <c r="C10" i="3"/>
  <c r="D10" i="3"/>
  <c r="H4" i="4"/>
  <c r="H17" i="3"/>
  <c r="G38" i="3"/>
  <c r="G10" i="3"/>
  <c r="C38" i="3"/>
  <c r="C31" i="3"/>
  <c r="F38" i="3"/>
  <c r="F10" i="3"/>
  <c r="E4" i="4"/>
  <c r="E38" i="3"/>
  <c r="B4" i="4" l="1"/>
</calcChain>
</file>

<file path=xl/sharedStrings.xml><?xml version="1.0" encoding="utf-8"?>
<sst xmlns="http://schemas.openxmlformats.org/spreadsheetml/2006/main" count="840" uniqueCount="75">
  <si>
    <t>NYC</t>
  </si>
  <si>
    <t>Non NYC</t>
  </si>
  <si>
    <t>All</t>
  </si>
  <si>
    <t>Male</t>
  </si>
  <si>
    <t>Female</t>
  </si>
  <si>
    <t>Medicaid Only</t>
  </si>
  <si>
    <t>49 and below</t>
  </si>
  <si>
    <t>50-64</t>
  </si>
  <si>
    <t>65-74</t>
  </si>
  <si>
    <t>75 +</t>
  </si>
  <si>
    <t>Dual Medicaid Medicare</t>
  </si>
  <si>
    <t>Table 1 – Medicaid demographics</t>
  </si>
  <si>
    <t>All NYC</t>
  </si>
  <si>
    <t>49/-</t>
  </si>
  <si>
    <t>50/+</t>
  </si>
  <si>
    <t>Medicaid only</t>
  </si>
  <si>
    <t>Chronic Lung Disease</t>
  </si>
  <si>
    <t>Heart Disease</t>
  </si>
  <si>
    <t>HIV/Aids</t>
  </si>
  <si>
    <t>Cancer</t>
  </si>
  <si>
    <t>Diabetes</t>
  </si>
  <si>
    <t>Number of conditions</t>
  </si>
  <si>
    <t>2+</t>
  </si>
  <si>
    <t>Having one or more</t>
  </si>
  <si>
    <t>Medicaid/Medicare</t>
  </si>
  <si>
    <t>Table 2 – Chronic disease prevalence among NYC Medicaid recipients in 2018</t>
  </si>
  <si>
    <t>ALL NYC</t>
  </si>
  <si>
    <t>75/+</t>
  </si>
  <si>
    <t>Table 3 – Chronic disease prevalence among NYC Medicaid recipients in 2018 by age categories</t>
  </si>
  <si>
    <t>Sum</t>
  </si>
  <si>
    <t>Table 4 Chronic disease counts among NYC Medicaid recipients in 2018 by age categories.  Table 5 provides summary data for the same populations.</t>
  </si>
  <si>
    <t>Medicaid</t>
  </si>
  <si>
    <t>Dual</t>
  </si>
  <si>
    <t>Total</t>
  </si>
  <si>
    <t>Age 50/+</t>
  </si>
  <si>
    <t>One or More Conditions</t>
  </si>
  <si>
    <t xml:space="preserve">Table 5 Total Number of at-risk population, Medicaid and Duals </t>
  </si>
  <si>
    <t>diabetes</t>
  </si>
  <si>
    <t>heart disease</t>
  </si>
  <si>
    <t>chronic lung</t>
  </si>
  <si>
    <t>cancer</t>
  </si>
  <si>
    <t>HIV</t>
  </si>
  <si>
    <t>Table 6 Frequency of chronic condition dyads among NYC Medicaid recipients in 2018 by age categories (sorted by most frequent)</t>
  </si>
  <si>
    <t>Table 7a. MEPS Ratios By Full Year Insurance Status and Disease</t>
  </si>
  <si>
    <t>MEPS Ratio</t>
  </si>
  <si>
    <t>Full Year Insurance Status</t>
  </si>
  <si>
    <t>Disease</t>
  </si>
  <si>
    <t>MALES</t>
  </si>
  <si>
    <t>FEMALES</t>
  </si>
  <si>
    <t>Uninsured</t>
  </si>
  <si>
    <t>Chronic Lung</t>
  </si>
  <si>
    <t>Medicare</t>
  </si>
  <si>
    <t>Private Insurance</t>
  </si>
  <si>
    <t>All Other</t>
  </si>
  <si>
    <t>Table 7b. MEPS Ratios By Full Year Insurance Status for Those With At Least One Condition</t>
  </si>
  <si>
    <t>At Least One Condition</t>
  </si>
  <si>
    <t xml:space="preserve">Medicaid  </t>
  </si>
  <si>
    <t>Table 7c. MEPS Ratios By Full Year Insurance Status for Those With Exactly One Condition</t>
  </si>
  <si>
    <t>One Condition</t>
  </si>
  <si>
    <t>Table 8. Chronic Disease Count Estimates by Insurance Status, Age Categories, and Gender</t>
  </si>
  <si>
    <t>75+</t>
  </si>
  <si>
    <t>Population</t>
  </si>
  <si>
    <t xml:space="preserve">Private </t>
  </si>
  <si>
    <t>Other</t>
  </si>
  <si>
    <t>Age 50+</t>
  </si>
  <si>
    <t>At Least 1 Condition</t>
  </si>
  <si>
    <t>Table 9. At Risk Count Estimates, by Insurance</t>
  </si>
  <si>
    <t>MEPS Disease Prevalence by Insurance - One Condition</t>
  </si>
  <si>
    <t>MEPS Disease Prevalence by Insurance - One or More Conditions</t>
  </si>
  <si>
    <t>Table 9 calculation</t>
  </si>
  <si>
    <t xml:space="preserve">Medicaid Medicare </t>
  </si>
  <si>
    <t>Medicaid Medicare Dual</t>
  </si>
  <si>
    <t xml:space="preserve">MEPS Chronic Disease Prevalence by Insurance Status </t>
  </si>
  <si>
    <t>Medicaid Medicare</t>
  </si>
  <si>
    <t>Table 9 calcuResttion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</si>
</sst>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/>
    <xf numFmtId="0" fontId="0" fillId="0" borderId="0" xfId="0" applyNumberFormat="1"/>
    <xf numFmtId="0" fontId="0" fillId="0" borderId="0" xfId="3" applyFont="1" applyFill="1"/>
    <xf numFmtId="0" fontId="0" fillId="0" borderId="0" xfId="3" applyFont="1" applyFill="1" applyAlignment="1"/>
    <xf numFmtId="0" fontId="0" fillId="0" borderId="0" xfId="0" applyFont="1" applyFill="1"/>
    <xf numFmtId="0" fontId="0" fillId="0" borderId="0" xfId="2" applyFont="1" applyFill="1"/>
    <xf numFmtId="164" fontId="0" fillId="0" borderId="0" xfId="2" applyNumberFormat="1" applyFont="1" applyFill="1"/>
    <xf numFmtId="0" fontId="5" fillId="0" borderId="0" xfId="1" applyFont="1" applyFill="1"/>
    <xf numFmtId="10" fontId="5" fillId="0" borderId="0" xfId="1" applyNumberFormat="1" applyFont="1" applyFill="1"/>
    <xf numFmtId="0" fontId="5" fillId="0" borderId="0" xfId="1" applyFont="1" applyFill="1" applyAlignment="1">
      <alignment horizontal="left" vertical="top"/>
    </xf>
    <xf numFmtId="0" fontId="1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1" applyFont="1" applyFill="1" applyAlignment="1">
      <alignment horizontal="center"/>
    </xf>
    <xf numFmtId="0" fontId="5" fillId="0" borderId="0" xfId="1" applyFont="1" applyFill="1" applyAlignment="1">
      <alignment horizontal="left" vertical="top"/>
    </xf>
    <xf numFmtId="0" fontId="0" fillId="0" borderId="0" xfId="2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/>
    <xf numFmtId="0" fontId="0" fillId="0" borderId="0" xfId="1" applyFont="1" applyFill="1" applyAlignment="1">
      <alignment horizontal="left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1" topLeftCell="A49" workbookViewId="0">
      <selection activeCell="M72" sqref="M72"/>
    </sheetView>
  </sheetViews>
  <sheetFormatPr defaultRowHeight="15" x14ac:dyDescent="0.25"/>
  <cols>
    <col min="1" max="1" width="28.85546875" bestFit="1" customWidth="1"/>
  </cols>
  <sheetData>
    <row r="1" spans="1:8" x14ac:dyDescent="0.25">
      <c r="A1" s="3" t="s">
        <v>11</v>
      </c>
    </row>
    <row r="2" spans="1:8" x14ac:dyDescent="0.25">
      <c r="B2" t="s">
        <v>0</v>
      </c>
      <c r="F2" t="s">
        <v>1</v>
      </c>
    </row>
    <row r="3" spans="1:8" x14ac:dyDescent="0.25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1:8" x14ac:dyDescent="0.25">
      <c r="A4" t="s">
        <v>2</v>
      </c>
      <c r="B4" s="1"/>
      <c r="C4" s="1"/>
      <c r="D4" s="1"/>
      <c r="F4" s="1"/>
      <c r="G4" s="1"/>
      <c r="H4" s="1"/>
    </row>
    <row r="5" spans="1:8" x14ac:dyDescent="0.25">
      <c r="A5" t="s">
        <v>5</v>
      </c>
      <c r="B5" s="1"/>
      <c r="C5" s="1"/>
      <c r="D5" s="1"/>
      <c r="F5" s="1"/>
      <c r="G5" s="1"/>
      <c r="H5" s="1"/>
    </row>
    <row r="6" spans="1:8" x14ac:dyDescent="0.25">
      <c r="A6" t="s">
        <v>6</v>
      </c>
      <c r="B6" s="2"/>
      <c r="C6" s="2"/>
      <c r="D6" s="2"/>
      <c r="F6" s="2"/>
      <c r="G6" s="2"/>
      <c r="H6" s="2"/>
    </row>
    <row r="7" spans="1:8" x14ac:dyDescent="0.25">
      <c r="A7" t="s">
        <v>7</v>
      </c>
      <c r="B7" s="2"/>
      <c r="C7" s="2"/>
      <c r="D7" s="2"/>
      <c r="F7" s="2"/>
      <c r="G7" s="2"/>
      <c r="H7" s="2"/>
    </row>
    <row r="8" spans="1:8" x14ac:dyDescent="0.25">
      <c r="A8" t="s">
        <v>8</v>
      </c>
      <c r="B8" s="2"/>
      <c r="C8" s="2"/>
      <c r="D8" s="2"/>
      <c r="F8" s="2"/>
      <c r="G8" s="2"/>
      <c r="H8" s="2"/>
    </row>
    <row r="9" spans="1:8" x14ac:dyDescent="0.25">
      <c r="A9" t="s">
        <v>9</v>
      </c>
      <c r="B9" s="2"/>
      <c r="C9" s="2"/>
      <c r="D9" s="2"/>
      <c r="F9" s="2"/>
      <c r="G9" s="2"/>
      <c r="H9" s="2"/>
    </row>
    <row r="11" spans="1:8" x14ac:dyDescent="0.25">
      <c r="A11" t="s">
        <v>10</v>
      </c>
      <c r="B11" s="1"/>
      <c r="C11" s="1"/>
      <c r="D11" s="1"/>
      <c r="F11" s="1"/>
      <c r="G11" s="1"/>
      <c r="H11" s="1"/>
    </row>
    <row r="12" spans="1:8" x14ac:dyDescent="0.25">
      <c r="A12" t="s">
        <v>6</v>
      </c>
      <c r="B12" s="2"/>
      <c r="C12" s="2"/>
      <c r="D12" s="2"/>
      <c r="F12" s="2"/>
      <c r="G12" s="2"/>
      <c r="H12" s="2"/>
    </row>
    <row r="13" spans="1:8" x14ac:dyDescent="0.25">
      <c r="A13" t="s">
        <v>7</v>
      </c>
      <c r="B13" s="2"/>
      <c r="C13" s="2"/>
      <c r="D13" s="2"/>
      <c r="F13" s="2"/>
      <c r="G13" s="2"/>
      <c r="H13" s="2"/>
    </row>
    <row r="14" spans="1:8" x14ac:dyDescent="0.25">
      <c r="A14" t="s">
        <v>8</v>
      </c>
      <c r="B14" s="2"/>
      <c r="C14" s="2"/>
      <c r="D14" s="2"/>
      <c r="F14" s="2"/>
      <c r="G14" s="2"/>
      <c r="H14" s="2"/>
    </row>
    <row r="15" spans="1:8" x14ac:dyDescent="0.25">
      <c r="A15" t="s">
        <v>9</v>
      </c>
      <c r="B15" s="2"/>
      <c r="C15" s="2"/>
      <c r="D15" s="2"/>
      <c r="F15" s="2"/>
      <c r="G15" s="2"/>
      <c r="H15" s="2"/>
    </row>
    <row r="18" spans="1:8" x14ac:dyDescent="0.25">
      <c r="A18" s="3" t="s">
        <v>25</v>
      </c>
    </row>
    <row r="19" spans="1:8" x14ac:dyDescent="0.25">
      <c r="B19" t="s">
        <v>12</v>
      </c>
      <c r="D19" t="s">
        <v>3</v>
      </c>
      <c r="G19" t="s">
        <v>4</v>
      </c>
    </row>
    <row r="20" spans="1:8" x14ac:dyDescent="0.25">
      <c r="D20" t="s">
        <v>13</v>
      </c>
      <c r="E20" t="s">
        <v>14</v>
      </c>
      <c r="G20" t="s">
        <v>13</v>
      </c>
      <c r="H20" t="s">
        <v>14</v>
      </c>
    </row>
    <row r="21" spans="1:8" x14ac:dyDescent="0.25">
      <c r="B21" s="1"/>
      <c r="D21" s="1"/>
      <c r="E21" s="1"/>
      <c r="G21" s="1"/>
      <c r="H21" s="1"/>
    </row>
    <row r="22" spans="1:8" x14ac:dyDescent="0.25">
      <c r="A22" t="s">
        <v>15</v>
      </c>
    </row>
    <row r="23" spans="1:8" x14ac:dyDescent="0.25">
      <c r="A23" t="s">
        <v>16</v>
      </c>
      <c r="B23" s="2"/>
      <c r="D23" s="2"/>
      <c r="E23" s="2"/>
      <c r="G23" s="2"/>
      <c r="H23" s="2"/>
    </row>
    <row r="24" spans="1:8" x14ac:dyDescent="0.25">
      <c r="A24" t="s">
        <v>17</v>
      </c>
      <c r="B24" s="2"/>
      <c r="D24" s="2"/>
      <c r="E24" s="2"/>
      <c r="G24" s="2"/>
      <c r="H24" s="2"/>
    </row>
    <row r="25" spans="1:8" x14ac:dyDescent="0.25">
      <c r="A25" t="s">
        <v>18</v>
      </c>
      <c r="B25" s="2"/>
      <c r="D25" s="2"/>
      <c r="E25" s="2"/>
      <c r="G25" s="2"/>
      <c r="H25" s="2"/>
    </row>
    <row r="26" spans="1:8" x14ac:dyDescent="0.25">
      <c r="A26" t="s">
        <v>19</v>
      </c>
      <c r="B26" s="2"/>
      <c r="D26" s="2"/>
      <c r="E26" s="2"/>
      <c r="G26" s="2"/>
      <c r="H26" s="2"/>
    </row>
    <row r="27" spans="1:8" x14ac:dyDescent="0.25">
      <c r="A27" t="s">
        <v>20</v>
      </c>
      <c r="B27" s="2"/>
      <c r="D27" s="2"/>
      <c r="E27" s="2"/>
      <c r="G27" s="2"/>
      <c r="H27" s="2"/>
    </row>
    <row r="28" spans="1:8" x14ac:dyDescent="0.25">
      <c r="A28" t="s">
        <v>21</v>
      </c>
    </row>
    <row r="29" spans="1:8" x14ac:dyDescent="0.25">
      <c r="A29">
        <v>0</v>
      </c>
      <c r="B29" s="2"/>
      <c r="D29" s="2"/>
      <c r="E29" s="2"/>
      <c r="G29" s="2"/>
      <c r="H29" s="2"/>
    </row>
    <row r="30" spans="1:8" x14ac:dyDescent="0.25">
      <c r="A30">
        <v>1</v>
      </c>
      <c r="B30" s="2"/>
      <c r="D30" s="2"/>
      <c r="E30" s="2"/>
      <c r="G30" s="2"/>
      <c r="H30" s="2"/>
    </row>
    <row r="31" spans="1:8" x14ac:dyDescent="0.25">
      <c r="A31" t="s">
        <v>22</v>
      </c>
      <c r="B31" s="2"/>
      <c r="D31" s="2"/>
      <c r="E31" s="2"/>
      <c r="G31" s="2"/>
      <c r="H31" s="2"/>
    </row>
    <row r="32" spans="1:8" x14ac:dyDescent="0.25">
      <c r="A32" t="s">
        <v>23</v>
      </c>
      <c r="B32" s="2"/>
      <c r="D32" s="2"/>
      <c r="E32" s="2"/>
      <c r="G32" s="2"/>
      <c r="H32" s="2"/>
    </row>
    <row r="34" spans="1:8" x14ac:dyDescent="0.25">
      <c r="A34" t="s">
        <v>24</v>
      </c>
      <c r="B34" s="1"/>
      <c r="D34" s="1"/>
      <c r="E34" s="1"/>
      <c r="G34" s="1"/>
      <c r="H34" s="1"/>
    </row>
    <row r="35" spans="1:8" x14ac:dyDescent="0.25">
      <c r="A35" t="s">
        <v>16</v>
      </c>
      <c r="B35" s="2"/>
      <c r="D35" s="2"/>
      <c r="E35" s="2"/>
      <c r="G35" s="2"/>
      <c r="H35" s="2"/>
    </row>
    <row r="36" spans="1:8" x14ac:dyDescent="0.25">
      <c r="A36" t="s">
        <v>17</v>
      </c>
      <c r="B36" s="2"/>
      <c r="D36" s="2"/>
      <c r="E36" s="2"/>
      <c r="G36" s="2"/>
      <c r="H36" s="2"/>
    </row>
    <row r="37" spans="1:8" x14ac:dyDescent="0.25">
      <c r="A37" t="s">
        <v>18</v>
      </c>
      <c r="B37" s="2"/>
      <c r="D37" s="2"/>
      <c r="E37" s="2"/>
      <c r="G37" s="2"/>
      <c r="H37" s="2"/>
    </row>
    <row r="38" spans="1:8" x14ac:dyDescent="0.25">
      <c r="A38" t="s">
        <v>19</v>
      </c>
      <c r="B38" s="2"/>
      <c r="D38" s="2"/>
      <c r="E38" s="2"/>
      <c r="G38" s="2"/>
      <c r="H38" s="2"/>
    </row>
    <row r="39" spans="1:8" x14ac:dyDescent="0.25">
      <c r="A39" t="s">
        <v>20</v>
      </c>
      <c r="B39" s="2"/>
      <c r="D39" s="2"/>
      <c r="E39" s="2"/>
      <c r="G39" s="2"/>
      <c r="H39" s="2"/>
    </row>
    <row r="40" spans="1:8" x14ac:dyDescent="0.25">
      <c r="A40" t="s">
        <v>21</v>
      </c>
    </row>
    <row r="41" spans="1:8" x14ac:dyDescent="0.25">
      <c r="A41">
        <v>0</v>
      </c>
      <c r="B41" s="2"/>
      <c r="D41" s="2"/>
      <c r="E41" s="2"/>
      <c r="G41" s="2"/>
      <c r="H41" s="2"/>
    </row>
    <row r="42" spans="1:8" x14ac:dyDescent="0.25">
      <c r="A42">
        <v>1</v>
      </c>
      <c r="B42" s="2"/>
      <c r="D42" s="2"/>
      <c r="E42" s="2"/>
      <c r="G42" s="2"/>
      <c r="H42" s="2"/>
    </row>
    <row r="43" spans="1:8" x14ac:dyDescent="0.25">
      <c r="A43" t="s">
        <v>22</v>
      </c>
      <c r="B43" s="2"/>
      <c r="D43" s="2"/>
      <c r="E43" s="2"/>
      <c r="G43" s="2"/>
      <c r="H43" s="2"/>
    </row>
    <row r="44" spans="1:8" x14ac:dyDescent="0.25">
      <c r="A44" t="s">
        <v>23</v>
      </c>
      <c r="B44" s="2"/>
      <c r="D44" s="2"/>
      <c r="E44" s="2"/>
      <c r="G44" s="2"/>
      <c r="H44" s="2"/>
    </row>
    <row r="49" spans="1:27" x14ac:dyDescent="0.25">
      <c r="A49" s="3" t="s">
        <v>28</v>
      </c>
      <c r="P49" s="3" t="s">
        <v>30</v>
      </c>
    </row>
    <row r="50" spans="1:27" x14ac:dyDescent="0.25">
      <c r="B50" t="s">
        <v>26</v>
      </c>
      <c r="D50" t="s">
        <v>3</v>
      </c>
      <c r="I50" t="s">
        <v>4</v>
      </c>
      <c r="Q50" t="s">
        <v>26</v>
      </c>
      <c r="S50" t="s">
        <v>3</v>
      </c>
      <c r="X50" t="s">
        <v>4</v>
      </c>
    </row>
    <row r="51" spans="1:27" x14ac:dyDescent="0.25">
      <c r="D51" t="s">
        <v>13</v>
      </c>
      <c r="E51" t="s">
        <v>7</v>
      </c>
      <c r="F51" t="s">
        <v>8</v>
      </c>
      <c r="G51" t="s">
        <v>27</v>
      </c>
      <c r="I51" t="s">
        <v>13</v>
      </c>
      <c r="J51" t="s">
        <v>7</v>
      </c>
      <c r="K51" t="s">
        <v>8</v>
      </c>
      <c r="L51" t="s">
        <v>27</v>
      </c>
      <c r="S51" t="s">
        <v>13</v>
      </c>
      <c r="T51" t="s">
        <v>7</v>
      </c>
      <c r="U51" t="s">
        <v>8</v>
      </c>
      <c r="V51" t="s">
        <v>27</v>
      </c>
      <c r="X51" t="s">
        <v>13</v>
      </c>
      <c r="Y51" t="s">
        <v>7</v>
      </c>
      <c r="Z51" t="s">
        <v>8</v>
      </c>
      <c r="AA51" t="s">
        <v>27</v>
      </c>
    </row>
    <row r="52" spans="1:27" x14ac:dyDescent="0.25">
      <c r="B52" s="1"/>
      <c r="C52" s="16"/>
      <c r="D52" s="1"/>
      <c r="E52" s="1"/>
      <c r="F52" s="1"/>
      <c r="G52" s="1"/>
      <c r="H52" s="16"/>
      <c r="I52" s="1"/>
      <c r="J52" s="1"/>
      <c r="K52" s="1"/>
      <c r="L52" s="1"/>
      <c r="P52" t="s">
        <v>15</v>
      </c>
      <c r="Q52" s="1"/>
      <c r="S52" s="1"/>
      <c r="T52" s="1"/>
      <c r="U52" s="1"/>
      <c r="V52" s="1"/>
      <c r="X52" s="1"/>
      <c r="Y52" s="1"/>
      <c r="Z52" s="1"/>
      <c r="AA52" s="1"/>
    </row>
    <row r="53" spans="1:27" x14ac:dyDescent="0.25">
      <c r="A53" t="s">
        <v>15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P53" t="s">
        <v>16</v>
      </c>
      <c r="Q53" s="1"/>
      <c r="S53" s="1"/>
      <c r="T53" s="1"/>
      <c r="U53" s="1"/>
      <c r="V53" s="1"/>
      <c r="X53" s="1"/>
      <c r="Y53" s="1"/>
      <c r="Z53" s="1"/>
      <c r="AA53" s="1"/>
    </row>
    <row r="54" spans="1:27" x14ac:dyDescent="0.25">
      <c r="A54" t="s">
        <v>16</v>
      </c>
      <c r="B54" s="2"/>
      <c r="C54" s="16"/>
      <c r="D54" s="2"/>
      <c r="E54" s="2"/>
      <c r="F54" s="2"/>
      <c r="G54" s="2"/>
      <c r="H54" s="16"/>
      <c r="I54" s="2"/>
      <c r="J54" s="2"/>
      <c r="K54" s="2"/>
      <c r="L54" s="2"/>
      <c r="P54" t="s">
        <v>17</v>
      </c>
      <c r="Q54" s="1"/>
      <c r="S54" s="1"/>
      <c r="T54" s="1"/>
      <c r="U54" s="1"/>
      <c r="V54" s="1"/>
      <c r="X54" s="1"/>
      <c r="Y54" s="1"/>
      <c r="Z54" s="1"/>
      <c r="AA54" s="1"/>
    </row>
    <row r="55" spans="1:27" x14ac:dyDescent="0.25">
      <c r="A55" t="s">
        <v>17</v>
      </c>
      <c r="B55" s="2"/>
      <c r="C55" s="16"/>
      <c r="D55" s="2"/>
      <c r="E55" s="2"/>
      <c r="F55" s="2"/>
      <c r="G55" s="2"/>
      <c r="H55" s="16"/>
      <c r="I55" s="2"/>
      <c r="J55" s="2"/>
      <c r="K55" s="2"/>
      <c r="L55" s="2"/>
      <c r="P55" t="s">
        <v>18</v>
      </c>
      <c r="Q55" s="1"/>
      <c r="S55" s="1"/>
      <c r="T55" s="1"/>
      <c r="X55" s="1"/>
      <c r="Y55" s="1"/>
    </row>
    <row r="56" spans="1:27" x14ac:dyDescent="0.25">
      <c r="A56" t="s">
        <v>18</v>
      </c>
      <c r="B56" s="2"/>
      <c r="C56" s="16"/>
      <c r="D56" s="2"/>
      <c r="E56" s="2"/>
      <c r="F56" s="2"/>
      <c r="G56" s="2"/>
      <c r="H56" s="16"/>
      <c r="I56" s="2"/>
      <c r="J56" s="2"/>
      <c r="K56" s="2"/>
      <c r="L56" s="2"/>
      <c r="P56" t="s">
        <v>19</v>
      </c>
      <c r="Q56" s="1"/>
      <c r="S56" s="1"/>
      <c r="T56" s="1"/>
      <c r="U56" s="1"/>
      <c r="X56" s="1"/>
      <c r="Y56" s="1"/>
      <c r="Z56" s="1"/>
      <c r="AA56" s="1"/>
    </row>
    <row r="57" spans="1:27" x14ac:dyDescent="0.25">
      <c r="A57" t="s">
        <v>19</v>
      </c>
      <c r="B57" s="2"/>
      <c r="C57" s="16"/>
      <c r="D57" s="2"/>
      <c r="E57" s="2"/>
      <c r="F57" s="2"/>
      <c r="G57" s="2"/>
      <c r="H57" s="16"/>
      <c r="I57" s="2"/>
      <c r="J57" s="2"/>
      <c r="K57" s="2"/>
      <c r="L57" s="2"/>
      <c r="P57" t="s">
        <v>20</v>
      </c>
      <c r="Q57" s="1"/>
      <c r="S57" s="1"/>
      <c r="T57" s="1"/>
      <c r="U57" s="1"/>
      <c r="V57" s="1"/>
      <c r="X57" s="1"/>
      <c r="Y57" s="1"/>
      <c r="Z57" s="1"/>
      <c r="AA57" s="1"/>
    </row>
    <row r="58" spans="1:27" x14ac:dyDescent="0.25">
      <c r="A58" t="s">
        <v>20</v>
      </c>
      <c r="B58" s="2"/>
      <c r="C58" s="16"/>
      <c r="D58" s="2"/>
      <c r="E58" s="2"/>
      <c r="F58" s="2"/>
      <c r="G58" s="2"/>
      <c r="H58" s="16"/>
      <c r="I58" s="2"/>
      <c r="J58" s="2"/>
      <c r="K58" s="2"/>
      <c r="L58" s="2"/>
      <c r="P58" t="s">
        <v>29</v>
      </c>
      <c r="Q58" s="1"/>
      <c r="S58" s="1"/>
      <c r="T58" s="1"/>
      <c r="U58" s="1"/>
      <c r="V58" s="1"/>
      <c r="X58" s="1"/>
      <c r="Y58" s="1"/>
      <c r="Z58" s="1"/>
      <c r="AA58" s="1"/>
    </row>
    <row r="59" spans="1:27" x14ac:dyDescent="0.25">
      <c r="A59" t="s">
        <v>21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P59" t="s">
        <v>21</v>
      </c>
    </row>
    <row r="60" spans="1:27" x14ac:dyDescent="0.25">
      <c r="A60">
        <v>0</v>
      </c>
      <c r="B60" s="2"/>
      <c r="C60" s="16"/>
      <c r="D60" s="2"/>
      <c r="E60" s="2"/>
      <c r="F60" s="2"/>
      <c r="G60" s="2"/>
      <c r="H60" s="16"/>
      <c r="I60" s="2"/>
      <c r="J60" s="2"/>
      <c r="K60" s="2"/>
      <c r="L60" s="2"/>
      <c r="P60">
        <v>0</v>
      </c>
      <c r="Q60" s="1"/>
      <c r="S60" s="1"/>
      <c r="T60" s="1"/>
      <c r="U60" s="1"/>
      <c r="V60" s="1"/>
      <c r="X60" s="1"/>
      <c r="Y60" s="1"/>
      <c r="Z60" s="1"/>
      <c r="AA60" s="1"/>
    </row>
    <row r="61" spans="1:27" x14ac:dyDescent="0.25">
      <c r="A61">
        <v>1</v>
      </c>
      <c r="B61" s="2"/>
      <c r="C61" s="16"/>
      <c r="D61" s="2"/>
      <c r="E61" s="2"/>
      <c r="F61" s="2"/>
      <c r="G61" s="2"/>
      <c r="H61" s="16"/>
      <c r="I61" s="2"/>
      <c r="J61" s="2"/>
      <c r="K61" s="2"/>
      <c r="L61" s="2"/>
      <c r="P61">
        <v>1</v>
      </c>
      <c r="Q61" s="1"/>
      <c r="S61" s="1"/>
      <c r="T61" s="1"/>
      <c r="U61" s="1"/>
      <c r="V61" s="1"/>
      <c r="X61" s="1"/>
      <c r="Y61" s="1"/>
      <c r="Z61" s="1"/>
      <c r="AA61" s="1"/>
    </row>
    <row r="62" spans="1:27" x14ac:dyDescent="0.25">
      <c r="A62" t="s">
        <v>22</v>
      </c>
      <c r="B62" s="2"/>
      <c r="C62" s="16"/>
      <c r="D62" s="2"/>
      <c r="E62" s="2"/>
      <c r="F62" s="2"/>
      <c r="G62" s="2"/>
      <c r="H62" s="16"/>
      <c r="I62" s="2"/>
      <c r="J62" s="2"/>
      <c r="K62" s="2"/>
      <c r="L62" s="2"/>
      <c r="P62" t="s">
        <v>22</v>
      </c>
      <c r="Q62" s="1"/>
      <c r="S62" s="1"/>
      <c r="T62" s="1"/>
      <c r="U62" s="1"/>
      <c r="V62" s="1"/>
      <c r="X62" s="1"/>
      <c r="Y62" s="1"/>
      <c r="Z62" s="1"/>
      <c r="AA62" s="1"/>
    </row>
    <row r="63" spans="1:27" x14ac:dyDescent="0.25">
      <c r="A63" t="s">
        <v>23</v>
      </c>
      <c r="B63" s="2"/>
      <c r="C63" s="16"/>
      <c r="D63" s="2"/>
      <c r="E63" s="2"/>
      <c r="F63" s="2"/>
      <c r="G63" s="2"/>
      <c r="H63" s="16"/>
      <c r="I63" s="2"/>
      <c r="J63" s="2"/>
      <c r="K63" s="2"/>
      <c r="L63" s="2"/>
      <c r="P63" t="s">
        <v>23</v>
      </c>
      <c r="Q63" s="1"/>
      <c r="S63" s="1"/>
      <c r="T63" s="1"/>
      <c r="U63" s="1"/>
      <c r="V63" s="1"/>
      <c r="X63" s="1"/>
      <c r="Y63" s="1"/>
      <c r="Z63" s="1"/>
      <c r="AA63" s="1"/>
    </row>
    <row r="64" spans="1:27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27" x14ac:dyDescent="0.25">
      <c r="A65" t="s">
        <v>24</v>
      </c>
      <c r="B65" s="1"/>
      <c r="C65" s="16"/>
      <c r="D65" s="1"/>
      <c r="E65" s="1"/>
      <c r="F65" s="1"/>
      <c r="G65" s="1"/>
      <c r="H65" s="16"/>
      <c r="I65" s="1"/>
      <c r="J65" s="1"/>
      <c r="K65" s="1"/>
      <c r="L65" s="1"/>
      <c r="P65" t="s">
        <v>24</v>
      </c>
      <c r="Q65" s="1"/>
      <c r="S65" s="1"/>
      <c r="T65" s="1"/>
      <c r="U65" s="1"/>
      <c r="V65" s="1"/>
      <c r="X65" s="1"/>
      <c r="Y65" s="1"/>
      <c r="Z65" s="1"/>
      <c r="AA65" s="1"/>
    </row>
    <row r="66" spans="1:27" x14ac:dyDescent="0.25">
      <c r="A66" t="s">
        <v>16</v>
      </c>
      <c r="B66" s="2"/>
      <c r="C66" s="16"/>
      <c r="D66" s="2"/>
      <c r="E66" s="2"/>
      <c r="F66" s="2"/>
      <c r="G66" s="2"/>
      <c r="H66" s="16"/>
      <c r="I66" s="2"/>
      <c r="J66" s="2"/>
      <c r="K66" s="2"/>
      <c r="L66" s="2"/>
      <c r="P66" t="s">
        <v>16</v>
      </c>
      <c r="Q66" s="1"/>
      <c r="S66" s="1"/>
      <c r="T66" s="1"/>
      <c r="U66" s="1"/>
      <c r="V66" s="1"/>
      <c r="X66" s="1"/>
      <c r="Y66" s="1"/>
      <c r="Z66" s="1"/>
      <c r="AA66" s="1"/>
    </row>
    <row r="67" spans="1:27" x14ac:dyDescent="0.25">
      <c r="A67" t="s">
        <v>17</v>
      </c>
      <c r="B67" s="2"/>
      <c r="C67" s="16"/>
      <c r="D67" s="2"/>
      <c r="E67" s="2"/>
      <c r="F67" s="2"/>
      <c r="G67" s="2"/>
      <c r="H67" s="16"/>
      <c r="I67" s="2"/>
      <c r="J67" s="2"/>
      <c r="K67" s="2"/>
      <c r="L67" s="2"/>
      <c r="P67" t="s">
        <v>17</v>
      </c>
      <c r="Q67" s="1"/>
      <c r="S67" s="1"/>
      <c r="T67" s="1"/>
      <c r="U67" s="1"/>
      <c r="V67" s="1"/>
      <c r="X67" s="1"/>
      <c r="Y67" s="1"/>
      <c r="Z67" s="1"/>
      <c r="AA67" s="1"/>
    </row>
    <row r="68" spans="1:27" x14ac:dyDescent="0.25">
      <c r="A68" t="s">
        <v>18</v>
      </c>
      <c r="B68" s="2"/>
      <c r="C68" s="16"/>
      <c r="D68" s="2"/>
      <c r="E68" s="2"/>
      <c r="F68" s="2"/>
      <c r="G68" s="2"/>
      <c r="H68" s="16"/>
      <c r="I68" s="2"/>
      <c r="J68" s="2"/>
      <c r="K68" s="2"/>
      <c r="L68" s="2"/>
      <c r="P68" t="s">
        <v>18</v>
      </c>
      <c r="Q68" s="1"/>
      <c r="S68" s="1"/>
      <c r="T68" s="1"/>
      <c r="U68" s="1"/>
      <c r="Y68" s="1"/>
      <c r="Z68" s="1"/>
    </row>
    <row r="69" spans="1:27" x14ac:dyDescent="0.25">
      <c r="A69" t="s">
        <v>19</v>
      </c>
      <c r="B69" s="2"/>
      <c r="C69" s="16"/>
      <c r="D69" s="2"/>
      <c r="E69" s="2"/>
      <c r="F69" s="2"/>
      <c r="G69" s="2"/>
      <c r="H69" s="16"/>
      <c r="I69" s="2"/>
      <c r="J69" s="2"/>
      <c r="K69" s="2"/>
      <c r="L69" s="2"/>
      <c r="P69" t="s">
        <v>19</v>
      </c>
      <c r="Q69" s="1"/>
      <c r="T69" s="1"/>
      <c r="U69" s="1"/>
      <c r="V69" s="1"/>
      <c r="Y69" s="1"/>
      <c r="Z69" s="1"/>
      <c r="AA69" s="1"/>
    </row>
    <row r="70" spans="1:27" x14ac:dyDescent="0.25">
      <c r="A70" t="s">
        <v>20</v>
      </c>
      <c r="B70" s="2"/>
      <c r="C70" s="16"/>
      <c r="D70" s="2"/>
      <c r="E70" s="2"/>
      <c r="F70" s="2"/>
      <c r="G70" s="2"/>
      <c r="H70" s="16"/>
      <c r="I70" s="2"/>
      <c r="J70" s="2"/>
      <c r="K70" s="2"/>
      <c r="L70" s="2"/>
      <c r="P70" t="s">
        <v>20</v>
      </c>
      <c r="Q70" s="1"/>
      <c r="S70" s="1"/>
      <c r="T70" s="1"/>
      <c r="U70" s="1"/>
      <c r="V70" s="1"/>
      <c r="X70" s="1"/>
      <c r="Y70" s="1"/>
      <c r="Z70" s="1"/>
      <c r="AA70" s="1"/>
    </row>
    <row r="71" spans="1:27" x14ac:dyDescent="0.25">
      <c r="A71" t="s">
        <v>21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P71" t="s">
        <v>29</v>
      </c>
      <c r="Q71" s="1"/>
      <c r="S71" s="1"/>
      <c r="T71" s="1"/>
      <c r="U71" s="1"/>
      <c r="V71" s="1"/>
      <c r="X71" s="1"/>
      <c r="Y71" s="1"/>
      <c r="Z71" s="1"/>
      <c r="AA71" s="1"/>
    </row>
    <row r="72" spans="1:27" x14ac:dyDescent="0.25">
      <c r="A72">
        <v>0</v>
      </c>
      <c r="B72" s="2"/>
      <c r="C72" s="16"/>
      <c r="D72" s="2"/>
      <c r="E72" s="2"/>
      <c r="F72" s="2"/>
      <c r="G72" s="2"/>
      <c r="H72" s="16"/>
      <c r="I72" s="2"/>
      <c r="J72" s="2"/>
      <c r="K72" s="2"/>
      <c r="L72" s="2"/>
      <c r="P72" t="s">
        <v>21</v>
      </c>
    </row>
    <row r="73" spans="1:27" x14ac:dyDescent="0.25">
      <c r="A73">
        <v>1</v>
      </c>
      <c r="B73" s="2"/>
      <c r="C73" s="16"/>
      <c r="D73" s="2"/>
      <c r="E73" s="2"/>
      <c r="F73" s="2"/>
      <c r="G73" s="2"/>
      <c r="H73" s="16"/>
      <c r="I73" s="2"/>
      <c r="J73" s="2"/>
      <c r="K73" s="2"/>
      <c r="L73" s="2"/>
      <c r="P73">
        <v>0</v>
      </c>
      <c r="Q73" s="1"/>
      <c r="S73" s="1"/>
      <c r="T73" s="1"/>
      <c r="U73" s="1"/>
      <c r="V73" s="1"/>
      <c r="X73" s="1"/>
      <c r="Y73" s="1"/>
      <c r="Z73" s="1"/>
      <c r="AA73" s="1"/>
    </row>
    <row r="74" spans="1:27" x14ac:dyDescent="0.25">
      <c r="A74" t="s">
        <v>22</v>
      </c>
      <c r="B74" s="2"/>
      <c r="C74" s="16"/>
      <c r="D74" s="2"/>
      <c r="E74" s="2"/>
      <c r="F74" s="2"/>
      <c r="G74" s="2"/>
      <c r="H74" s="16"/>
      <c r="I74" s="2"/>
      <c r="J74" s="2"/>
      <c r="K74" s="2"/>
      <c r="L74" s="2"/>
      <c r="P74">
        <v>1</v>
      </c>
      <c r="Q74" s="1"/>
      <c r="S74" s="1"/>
      <c r="T74" s="1"/>
      <c r="U74" s="1"/>
      <c r="V74" s="1"/>
      <c r="X74" s="1"/>
      <c r="Y74" s="1"/>
      <c r="Z74" s="1"/>
      <c r="AA74" s="1"/>
    </row>
    <row r="75" spans="1:27" x14ac:dyDescent="0.25">
      <c r="A75" t="s">
        <v>23</v>
      </c>
      <c r="B75" s="2"/>
      <c r="C75" s="16"/>
      <c r="D75" s="2"/>
      <c r="E75" s="2"/>
      <c r="F75" s="2"/>
      <c r="G75" s="2"/>
      <c r="H75" s="16"/>
      <c r="I75" s="2"/>
      <c r="J75" s="2"/>
      <c r="K75" s="2"/>
      <c r="L75" s="2"/>
      <c r="P75" t="s">
        <v>22</v>
      </c>
      <c r="Q75" s="1"/>
      <c r="S75" s="1"/>
      <c r="T75" s="1"/>
      <c r="U75" s="1"/>
      <c r="V75" s="1"/>
      <c r="X75" s="1"/>
      <c r="Y75" s="1"/>
      <c r="Z75" s="1"/>
      <c r="AA75" s="1"/>
    </row>
    <row r="76" spans="1:27" x14ac:dyDescent="0.25">
      <c r="P76" t="s">
        <v>23</v>
      </c>
      <c r="Q76" s="1"/>
      <c r="S76" s="1"/>
      <c r="T76" s="1"/>
      <c r="U76" s="1"/>
      <c r="V76" s="1"/>
      <c r="X76" s="1"/>
      <c r="Y76" s="1"/>
      <c r="Z76" s="1"/>
      <c r="AA76" s="1"/>
    </row>
    <row r="78" spans="1:27" x14ac:dyDescent="0.25">
      <c r="A78" s="3" t="s">
        <v>36</v>
      </c>
    </row>
    <row r="79" spans="1:27" x14ac:dyDescent="0.25">
      <c r="B79" t="s">
        <v>31</v>
      </c>
      <c r="C79" t="s">
        <v>32</v>
      </c>
      <c r="D79" t="s">
        <v>33</v>
      </c>
    </row>
    <row r="80" spans="1:27" x14ac:dyDescent="0.25">
      <c r="A80" t="s">
        <v>34</v>
      </c>
      <c r="B80" s="1"/>
      <c r="C80" s="1"/>
      <c r="D80" s="1"/>
    </row>
    <row r="81" spans="1:9" x14ac:dyDescent="0.25">
      <c r="A81" t="s">
        <v>35</v>
      </c>
      <c r="B81" s="1"/>
      <c r="C81" s="1"/>
      <c r="D81" s="1"/>
    </row>
    <row r="84" spans="1:9" x14ac:dyDescent="0.25">
      <c r="A84" s="3" t="s">
        <v>42</v>
      </c>
    </row>
    <row r="85" spans="1:9" x14ac:dyDescent="0.25">
      <c r="C85" t="s">
        <v>12</v>
      </c>
      <c r="E85" t="s">
        <v>3</v>
      </c>
      <c r="H85" t="s">
        <v>4</v>
      </c>
    </row>
    <row r="86" spans="1:9" x14ac:dyDescent="0.25">
      <c r="E86" t="s">
        <v>13</v>
      </c>
      <c r="F86" t="s">
        <v>14</v>
      </c>
      <c r="H86" t="s">
        <v>13</v>
      </c>
      <c r="I86" t="s">
        <v>14</v>
      </c>
    </row>
    <row r="87" spans="1:9" x14ac:dyDescent="0.25">
      <c r="A87" t="s">
        <v>5</v>
      </c>
      <c r="C87" s="1"/>
      <c r="E87" s="1"/>
      <c r="F87" s="1"/>
      <c r="H87" s="1"/>
      <c r="I87" s="1"/>
    </row>
    <row r="88" spans="1:9" x14ac:dyDescent="0.25">
      <c r="A88" t="s">
        <v>37</v>
      </c>
      <c r="B88" t="s">
        <v>38</v>
      </c>
      <c r="C88" s="1"/>
      <c r="E88" s="1"/>
      <c r="F88" s="1"/>
      <c r="H88" s="1"/>
      <c r="I88" s="1"/>
    </row>
    <row r="89" spans="1:9" x14ac:dyDescent="0.25">
      <c r="A89" t="s">
        <v>38</v>
      </c>
      <c r="B89" t="s">
        <v>39</v>
      </c>
      <c r="C89" s="1"/>
      <c r="E89" s="1"/>
      <c r="F89" s="1"/>
      <c r="H89" s="1"/>
      <c r="I89" s="1"/>
    </row>
    <row r="90" spans="1:9" x14ac:dyDescent="0.25">
      <c r="A90" t="s">
        <v>37</v>
      </c>
      <c r="B90" t="s">
        <v>39</v>
      </c>
      <c r="C90" s="1"/>
      <c r="E90" s="1"/>
      <c r="F90" s="1"/>
      <c r="H90" s="1"/>
      <c r="I90" s="1"/>
    </row>
    <row r="91" spans="1:9" x14ac:dyDescent="0.25">
      <c r="A91" t="s">
        <v>38</v>
      </c>
      <c r="B91" t="s">
        <v>40</v>
      </c>
      <c r="C91" s="1"/>
      <c r="E91" s="1"/>
      <c r="F91" s="1"/>
      <c r="H91" s="1"/>
      <c r="I91" s="1"/>
    </row>
    <row r="92" spans="1:9" x14ac:dyDescent="0.25">
      <c r="A92" t="s">
        <v>37</v>
      </c>
      <c r="B92" t="s">
        <v>40</v>
      </c>
      <c r="C92" s="1"/>
      <c r="F92" s="1"/>
      <c r="H92" s="1"/>
      <c r="I92" s="1"/>
    </row>
    <row r="93" spans="1:9" x14ac:dyDescent="0.25">
      <c r="A93" t="s">
        <v>38</v>
      </c>
      <c r="B93" t="s">
        <v>41</v>
      </c>
      <c r="C93" s="1"/>
      <c r="E93" s="1"/>
      <c r="F93" s="1"/>
      <c r="I93" s="1"/>
    </row>
    <row r="94" spans="1:9" x14ac:dyDescent="0.25">
      <c r="A94" t="s">
        <v>37</v>
      </c>
      <c r="B94" t="s">
        <v>41</v>
      </c>
      <c r="C94" s="1"/>
      <c r="F94" s="1"/>
      <c r="I94" s="1"/>
    </row>
    <row r="95" spans="1:9" x14ac:dyDescent="0.25">
      <c r="A95" t="s">
        <v>39</v>
      </c>
      <c r="B95" t="s">
        <v>40</v>
      </c>
      <c r="C95" s="1"/>
      <c r="F95" s="1"/>
      <c r="H95" s="1"/>
      <c r="I95" s="1"/>
    </row>
    <row r="96" spans="1:9" x14ac:dyDescent="0.25">
      <c r="A96" t="s">
        <v>39</v>
      </c>
      <c r="B96" t="s">
        <v>41</v>
      </c>
      <c r="C96" s="1"/>
      <c r="E96" s="1"/>
      <c r="F96" s="1"/>
      <c r="H96" s="1"/>
      <c r="I96" s="1"/>
    </row>
    <row r="97" spans="1:9" x14ac:dyDescent="0.25">
      <c r="A97" t="s">
        <v>40</v>
      </c>
      <c r="B97" t="s">
        <v>41</v>
      </c>
      <c r="C97" s="1"/>
    </row>
    <row r="99" spans="1:9" x14ac:dyDescent="0.25">
      <c r="A99" t="s">
        <v>24</v>
      </c>
      <c r="C99" s="1"/>
      <c r="E99" s="1"/>
      <c r="F99" s="1"/>
      <c r="H99" s="1"/>
      <c r="I99" s="1"/>
    </row>
    <row r="100" spans="1:9" x14ac:dyDescent="0.25">
      <c r="A100" t="s">
        <v>37</v>
      </c>
      <c r="B100" t="s">
        <v>38</v>
      </c>
      <c r="C100" s="1"/>
      <c r="E100" s="1"/>
      <c r="F100" s="1"/>
      <c r="H100" s="1"/>
      <c r="I100" s="1"/>
    </row>
    <row r="101" spans="1:9" x14ac:dyDescent="0.25">
      <c r="A101" t="s">
        <v>38</v>
      </c>
      <c r="B101" t="s">
        <v>39</v>
      </c>
      <c r="C101" s="1"/>
      <c r="F101" s="1"/>
      <c r="I101" s="1"/>
    </row>
    <row r="102" spans="1:9" x14ac:dyDescent="0.25">
      <c r="A102" t="s">
        <v>37</v>
      </c>
      <c r="B102" t="s">
        <v>39</v>
      </c>
      <c r="C102" s="1"/>
      <c r="F102" s="1"/>
      <c r="I102" s="1"/>
    </row>
    <row r="103" spans="1:9" x14ac:dyDescent="0.25">
      <c r="A103" t="s">
        <v>38</v>
      </c>
      <c r="B103" t="s">
        <v>40</v>
      </c>
      <c r="C103" s="1"/>
      <c r="F103" s="1"/>
      <c r="I103" s="1"/>
    </row>
    <row r="104" spans="1:9" x14ac:dyDescent="0.25">
      <c r="A104" t="s">
        <v>37</v>
      </c>
      <c r="B104" t="s">
        <v>40</v>
      </c>
      <c r="C104" s="1"/>
      <c r="F104" s="1"/>
      <c r="I104" s="1"/>
    </row>
    <row r="105" spans="1:9" x14ac:dyDescent="0.25">
      <c r="A105" t="s">
        <v>39</v>
      </c>
      <c r="B105" t="s">
        <v>40</v>
      </c>
      <c r="C105" s="1"/>
      <c r="F105" s="1"/>
      <c r="I105" s="1"/>
    </row>
    <row r="106" spans="1:9" x14ac:dyDescent="0.25">
      <c r="A106" t="s">
        <v>38</v>
      </c>
      <c r="B106" t="s">
        <v>41</v>
      </c>
      <c r="C106" s="1"/>
      <c r="F106" s="1"/>
      <c r="I106" s="1"/>
    </row>
    <row r="107" spans="1:9" x14ac:dyDescent="0.25">
      <c r="A107" t="s">
        <v>37</v>
      </c>
      <c r="B107" t="s">
        <v>41</v>
      </c>
      <c r="C107" s="1"/>
      <c r="F107" s="1"/>
    </row>
    <row r="108" spans="1:9" x14ac:dyDescent="0.25">
      <c r="A108" t="s">
        <v>39</v>
      </c>
      <c r="B108" t="s">
        <v>41</v>
      </c>
      <c r="C108" s="1"/>
    </row>
    <row r="109" spans="1:9" x14ac:dyDescent="0.25">
      <c r="A109" t="s">
        <v>40</v>
      </c>
      <c r="B109" t="s">
        <v>41</v>
      </c>
      <c r="C109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F25" sqref="F25"/>
    </sheetView>
  </sheetViews>
  <sheetFormatPr defaultRowHeight="15" x14ac:dyDescent="0.25"/>
  <cols>
    <col min="1" max="1" width="42.28515625" bestFit="1" customWidth="1"/>
  </cols>
  <sheetData>
    <row r="1" spans="1:8" x14ac:dyDescent="0.25">
      <c r="A1" s="3" t="s">
        <v>66</v>
      </c>
    </row>
    <row r="2" spans="1:8" x14ac:dyDescent="0.25">
      <c r="B2" t="s">
        <v>2</v>
      </c>
      <c r="C2" t="s">
        <v>31</v>
      </c>
      <c r="D2" t="s">
        <v>51</v>
      </c>
      <c r="E2" t="s">
        <v>73</v>
      </c>
      <c r="F2" t="s">
        <v>62</v>
      </c>
      <c r="G2" t="s">
        <v>49</v>
      </c>
      <c r="H2" t="s">
        <v>63</v>
      </c>
    </row>
    <row r="3" spans="1:8" x14ac:dyDescent="0.25">
      <c r="A3" t="s">
        <v>64</v>
      </c>
    </row>
    <row r="4" spans="1:8" x14ac:dyDescent="0.25">
      <c r="A4" t="s">
        <v>65</v>
      </c>
      <c r="B4" s="1">
        <f>SUM(C4:H4)</f>
        <v>0</v>
      </c>
      <c r="C4" s="1">
        <f>'Final Estimate'!H15</f>
        <v>0</v>
      </c>
      <c r="D4" s="1">
        <f>'Final Estimate'!H14</f>
        <v>0</v>
      </c>
      <c r="E4" s="1">
        <f>'Final Estimate'!H16</f>
        <v>0</v>
      </c>
      <c r="F4" s="1">
        <f>'Final Estimate'!H17</f>
        <v>0</v>
      </c>
      <c r="G4" s="1">
        <f>'Final Estimate'!H13</f>
        <v>0</v>
      </c>
      <c r="H4" s="1">
        <f>'Final Estimate'!H18</f>
        <v>0</v>
      </c>
    </row>
    <row r="10" spans="1:8" x14ac:dyDescent="0.25">
      <c r="A10" s="15" t="s">
        <v>69</v>
      </c>
      <c r="B10" s="4"/>
      <c r="C10" s="4"/>
      <c r="D10" s="4"/>
      <c r="E10" s="4"/>
      <c r="F10" s="4"/>
      <c r="G10" s="4"/>
      <c r="H10" s="4"/>
    </row>
    <row r="11" spans="1:8" x14ac:dyDescent="0.25">
      <c r="B11" s="17" t="s">
        <v>3</v>
      </c>
      <c r="C11" s="17"/>
      <c r="D11" s="17"/>
      <c r="E11" s="17" t="s">
        <v>4</v>
      </c>
      <c r="F11" s="17"/>
      <c r="G11" s="17"/>
      <c r="H11" t="s">
        <v>33</v>
      </c>
    </row>
    <row r="12" spans="1:8" x14ac:dyDescent="0.25">
      <c r="A12" t="s">
        <v>45</v>
      </c>
      <c r="B12" t="s">
        <v>7</v>
      </c>
      <c r="C12" t="s">
        <v>8</v>
      </c>
      <c r="D12" t="s">
        <v>60</v>
      </c>
      <c r="E12" t="s">
        <v>7</v>
      </c>
      <c r="F12" t="s">
        <v>8</v>
      </c>
      <c r="G12" t="s">
        <v>60</v>
      </c>
      <c r="H12" t="s">
        <v>33</v>
      </c>
    </row>
    <row r="13" spans="1:8" x14ac:dyDescent="0.25">
      <c r="A13" t="s">
        <v>49</v>
      </c>
      <c r="B13" s="1">
        <f>ACS!C$4*Medicaid!$E$75*MEPS!I5</f>
        <v>0</v>
      </c>
      <c r="C13" s="1">
        <f>ACS!D$4*Medicaid!$F$75*MEPS!I5</f>
        <v>0</v>
      </c>
      <c r="D13" s="1">
        <f>ACS!E$4*Medicaid!$G$75*MEPS!I5</f>
        <v>0</v>
      </c>
      <c r="E13" s="1">
        <f>ACS!F$4*Medicaid!$J$75*MEPS!J5</f>
        <v>0</v>
      </c>
      <c r="F13" s="1">
        <f>ACS!G$4*Medicaid!$K$75*MEPS!J5</f>
        <v>0</v>
      </c>
      <c r="G13" s="1">
        <f>ACS!H$4*Medicaid!$L$75*MEPS!J5</f>
        <v>0</v>
      </c>
      <c r="H13" s="1">
        <f t="shared" ref="H13:H18" si="0">SUM(B13:G13)</f>
        <v>0</v>
      </c>
    </row>
    <row r="14" spans="1:8" x14ac:dyDescent="0.25">
      <c r="A14" t="s">
        <v>51</v>
      </c>
      <c r="B14" s="1">
        <f>ACS!C$11*Medicaid!$E$75*MEPS!I6</f>
        <v>0</v>
      </c>
      <c r="C14" s="1">
        <f>ACS!D$11*Medicaid!$F$75*MEPS!I6</f>
        <v>0</v>
      </c>
      <c r="D14" s="1">
        <f>ACS!E$11*Medicaid!$G$75*MEPS!I6</f>
        <v>0</v>
      </c>
      <c r="E14" s="1">
        <f>ACS!F$11*Medicaid!$J$75*MEPS!J6</f>
        <v>0</v>
      </c>
      <c r="F14" s="1">
        <f>ACS!G$11*Medicaid!$K$75*MEPS!J6</f>
        <v>0</v>
      </c>
      <c r="G14" s="1">
        <f>ACS!H$11*Medicaid!$L$75*MEPS!J6</f>
        <v>0</v>
      </c>
      <c r="H14" s="1">
        <f t="shared" si="0"/>
        <v>0</v>
      </c>
    </row>
    <row r="15" spans="1:8" x14ac:dyDescent="0.25">
      <c r="A15" t="s">
        <v>31</v>
      </c>
      <c r="B15" s="1">
        <f>ACS!C$18*Medicaid!$E$75*MEPS!I7</f>
        <v>0</v>
      </c>
      <c r="C15" s="1">
        <f>ACS!D$18*Medicaid!$F$75*MEPS!I7</f>
        <v>0</v>
      </c>
      <c r="D15" s="1">
        <f>ACS!E$18*Medicaid!$G$75*MEPS!I7</f>
        <v>0</v>
      </c>
      <c r="E15" s="1">
        <f>ACS!F$18*Medicaid!$J$75*MEPS!J7</f>
        <v>0</v>
      </c>
      <c r="F15" s="1">
        <f>ACS!G$18*Medicaid!$K$75*MEPS!J7</f>
        <v>0</v>
      </c>
      <c r="G15" s="1">
        <f>ACS!H$18*Medicaid!$L$75*MEPS!J7</f>
        <v>0</v>
      </c>
      <c r="H15" s="1">
        <f t="shared" si="0"/>
        <v>0</v>
      </c>
    </row>
    <row r="16" spans="1:8" x14ac:dyDescent="0.25">
      <c r="A16" s="4" t="s">
        <v>70</v>
      </c>
      <c r="B16" s="1">
        <f>ACS!C$25*Medicaid!$E$75*MEPS!I8</f>
        <v>0</v>
      </c>
      <c r="C16" s="1">
        <f>ACS!D$25*Medicaid!$F$75*MEPS!I8</f>
        <v>0</v>
      </c>
      <c r="D16" s="1">
        <f>ACS!E$25*Medicaid!$G$75*MEPS!I8</f>
        <v>0</v>
      </c>
      <c r="E16" s="1">
        <f>ACS!F$25*Medicaid!$J$75*MEPS!J8</f>
        <v>0</v>
      </c>
      <c r="F16" s="1">
        <f>ACS!G$25*Medicaid!$K$75*MEPS!J8</f>
        <v>0</v>
      </c>
      <c r="G16" s="1">
        <f>ACS!H$25*Medicaid!$L$75*MEPS!J8</f>
        <v>0</v>
      </c>
      <c r="H16" s="1">
        <f t="shared" si="0"/>
        <v>0</v>
      </c>
    </row>
    <row r="17" spans="1:8" x14ac:dyDescent="0.25">
      <c r="A17" s="4" t="s">
        <v>52</v>
      </c>
      <c r="B17" s="1">
        <f>ACS!C$32*Medicaid!$E$75*MEPS!I9</f>
        <v>0</v>
      </c>
      <c r="C17" s="1">
        <f>ACS!D$32*Medicaid!$F$75*MEPS!I9</f>
        <v>0</v>
      </c>
      <c r="D17" s="1">
        <f>ACS!E$32*Medicaid!$G$75*MEPS!I9</f>
        <v>0</v>
      </c>
      <c r="E17" s="1">
        <f>ACS!F$32*Medicaid!$J$75*MEPS!J9</f>
        <v>0</v>
      </c>
      <c r="F17" s="1">
        <f>ACS!G$32*Medicaid!$K$75*MEPS!J9</f>
        <v>0</v>
      </c>
      <c r="G17" s="1">
        <f>ACS!H$32*Medicaid!$L$75*MEPS!J9</f>
        <v>0</v>
      </c>
      <c r="H17" s="1">
        <f t="shared" si="0"/>
        <v>0</v>
      </c>
    </row>
    <row r="18" spans="1:8" x14ac:dyDescent="0.25">
      <c r="A18" s="4" t="s">
        <v>53</v>
      </c>
      <c r="B18" s="1">
        <f>ACS!C$39*Medicaid!$E$75*MEPS!I10</f>
        <v>0</v>
      </c>
      <c r="C18" s="1">
        <f>ACS!D$39*Medicaid!$F$75*MEPS!I10</f>
        <v>0</v>
      </c>
      <c r="D18" s="1">
        <f>ACS!E$39*Medicaid!$G$75*MEPS!I10</f>
        <v>0</v>
      </c>
      <c r="E18" s="1">
        <f>ACS!F$39*Medicaid!$J$75*MEPS!J10</f>
        <v>0</v>
      </c>
      <c r="F18" s="1">
        <f>ACS!G$39*Medicaid!$K$75*MEPS!J10</f>
        <v>0</v>
      </c>
      <c r="G18" s="1">
        <f>ACS!H$39*Medicaid!$L$75*MEPS!J10</f>
        <v>0</v>
      </c>
      <c r="H18" s="1">
        <f t="shared" si="0"/>
        <v>0</v>
      </c>
    </row>
    <row r="19" spans="1:8" x14ac:dyDescent="0.25">
      <c r="A19" s="4"/>
    </row>
  </sheetData>
  <mergeCells count="2">
    <mergeCell ref="B11:D11"/>
    <mergeCell ref="E11:G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0C6D-13AB-4874-B58C-F611B9B9F0EE}">
  <dimension ref="A1:H19"/>
  <sheetViews>
    <sheetView workbookViewId="0">
      <selection activeCell="H31" sqref="H31"/>
    </sheetView>
  </sheetViews>
  <sheetFormatPr defaultRowHeight="15" x14ac:dyDescent="0.25"/>
  <cols>
    <col min="1" max="1" width="42.28515625" style="16" bestFit="1" customWidth="1"/>
    <col min="2" max="16384" width="9.140625" style="16"/>
  </cols>
  <sheetData>
    <row r="1" spans="1:8" x14ac:dyDescent="0.25">
      <c r="A1" s="3" t="s">
        <v>66</v>
      </c>
    </row>
    <row r="2" spans="1:8" x14ac:dyDescent="0.25">
      <c r="B2" s="16" t="s">
        <v>2</v>
      </c>
      <c r="C2" s="16" t="s">
        <v>31</v>
      </c>
      <c r="D2" s="16" t="s">
        <v>51</v>
      </c>
      <c r="E2" s="16" t="s">
        <v>73</v>
      </c>
      <c r="F2" s="16" t="s">
        <v>62</v>
      </c>
      <c r="G2" s="16" t="s">
        <v>49</v>
      </c>
      <c r="H2" s="16" t="s">
        <v>63</v>
      </c>
    </row>
    <row r="3" spans="1:8" x14ac:dyDescent="0.25">
      <c r="A3" s="16" t="s">
        <v>64</v>
      </c>
    </row>
    <row r="4" spans="1:8" x14ac:dyDescent="0.25">
      <c r="A4" s="16" t="s">
        <v>65</v>
      </c>
      <c r="B4" s="1">
        <f>SUM(C4:H4)</f>
        <v>0</v>
      </c>
      <c r="C4" s="1">
        <f>'Final Estimate_SD'!H15</f>
        <v>0</v>
      </c>
      <c r="D4" s="1">
        <f>'Final Estimate_SD'!H14</f>
        <v>0</v>
      </c>
      <c r="E4" s="1">
        <f>'Final Estimate_SD'!H16</f>
        <v>0</v>
      </c>
      <c r="F4" s="1">
        <f>'Final Estimate_SD'!H17</f>
        <v>0</v>
      </c>
      <c r="G4" s="1">
        <f>'Final Estimate_SD'!H13</f>
        <v>0</v>
      </c>
      <c r="H4" s="1">
        <f>'Final Estimate_SD'!H18</f>
        <v>0</v>
      </c>
    </row>
    <row r="10" spans="1:8" x14ac:dyDescent="0.25">
      <c r="A10" s="15" t="s">
        <v>69</v>
      </c>
      <c r="B10" s="4"/>
      <c r="C10" s="4"/>
      <c r="D10" s="4"/>
      <c r="E10" s="4"/>
      <c r="F10" s="4"/>
      <c r="G10" s="4"/>
      <c r="H10" s="4"/>
    </row>
    <row r="11" spans="1:8" x14ac:dyDescent="0.25">
      <c r="B11" s="17" t="s">
        <v>3</v>
      </c>
      <c r="C11" s="17"/>
      <c r="D11" s="17"/>
      <c r="E11" s="17" t="s">
        <v>4</v>
      </c>
      <c r="F11" s="17"/>
      <c r="G11" s="17"/>
      <c r="H11" s="16" t="s">
        <v>33</v>
      </c>
    </row>
    <row r="12" spans="1:8" x14ac:dyDescent="0.25">
      <c r="A12" s="16" t="s">
        <v>45</v>
      </c>
      <c r="B12" s="16" t="s">
        <v>7</v>
      </c>
      <c r="C12" s="16" t="s">
        <v>8</v>
      </c>
      <c r="D12" s="16" t="s">
        <v>60</v>
      </c>
      <c r="E12" s="16" t="s">
        <v>7</v>
      </c>
      <c r="F12" s="16" t="s">
        <v>8</v>
      </c>
      <c r="G12" s="16" t="s">
        <v>60</v>
      </c>
      <c r="H12" s="16" t="s">
        <v>33</v>
      </c>
    </row>
    <row r="13" spans="1:8" x14ac:dyDescent="0.25">
      <c r="A13" s="16" t="s">
        <v>49</v>
      </c>
      <c r="B13" s="1">
        <f>ACS_SD!C$4*Medicaid!$E$75*MEPS!I5</f>
        <v>0</v>
      </c>
      <c r="C13" s="1">
        <f>ACS_SD!D$4*Medicaid!$F$75*MEPS!I5</f>
        <v>0</v>
      </c>
      <c r="D13" s="1">
        <f>ACS_SD!E$4*Medicaid!$G$75*MEPS!I5</f>
        <v>0</v>
      </c>
      <c r="E13" s="1">
        <f>ACS_SD!F$4*Medicaid!$J$75*MEPS!J5</f>
        <v>0</v>
      </c>
      <c r="F13" s="1">
        <f>ACS_SD!G$4*Medicaid!$K$75*MEPS!J5</f>
        <v>0</v>
      </c>
      <c r="G13" s="1">
        <f>ACS_SD!H$4*Medicaid!$L$75*MEPS!J5</f>
        <v>0</v>
      </c>
      <c r="H13" s="1">
        <f t="shared" ref="H13:H18" si="0">SUM(B13:G13)</f>
        <v>0</v>
      </c>
    </row>
    <row r="14" spans="1:8" x14ac:dyDescent="0.25">
      <c r="A14" s="16" t="s">
        <v>51</v>
      </c>
      <c r="B14" s="1">
        <f>ACS_SD!C$11*Medicaid!$E$75*MEPS!I6</f>
        <v>0</v>
      </c>
      <c r="C14" s="1">
        <f>ACS_SD!D$11*Medicaid!$F$75*MEPS!I6</f>
        <v>0</v>
      </c>
      <c r="D14" s="1">
        <f>ACS_SD!E$11*Medicaid!$G$75*MEPS!I6</f>
        <v>0</v>
      </c>
      <c r="E14" s="1">
        <f>ACS_SD!F$11*Medicaid!$J$75*MEPS!J6</f>
        <v>0</v>
      </c>
      <c r="F14" s="1">
        <f>ACS_SD!G$11*Medicaid!$K$75*MEPS!J6</f>
        <v>0</v>
      </c>
      <c r="G14" s="1">
        <f>ACS_SD!H$11*Medicaid!$L$75*MEPS!J6</f>
        <v>0</v>
      </c>
      <c r="H14" s="1">
        <f t="shared" si="0"/>
        <v>0</v>
      </c>
    </row>
    <row r="15" spans="1:8" x14ac:dyDescent="0.25">
      <c r="A15" s="16" t="s">
        <v>31</v>
      </c>
      <c r="B15" s="1">
        <f>ACS_SD!C$18*Medicaid!$E$75*MEPS!I7</f>
        <v>0</v>
      </c>
      <c r="C15" s="1">
        <f>ACS_SD!D$18*Medicaid!$F$75*MEPS!I7</f>
        <v>0</v>
      </c>
      <c r="D15" s="1">
        <f>ACS_SD!E$18*Medicaid!$G$75*MEPS!I7</f>
        <v>0</v>
      </c>
      <c r="E15" s="1">
        <f>ACS_SD!F$18*Medicaid!$J$75*MEPS!J7</f>
        <v>0</v>
      </c>
      <c r="F15" s="1">
        <f>ACS_SD!G$18*Medicaid!$K$75*MEPS!J7</f>
        <v>0</v>
      </c>
      <c r="G15" s="1">
        <f>ACS_SD!H$18*Medicaid!$L$75*MEPS!J7</f>
        <v>0</v>
      </c>
      <c r="H15" s="1">
        <f t="shared" si="0"/>
        <v>0</v>
      </c>
    </row>
    <row r="16" spans="1:8" x14ac:dyDescent="0.25">
      <c r="A16" s="4" t="s">
        <v>70</v>
      </c>
      <c r="B16" s="1">
        <f>ACS_SD!C$25*Medicaid!$E$75*MEPS!I8</f>
        <v>0</v>
      </c>
      <c r="C16" s="1">
        <f>ACS_SD!D$25*Medicaid!$F$75*MEPS!I8</f>
        <v>0</v>
      </c>
      <c r="D16" s="1">
        <f>ACS_SD!E$25*Medicaid!$G$75*MEPS!I8</f>
        <v>0</v>
      </c>
      <c r="E16" s="1">
        <f>ACS_SD!F$25*Medicaid!$J$75*MEPS!J8</f>
        <v>0</v>
      </c>
      <c r="F16" s="1">
        <f>ACS_SD!G$25*Medicaid!$K$75*MEPS!J8</f>
        <v>0</v>
      </c>
      <c r="G16" s="1">
        <f>ACS_SD!H$25*Medicaid!$L$75*MEPS!J8</f>
        <v>0</v>
      </c>
      <c r="H16" s="1">
        <f t="shared" si="0"/>
        <v>0</v>
      </c>
    </row>
    <row r="17" spans="1:8" x14ac:dyDescent="0.25">
      <c r="A17" s="4" t="s">
        <v>52</v>
      </c>
      <c r="B17" s="1">
        <f>ACS_SD!C$32*Medicaid!$E$75*MEPS!I9</f>
        <v>0</v>
      </c>
      <c r="C17" s="1">
        <f>ACS_SD!D$32*Medicaid!$F$75*MEPS!I9</f>
        <v>0</v>
      </c>
      <c r="D17" s="1">
        <f>ACS_SD!E$32*Medicaid!$G$75*MEPS!I9</f>
        <v>0</v>
      </c>
      <c r="E17" s="1">
        <f>ACS_SD!F$32*Medicaid!$J$75*MEPS!J9</f>
        <v>0</v>
      </c>
      <c r="F17" s="1">
        <f>ACS_SD!G$32*Medicaid!$K$75*MEPS!J9</f>
        <v>0</v>
      </c>
      <c r="G17" s="1">
        <f>ACS_SD!H$32*Medicaid!$L$75*MEPS!J9</f>
        <v>0</v>
      </c>
      <c r="H17" s="1">
        <f t="shared" si="0"/>
        <v>0</v>
      </c>
    </row>
    <row r="18" spans="1:8" x14ac:dyDescent="0.25">
      <c r="A18" s="4" t="s">
        <v>53</v>
      </c>
      <c r="B18" s="1">
        <f>ACS_SD!C$39*Medicaid!$E$75*MEPS!I10</f>
        <v>0</v>
      </c>
      <c r="C18" s="1">
        <f>ACS_SD!D$39*Medicaid!$F$75*MEPS!I10</f>
        <v>0</v>
      </c>
      <c r="D18" s="1">
        <f>ACS_SD!E$39*Medicaid!$G$75*MEPS!I10</f>
        <v>0</v>
      </c>
      <c r="E18" s="1">
        <f>ACS_SD!F$39*Medicaid!$J$75*MEPS!J10</f>
        <v>0</v>
      </c>
      <c r="F18" s="1">
        <f>ACS_SD!G$39*Medicaid!$K$75*MEPS!J10</f>
        <v>0</v>
      </c>
      <c r="G18" s="1">
        <f>ACS_SD!H$39*Medicaid!$L$75*MEPS!J10</f>
        <v>0</v>
      </c>
      <c r="H18" s="1">
        <f t="shared" si="0"/>
        <v>0</v>
      </c>
    </row>
    <row r="19" spans="1:8" x14ac:dyDescent="0.25">
      <c r="A19" s="4"/>
    </row>
  </sheetData>
  <mergeCells count="2">
    <mergeCell ref="B11:D11"/>
    <mergeCell ref="E11:G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563E-00BE-4010-A9E4-172BF9F3C634}">
  <dimension ref="A1:H19"/>
  <sheetViews>
    <sheetView workbookViewId="0">
      <selection sqref="A1:XFD1048576"/>
    </sheetView>
  </sheetViews>
  <sheetFormatPr defaultRowHeight="15" x14ac:dyDescent="0.25"/>
  <cols>
    <col min="1" max="1" width="42.28515625" style="16" bestFit="1" customWidth="1"/>
    <col min="2" max="16384" width="9.140625" style="16"/>
  </cols>
  <sheetData>
    <row r="1" spans="1:8" x14ac:dyDescent="0.25">
      <c r="A1" s="3" t="s">
        <v>66</v>
      </c>
    </row>
    <row r="2" spans="1:8" x14ac:dyDescent="0.25">
      <c r="B2" s="16" t="s">
        <v>2</v>
      </c>
      <c r="C2" s="16" t="s">
        <v>31</v>
      </c>
      <c r="D2" s="16" t="s">
        <v>51</v>
      </c>
      <c r="E2" s="16" t="s">
        <v>73</v>
      </c>
      <c r="F2" s="16" t="s">
        <v>62</v>
      </c>
      <c r="G2" s="16" t="s">
        <v>49</v>
      </c>
      <c r="H2" s="16" t="s">
        <v>63</v>
      </c>
    </row>
    <row r="3" spans="1:8" x14ac:dyDescent="0.25">
      <c r="A3" s="16" t="s">
        <v>64</v>
      </c>
    </row>
    <row r="4" spans="1:8" x14ac:dyDescent="0.25">
      <c r="A4" s="16" t="s">
        <v>65</v>
      </c>
      <c r="B4" s="1">
        <f>SUM(C4:H4)</f>
        <v>0</v>
      </c>
      <c r="C4" s="1">
        <f>'Final Estimate_SF'!H15</f>
        <v>0</v>
      </c>
      <c r="D4" s="1">
        <f>'Final Estimate_SF'!H14</f>
        <v>0</v>
      </c>
      <c r="E4" s="1">
        <f>'Final Estimate_SF'!H16</f>
        <v>0</v>
      </c>
      <c r="F4" s="1">
        <f>'Final Estimate_SF'!H17</f>
        <v>0</v>
      </c>
      <c r="G4" s="1">
        <f>'Final Estimate_SF'!H13</f>
        <v>0</v>
      </c>
      <c r="H4" s="1">
        <f>'Final Estimate_SF'!H18</f>
        <v>0</v>
      </c>
    </row>
    <row r="10" spans="1:8" x14ac:dyDescent="0.25">
      <c r="A10" s="15" t="s">
        <v>69</v>
      </c>
      <c r="B10" s="4"/>
      <c r="C10" s="4"/>
      <c r="D10" s="4"/>
      <c r="E10" s="4"/>
      <c r="F10" s="4"/>
      <c r="G10" s="4"/>
      <c r="H10" s="4"/>
    </row>
    <row r="11" spans="1:8" x14ac:dyDescent="0.25">
      <c r="B11" s="17" t="s">
        <v>3</v>
      </c>
      <c r="C11" s="17"/>
      <c r="D11" s="17"/>
      <c r="E11" s="17" t="s">
        <v>4</v>
      </c>
      <c r="F11" s="17"/>
      <c r="G11" s="17"/>
      <c r="H11" s="16" t="s">
        <v>33</v>
      </c>
    </row>
    <row r="12" spans="1:8" x14ac:dyDescent="0.25">
      <c r="A12" s="16" t="s">
        <v>45</v>
      </c>
      <c r="B12" s="16" t="s">
        <v>7</v>
      </c>
      <c r="C12" s="16" t="s">
        <v>8</v>
      </c>
      <c r="D12" s="16" t="s">
        <v>60</v>
      </c>
      <c r="E12" s="16" t="s">
        <v>7</v>
      </c>
      <c r="F12" s="16" t="s">
        <v>8</v>
      </c>
      <c r="G12" s="16" t="s">
        <v>60</v>
      </c>
      <c r="H12" s="16" t="s">
        <v>33</v>
      </c>
    </row>
    <row r="13" spans="1:8" x14ac:dyDescent="0.25">
      <c r="A13" s="16" t="s">
        <v>49</v>
      </c>
      <c r="B13" s="1">
        <f>ACS_SF!C$4*Medicaid!$E$75*MEPS!I5</f>
        <v>0</v>
      </c>
      <c r="C13" s="1">
        <f>ACS_SF!D$4*Medicaid!$F$75*MEPS!I5</f>
        <v>0</v>
      </c>
      <c r="D13" s="1">
        <f>ACS_SF!E$4*Medicaid!$G$75*MEPS!I5</f>
        <v>0</v>
      </c>
      <c r="E13" s="1">
        <f>ACS_SF!F$4*Medicaid!$J$75*MEPS!J5</f>
        <v>0</v>
      </c>
      <c r="F13" s="1">
        <f>ACS_SF!G$4*Medicaid!$K$75*MEPS!J5</f>
        <v>0</v>
      </c>
      <c r="G13" s="1">
        <f>ACS_SF!H$4*Medicaid!$L$75*MEPS!J5</f>
        <v>0</v>
      </c>
      <c r="H13" s="1">
        <f t="shared" ref="H13:H18" si="0">SUM(B13:G13)</f>
        <v>0</v>
      </c>
    </row>
    <row r="14" spans="1:8" x14ac:dyDescent="0.25">
      <c r="A14" s="16" t="s">
        <v>51</v>
      </c>
      <c r="B14" s="1">
        <f>ACS_SF!C$11*Medicaid!$E$75*MEPS!I6</f>
        <v>0</v>
      </c>
      <c r="C14" s="1">
        <f>ACS_SF!D$11*Medicaid!$F$75*MEPS!I6</f>
        <v>0</v>
      </c>
      <c r="D14" s="1">
        <f>ACS_SF!E$11*Medicaid!$G$75*MEPS!I6</f>
        <v>0</v>
      </c>
      <c r="E14" s="1">
        <f>ACS_SF!F$11*Medicaid!$J$75*MEPS!J6</f>
        <v>0</v>
      </c>
      <c r="F14" s="1">
        <f>ACS_SF!G$11*Medicaid!$K$75*MEPS!J6</f>
        <v>0</v>
      </c>
      <c r="G14" s="1">
        <f>ACS_SF!H$11*Medicaid!$L$75*MEPS!J6</f>
        <v>0</v>
      </c>
      <c r="H14" s="1">
        <f t="shared" si="0"/>
        <v>0</v>
      </c>
    </row>
    <row r="15" spans="1:8" x14ac:dyDescent="0.25">
      <c r="A15" s="16" t="s">
        <v>31</v>
      </c>
      <c r="B15" s="1">
        <f>ACS_SF!C$18*Medicaid!$E$75*MEPS!I7</f>
        <v>0</v>
      </c>
      <c r="C15" s="1">
        <f>ACS_SF!D$18*Medicaid!$F$75*MEPS!I7</f>
        <v>0</v>
      </c>
      <c r="D15" s="1">
        <f>ACS_SF!E$18*Medicaid!$G$75*MEPS!I7</f>
        <v>0</v>
      </c>
      <c r="E15" s="1">
        <f>ACS_SF!F$18*Medicaid!$J$75*MEPS!J7</f>
        <v>0</v>
      </c>
      <c r="F15" s="1">
        <f>ACS_SF!G$18*Medicaid!$K$75*MEPS!J7</f>
        <v>0</v>
      </c>
      <c r="G15" s="1">
        <f>ACS_SF!H$18*Medicaid!$L$75*MEPS!J7</f>
        <v>0</v>
      </c>
      <c r="H15" s="1">
        <f t="shared" si="0"/>
        <v>0</v>
      </c>
    </row>
    <row r="16" spans="1:8" x14ac:dyDescent="0.25">
      <c r="A16" s="4" t="s">
        <v>70</v>
      </c>
      <c r="B16" s="1">
        <f>ACS_SF!C$25*Medicaid!$E$75*MEPS!I8</f>
        <v>0</v>
      </c>
      <c r="C16" s="1">
        <f>ACS_SF!D$25*Medicaid!$F$75*MEPS!I8</f>
        <v>0</v>
      </c>
      <c r="D16" s="1">
        <f>ACS_SF!E$25*Medicaid!$G$75*MEPS!I8</f>
        <v>0</v>
      </c>
      <c r="E16" s="1">
        <f>ACS_SF!F$25*Medicaid!$J$75*MEPS!J8</f>
        <v>0</v>
      </c>
      <c r="F16" s="1">
        <f>ACS_SF!G$25*Medicaid!$K$75*MEPS!J8</f>
        <v>0</v>
      </c>
      <c r="G16" s="1">
        <f>ACS_SF!H$25*Medicaid!$L$75*MEPS!J8</f>
        <v>0</v>
      </c>
      <c r="H16" s="1">
        <f t="shared" si="0"/>
        <v>0</v>
      </c>
    </row>
    <row r="17" spans="1:8" x14ac:dyDescent="0.25">
      <c r="A17" s="4" t="s">
        <v>52</v>
      </c>
      <c r="B17" s="1">
        <f>ACS_SF!C$32*Medicaid!$E$75*MEPS!I9</f>
        <v>0</v>
      </c>
      <c r="C17" s="1">
        <f>ACS_SF!D$32*Medicaid!$F$75*MEPS!I9</f>
        <v>0</v>
      </c>
      <c r="D17" s="1">
        <f>ACS_SF!E$32*Medicaid!$G$75*MEPS!I9</f>
        <v>0</v>
      </c>
      <c r="E17" s="1">
        <f>ACS_SF!F$32*Medicaid!$J$75*MEPS!J9</f>
        <v>0</v>
      </c>
      <c r="F17" s="1">
        <f>ACS_SF!G$32*Medicaid!$K$75*MEPS!J9</f>
        <v>0</v>
      </c>
      <c r="G17" s="1">
        <f>ACS_SF!H$32*Medicaid!$L$75*MEPS!J9</f>
        <v>0</v>
      </c>
      <c r="H17" s="1">
        <f t="shared" si="0"/>
        <v>0</v>
      </c>
    </row>
    <row r="18" spans="1:8" x14ac:dyDescent="0.25">
      <c r="A18" s="4" t="s">
        <v>53</v>
      </c>
      <c r="B18" s="1">
        <f>ACS_SF!C$39*Medicaid!$E$75*MEPS!I10</f>
        <v>0</v>
      </c>
      <c r="C18" s="1">
        <f>ACS_SF!D$39*Medicaid!$F$75*MEPS!I10</f>
        <v>0</v>
      </c>
      <c r="D18" s="1">
        <f>ACS_SF!E$39*Medicaid!$G$75*MEPS!I10</f>
        <v>0</v>
      </c>
      <c r="E18" s="1">
        <f>ACS_SF!F$39*Medicaid!$J$75*MEPS!J10</f>
        <v>0</v>
      </c>
      <c r="F18" s="1">
        <f>ACS_SF!G$39*Medicaid!$K$75*MEPS!J10</f>
        <v>0</v>
      </c>
      <c r="G18" s="1">
        <f>ACS_SF!H$39*Medicaid!$L$75*MEPS!J10</f>
        <v>0</v>
      </c>
      <c r="H18" s="1">
        <f t="shared" si="0"/>
        <v>0</v>
      </c>
    </row>
    <row r="19" spans="1:8" x14ac:dyDescent="0.25">
      <c r="A19" s="4"/>
    </row>
  </sheetData>
  <mergeCells count="2">
    <mergeCell ref="B11:D11"/>
    <mergeCell ref="E11:G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D52F-BCC8-4BE3-AD98-E03BEF0C287D}">
  <dimension ref="A1:H19"/>
  <sheetViews>
    <sheetView workbookViewId="0">
      <selection activeCell="H13" sqref="H13"/>
    </sheetView>
  </sheetViews>
  <sheetFormatPr defaultRowHeight="15" x14ac:dyDescent="0.25"/>
  <cols>
    <col min="1" max="1" width="42.28515625" style="16" bestFit="1" customWidth="1"/>
    <col min="2" max="16384" width="9.140625" style="16"/>
  </cols>
  <sheetData>
    <row r="1" spans="1:8" x14ac:dyDescent="0.25">
      <c r="A1" s="3" t="s">
        <v>66</v>
      </c>
    </row>
    <row r="2" spans="1:8" x14ac:dyDescent="0.25">
      <c r="B2" s="16" t="s">
        <v>2</v>
      </c>
      <c r="C2" s="16" t="s">
        <v>31</v>
      </c>
      <c r="D2" s="16" t="s">
        <v>51</v>
      </c>
      <c r="E2" s="16" t="s">
        <v>73</v>
      </c>
      <c r="F2" s="16" t="s">
        <v>62</v>
      </c>
      <c r="G2" s="16" t="s">
        <v>49</v>
      </c>
      <c r="H2" s="16" t="s">
        <v>63</v>
      </c>
    </row>
    <row r="3" spans="1:8" x14ac:dyDescent="0.25">
      <c r="A3" s="16" t="s">
        <v>64</v>
      </c>
    </row>
    <row r="4" spans="1:8" x14ac:dyDescent="0.25">
      <c r="A4" s="16" t="s">
        <v>65</v>
      </c>
      <c r="B4" s="1">
        <f>SUM(C4:H4)</f>
        <v>0</v>
      </c>
      <c r="C4" s="1">
        <f>'Final Estimate_Sac'!H15</f>
        <v>0</v>
      </c>
      <c r="D4" s="1">
        <f>'Final Estimate_Sac'!H14</f>
        <v>0</v>
      </c>
      <c r="E4" s="1">
        <f>'Final Estimate_Sac'!H16</f>
        <v>0</v>
      </c>
      <c r="F4" s="1">
        <f>'Final Estimate_Sac'!H17</f>
        <v>0</v>
      </c>
      <c r="G4" s="1">
        <f>'Final Estimate_Sac'!H13</f>
        <v>0</v>
      </c>
      <c r="H4" s="1">
        <f>'Final Estimate_Sac'!H18</f>
        <v>0</v>
      </c>
    </row>
    <row r="10" spans="1:8" x14ac:dyDescent="0.25">
      <c r="A10" s="15" t="s">
        <v>69</v>
      </c>
      <c r="B10" s="4"/>
      <c r="C10" s="4"/>
      <c r="D10" s="4"/>
      <c r="E10" s="4"/>
      <c r="F10" s="4"/>
      <c r="G10" s="4"/>
      <c r="H10" s="4"/>
    </row>
    <row r="11" spans="1:8" x14ac:dyDescent="0.25">
      <c r="B11" s="17" t="s">
        <v>3</v>
      </c>
      <c r="C11" s="17"/>
      <c r="D11" s="17"/>
      <c r="E11" s="17" t="s">
        <v>4</v>
      </c>
      <c r="F11" s="17"/>
      <c r="G11" s="17"/>
      <c r="H11" s="16" t="s">
        <v>33</v>
      </c>
    </row>
    <row r="12" spans="1:8" x14ac:dyDescent="0.25">
      <c r="A12" s="16" t="s">
        <v>45</v>
      </c>
      <c r="B12" s="16" t="s">
        <v>7</v>
      </c>
      <c r="C12" s="16" t="s">
        <v>8</v>
      </c>
      <c r="D12" s="16" t="s">
        <v>60</v>
      </c>
      <c r="E12" s="16" t="s">
        <v>7</v>
      </c>
      <c r="F12" s="16" t="s">
        <v>8</v>
      </c>
      <c r="G12" s="16" t="s">
        <v>60</v>
      </c>
      <c r="H12" s="16" t="s">
        <v>33</v>
      </c>
    </row>
    <row r="13" spans="1:8" x14ac:dyDescent="0.25">
      <c r="A13" s="16" t="s">
        <v>49</v>
      </c>
      <c r="B13" s="1">
        <f>ACS_Sac!C$4*Medicaid!$E$75*MEPS!I5</f>
        <v>0</v>
      </c>
      <c r="C13" s="1">
        <f>ACS_Sac!D$4*Medicaid!$F$75*MEPS!I5</f>
        <v>0</v>
      </c>
      <c r="D13" s="1">
        <f>ACS_Sac!E$4*Medicaid!$G$75*MEPS!I5</f>
        <v>0</v>
      </c>
      <c r="E13" s="1">
        <f>ACS_Sac!F$4*Medicaid!$J$75*MEPS!J5</f>
        <v>0</v>
      </c>
      <c r="F13" s="1">
        <f>ACS_Sac!G$4*Medicaid!$K$75*MEPS!J5</f>
        <v>0</v>
      </c>
      <c r="G13" s="1">
        <f>ACS_Sac!H$4*Medicaid!$L$75*MEPS!J5</f>
        <v>0</v>
      </c>
      <c r="H13" s="1">
        <f t="shared" ref="H13:H18" si="0">SUM(B13:G13)</f>
        <v>0</v>
      </c>
    </row>
    <row r="14" spans="1:8" x14ac:dyDescent="0.25">
      <c r="A14" s="16" t="s">
        <v>51</v>
      </c>
      <c r="B14" s="1">
        <f>ACS_Sac!C$11*Medicaid!$E$75*MEPS!I6</f>
        <v>0</v>
      </c>
      <c r="C14" s="1">
        <f>ACS_Sac!D$11*Medicaid!$F$75*MEPS!I6</f>
        <v>0</v>
      </c>
      <c r="D14" s="1">
        <f>ACS_Sac!E$11*Medicaid!$G$75*MEPS!I6</f>
        <v>0</v>
      </c>
      <c r="E14" s="1">
        <f>ACS_Sac!F$11*Medicaid!$J$75*MEPS!J6</f>
        <v>0</v>
      </c>
      <c r="F14" s="1">
        <f>ACS_Sac!G$11*Medicaid!$K$75*MEPS!J6</f>
        <v>0</v>
      </c>
      <c r="G14" s="1">
        <f>ACS_Sac!H$11*Medicaid!$L$75*MEPS!J6</f>
        <v>0</v>
      </c>
      <c r="H14" s="1">
        <f t="shared" si="0"/>
        <v>0</v>
      </c>
    </row>
    <row r="15" spans="1:8" x14ac:dyDescent="0.25">
      <c r="A15" s="16" t="s">
        <v>31</v>
      </c>
      <c r="B15" s="1">
        <f>ACS_Sac!C$18*Medicaid!$E$75*MEPS!I7</f>
        <v>0</v>
      </c>
      <c r="C15" s="1">
        <f>ACS_Sac!D$18*Medicaid!$F$75*MEPS!I7</f>
        <v>0</v>
      </c>
      <c r="D15" s="1">
        <f>ACS_Sac!E$18*Medicaid!$G$75*MEPS!I7</f>
        <v>0</v>
      </c>
      <c r="E15" s="1">
        <f>ACS_Sac!F$18*Medicaid!$J$75*MEPS!J7</f>
        <v>0</v>
      </c>
      <c r="F15" s="1">
        <f>ACS_Sac!G$18*Medicaid!$K$75*MEPS!J7</f>
        <v>0</v>
      </c>
      <c r="G15" s="1">
        <f>ACS_Sac!H$18*Medicaid!$L$75*MEPS!J7</f>
        <v>0</v>
      </c>
      <c r="H15" s="1">
        <f t="shared" si="0"/>
        <v>0</v>
      </c>
    </row>
    <row r="16" spans="1:8" x14ac:dyDescent="0.25">
      <c r="A16" s="4" t="s">
        <v>70</v>
      </c>
      <c r="B16" s="1">
        <f>ACS_Sac!C$25*Medicaid!$E$75*MEPS!I8</f>
        <v>0</v>
      </c>
      <c r="C16" s="1">
        <f>ACS_Sac!D$25*Medicaid!$F$75*MEPS!I8</f>
        <v>0</v>
      </c>
      <c r="D16" s="1">
        <f>ACS_Sac!E$25*Medicaid!$G$75*MEPS!I8</f>
        <v>0</v>
      </c>
      <c r="E16" s="1">
        <f>ACS_Sac!F$25*Medicaid!$J$75*MEPS!J8</f>
        <v>0</v>
      </c>
      <c r="F16" s="1">
        <f>ACS_Sac!G$25*Medicaid!$K$75*MEPS!J8</f>
        <v>0</v>
      </c>
      <c r="G16" s="1">
        <f>ACS_Sac!H$25*Medicaid!$L$75*MEPS!J8</f>
        <v>0</v>
      </c>
      <c r="H16" s="1">
        <f t="shared" si="0"/>
        <v>0</v>
      </c>
    </row>
    <row r="17" spans="1:8" x14ac:dyDescent="0.25">
      <c r="A17" s="4" t="s">
        <v>52</v>
      </c>
      <c r="B17" s="1">
        <f>ACS_Sac!C$32*Medicaid!$E$75*MEPS!I9</f>
        <v>0</v>
      </c>
      <c r="C17" s="1">
        <f>ACS_Sac!D$32*Medicaid!$F$75*MEPS!I9</f>
        <v>0</v>
      </c>
      <c r="D17" s="1">
        <f>ACS_Sac!E$32*Medicaid!$G$75*MEPS!I9</f>
        <v>0</v>
      </c>
      <c r="E17" s="1">
        <f>ACS_Sac!F$32*Medicaid!$J$75*MEPS!J9</f>
        <v>0</v>
      </c>
      <c r="F17" s="1">
        <f>ACS_Sac!G$32*Medicaid!$K$75*MEPS!J9</f>
        <v>0</v>
      </c>
      <c r="G17" s="1">
        <f>ACS_Sac!H$32*Medicaid!$L$75*MEPS!J9</f>
        <v>0</v>
      </c>
      <c r="H17" s="1">
        <f t="shared" si="0"/>
        <v>0</v>
      </c>
    </row>
    <row r="18" spans="1:8" x14ac:dyDescent="0.25">
      <c r="A18" s="4" t="s">
        <v>53</v>
      </c>
      <c r="B18" s="1">
        <f>ACS_Sac!C$39*Medicaid!$E$75*MEPS!I10</f>
        <v>0</v>
      </c>
      <c r="C18" s="1">
        <f>ACS_Sac!D$39*Medicaid!$F$75*MEPS!I10</f>
        <v>0</v>
      </c>
      <c r="D18" s="1">
        <f>ACS_Sac!E$39*Medicaid!$G$75*MEPS!I10</f>
        <v>0</v>
      </c>
      <c r="E18" s="1">
        <f>ACS_Sac!F$39*Medicaid!$J$75*MEPS!J10</f>
        <v>0</v>
      </c>
      <c r="F18" s="1">
        <f>ACS_Sac!G$39*Medicaid!$K$75*MEPS!J10</f>
        <v>0</v>
      </c>
      <c r="G18" s="1">
        <f>ACS_Sac!H$39*Medicaid!$L$75*MEPS!J10</f>
        <v>0</v>
      </c>
      <c r="H18" s="1">
        <f t="shared" si="0"/>
        <v>0</v>
      </c>
    </row>
    <row r="19" spans="1:8" x14ac:dyDescent="0.25">
      <c r="A19" s="4"/>
    </row>
  </sheetData>
  <mergeCells count="2">
    <mergeCell ref="B11:D11"/>
    <mergeCell ref="E11:G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85A8-D73A-42D0-92FC-D74AE23E41B5}">
  <dimension ref="A1:H19"/>
  <sheetViews>
    <sheetView workbookViewId="0">
      <selection activeCell="H20" sqref="A1:XFD1048576"/>
    </sheetView>
  </sheetViews>
  <sheetFormatPr defaultRowHeight="15" x14ac:dyDescent="0.25"/>
  <cols>
    <col min="1" max="1" width="42.28515625" style="16" bestFit="1" customWidth="1"/>
    <col min="2" max="16384" width="9.140625" style="16"/>
  </cols>
  <sheetData>
    <row r="1" spans="1:8" x14ac:dyDescent="0.25">
      <c r="A1" s="3" t="s">
        <v>66</v>
      </c>
    </row>
    <row r="2" spans="1:8" x14ac:dyDescent="0.25">
      <c r="B2" s="16" t="s">
        <v>2</v>
      </c>
      <c r="C2" s="16" t="s">
        <v>31</v>
      </c>
      <c r="D2" s="16" t="s">
        <v>51</v>
      </c>
      <c r="E2" s="16" t="s">
        <v>73</v>
      </c>
      <c r="F2" s="16" t="s">
        <v>62</v>
      </c>
      <c r="G2" s="16" t="s">
        <v>49</v>
      </c>
      <c r="H2" s="16" t="s">
        <v>63</v>
      </c>
    </row>
    <row r="3" spans="1:8" x14ac:dyDescent="0.25">
      <c r="A3" s="16" t="s">
        <v>64</v>
      </c>
    </row>
    <row r="4" spans="1:8" x14ac:dyDescent="0.25">
      <c r="A4" s="16" t="s">
        <v>65</v>
      </c>
      <c r="B4" s="1">
        <f>SUM(C4:H4)</f>
        <v>0</v>
      </c>
      <c r="C4" s="1">
        <f>'Final Estimate_LA'!H15</f>
        <v>0</v>
      </c>
      <c r="D4" s="1">
        <f>'Final Estimate_LA'!H14</f>
        <v>0</v>
      </c>
      <c r="E4" s="1">
        <f>'Final Estimate_LA'!H16</f>
        <v>0</v>
      </c>
      <c r="F4" s="1">
        <f>'Final Estimate_LA'!H17</f>
        <v>0</v>
      </c>
      <c r="G4" s="1">
        <f>'Final Estimate_LA'!H13</f>
        <v>0</v>
      </c>
      <c r="H4" s="1">
        <f>'Final Estimate_LA'!H18</f>
        <v>0</v>
      </c>
    </row>
    <row r="10" spans="1:8" x14ac:dyDescent="0.25">
      <c r="A10" s="15" t="s">
        <v>69</v>
      </c>
      <c r="B10" s="4"/>
      <c r="C10" s="4"/>
      <c r="D10" s="4"/>
      <c r="E10" s="4"/>
      <c r="F10" s="4"/>
      <c r="G10" s="4"/>
      <c r="H10" s="4"/>
    </row>
    <row r="11" spans="1:8" x14ac:dyDescent="0.25">
      <c r="B11" s="17" t="s">
        <v>3</v>
      </c>
      <c r="C11" s="17"/>
      <c r="D11" s="17"/>
      <c r="E11" s="17" t="s">
        <v>4</v>
      </c>
      <c r="F11" s="17"/>
      <c r="G11" s="17"/>
      <c r="H11" s="16" t="s">
        <v>33</v>
      </c>
    </row>
    <row r="12" spans="1:8" x14ac:dyDescent="0.25">
      <c r="A12" s="16" t="s">
        <v>45</v>
      </c>
      <c r="B12" s="16" t="s">
        <v>7</v>
      </c>
      <c r="C12" s="16" t="s">
        <v>8</v>
      </c>
      <c r="D12" s="16" t="s">
        <v>60</v>
      </c>
      <c r="E12" s="16" t="s">
        <v>7</v>
      </c>
      <c r="F12" s="16" t="s">
        <v>8</v>
      </c>
      <c r="G12" s="16" t="s">
        <v>60</v>
      </c>
      <c r="H12" s="16" t="s">
        <v>33</v>
      </c>
    </row>
    <row r="13" spans="1:8" x14ac:dyDescent="0.25">
      <c r="A13" s="16" t="s">
        <v>49</v>
      </c>
      <c r="B13" s="1">
        <f>ACS_LA!C$4*Medicaid!$E$75*MEPS!I5</f>
        <v>0</v>
      </c>
      <c r="C13" s="1">
        <f>ACS_LA!D$4*Medicaid!$F$75*MEPS!I5</f>
        <v>0</v>
      </c>
      <c r="D13" s="1">
        <f>ACS_LA!E$4*Medicaid!$G$75*MEPS!I5</f>
        <v>0</v>
      </c>
      <c r="E13" s="1">
        <f>ACS_LA!F$4*Medicaid!$J$75*MEPS!J5</f>
        <v>0</v>
      </c>
      <c r="F13" s="1">
        <f>ACS_LA!G$4*Medicaid!$K$75*MEPS!J5</f>
        <v>0</v>
      </c>
      <c r="G13" s="1">
        <f>ACS_LA!H$4*Medicaid!$L$75*MEPS!J5</f>
        <v>0</v>
      </c>
      <c r="H13" s="1">
        <f t="shared" ref="H13:H18" si="0">SUM(B13:G13)</f>
        <v>0</v>
      </c>
    </row>
    <row r="14" spans="1:8" x14ac:dyDescent="0.25">
      <c r="A14" s="16" t="s">
        <v>51</v>
      </c>
      <c r="B14" s="1">
        <f>ACS_LA!C$11*Medicaid!$E$75*MEPS!I6</f>
        <v>0</v>
      </c>
      <c r="C14" s="1">
        <f>ACS_LA!D$11*Medicaid!$F$75*MEPS!I6</f>
        <v>0</v>
      </c>
      <c r="D14" s="1">
        <f>ACS_LA!E$11*Medicaid!$G$75*MEPS!I6</f>
        <v>0</v>
      </c>
      <c r="E14" s="1">
        <f>ACS_LA!F$11*Medicaid!$J$75*MEPS!J6</f>
        <v>0</v>
      </c>
      <c r="F14" s="1">
        <f>ACS_LA!G$11*Medicaid!$K$75*MEPS!J6</f>
        <v>0</v>
      </c>
      <c r="G14" s="1">
        <f>ACS_LA!H$11*Medicaid!$L$75*MEPS!J6</f>
        <v>0</v>
      </c>
      <c r="H14" s="1">
        <f t="shared" si="0"/>
        <v>0</v>
      </c>
    </row>
    <row r="15" spans="1:8" x14ac:dyDescent="0.25">
      <c r="A15" s="16" t="s">
        <v>31</v>
      </c>
      <c r="B15" s="1">
        <f>ACS_LA!C$18*Medicaid!$E$75*MEPS!I7</f>
        <v>0</v>
      </c>
      <c r="C15" s="1">
        <f>ACS_LA!D$18*Medicaid!$F$75*MEPS!I7</f>
        <v>0</v>
      </c>
      <c r="D15" s="1">
        <f>ACS_LA!E$18*Medicaid!$G$75*MEPS!I7</f>
        <v>0</v>
      </c>
      <c r="E15" s="1">
        <f>ACS_LA!F$18*Medicaid!$J$75*MEPS!J7</f>
        <v>0</v>
      </c>
      <c r="F15" s="1">
        <f>ACS_LA!G$18*Medicaid!$K$75*MEPS!J7</f>
        <v>0</v>
      </c>
      <c r="G15" s="1">
        <f>ACS_LA!H$18*Medicaid!$L$75*MEPS!J7</f>
        <v>0</v>
      </c>
      <c r="H15" s="1">
        <f t="shared" si="0"/>
        <v>0</v>
      </c>
    </row>
    <row r="16" spans="1:8" x14ac:dyDescent="0.25">
      <c r="A16" s="4" t="s">
        <v>70</v>
      </c>
      <c r="B16" s="1">
        <f>ACS_LA!C$25*Medicaid!$E$75*MEPS!I8</f>
        <v>0</v>
      </c>
      <c r="C16" s="1">
        <f>ACS_LA!D$25*Medicaid!$F$75*MEPS!I8</f>
        <v>0</v>
      </c>
      <c r="D16" s="1">
        <f>ACS_LA!E$25*Medicaid!$G$75*MEPS!I8</f>
        <v>0</v>
      </c>
      <c r="E16" s="1">
        <f>ACS_LA!F$25*Medicaid!$J$75*MEPS!J8</f>
        <v>0</v>
      </c>
      <c r="F16" s="1">
        <f>ACS_LA!G$25*Medicaid!$K$75*MEPS!J8</f>
        <v>0</v>
      </c>
      <c r="G16" s="1">
        <f>ACS_LA!H$25*Medicaid!$L$75*MEPS!J8</f>
        <v>0</v>
      </c>
      <c r="H16" s="1">
        <f t="shared" si="0"/>
        <v>0</v>
      </c>
    </row>
    <row r="17" spans="1:8" x14ac:dyDescent="0.25">
      <c r="A17" s="4" t="s">
        <v>52</v>
      </c>
      <c r="B17" s="1">
        <f>ACS_LA!C$32*Medicaid!$E$75*MEPS!I9</f>
        <v>0</v>
      </c>
      <c r="C17" s="1">
        <f>ACS_LA!D$32*Medicaid!$F$75*MEPS!I9</f>
        <v>0</v>
      </c>
      <c r="D17" s="1">
        <f>ACS_LA!E$32*Medicaid!$G$75*MEPS!I9</f>
        <v>0</v>
      </c>
      <c r="E17" s="1">
        <f>ACS_LA!F$32*Medicaid!$J$75*MEPS!J9</f>
        <v>0</v>
      </c>
      <c r="F17" s="1">
        <f>ACS_LA!G$32*Medicaid!$K$75*MEPS!J9</f>
        <v>0</v>
      </c>
      <c r="G17" s="1">
        <f>ACS_LA!H$32*Medicaid!$L$75*MEPS!J9</f>
        <v>0</v>
      </c>
      <c r="H17" s="1">
        <f t="shared" si="0"/>
        <v>0</v>
      </c>
    </row>
    <row r="18" spans="1:8" x14ac:dyDescent="0.25">
      <c r="A18" s="4" t="s">
        <v>53</v>
      </c>
      <c r="B18" s="1">
        <f>ACS_LA!C$39*Medicaid!$E$75*MEPS!I10</f>
        <v>0</v>
      </c>
      <c r="C18" s="1">
        <f>ACS_LA!D$39*Medicaid!$F$75*MEPS!I10</f>
        <v>0</v>
      </c>
      <c r="D18" s="1">
        <f>ACS_LA!E$39*Medicaid!$G$75*MEPS!I10</f>
        <v>0</v>
      </c>
      <c r="E18" s="1">
        <f>ACS_LA!F$39*Medicaid!$J$75*MEPS!J10</f>
        <v>0</v>
      </c>
      <c r="F18" s="1">
        <f>ACS_LA!G$39*Medicaid!$K$75*MEPS!J10</f>
        <v>0</v>
      </c>
      <c r="G18" s="1">
        <f>ACS_LA!H$39*Medicaid!$L$75*MEPS!J10</f>
        <v>0</v>
      </c>
      <c r="H18" s="1">
        <f t="shared" si="0"/>
        <v>0</v>
      </c>
    </row>
    <row r="19" spans="1:8" x14ac:dyDescent="0.25">
      <c r="A19" s="4"/>
    </row>
  </sheetData>
  <mergeCells count="2">
    <mergeCell ref="B11:D11"/>
    <mergeCell ref="E11:G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E3A-B726-4B78-B452-B3660CF56A55}">
  <dimension ref="A1:H19"/>
  <sheetViews>
    <sheetView workbookViewId="0">
      <selection activeCell="B28" sqref="B28"/>
    </sheetView>
  </sheetViews>
  <sheetFormatPr defaultRowHeight="15" x14ac:dyDescent="0.25"/>
  <cols>
    <col min="1" max="1" width="42.28515625" style="16" bestFit="1" customWidth="1"/>
    <col min="2" max="16384" width="9.140625" style="16"/>
  </cols>
  <sheetData>
    <row r="1" spans="1:8" x14ac:dyDescent="0.25">
      <c r="A1" s="3" t="s">
        <v>66</v>
      </c>
    </row>
    <row r="2" spans="1:8" x14ac:dyDescent="0.25">
      <c r="B2" s="16" t="s">
        <v>2</v>
      </c>
      <c r="C2" s="16" t="s">
        <v>31</v>
      </c>
      <c r="D2" s="16" t="s">
        <v>51</v>
      </c>
      <c r="E2" s="16" t="s">
        <v>73</v>
      </c>
      <c r="F2" s="16" t="s">
        <v>62</v>
      </c>
      <c r="G2" s="16" t="s">
        <v>49</v>
      </c>
      <c r="H2" s="16" t="s">
        <v>63</v>
      </c>
    </row>
    <row r="3" spans="1:8" x14ac:dyDescent="0.25">
      <c r="A3" s="16" t="s">
        <v>64</v>
      </c>
    </row>
    <row r="4" spans="1:8" x14ac:dyDescent="0.25">
      <c r="A4" s="16" t="s">
        <v>65</v>
      </c>
      <c r="B4" s="1">
        <f>SUM(C4:H4)</f>
        <v>0</v>
      </c>
      <c r="C4" s="1">
        <f>'Final Estimate_Rest'!H15</f>
        <v>0</v>
      </c>
      <c r="D4" s="1">
        <f>'Final Estimate_Rest'!H14</f>
        <v>0</v>
      </c>
      <c r="E4" s="1">
        <f>'Final Estimate_Rest'!H16</f>
        <v>0</v>
      </c>
      <c r="F4" s="1">
        <f>'Final Estimate_Rest'!H17</f>
        <v>0</v>
      </c>
      <c r="G4" s="1">
        <f>'Final Estimate_Rest'!H13</f>
        <v>0</v>
      </c>
      <c r="H4" s="1">
        <f>'Final Estimate_Rest'!H18</f>
        <v>0</v>
      </c>
    </row>
    <row r="10" spans="1:8" x14ac:dyDescent="0.25">
      <c r="A10" s="15" t="s">
        <v>74</v>
      </c>
      <c r="B10" s="4"/>
      <c r="C10" s="4"/>
      <c r="D10" s="4"/>
      <c r="E10" s="4"/>
      <c r="F10" s="4"/>
      <c r="G10" s="4"/>
      <c r="H10" s="4"/>
    </row>
    <row r="11" spans="1:8" x14ac:dyDescent="0.25">
      <c r="B11" s="17" t="s">
        <v>3</v>
      </c>
      <c r="C11" s="17"/>
      <c r="D11" s="17"/>
      <c r="E11" s="17" t="s">
        <v>4</v>
      </c>
      <c r="F11" s="17"/>
      <c r="G11" s="17"/>
      <c r="H11" s="16" t="s">
        <v>33</v>
      </c>
    </row>
    <row r="12" spans="1:8" x14ac:dyDescent="0.25">
      <c r="A12" s="16" t="s">
        <v>45</v>
      </c>
      <c r="B12" s="16" t="s">
        <v>7</v>
      </c>
      <c r="C12" s="16" t="s">
        <v>8</v>
      </c>
      <c r="D12" s="16" t="s">
        <v>60</v>
      </c>
      <c r="E12" s="16" t="s">
        <v>7</v>
      </c>
      <c r="F12" s="16" t="s">
        <v>8</v>
      </c>
      <c r="G12" s="16" t="s">
        <v>60</v>
      </c>
      <c r="H12" s="16" t="s">
        <v>33</v>
      </c>
    </row>
    <row r="13" spans="1:8" x14ac:dyDescent="0.25">
      <c r="A13" s="16" t="s">
        <v>49</v>
      </c>
      <c r="B13" s="1">
        <f>ACS_Rest!C$4*Medicaid!$E$75*MEPS!I5</f>
        <v>0</v>
      </c>
      <c r="C13" s="1">
        <f>ACS_Rest!D$4*Medicaid!$F$75*MEPS!I5</f>
        <v>0</v>
      </c>
      <c r="D13" s="1">
        <f>ACS_Rest!E$4*Medicaid!$G$75*MEPS!I5</f>
        <v>0</v>
      </c>
      <c r="E13" s="1">
        <f>ACS_Rest!F$4*Medicaid!$J$75*MEPS!J5</f>
        <v>0</v>
      </c>
      <c r="F13" s="1">
        <f>ACS_Rest!G$4*Medicaid!$K$75*MEPS!J5</f>
        <v>0</v>
      </c>
      <c r="G13" s="1">
        <f>ACS_Rest!H$4*Medicaid!$L$75*MEPS!J5</f>
        <v>0</v>
      </c>
      <c r="H13" s="1">
        <f t="shared" ref="H13:H18" si="0">SUM(B13:G13)</f>
        <v>0</v>
      </c>
    </row>
    <row r="14" spans="1:8" x14ac:dyDescent="0.25">
      <c r="A14" s="16" t="s">
        <v>51</v>
      </c>
      <c r="B14" s="1">
        <f>ACS_Rest!C$11*Medicaid!$E$75*MEPS!I6</f>
        <v>0</v>
      </c>
      <c r="C14" s="1">
        <f>ACS_Rest!D$11*Medicaid!$F$75*MEPS!I6</f>
        <v>0</v>
      </c>
      <c r="D14" s="1">
        <f>ACS_Rest!E$11*Medicaid!$G$75*MEPS!I6</f>
        <v>0</v>
      </c>
      <c r="E14" s="1">
        <f>ACS_Rest!F$11*Medicaid!$J$75*MEPS!J6</f>
        <v>0</v>
      </c>
      <c r="F14" s="1">
        <f>ACS_Rest!G$11*Medicaid!$K$75*MEPS!J6</f>
        <v>0</v>
      </c>
      <c r="G14" s="1">
        <f>ACS_Rest!H$11*Medicaid!$L$75*MEPS!J6</f>
        <v>0</v>
      </c>
      <c r="H14" s="1">
        <f t="shared" si="0"/>
        <v>0</v>
      </c>
    </row>
    <row r="15" spans="1:8" x14ac:dyDescent="0.25">
      <c r="A15" s="16" t="s">
        <v>31</v>
      </c>
      <c r="B15" s="1">
        <f>ACS_Rest!C$18*Medicaid!$E$75*MEPS!I7</f>
        <v>0</v>
      </c>
      <c r="C15" s="1">
        <f>ACS_Rest!D$18*Medicaid!$F$75*MEPS!I7</f>
        <v>0</v>
      </c>
      <c r="D15" s="1">
        <f>ACS_Rest!E$18*Medicaid!$G$75*MEPS!I7</f>
        <v>0</v>
      </c>
      <c r="E15" s="1">
        <f>ACS_Rest!F$18*Medicaid!$J$75*MEPS!J7</f>
        <v>0</v>
      </c>
      <c r="F15" s="1">
        <f>ACS_Rest!G$18*Medicaid!$K$75*MEPS!J7</f>
        <v>0</v>
      </c>
      <c r="G15" s="1">
        <f>ACS_Rest!H$18*Medicaid!$L$75*MEPS!J7</f>
        <v>0</v>
      </c>
      <c r="H15" s="1">
        <f t="shared" si="0"/>
        <v>0</v>
      </c>
    </row>
    <row r="16" spans="1:8" x14ac:dyDescent="0.25">
      <c r="A16" s="4" t="s">
        <v>70</v>
      </c>
      <c r="B16" s="1">
        <f>ACS_Rest!C$25*Medicaid!$E$75*MEPS!I8</f>
        <v>0</v>
      </c>
      <c r="C16" s="1">
        <f>ACS_Rest!D$25*Medicaid!$F$75*MEPS!I8</f>
        <v>0</v>
      </c>
      <c r="D16" s="1">
        <f>ACS_Rest!E$25*Medicaid!$G$75*MEPS!I8</f>
        <v>0</v>
      </c>
      <c r="E16" s="1">
        <f>ACS_Rest!F$25*Medicaid!$J$75*MEPS!J8</f>
        <v>0</v>
      </c>
      <c r="F16" s="1">
        <f>ACS_Rest!G$25*Medicaid!$K$75*MEPS!J8</f>
        <v>0</v>
      </c>
      <c r="G16" s="1">
        <f>ACS_Rest!H$25*Medicaid!$L$75*MEPS!J8</f>
        <v>0</v>
      </c>
      <c r="H16" s="1">
        <f t="shared" si="0"/>
        <v>0</v>
      </c>
    </row>
    <row r="17" spans="1:8" x14ac:dyDescent="0.25">
      <c r="A17" s="4" t="s">
        <v>52</v>
      </c>
      <c r="B17" s="1">
        <f>ACS_Rest!C$32*Medicaid!$E$75*MEPS!I9</f>
        <v>0</v>
      </c>
      <c r="C17" s="1">
        <f>ACS_Rest!D$32*Medicaid!$F$75*MEPS!I9</f>
        <v>0</v>
      </c>
      <c r="D17" s="1">
        <f>ACS_Rest!E$32*Medicaid!$G$75*MEPS!I9</f>
        <v>0</v>
      </c>
      <c r="E17" s="1">
        <f>ACS_Rest!F$32*Medicaid!$J$75*MEPS!J9</f>
        <v>0</v>
      </c>
      <c r="F17" s="1">
        <f>ACS_Rest!G$32*Medicaid!$K$75*MEPS!J9</f>
        <v>0</v>
      </c>
      <c r="G17" s="1">
        <f>ACS_Rest!H$32*Medicaid!$L$75*MEPS!J9</f>
        <v>0</v>
      </c>
      <c r="H17" s="1">
        <f t="shared" si="0"/>
        <v>0</v>
      </c>
    </row>
    <row r="18" spans="1:8" x14ac:dyDescent="0.25">
      <c r="A18" s="4" t="s">
        <v>53</v>
      </c>
      <c r="B18" s="1">
        <f>ACS_Rest!C$39*Medicaid!$E$75*MEPS!I10</f>
        <v>0</v>
      </c>
      <c r="C18" s="1">
        <f>ACS_Rest!D$39*Medicaid!$F$75*MEPS!I10</f>
        <v>0</v>
      </c>
      <c r="D18" s="1">
        <f>ACS_Rest!E$39*Medicaid!$G$75*MEPS!I10</f>
        <v>0</v>
      </c>
      <c r="E18" s="1">
        <f>ACS_Rest!F$39*Medicaid!$J$75*MEPS!J10</f>
        <v>0</v>
      </c>
      <c r="F18" s="1">
        <f>ACS_Rest!G$39*Medicaid!$K$75*MEPS!J10</f>
        <v>0</v>
      </c>
      <c r="G18" s="1">
        <f>ACS_Rest!H$39*Medicaid!$L$75*MEPS!J10</f>
        <v>0</v>
      </c>
      <c r="H18" s="1">
        <f t="shared" si="0"/>
        <v>0</v>
      </c>
    </row>
    <row r="19" spans="1:8" x14ac:dyDescent="0.25">
      <c r="A19" s="4"/>
    </row>
  </sheetData>
  <mergeCells count="2">
    <mergeCell ref="B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H8" sqref="H8"/>
    </sheetView>
  </sheetViews>
  <sheetFormatPr defaultRowHeight="15" x14ac:dyDescent="0.25"/>
  <cols>
    <col min="1" max="1" width="25.42578125" customWidth="1"/>
    <col min="2" max="2" width="13.28515625" bestFit="1" customWidth="1"/>
    <col min="3" max="3" width="12" bestFit="1" customWidth="1"/>
    <col min="8" max="8" width="82.140625" bestFit="1" customWidth="1"/>
    <col min="9" max="10" width="12" bestFit="1" customWidth="1"/>
  </cols>
  <sheetData>
    <row r="1" spans="1:10" x14ac:dyDescent="0.25">
      <c r="A1" s="3" t="s">
        <v>43</v>
      </c>
      <c r="H1" s="3" t="s">
        <v>54</v>
      </c>
    </row>
    <row r="2" spans="1:10" x14ac:dyDescent="0.25">
      <c r="C2" t="s">
        <v>44</v>
      </c>
      <c r="H2" t="s">
        <v>55</v>
      </c>
      <c r="I2" t="s">
        <v>44</v>
      </c>
    </row>
    <row r="3" spans="1:10" x14ac:dyDescent="0.25">
      <c r="A3" t="s">
        <v>45</v>
      </c>
      <c r="B3" t="s">
        <v>46</v>
      </c>
      <c r="C3" t="s">
        <v>47</v>
      </c>
      <c r="D3" t="s">
        <v>48</v>
      </c>
      <c r="I3" t="s">
        <v>3</v>
      </c>
      <c r="J3" t="s">
        <v>4</v>
      </c>
    </row>
    <row r="4" spans="1:10" x14ac:dyDescent="0.25">
      <c r="H4" t="s">
        <v>45</v>
      </c>
      <c r="I4" s="6"/>
      <c r="J4" s="6"/>
    </row>
    <row r="5" spans="1:10" x14ac:dyDescent="0.25">
      <c r="A5" s="17" t="s">
        <v>49</v>
      </c>
      <c r="B5" t="s">
        <v>50</v>
      </c>
      <c r="C5">
        <f>MEPS_Calculations!J8</f>
        <v>9.020586868011489E-2</v>
      </c>
      <c r="D5">
        <f>MEPS_Calculations!K8</f>
        <v>0.41933044222652482</v>
      </c>
      <c r="H5" t="s">
        <v>49</v>
      </c>
      <c r="I5" s="6">
        <f>MEPS_Calculations!V15</f>
        <v>0.43102203208250184</v>
      </c>
      <c r="J5" s="6">
        <f>MEPS_Calculations!W15</f>
        <v>0.75659097892979643</v>
      </c>
    </row>
    <row r="6" spans="1:10" x14ac:dyDescent="0.25">
      <c r="A6" s="17"/>
      <c r="B6" t="s">
        <v>17</v>
      </c>
      <c r="C6">
        <f>MEPS_Calculations!J6</f>
        <v>0.34770106598628037</v>
      </c>
      <c r="D6">
        <f>MEPS_Calculations!K6</f>
        <v>0.81293975907001981</v>
      </c>
      <c r="H6" t="s">
        <v>51</v>
      </c>
      <c r="I6" s="6">
        <f>MEPS_Calculations!V16</f>
        <v>1.5975692537396944</v>
      </c>
      <c r="J6" s="6">
        <f>MEPS_Calculations!W16</f>
        <v>1.1790531281403904</v>
      </c>
    </row>
    <row r="7" spans="1:10" x14ac:dyDescent="0.25">
      <c r="A7" s="17"/>
      <c r="B7" t="s">
        <v>41</v>
      </c>
      <c r="C7">
        <f>MEPS_Calculations!J9</f>
        <v>0.18499267028678792</v>
      </c>
      <c r="D7">
        <f>MEPS_Calculations!K9</f>
        <v>2.7426264513545977</v>
      </c>
      <c r="H7" t="s">
        <v>56</v>
      </c>
      <c r="I7" s="6">
        <f>MEPS_Calculations!V17</f>
        <v>1</v>
      </c>
      <c r="J7" s="6">
        <f>MEPS_Calculations!W17</f>
        <v>1</v>
      </c>
    </row>
    <row r="8" spans="1:10" x14ac:dyDescent="0.25">
      <c r="A8" s="17"/>
      <c r="B8" t="s">
        <v>19</v>
      </c>
      <c r="C8">
        <f>MEPS_Calculations!J7</f>
        <v>0.92397951101019171</v>
      </c>
      <c r="D8">
        <f>MEPS_Calculations!K7</f>
        <v>0.80467321941934566</v>
      </c>
      <c r="H8" t="s">
        <v>70</v>
      </c>
      <c r="I8" s="6">
        <f>MEPS_Calculations!V18</f>
        <v>1.7257078405218755</v>
      </c>
      <c r="J8" s="6">
        <f>MEPS_Calculations!W18</f>
        <v>1.2860122335080186</v>
      </c>
    </row>
    <row r="9" spans="1:10" x14ac:dyDescent="0.25">
      <c r="A9" s="17"/>
      <c r="B9" t="s">
        <v>20</v>
      </c>
      <c r="C9">
        <f>MEPS_Calculations!J5</f>
        <v>0.49058392673774215</v>
      </c>
      <c r="D9">
        <f>MEPS_Calculations!K5</f>
        <v>0.76499115311582944</v>
      </c>
      <c r="H9" t="s">
        <v>52</v>
      </c>
      <c r="I9" s="6">
        <f>MEPS_Calculations!V19</f>
        <v>0.73213494264010148</v>
      </c>
      <c r="J9" s="6">
        <f>MEPS_Calculations!W19</f>
        <v>0.78504924962834388</v>
      </c>
    </row>
    <row r="10" spans="1:10" x14ac:dyDescent="0.25">
      <c r="H10" t="s">
        <v>53</v>
      </c>
      <c r="I10" s="6">
        <f>MEPS_Calculations!V20</f>
        <v>0.86372982695794276</v>
      </c>
      <c r="J10" s="6">
        <f>MEPS_Calculations!W20</f>
        <v>0.77123070087287282</v>
      </c>
    </row>
    <row r="11" spans="1:10" x14ac:dyDescent="0.25">
      <c r="A11" s="17" t="s">
        <v>51</v>
      </c>
      <c r="B11" t="s">
        <v>50</v>
      </c>
      <c r="C11">
        <f>MEPS_Calculations!J14</f>
        <v>1.5055322597076548</v>
      </c>
      <c r="D11">
        <f>MEPS_Calculations!K14</f>
        <v>1.0339317677204773</v>
      </c>
    </row>
    <row r="12" spans="1:10" x14ac:dyDescent="0.25">
      <c r="A12" s="17"/>
      <c r="B12" t="s">
        <v>17</v>
      </c>
      <c r="C12">
        <f>MEPS_Calculations!J12</f>
        <v>1.7591399559903498</v>
      </c>
      <c r="D12">
        <f>MEPS_Calculations!K12</f>
        <v>1.3197207472793806</v>
      </c>
      <c r="H12" s="3" t="s">
        <v>57</v>
      </c>
    </row>
    <row r="13" spans="1:10" x14ac:dyDescent="0.25">
      <c r="A13" s="17"/>
      <c r="B13" t="s">
        <v>41</v>
      </c>
      <c r="C13">
        <f>MEPS_Calculations!J15</f>
        <v>0.80493671670142264</v>
      </c>
      <c r="D13">
        <f>MEPS_Calculations!K15</f>
        <v>0</v>
      </c>
      <c r="H13" t="s">
        <v>58</v>
      </c>
      <c r="I13" t="s">
        <v>44</v>
      </c>
    </row>
    <row r="14" spans="1:10" x14ac:dyDescent="0.25">
      <c r="A14" s="17"/>
      <c r="B14" t="s">
        <v>19</v>
      </c>
      <c r="C14">
        <f>MEPS_Calculations!J13</f>
        <v>3.6669518227103901</v>
      </c>
      <c r="D14">
        <f>MEPS_Calculations!K13</f>
        <v>2.0558306608090637</v>
      </c>
      <c r="I14" t="s">
        <v>3</v>
      </c>
      <c r="J14" t="s">
        <v>4</v>
      </c>
    </row>
    <row r="15" spans="1:10" x14ac:dyDescent="0.25">
      <c r="A15" s="17"/>
      <c r="B15" t="s">
        <v>20</v>
      </c>
      <c r="C15">
        <f>MEPS_Calculations!J11</f>
        <v>1.658168086567396</v>
      </c>
      <c r="D15">
        <f>MEPS_Calculations!K11</f>
        <v>1.5093138030573299</v>
      </c>
      <c r="H15" t="s">
        <v>45</v>
      </c>
    </row>
    <row r="16" spans="1:10" x14ac:dyDescent="0.25">
      <c r="H16" t="s">
        <v>49</v>
      </c>
      <c r="I16">
        <f>MEPS_Calculations!V4</f>
        <v>0.50168542869440036</v>
      </c>
      <c r="J16">
        <f>MEPS_Calculations!W4</f>
        <v>0.88657457842765408</v>
      </c>
    </row>
    <row r="17" spans="1:10" x14ac:dyDescent="0.25">
      <c r="A17" s="17" t="s">
        <v>31</v>
      </c>
      <c r="B17" t="s">
        <v>50</v>
      </c>
      <c r="C17">
        <v>1</v>
      </c>
      <c r="D17">
        <v>1</v>
      </c>
      <c r="H17" t="s">
        <v>51</v>
      </c>
      <c r="I17">
        <f>MEPS_Calculations!V5</f>
        <v>1.1927649935439826</v>
      </c>
      <c r="J17">
        <f>MEPS_Calculations!W5</f>
        <v>0.84342914706412409</v>
      </c>
    </row>
    <row r="18" spans="1:10" x14ac:dyDescent="0.25">
      <c r="A18" s="17"/>
      <c r="B18" t="s">
        <v>17</v>
      </c>
      <c r="C18">
        <v>1</v>
      </c>
      <c r="D18">
        <v>1</v>
      </c>
      <c r="H18" t="s">
        <v>56</v>
      </c>
      <c r="I18">
        <v>1</v>
      </c>
      <c r="J18">
        <v>1</v>
      </c>
    </row>
    <row r="19" spans="1:10" x14ac:dyDescent="0.25">
      <c r="A19" s="17"/>
      <c r="B19" t="s">
        <v>41</v>
      </c>
      <c r="C19">
        <v>1</v>
      </c>
      <c r="D19">
        <v>1</v>
      </c>
      <c r="H19" t="s">
        <v>70</v>
      </c>
      <c r="I19">
        <f>MEPS_Calculations!V7</f>
        <v>1.4863137377125413</v>
      </c>
      <c r="J19">
        <f>MEPS_Calculations!W7</f>
        <v>1.0478860187807824</v>
      </c>
    </row>
    <row r="20" spans="1:10" x14ac:dyDescent="0.25">
      <c r="A20" s="17"/>
      <c r="B20" t="s">
        <v>19</v>
      </c>
      <c r="C20">
        <v>1</v>
      </c>
      <c r="D20">
        <v>1</v>
      </c>
      <c r="H20" t="s">
        <v>52</v>
      </c>
      <c r="I20">
        <f>MEPS_Calculations!V8</f>
        <v>0.81982547727531319</v>
      </c>
      <c r="J20">
        <f>MEPS_Calculations!W8</f>
        <v>0.97721364148664591</v>
      </c>
    </row>
    <row r="21" spans="1:10" x14ac:dyDescent="0.25">
      <c r="A21" s="17"/>
      <c r="B21" t="s">
        <v>20</v>
      </c>
      <c r="C21">
        <v>1</v>
      </c>
      <c r="D21">
        <v>1</v>
      </c>
      <c r="H21" t="s">
        <v>53</v>
      </c>
      <c r="I21">
        <f>MEPS_Calculations!V9</f>
        <v>0.880232527938972</v>
      </c>
      <c r="J21">
        <f>MEPS_Calculations!W9</f>
        <v>0.82101365655000624</v>
      </c>
    </row>
    <row r="23" spans="1:10" x14ac:dyDescent="0.25">
      <c r="A23" s="17" t="s">
        <v>71</v>
      </c>
      <c r="B23" t="s">
        <v>50</v>
      </c>
      <c r="C23">
        <f>MEPS_Calculations!J26</f>
        <v>1.2120672231908767</v>
      </c>
      <c r="D23">
        <f>MEPS_Calculations!K26</f>
        <v>0.92160584391470413</v>
      </c>
    </row>
    <row r="24" spans="1:10" x14ac:dyDescent="0.25">
      <c r="A24" s="17"/>
      <c r="B24" t="s">
        <v>17</v>
      </c>
      <c r="C24">
        <f>MEPS_Calculations!J24</f>
        <v>2.1241961758147232</v>
      </c>
      <c r="D24">
        <f>MEPS_Calculations!K24</f>
        <v>1.7092556119290658</v>
      </c>
    </row>
    <row r="25" spans="1:10" x14ac:dyDescent="0.25">
      <c r="A25" s="17"/>
      <c r="B25" t="s">
        <v>41</v>
      </c>
      <c r="C25">
        <f>MEPS_Calculations!J27</f>
        <v>3.6906241612123964</v>
      </c>
      <c r="D25">
        <f>MEPS_Calculations!K27</f>
        <v>0</v>
      </c>
    </row>
    <row r="26" spans="1:10" x14ac:dyDescent="0.25">
      <c r="A26" s="17"/>
      <c r="B26" t="s">
        <v>19</v>
      </c>
      <c r="C26">
        <f>MEPS_Calculations!J25</f>
        <v>2.6326697294538026</v>
      </c>
      <c r="D26">
        <f>MEPS_Calculations!K25</f>
        <v>1.3355132966296412</v>
      </c>
    </row>
    <row r="27" spans="1:10" x14ac:dyDescent="0.25">
      <c r="A27" s="17"/>
      <c r="B27" t="s">
        <v>20</v>
      </c>
      <c r="C27">
        <f>MEPS_Calculations!J23</f>
        <v>1.5544479606557653</v>
      </c>
      <c r="D27">
        <f>MEPS_Calculations!K23</f>
        <v>1.6846355515277058</v>
      </c>
    </row>
    <row r="29" spans="1:10" x14ac:dyDescent="0.25">
      <c r="A29" s="17" t="s">
        <v>52</v>
      </c>
      <c r="B29" t="s">
        <v>50</v>
      </c>
      <c r="C29">
        <f>MEPS_Calculations!J32</f>
        <v>0.30914201671914571</v>
      </c>
      <c r="D29">
        <f>MEPS_Calculations!K32</f>
        <v>0.47210785294318885</v>
      </c>
    </row>
    <row r="30" spans="1:10" x14ac:dyDescent="0.25">
      <c r="A30" s="17"/>
      <c r="B30" t="s">
        <v>17</v>
      </c>
      <c r="C30">
        <f>MEPS_Calculations!J30</f>
        <v>0.55155563467024527</v>
      </c>
      <c r="D30">
        <f>MEPS_Calculations!K30</f>
        <v>0.69134729878101064</v>
      </c>
    </row>
    <row r="31" spans="1:10" x14ac:dyDescent="0.25">
      <c r="A31" s="17"/>
      <c r="B31" t="s">
        <v>41</v>
      </c>
      <c r="C31">
        <f>MEPS_Calculations!J33</f>
        <v>9.1218797101150037E-2</v>
      </c>
      <c r="D31">
        <f>MEPS_Calculations!K33</f>
        <v>0</v>
      </c>
    </row>
    <row r="32" spans="1:10" x14ac:dyDescent="0.25">
      <c r="A32" s="17"/>
      <c r="B32" t="s">
        <v>19</v>
      </c>
      <c r="C32">
        <f>MEPS_Calculations!J31</f>
        <v>2.3841439157909559</v>
      </c>
      <c r="D32">
        <f>MEPS_Calculations!K31</f>
        <v>1.2454237128891028</v>
      </c>
    </row>
    <row r="33" spans="1:4" x14ac:dyDescent="0.25">
      <c r="A33" s="17"/>
      <c r="B33" t="s">
        <v>20</v>
      </c>
      <c r="C33">
        <f>MEPS_Calculations!J29</f>
        <v>0.64348014623892547</v>
      </c>
      <c r="D33">
        <f>MEPS_Calculations!K29</f>
        <v>0.53624884918579896</v>
      </c>
    </row>
    <row r="35" spans="1:4" x14ac:dyDescent="0.25">
      <c r="A35" s="17" t="s">
        <v>53</v>
      </c>
      <c r="B35" t="s">
        <v>50</v>
      </c>
      <c r="C35">
        <f>MEPS_Calculations!J38</f>
        <v>0.46536556005859542</v>
      </c>
      <c r="D35">
        <f>MEPS_Calculations!K38</f>
        <v>0.47981387302981759</v>
      </c>
    </row>
    <row r="36" spans="1:4" x14ac:dyDescent="0.25">
      <c r="A36" s="17"/>
      <c r="B36" t="s">
        <v>17</v>
      </c>
      <c r="C36">
        <f>MEPS_Calculations!J36</f>
        <v>0.63835034088752374</v>
      </c>
      <c r="D36">
        <f>MEPS_Calculations!K36</f>
        <v>0.63762798262964859</v>
      </c>
    </row>
    <row r="37" spans="1:4" x14ac:dyDescent="0.25">
      <c r="A37" s="17"/>
      <c r="B37" t="s">
        <v>41</v>
      </c>
      <c r="C37">
        <f>MEPS_Calculations!J39</f>
        <v>0.14824086882910412</v>
      </c>
      <c r="D37">
        <f>MEPS_Calculations!K39</f>
        <v>0</v>
      </c>
    </row>
    <row r="38" spans="1:4" x14ac:dyDescent="0.25">
      <c r="A38" s="17"/>
      <c r="B38" t="s">
        <v>19</v>
      </c>
      <c r="C38">
        <f>MEPS_Calculations!J37</f>
        <v>2.125076129622784</v>
      </c>
      <c r="D38">
        <f>MEPS_Calculations!K37</f>
        <v>1.2854155254435773</v>
      </c>
    </row>
    <row r="39" spans="1:4" x14ac:dyDescent="0.25">
      <c r="A39" s="17"/>
      <c r="B39" t="s">
        <v>20</v>
      </c>
      <c r="C39">
        <f>MEPS_Calculations!J35</f>
        <v>1.0255492884396911</v>
      </c>
      <c r="D39">
        <f>MEPS_Calculations!K35</f>
        <v>0.76448167807890743</v>
      </c>
    </row>
  </sheetData>
  <sortState xmlns:xlrd2="http://schemas.microsoft.com/office/spreadsheetml/2017/richdata2" ref="B35:D39">
    <sortCondition ref="B35:B39" customList="Chronic Lung,Heart Disease,HIV,Cancer,Diabetes"/>
  </sortState>
  <mergeCells count="6">
    <mergeCell ref="A35:A39"/>
    <mergeCell ref="A5:A9"/>
    <mergeCell ref="A11:A15"/>
    <mergeCell ref="A17:A21"/>
    <mergeCell ref="A23:A27"/>
    <mergeCell ref="A29:A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9"/>
  <sheetViews>
    <sheetView workbookViewId="0">
      <selection activeCell="N8" sqref="N8"/>
    </sheetView>
  </sheetViews>
  <sheetFormatPr defaultRowHeight="15" x14ac:dyDescent="0.25"/>
  <cols>
    <col min="1" max="1" width="25.140625" bestFit="1" customWidth="1"/>
    <col min="3" max="8" width="9.28515625" bestFit="1" customWidth="1"/>
    <col min="10" max="11" width="11.85546875" bestFit="1" customWidth="1"/>
    <col min="14" max="14" width="25.140625" bestFit="1" customWidth="1"/>
    <col min="15" max="19" width="10" bestFit="1" customWidth="1"/>
    <col min="20" max="20" width="9.28515625" bestFit="1" customWidth="1"/>
    <col min="22" max="23" width="12" bestFit="1" customWidth="1"/>
    <col min="29" max="29" width="45.42578125" bestFit="1" customWidth="1"/>
    <col min="30" max="30" width="8.7109375" style="5"/>
    <col min="31" max="32" width="10" bestFit="1" customWidth="1"/>
    <col min="33" max="33" width="9.28515625" bestFit="1" customWidth="1"/>
    <col min="34" max="35" width="10" bestFit="1" customWidth="1"/>
    <col min="36" max="36" width="9.28515625" bestFit="1" customWidth="1"/>
    <col min="38" max="39" width="12" bestFit="1" customWidth="1"/>
  </cols>
  <sheetData>
    <row r="1" spans="1:43" x14ac:dyDescent="0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N1" s="19" t="s">
        <v>67</v>
      </c>
      <c r="O1" s="19"/>
      <c r="P1" s="19"/>
      <c r="Q1" s="19"/>
      <c r="R1" s="19"/>
      <c r="S1" s="19"/>
      <c r="T1" s="19"/>
      <c r="U1" s="19"/>
      <c r="V1" s="19"/>
      <c r="W1" s="19"/>
    </row>
    <row r="2" spans="1:43" x14ac:dyDescent="0.25">
      <c r="A2" s="12"/>
      <c r="B2" s="12"/>
      <c r="C2" s="23" t="s">
        <v>3</v>
      </c>
      <c r="D2" s="23"/>
      <c r="E2" s="23"/>
      <c r="F2" s="23" t="s">
        <v>4</v>
      </c>
      <c r="G2" s="23"/>
      <c r="H2" s="23"/>
      <c r="I2" s="12"/>
      <c r="J2" s="23" t="s">
        <v>44</v>
      </c>
      <c r="K2" s="23"/>
      <c r="N2" s="7"/>
      <c r="O2" s="8" t="s">
        <v>3</v>
      </c>
      <c r="P2" s="8"/>
      <c r="Q2" s="8"/>
      <c r="R2" s="8" t="s">
        <v>4</v>
      </c>
      <c r="S2" s="8"/>
      <c r="T2" s="8"/>
      <c r="U2" s="7"/>
      <c r="V2" s="20" t="s">
        <v>44</v>
      </c>
      <c r="W2" s="20"/>
      <c r="AO2" s="24"/>
      <c r="AP2" s="24"/>
      <c r="AQ2" s="24"/>
    </row>
    <row r="3" spans="1:43" x14ac:dyDescent="0.25">
      <c r="A3" s="12" t="s">
        <v>45</v>
      </c>
      <c r="B3" s="12" t="s">
        <v>46</v>
      </c>
      <c r="C3" s="12" t="s">
        <v>7</v>
      </c>
      <c r="D3" s="12" t="s">
        <v>8</v>
      </c>
      <c r="E3" s="12" t="s">
        <v>60</v>
      </c>
      <c r="F3" s="12" t="s">
        <v>7</v>
      </c>
      <c r="G3" s="12" t="s">
        <v>8</v>
      </c>
      <c r="H3" s="12" t="s">
        <v>60</v>
      </c>
      <c r="I3" s="12"/>
      <c r="J3" s="12" t="s">
        <v>47</v>
      </c>
      <c r="K3" s="12" t="s">
        <v>48</v>
      </c>
      <c r="N3" s="7" t="s">
        <v>45</v>
      </c>
      <c r="O3" s="7" t="s">
        <v>7</v>
      </c>
      <c r="P3" s="7" t="s">
        <v>8</v>
      </c>
      <c r="Q3" s="7" t="s">
        <v>60</v>
      </c>
      <c r="R3" s="7" t="s">
        <v>7</v>
      </c>
      <c r="S3" s="7" t="s">
        <v>8</v>
      </c>
      <c r="T3" s="7" t="s">
        <v>60</v>
      </c>
      <c r="U3" s="7"/>
      <c r="V3" s="7" t="s">
        <v>3</v>
      </c>
      <c r="W3" s="7" t="s">
        <v>4</v>
      </c>
    </row>
    <row r="4" spans="1:43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N4" s="8" t="s">
        <v>49</v>
      </c>
      <c r="O4" s="7">
        <v>0.1622547</v>
      </c>
      <c r="P4" s="7">
        <v>0.4686109</v>
      </c>
      <c r="Q4" s="7">
        <v>0</v>
      </c>
      <c r="R4" s="7">
        <v>0.26367649999999998</v>
      </c>
      <c r="S4" s="7">
        <v>0.40030880000000002</v>
      </c>
      <c r="T4" s="7">
        <v>0.4953844</v>
      </c>
      <c r="U4" s="7"/>
      <c r="V4" s="7">
        <f>+O4/O$6</f>
        <v>0.50168542869440036</v>
      </c>
      <c r="W4" s="7">
        <f>+R4/R$6</f>
        <v>0.88657457842765408</v>
      </c>
    </row>
    <row r="5" spans="1:43" x14ac:dyDescent="0.25">
      <c r="A5" s="21" t="s">
        <v>49</v>
      </c>
      <c r="B5" s="12" t="s">
        <v>20</v>
      </c>
      <c r="C5" s="13">
        <v>9.3447799999999998E-2</v>
      </c>
      <c r="D5" s="13">
        <v>0.32266010000000001</v>
      </c>
      <c r="E5" s="13">
        <v>0</v>
      </c>
      <c r="F5" s="13">
        <v>0.12762989999999999</v>
      </c>
      <c r="G5" s="13">
        <v>0.15668119999999999</v>
      </c>
      <c r="H5" s="13">
        <v>0.25337510000000002</v>
      </c>
      <c r="I5" s="12"/>
      <c r="J5" s="12">
        <f>+C5/C$17</f>
        <v>0.49058392673774215</v>
      </c>
      <c r="K5" s="12">
        <f>+F5/F$17</f>
        <v>0.76499115311582944</v>
      </c>
      <c r="N5" s="8" t="s">
        <v>51</v>
      </c>
      <c r="O5" s="7">
        <v>0.38576310000000003</v>
      </c>
      <c r="P5" s="7">
        <v>0.4026497</v>
      </c>
      <c r="Q5" s="7">
        <v>0.37583339999999998</v>
      </c>
      <c r="R5" s="7">
        <v>0.25084459999999997</v>
      </c>
      <c r="S5" s="7">
        <v>0.38260240000000001</v>
      </c>
      <c r="T5" s="7">
        <v>0.38100390000000001</v>
      </c>
      <c r="U5" s="7"/>
      <c r="V5" s="7">
        <f>+O5/O$6</f>
        <v>1.1927649935439826</v>
      </c>
      <c r="W5" s="7">
        <f>+R5/R$6</f>
        <v>0.84342914706412409</v>
      </c>
    </row>
    <row r="6" spans="1:43" x14ac:dyDescent="0.25">
      <c r="A6" s="21"/>
      <c r="B6" s="12" t="s">
        <v>17</v>
      </c>
      <c r="C6" s="13">
        <v>8.2624100000000006E-2</v>
      </c>
      <c r="D6" s="13">
        <v>5.87663E-2</v>
      </c>
      <c r="E6" s="13">
        <v>0</v>
      </c>
      <c r="F6" s="13">
        <v>0.17347979999999999</v>
      </c>
      <c r="G6" s="13">
        <v>0.26502300000000001</v>
      </c>
      <c r="H6" s="13">
        <v>0.50733229999999996</v>
      </c>
      <c r="I6" s="12"/>
      <c r="J6" s="12">
        <f>+C6/C$18</f>
        <v>0.34770106598628037</v>
      </c>
      <c r="K6" s="12">
        <f>+F6/F$18</f>
        <v>0.81293975907001981</v>
      </c>
      <c r="N6" s="8" t="s">
        <v>31</v>
      </c>
      <c r="O6" s="7">
        <v>0.32341920000000002</v>
      </c>
      <c r="P6" s="7">
        <v>0.29142560000000001</v>
      </c>
      <c r="Q6" s="7">
        <v>0.49134260000000002</v>
      </c>
      <c r="R6" s="7">
        <v>0.29741040000000002</v>
      </c>
      <c r="S6" s="7">
        <v>0.36186819999999997</v>
      </c>
      <c r="T6" s="7">
        <v>0.18119270000000001</v>
      </c>
      <c r="U6" s="7"/>
      <c r="V6" s="7">
        <v>1</v>
      </c>
      <c r="W6" s="7">
        <v>1</v>
      </c>
    </row>
    <row r="7" spans="1:43" x14ac:dyDescent="0.25">
      <c r="A7" s="21"/>
      <c r="B7" s="12" t="s">
        <v>19</v>
      </c>
      <c r="C7" s="13">
        <v>5.2492200000000003E-2</v>
      </c>
      <c r="D7" s="13">
        <v>0.20471710000000001</v>
      </c>
      <c r="E7" s="13">
        <v>0</v>
      </c>
      <c r="F7" s="13">
        <v>9.5922599999999997E-2</v>
      </c>
      <c r="G7" s="13">
        <v>1.9534300000000001E-2</v>
      </c>
      <c r="H7" s="13">
        <v>0.25337510000000002</v>
      </c>
      <c r="I7" s="12"/>
      <c r="J7" s="12">
        <f>+C7/C$19</f>
        <v>0.92397951101019171</v>
      </c>
      <c r="K7" s="12">
        <f>+F7/F$19</f>
        <v>0.80467321941934566</v>
      </c>
      <c r="N7" s="8" t="s">
        <v>73</v>
      </c>
      <c r="O7" s="7">
        <v>0.48070239999999997</v>
      </c>
      <c r="P7" s="7">
        <v>0.32073439999999998</v>
      </c>
      <c r="Q7" s="7">
        <v>0.49391780000000002</v>
      </c>
      <c r="R7" s="7">
        <v>0.31165219999999999</v>
      </c>
      <c r="S7" s="7">
        <v>0.34041979999999999</v>
      </c>
      <c r="T7" s="7">
        <v>0.30649900000000002</v>
      </c>
      <c r="U7" s="7"/>
      <c r="V7" s="7">
        <f>+O7/O$6</f>
        <v>1.4863137377125413</v>
      </c>
      <c r="W7" s="7">
        <f>+R7/R$6</f>
        <v>1.0478860187807824</v>
      </c>
    </row>
    <row r="8" spans="1:43" x14ac:dyDescent="0.25">
      <c r="A8" s="21"/>
      <c r="B8" s="12" t="s">
        <v>50</v>
      </c>
      <c r="C8" s="13">
        <v>1.5407000000000001E-2</v>
      </c>
      <c r="D8" s="13">
        <v>0</v>
      </c>
      <c r="E8" s="13">
        <v>0</v>
      </c>
      <c r="F8" s="13">
        <v>8.0285300000000004E-2</v>
      </c>
      <c r="G8" s="13">
        <v>0.1324391</v>
      </c>
      <c r="H8" s="13">
        <v>0.24142710000000001</v>
      </c>
      <c r="I8" s="12"/>
      <c r="J8" s="12">
        <f>+C8/C$20</f>
        <v>9.020586868011489E-2</v>
      </c>
      <c r="K8" s="12">
        <f>+F8/F$20</f>
        <v>0.41933044222652482</v>
      </c>
      <c r="N8" s="8" t="s">
        <v>52</v>
      </c>
      <c r="O8" s="7">
        <v>0.26514729999999997</v>
      </c>
      <c r="P8" s="7">
        <v>0.25522909999999999</v>
      </c>
      <c r="Q8" s="7">
        <v>0</v>
      </c>
      <c r="R8" s="7">
        <v>0.29063349999999999</v>
      </c>
      <c r="S8" s="7">
        <v>0.22753409999999999</v>
      </c>
      <c r="T8" s="7">
        <v>1</v>
      </c>
      <c r="U8" s="7"/>
      <c r="V8" s="7">
        <f>+O8/O$6</f>
        <v>0.81982547727531319</v>
      </c>
      <c r="W8" s="7">
        <f>+R8/R$6</f>
        <v>0.97721364148664591</v>
      </c>
    </row>
    <row r="9" spans="1:43" x14ac:dyDescent="0.25">
      <c r="A9" s="21"/>
      <c r="B9" s="12" t="s">
        <v>41</v>
      </c>
      <c r="C9" s="13">
        <v>3.5839000000000001E-3</v>
      </c>
      <c r="D9" s="13">
        <v>0</v>
      </c>
      <c r="E9" s="13">
        <v>0</v>
      </c>
      <c r="F9" s="13">
        <v>4.1101000000000002E-3</v>
      </c>
      <c r="G9" s="13">
        <v>0</v>
      </c>
      <c r="H9" s="13">
        <v>0</v>
      </c>
      <c r="I9" s="12"/>
      <c r="J9" s="12">
        <f>+C9/C$21</f>
        <v>0.18499267028678792</v>
      </c>
      <c r="K9" s="12">
        <f>+F9/F$21</f>
        <v>2.7426264513545977</v>
      </c>
      <c r="N9" s="8" t="s">
        <v>53</v>
      </c>
      <c r="O9" s="7">
        <v>0.2846841</v>
      </c>
      <c r="P9" s="7">
        <v>0.375282</v>
      </c>
      <c r="Q9" s="7">
        <v>0.49224820000000002</v>
      </c>
      <c r="R9" s="7">
        <v>0.24417800000000001</v>
      </c>
      <c r="S9" s="7">
        <v>0.2677599</v>
      </c>
      <c r="T9" s="7">
        <v>0.3093784</v>
      </c>
      <c r="U9" s="7"/>
      <c r="V9" s="7">
        <f>+O9/O$6</f>
        <v>0.880232527938972</v>
      </c>
      <c r="W9" s="7">
        <f>+R9/R$6</f>
        <v>0.82101365655000624</v>
      </c>
    </row>
    <row r="10" spans="1:43" x14ac:dyDescent="0.25">
      <c r="A10" s="14"/>
      <c r="B10" s="12"/>
      <c r="C10" s="13"/>
      <c r="D10" s="13"/>
      <c r="E10" s="13"/>
      <c r="F10" s="13"/>
      <c r="G10" s="13"/>
      <c r="H10" s="13"/>
      <c r="I10" s="12"/>
      <c r="J10" s="12"/>
      <c r="K10" s="12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43" x14ac:dyDescent="0.25">
      <c r="A11" s="21" t="s">
        <v>51</v>
      </c>
      <c r="B11" s="12" t="s">
        <v>20</v>
      </c>
      <c r="C11" s="13">
        <v>0.31585249999999998</v>
      </c>
      <c r="D11" s="13">
        <v>0.20338590000000001</v>
      </c>
      <c r="E11" s="13">
        <v>0.20964250000000001</v>
      </c>
      <c r="F11" s="13">
        <v>0.25181150000000002</v>
      </c>
      <c r="G11" s="13">
        <v>0.19183320000000001</v>
      </c>
      <c r="H11" s="13">
        <v>0.1598639</v>
      </c>
      <c r="I11" s="12"/>
      <c r="J11" s="12">
        <f>+C11/C$17</f>
        <v>1.658168086567396</v>
      </c>
      <c r="K11" s="12">
        <f>+F11/F$17</f>
        <v>1.5093138030573299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43" x14ac:dyDescent="0.25">
      <c r="A12" s="21"/>
      <c r="B12" s="12" t="s">
        <v>17</v>
      </c>
      <c r="C12" s="13">
        <v>0.4180239</v>
      </c>
      <c r="D12" s="13">
        <v>0.37080390000000002</v>
      </c>
      <c r="E12" s="13">
        <v>0.50427869999999997</v>
      </c>
      <c r="F12" s="13">
        <v>0.28162589999999998</v>
      </c>
      <c r="G12" s="13">
        <v>0.25319779999999997</v>
      </c>
      <c r="H12" s="13">
        <v>0.40647889999999998</v>
      </c>
      <c r="I12" s="12"/>
      <c r="J12" s="12">
        <f>+C12/C$18</f>
        <v>1.7591399559903498</v>
      </c>
      <c r="K12" s="12">
        <f>+F12/F$18</f>
        <v>1.3197207472793806</v>
      </c>
      <c r="N12" s="19" t="s">
        <v>68</v>
      </c>
      <c r="O12" s="19"/>
      <c r="P12" s="19"/>
      <c r="Q12" s="19"/>
      <c r="R12" s="19"/>
      <c r="S12" s="19"/>
      <c r="T12" s="19"/>
      <c r="U12" s="19"/>
      <c r="V12" s="19"/>
      <c r="W12" s="19"/>
    </row>
    <row r="13" spans="1:43" x14ac:dyDescent="0.25">
      <c r="A13" s="21"/>
      <c r="B13" s="12" t="s">
        <v>19</v>
      </c>
      <c r="C13" s="13">
        <v>0.20832319999999999</v>
      </c>
      <c r="D13" s="13">
        <v>0.29374820000000001</v>
      </c>
      <c r="E13" s="13">
        <v>0.39196839999999999</v>
      </c>
      <c r="F13" s="13">
        <v>0.24506919999999999</v>
      </c>
      <c r="G13" s="13">
        <v>0.29170849999999998</v>
      </c>
      <c r="H13" s="13">
        <v>0.351802</v>
      </c>
      <c r="I13" s="12"/>
      <c r="J13" s="12">
        <f>+C13/C$19</f>
        <v>3.6669518227103901</v>
      </c>
      <c r="K13" s="12">
        <f>+F13/F$19</f>
        <v>2.0558306608090637</v>
      </c>
      <c r="N13" s="10"/>
      <c r="O13" s="22" t="s">
        <v>3</v>
      </c>
      <c r="P13" s="22"/>
      <c r="Q13" s="22"/>
      <c r="R13" s="22" t="s">
        <v>4</v>
      </c>
      <c r="S13" s="22"/>
      <c r="T13" s="22"/>
      <c r="U13" s="10"/>
      <c r="V13" s="20" t="s">
        <v>44</v>
      </c>
      <c r="W13" s="20"/>
      <c r="AC13" s="5"/>
      <c r="AD13"/>
    </row>
    <row r="14" spans="1:43" x14ac:dyDescent="0.25">
      <c r="A14" s="21"/>
      <c r="B14" s="12" t="s">
        <v>50</v>
      </c>
      <c r="C14" s="13">
        <v>0.25714219999999999</v>
      </c>
      <c r="D14" s="13">
        <v>9.2953599999999997E-2</v>
      </c>
      <c r="E14" s="13">
        <v>0.1112393</v>
      </c>
      <c r="F14" s="13">
        <v>0.1979573</v>
      </c>
      <c r="G14" s="13">
        <v>0.1261159</v>
      </c>
      <c r="H14" s="13">
        <v>0.11312990000000001</v>
      </c>
      <c r="I14" s="12"/>
      <c r="J14" s="12">
        <f>+C14/C$20</f>
        <v>1.5055322597076548</v>
      </c>
      <c r="K14" s="12">
        <f>+F14/F$20</f>
        <v>1.0339317677204773</v>
      </c>
      <c r="N14" s="10" t="s">
        <v>45</v>
      </c>
      <c r="O14" s="10" t="s">
        <v>7</v>
      </c>
      <c r="P14" s="10" t="s">
        <v>8</v>
      </c>
      <c r="Q14" s="10" t="s">
        <v>60</v>
      </c>
      <c r="R14" s="10" t="s">
        <v>7</v>
      </c>
      <c r="S14" s="10" t="s">
        <v>8</v>
      </c>
      <c r="T14" s="10" t="s">
        <v>60</v>
      </c>
      <c r="U14" s="10"/>
      <c r="V14" s="10" t="s">
        <v>3</v>
      </c>
      <c r="W14" s="10" t="s">
        <v>4</v>
      </c>
      <c r="AC14" s="5"/>
      <c r="AD14"/>
    </row>
    <row r="15" spans="1:43" x14ac:dyDescent="0.25">
      <c r="A15" s="21"/>
      <c r="B15" s="12" t="s">
        <v>41</v>
      </c>
      <c r="C15" s="13">
        <v>1.5594200000000001E-2</v>
      </c>
      <c r="D15" s="13">
        <v>5.7853000000000002E-3</v>
      </c>
      <c r="E15" s="13">
        <v>5.308E-4</v>
      </c>
      <c r="F15" s="13">
        <v>0</v>
      </c>
      <c r="G15" s="13">
        <v>0</v>
      </c>
      <c r="H15" s="13">
        <v>0</v>
      </c>
      <c r="I15" s="12"/>
      <c r="J15" s="12">
        <f>+C15/C$21</f>
        <v>0.80493671670142264</v>
      </c>
      <c r="K15" s="12">
        <f>+F15/F$21</f>
        <v>0</v>
      </c>
      <c r="N15" s="10" t="s">
        <v>49</v>
      </c>
      <c r="O15" s="10">
        <v>0.2049049</v>
      </c>
      <c r="P15" s="10">
        <v>0.52737719999999999</v>
      </c>
      <c r="Q15" s="10">
        <v>0</v>
      </c>
      <c r="R15" s="10">
        <v>0.36439539999999998</v>
      </c>
      <c r="S15" s="10">
        <v>0.48699320000000001</v>
      </c>
      <c r="T15" s="10">
        <v>0.74875939999999996</v>
      </c>
      <c r="U15" s="10"/>
      <c r="V15" s="11">
        <f t="shared" ref="V15:V20" si="0">O15/O$17</f>
        <v>0.43102203208250184</v>
      </c>
      <c r="W15" s="11">
        <f t="shared" ref="W15:W20" si="1">R15/R$17</f>
        <v>0.75659097892979643</v>
      </c>
      <c r="AC15" s="5"/>
      <c r="AD15"/>
    </row>
    <row r="16" spans="1:43" x14ac:dyDescent="0.25">
      <c r="A16" s="14"/>
      <c r="B16" s="12"/>
      <c r="C16" s="13"/>
      <c r="D16" s="13"/>
      <c r="E16" s="13"/>
      <c r="F16" s="13"/>
      <c r="G16" s="13"/>
      <c r="H16" s="13"/>
      <c r="I16" s="12"/>
      <c r="J16" s="12"/>
      <c r="K16" s="12"/>
      <c r="N16" s="10" t="s">
        <v>51</v>
      </c>
      <c r="O16" s="10">
        <v>0.75947339999999997</v>
      </c>
      <c r="P16" s="10">
        <v>0.65475439999999996</v>
      </c>
      <c r="Q16" s="10">
        <v>0.75714840000000005</v>
      </c>
      <c r="R16" s="10">
        <v>0.56786499999999995</v>
      </c>
      <c r="S16" s="10">
        <v>0.58805960000000002</v>
      </c>
      <c r="T16" s="10">
        <v>0.67143430000000004</v>
      </c>
      <c r="U16" s="10"/>
      <c r="V16" s="11">
        <f t="shared" si="0"/>
        <v>1.5975692537396944</v>
      </c>
      <c r="W16" s="11">
        <f t="shared" si="1"/>
        <v>1.1790531281403904</v>
      </c>
      <c r="AC16" s="5"/>
      <c r="AD16"/>
    </row>
    <row r="17" spans="1:30" x14ac:dyDescent="0.25">
      <c r="A17" s="21" t="s">
        <v>31</v>
      </c>
      <c r="B17" s="12" t="s">
        <v>20</v>
      </c>
      <c r="C17" s="13">
        <v>0.19048280000000001</v>
      </c>
      <c r="D17" s="13">
        <v>0.22099969999999999</v>
      </c>
      <c r="E17" s="13">
        <v>0.36158810000000002</v>
      </c>
      <c r="F17" s="13">
        <v>0.1668384</v>
      </c>
      <c r="G17" s="13">
        <v>0.2462848</v>
      </c>
      <c r="H17" s="13">
        <v>5.4864799999999998E-2</v>
      </c>
      <c r="I17" s="12"/>
      <c r="J17" s="12"/>
      <c r="K17" s="12"/>
      <c r="N17" s="10" t="s">
        <v>31</v>
      </c>
      <c r="O17" s="10">
        <v>0.47539310000000001</v>
      </c>
      <c r="P17" s="10">
        <v>0.6609836</v>
      </c>
      <c r="Q17" s="10">
        <v>0.60197279999999997</v>
      </c>
      <c r="R17" s="10">
        <v>0.481628</v>
      </c>
      <c r="S17" s="10">
        <v>0.53123609999999999</v>
      </c>
      <c r="T17" s="10">
        <v>0.70752859999999995</v>
      </c>
      <c r="U17" s="10"/>
      <c r="V17" s="11">
        <f t="shared" si="0"/>
        <v>1</v>
      </c>
      <c r="W17" s="11">
        <f t="shared" si="1"/>
        <v>1</v>
      </c>
      <c r="AC17" s="5"/>
      <c r="AD17"/>
    </row>
    <row r="18" spans="1:30" x14ac:dyDescent="0.25">
      <c r="A18" s="21"/>
      <c r="B18" s="12" t="s">
        <v>17</v>
      </c>
      <c r="C18" s="13">
        <v>0.2376297</v>
      </c>
      <c r="D18" s="13">
        <v>0.40990070000000001</v>
      </c>
      <c r="E18" s="13">
        <v>0.2403846</v>
      </c>
      <c r="F18" s="13">
        <v>0.21339810000000001</v>
      </c>
      <c r="G18" s="13">
        <v>0.2300595</v>
      </c>
      <c r="H18" s="13">
        <v>0.1909102</v>
      </c>
      <c r="I18" s="12"/>
      <c r="J18" s="12"/>
      <c r="K18" s="12"/>
      <c r="N18" s="10" t="s">
        <v>73</v>
      </c>
      <c r="O18" s="10">
        <v>0.82038960000000005</v>
      </c>
      <c r="P18" s="10">
        <v>0.64796560000000003</v>
      </c>
      <c r="Q18" s="10">
        <v>0.74245570000000005</v>
      </c>
      <c r="R18" s="10">
        <v>0.61937949999999997</v>
      </c>
      <c r="S18" s="10">
        <v>0.66259219999999996</v>
      </c>
      <c r="T18" s="10">
        <v>0.66036260000000002</v>
      </c>
      <c r="U18" s="10"/>
      <c r="V18" s="11">
        <f t="shared" si="0"/>
        <v>1.7257078405218755</v>
      </c>
      <c r="W18" s="11">
        <f t="shared" si="1"/>
        <v>1.2860122335080186</v>
      </c>
      <c r="AC18" s="5"/>
      <c r="AD18"/>
    </row>
    <row r="19" spans="1:30" x14ac:dyDescent="0.25">
      <c r="A19" s="21"/>
      <c r="B19" s="12" t="s">
        <v>19</v>
      </c>
      <c r="C19" s="13">
        <v>5.6811E-2</v>
      </c>
      <c r="D19" s="13">
        <v>0.32373770000000002</v>
      </c>
      <c r="E19" s="13">
        <v>0</v>
      </c>
      <c r="F19" s="13">
        <v>0.1192069</v>
      </c>
      <c r="G19" s="13">
        <v>7.60237E-2</v>
      </c>
      <c r="H19" s="13">
        <v>0.47147109999999998</v>
      </c>
      <c r="I19" s="12"/>
      <c r="J19" s="12"/>
      <c r="K19" s="12"/>
      <c r="N19" s="10" t="s">
        <v>52</v>
      </c>
      <c r="O19" s="10">
        <v>0.34805190000000003</v>
      </c>
      <c r="P19" s="10">
        <v>0.3888257</v>
      </c>
      <c r="Q19" s="10">
        <v>1</v>
      </c>
      <c r="R19" s="10">
        <v>0.37810169999999999</v>
      </c>
      <c r="S19" s="10">
        <v>0.41839219999999999</v>
      </c>
      <c r="T19" s="10">
        <v>1</v>
      </c>
      <c r="U19" s="10"/>
      <c r="V19" s="11">
        <f t="shared" si="0"/>
        <v>0.73213494264010148</v>
      </c>
      <c r="W19" s="11">
        <f t="shared" si="1"/>
        <v>0.78504924962834388</v>
      </c>
      <c r="AC19" s="5"/>
      <c r="AD19"/>
    </row>
    <row r="20" spans="1:30" x14ac:dyDescent="0.25">
      <c r="A20" s="21"/>
      <c r="B20" s="12" t="s">
        <v>50</v>
      </c>
      <c r="C20" s="13">
        <v>0.17079820000000001</v>
      </c>
      <c r="D20" s="13">
        <v>0.21956120000000001</v>
      </c>
      <c r="E20" s="13">
        <v>0.1106301</v>
      </c>
      <c r="F20" s="13">
        <v>0.19146070000000001</v>
      </c>
      <c r="G20" s="13">
        <v>0.1482358</v>
      </c>
      <c r="H20" s="13">
        <v>0.51661840000000003</v>
      </c>
      <c r="I20" s="12"/>
      <c r="J20" s="12"/>
      <c r="K20" s="12"/>
      <c r="N20" s="10" t="s">
        <v>53</v>
      </c>
      <c r="O20" s="10">
        <v>0.41061120000000001</v>
      </c>
      <c r="P20" s="10">
        <v>0.48960160000000003</v>
      </c>
      <c r="Q20" s="10">
        <v>0.68374780000000002</v>
      </c>
      <c r="R20" s="10">
        <v>0.37144630000000001</v>
      </c>
      <c r="S20" s="10">
        <v>0.5023164</v>
      </c>
      <c r="T20" s="10">
        <v>0.58315600000000001</v>
      </c>
      <c r="U20" s="10"/>
      <c r="V20" s="11">
        <f t="shared" si="0"/>
        <v>0.86372982695794276</v>
      </c>
      <c r="W20" s="11">
        <f t="shared" si="1"/>
        <v>0.77123070087287282</v>
      </c>
      <c r="AC20" s="5"/>
      <c r="AD20"/>
    </row>
    <row r="21" spans="1:30" x14ac:dyDescent="0.25">
      <c r="A21" s="21"/>
      <c r="B21" s="12" t="s">
        <v>41</v>
      </c>
      <c r="C21" s="13">
        <v>1.93732E-2</v>
      </c>
      <c r="D21" s="13">
        <v>1.4749099999999999E-2</v>
      </c>
      <c r="E21" s="13">
        <v>0</v>
      </c>
      <c r="F21" s="13">
        <v>1.4986000000000001E-3</v>
      </c>
      <c r="G21" s="13">
        <v>0</v>
      </c>
      <c r="H21" s="13">
        <v>0</v>
      </c>
      <c r="I21" s="12"/>
      <c r="J21" s="12"/>
      <c r="K21" s="12"/>
      <c r="AC21" s="5"/>
      <c r="AD21"/>
    </row>
    <row r="22" spans="1:30" x14ac:dyDescent="0.25">
      <c r="A22" s="14"/>
      <c r="B22" s="12"/>
      <c r="C22" s="13"/>
      <c r="D22" s="13"/>
      <c r="E22" s="13"/>
      <c r="F22" s="13"/>
      <c r="G22" s="13"/>
      <c r="H22" s="13"/>
      <c r="I22" s="12"/>
      <c r="J22" s="12"/>
      <c r="K22" s="12"/>
      <c r="AC22" s="5"/>
      <c r="AD22"/>
    </row>
    <row r="23" spans="1:30" x14ac:dyDescent="0.25">
      <c r="A23" s="25" t="s">
        <v>73</v>
      </c>
      <c r="B23" s="12" t="s">
        <v>20</v>
      </c>
      <c r="C23" s="13">
        <v>0.29609560000000001</v>
      </c>
      <c r="D23" s="13">
        <v>0.47943150000000001</v>
      </c>
      <c r="E23" s="13">
        <v>0.29554360000000002</v>
      </c>
      <c r="F23" s="13">
        <v>0.28106189999999998</v>
      </c>
      <c r="G23" s="13">
        <v>0.28305069999999999</v>
      </c>
      <c r="H23" s="13">
        <v>0.31159969999999998</v>
      </c>
      <c r="I23" s="12"/>
      <c r="J23" s="12">
        <f>+C23/C$17</f>
        <v>1.5544479606557653</v>
      </c>
      <c r="K23" s="12">
        <f>+F23/F$17</f>
        <v>1.6846355515277058</v>
      </c>
    </row>
    <row r="24" spans="1:30" x14ac:dyDescent="0.25">
      <c r="A24" s="21"/>
      <c r="B24" s="12" t="s">
        <v>17</v>
      </c>
      <c r="C24" s="13">
        <v>0.50477209999999995</v>
      </c>
      <c r="D24" s="13">
        <v>0.28529300000000002</v>
      </c>
      <c r="E24" s="13">
        <v>0.53543750000000001</v>
      </c>
      <c r="F24" s="13">
        <v>0.36475190000000002</v>
      </c>
      <c r="G24" s="13">
        <v>0.38797569999999998</v>
      </c>
      <c r="H24" s="13">
        <v>0.40155020000000002</v>
      </c>
      <c r="I24" s="12"/>
      <c r="J24" s="12">
        <f>+C24/C$18</f>
        <v>2.1241961758147232</v>
      </c>
      <c r="K24" s="12">
        <f>+F24/F$18</f>
        <v>1.7092556119290658</v>
      </c>
    </row>
    <row r="25" spans="1:30" x14ac:dyDescent="0.25">
      <c r="A25" s="21"/>
      <c r="B25" s="12" t="s">
        <v>19</v>
      </c>
      <c r="C25" s="13">
        <v>0.14956459999999999</v>
      </c>
      <c r="D25" s="13">
        <v>0.1552393</v>
      </c>
      <c r="E25" s="13">
        <v>8.5229600000000003E-2</v>
      </c>
      <c r="F25" s="13">
        <v>0.15920239999999999</v>
      </c>
      <c r="G25" s="13">
        <v>0.16861670000000001</v>
      </c>
      <c r="H25" s="13">
        <v>0.23920179999999999</v>
      </c>
      <c r="I25" s="12"/>
      <c r="J25" s="12">
        <f>+C25/C$19</f>
        <v>2.6326697294538026</v>
      </c>
      <c r="K25" s="12">
        <f>+F25/F$19</f>
        <v>1.3355132966296412</v>
      </c>
    </row>
    <row r="26" spans="1:30" x14ac:dyDescent="0.25">
      <c r="A26" s="21"/>
      <c r="B26" s="12" t="s">
        <v>50</v>
      </c>
      <c r="C26" s="13">
        <v>0.20701890000000001</v>
      </c>
      <c r="D26" s="13">
        <v>0.1350153</v>
      </c>
      <c r="E26" s="13">
        <v>0.13447200000000001</v>
      </c>
      <c r="F26" s="13">
        <v>0.17645130000000001</v>
      </c>
      <c r="G26" s="13">
        <v>0.19552929999999999</v>
      </c>
      <c r="H26" s="13">
        <v>0.1831508</v>
      </c>
      <c r="I26" s="12"/>
      <c r="J26" s="12">
        <f>+C26/C$20</f>
        <v>1.2120672231908767</v>
      </c>
      <c r="K26" s="12">
        <f>+F26/F$20</f>
        <v>0.92160584391470413</v>
      </c>
    </row>
    <row r="27" spans="1:30" x14ac:dyDescent="0.25">
      <c r="A27" s="21"/>
      <c r="B27" s="12" t="s">
        <v>41</v>
      </c>
      <c r="C27" s="13">
        <v>7.1499199999999999E-2</v>
      </c>
      <c r="D27" s="13">
        <v>4.1523000000000003E-3</v>
      </c>
      <c r="E27" s="13">
        <v>0</v>
      </c>
      <c r="F27" s="13">
        <v>0</v>
      </c>
      <c r="G27" s="13">
        <v>0</v>
      </c>
      <c r="H27" s="13">
        <v>0</v>
      </c>
      <c r="I27" s="12"/>
      <c r="J27" s="12">
        <f>+C27/C$21</f>
        <v>3.6906241612123964</v>
      </c>
      <c r="K27" s="12">
        <f>+F27/F$21</f>
        <v>0</v>
      </c>
    </row>
    <row r="28" spans="1:30" x14ac:dyDescent="0.25">
      <c r="A28" s="14"/>
      <c r="B28" s="12"/>
      <c r="C28" s="13"/>
      <c r="D28" s="13"/>
      <c r="E28" s="13"/>
      <c r="F28" s="13"/>
      <c r="G28" s="13"/>
      <c r="H28" s="13"/>
      <c r="I28" s="12"/>
      <c r="J28" s="12"/>
      <c r="K28" s="12"/>
    </row>
    <row r="29" spans="1:30" x14ac:dyDescent="0.25">
      <c r="A29" s="25" t="s">
        <v>52</v>
      </c>
      <c r="B29" s="12" t="s">
        <v>20</v>
      </c>
      <c r="C29" s="13">
        <v>0.1225719</v>
      </c>
      <c r="D29" s="13">
        <v>0.12572459999999999</v>
      </c>
      <c r="E29" s="13">
        <v>0</v>
      </c>
      <c r="F29" s="13">
        <v>8.9466900000000002E-2</v>
      </c>
      <c r="G29" s="13">
        <v>0.15210409999999999</v>
      </c>
      <c r="H29" s="13">
        <v>0.34543829999999998</v>
      </c>
      <c r="I29" s="12"/>
      <c r="J29" s="12">
        <f>+C29/C$17</f>
        <v>0.64348014623892547</v>
      </c>
      <c r="K29" s="12">
        <f>+F29/F$17</f>
        <v>0.53624884918579896</v>
      </c>
    </row>
    <row r="30" spans="1:30" x14ac:dyDescent="0.25">
      <c r="A30" s="21"/>
      <c r="B30" s="12" t="s">
        <v>17</v>
      </c>
      <c r="C30" s="13">
        <v>0.13106599999999999</v>
      </c>
      <c r="D30" s="13">
        <v>0.2349359</v>
      </c>
      <c r="E30" s="13">
        <v>1</v>
      </c>
      <c r="F30" s="13">
        <v>0.1475322</v>
      </c>
      <c r="G30" s="13">
        <v>0.22243109999999999</v>
      </c>
      <c r="H30" s="13">
        <v>0.4799523</v>
      </c>
      <c r="I30" s="12"/>
      <c r="J30" s="12">
        <f>+C30/C$18</f>
        <v>0.55155563467024527</v>
      </c>
      <c r="K30" s="12">
        <f>+F30/F$18</f>
        <v>0.69134729878101064</v>
      </c>
    </row>
    <row r="31" spans="1:30" x14ac:dyDescent="0.25">
      <c r="A31" s="21"/>
      <c r="B31" s="12" t="s">
        <v>19</v>
      </c>
      <c r="C31" s="13">
        <v>0.1354456</v>
      </c>
      <c r="D31" s="13">
        <v>9.3389299999999995E-2</v>
      </c>
      <c r="E31" s="13">
        <v>0.32863019999999998</v>
      </c>
      <c r="F31" s="13">
        <v>0.14846309999999999</v>
      </c>
      <c r="G31" s="13">
        <v>0.162412</v>
      </c>
      <c r="H31" s="13">
        <v>0.1746094</v>
      </c>
      <c r="I31" s="12"/>
      <c r="J31" s="12">
        <f>+C31/C$19</f>
        <v>2.3841439157909559</v>
      </c>
      <c r="K31" s="12">
        <f>+F31/F$19</f>
        <v>1.2454237128891028</v>
      </c>
    </row>
    <row r="32" spans="1:30" x14ac:dyDescent="0.25">
      <c r="A32" s="21"/>
      <c r="B32" s="12" t="s">
        <v>50</v>
      </c>
      <c r="C32" s="13">
        <v>5.2800899999999998E-2</v>
      </c>
      <c r="D32" s="13">
        <v>6.83724E-2</v>
      </c>
      <c r="E32" s="13">
        <v>1</v>
      </c>
      <c r="F32" s="13">
        <v>9.0390100000000001E-2</v>
      </c>
      <c r="G32" s="13">
        <v>0.10335270000000001</v>
      </c>
      <c r="H32" s="13">
        <v>0</v>
      </c>
      <c r="I32" s="12"/>
      <c r="J32" s="12">
        <f>+C32/C$20</f>
        <v>0.30914201671914571</v>
      </c>
      <c r="K32" s="12">
        <f>+F32/F$20</f>
        <v>0.47210785294318885</v>
      </c>
    </row>
    <row r="33" spans="1:11" x14ac:dyDescent="0.25">
      <c r="A33" s="21"/>
      <c r="B33" s="12" t="s">
        <v>41</v>
      </c>
      <c r="C33" s="13">
        <v>1.7672E-3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2"/>
      <c r="J33" s="12">
        <f>+C33/C$21</f>
        <v>9.1218797101150037E-2</v>
      </c>
      <c r="K33" s="12">
        <f>+F33/F$21</f>
        <v>0</v>
      </c>
    </row>
    <row r="34" spans="1:11" x14ac:dyDescent="0.25">
      <c r="A34" s="14"/>
      <c r="B34" s="12"/>
      <c r="C34" s="13"/>
      <c r="D34" s="13"/>
      <c r="E34" s="13"/>
      <c r="F34" s="13"/>
      <c r="G34" s="13"/>
      <c r="H34" s="13"/>
      <c r="I34" s="12"/>
      <c r="J34" s="12"/>
      <c r="K34" s="12"/>
    </row>
    <row r="35" spans="1:11" x14ac:dyDescent="0.25">
      <c r="A35" s="21" t="s">
        <v>53</v>
      </c>
      <c r="B35" s="12" t="s">
        <v>20</v>
      </c>
      <c r="C35" s="13">
        <v>0.19534950000000001</v>
      </c>
      <c r="D35" s="13">
        <v>0.124278</v>
      </c>
      <c r="E35" s="13">
        <v>8.6868600000000004E-2</v>
      </c>
      <c r="F35" s="13">
        <v>0.12754489999999999</v>
      </c>
      <c r="G35" s="13">
        <v>0.25084230000000002</v>
      </c>
      <c r="H35" s="13">
        <v>0.26837070000000002</v>
      </c>
      <c r="I35" s="12"/>
      <c r="J35" s="12">
        <f>+C35/C$17</f>
        <v>1.0255492884396911</v>
      </c>
      <c r="K35" s="12">
        <f>+F35/F$17</f>
        <v>0.76448167807890743</v>
      </c>
    </row>
    <row r="36" spans="1:11" x14ac:dyDescent="0.25">
      <c r="A36" s="21"/>
      <c r="B36" s="12" t="s">
        <v>17</v>
      </c>
      <c r="C36" s="13">
        <v>0.15169099999999999</v>
      </c>
      <c r="D36" s="13">
        <v>0.28456110000000001</v>
      </c>
      <c r="E36" s="13">
        <v>0.64685340000000002</v>
      </c>
      <c r="F36" s="13">
        <v>0.13606860000000001</v>
      </c>
      <c r="G36" s="13">
        <v>0.26302959999999997</v>
      </c>
      <c r="H36" s="13">
        <v>0.3182237</v>
      </c>
      <c r="I36" s="12"/>
      <c r="J36" s="12">
        <f>+C36/C$18</f>
        <v>0.63835034088752374</v>
      </c>
      <c r="K36" s="12">
        <f>+F36/F$18</f>
        <v>0.63762798262964859</v>
      </c>
    </row>
    <row r="37" spans="1:11" x14ac:dyDescent="0.25">
      <c r="A37" s="21"/>
      <c r="B37" s="12" t="s">
        <v>19</v>
      </c>
      <c r="C37" s="13">
        <v>0.12072769999999999</v>
      </c>
      <c r="D37" s="13">
        <v>0.16855010000000001</v>
      </c>
      <c r="E37" s="13">
        <v>0.104631</v>
      </c>
      <c r="F37" s="13">
        <v>0.15323039999999999</v>
      </c>
      <c r="G37" s="13">
        <v>0.13653509999999999</v>
      </c>
      <c r="H37" s="13">
        <v>0.144015</v>
      </c>
      <c r="I37" s="12"/>
      <c r="J37" s="12">
        <f>+C37/C$19</f>
        <v>2.125076129622784</v>
      </c>
      <c r="K37" s="12">
        <f>+F37/F$19</f>
        <v>1.2854155254435773</v>
      </c>
    </row>
    <row r="38" spans="1:11" x14ac:dyDescent="0.25">
      <c r="A38" s="21"/>
      <c r="B38" s="12" t="s">
        <v>50</v>
      </c>
      <c r="C38" s="13">
        <v>7.9483600000000001E-2</v>
      </c>
      <c r="D38" s="13">
        <v>3.7226500000000003E-2</v>
      </c>
      <c r="E38" s="13">
        <v>3.6894400000000001E-2</v>
      </c>
      <c r="F38" s="13">
        <v>9.1865500000000003E-2</v>
      </c>
      <c r="G38" s="13">
        <v>0.1116325</v>
      </c>
      <c r="H38" s="13">
        <v>0.1534307</v>
      </c>
      <c r="I38" s="12"/>
      <c r="J38" s="12">
        <f>+C38/C$20</f>
        <v>0.46536556005859542</v>
      </c>
      <c r="K38" s="12">
        <f>+F38/F$20</f>
        <v>0.47981387302981759</v>
      </c>
    </row>
    <row r="39" spans="1:11" x14ac:dyDescent="0.25">
      <c r="A39" s="21"/>
      <c r="B39" s="12" t="s">
        <v>41</v>
      </c>
      <c r="C39" s="13">
        <v>2.8719000000000001E-3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2"/>
      <c r="J39" s="12">
        <f>+C39/C$21</f>
        <v>0.14824086882910412</v>
      </c>
      <c r="K39" s="12">
        <f>+F39/F$21</f>
        <v>0</v>
      </c>
    </row>
  </sheetData>
  <mergeCells count="17">
    <mergeCell ref="AO2:AQ2"/>
    <mergeCell ref="V13:W13"/>
    <mergeCell ref="N12:W12"/>
    <mergeCell ref="A23:A27"/>
    <mergeCell ref="A29:A33"/>
    <mergeCell ref="J2:K2"/>
    <mergeCell ref="A35:A39"/>
    <mergeCell ref="C2:E2"/>
    <mergeCell ref="F2:H2"/>
    <mergeCell ref="A5:A9"/>
    <mergeCell ref="A11:A15"/>
    <mergeCell ref="A1:K1"/>
    <mergeCell ref="N1:W1"/>
    <mergeCell ref="V2:W2"/>
    <mergeCell ref="A17:A21"/>
    <mergeCell ref="O13:Q13"/>
    <mergeCell ref="R13:T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workbookViewId="0">
      <selection activeCell="C4" sqref="C4"/>
    </sheetView>
  </sheetViews>
  <sheetFormatPr defaultRowHeight="15" x14ac:dyDescent="0.25"/>
  <cols>
    <col min="1" max="1" width="62.5703125" customWidth="1"/>
    <col min="2" max="2" width="13.28515625" bestFit="1" customWidth="1"/>
    <col min="3" max="3" width="10.42578125" bestFit="1" customWidth="1"/>
    <col min="6" max="6" width="11.140625" bestFit="1" customWidth="1"/>
  </cols>
  <sheetData>
    <row r="1" spans="1:9" x14ac:dyDescent="0.25">
      <c r="A1" s="3" t="s">
        <v>59</v>
      </c>
    </row>
    <row r="2" spans="1:9" x14ac:dyDescent="0.25">
      <c r="C2" t="s">
        <v>3</v>
      </c>
      <c r="F2" t="s">
        <v>4</v>
      </c>
    </row>
    <row r="3" spans="1:9" x14ac:dyDescent="0.25">
      <c r="A3" t="s">
        <v>45</v>
      </c>
      <c r="B3" t="s">
        <v>46</v>
      </c>
      <c r="C3" t="s">
        <v>7</v>
      </c>
      <c r="D3" t="s">
        <v>8</v>
      </c>
      <c r="E3" t="s">
        <v>60</v>
      </c>
      <c r="F3" t="s">
        <v>7</v>
      </c>
      <c r="G3" t="s">
        <v>8</v>
      </c>
      <c r="H3" t="s">
        <v>60</v>
      </c>
    </row>
    <row r="4" spans="1:9" x14ac:dyDescent="0.25">
      <c r="A4" s="17" t="s">
        <v>49</v>
      </c>
      <c r="B4" t="s">
        <v>61</v>
      </c>
      <c r="C4" s="1">
        <v>306819</v>
      </c>
      <c r="D4" s="1">
        <v>23134</v>
      </c>
      <c r="E4" s="1">
        <v>7176</v>
      </c>
      <c r="F4" s="1">
        <v>253091</v>
      </c>
      <c r="G4" s="1">
        <v>22477</v>
      </c>
      <c r="H4" s="1">
        <v>9708</v>
      </c>
    </row>
    <row r="5" spans="1:9" x14ac:dyDescent="0.25">
      <c r="A5" s="17"/>
      <c r="B5" t="s">
        <v>50</v>
      </c>
      <c r="C5" s="1">
        <f>C$4*Medicaid!E54*MEPS!$C5</f>
        <v>0</v>
      </c>
      <c r="D5" s="1">
        <f>D$4*Medicaid!F54*MEPS!$C5</f>
        <v>0</v>
      </c>
      <c r="E5" s="1">
        <f>E$4*Medicaid!G54*MEPS!$C5</f>
        <v>0</v>
      </c>
      <c r="F5" s="1">
        <f>F$4*Medicaid!J54*MEPS!$D5</f>
        <v>0</v>
      </c>
      <c r="G5" s="1">
        <f>G$4*Medicaid!K54*MEPS!$D5</f>
        <v>0</v>
      </c>
      <c r="H5" s="1">
        <f>H$4*Medicaid!L54*MEPS!$D5</f>
        <v>0</v>
      </c>
      <c r="I5" s="1"/>
    </row>
    <row r="6" spans="1:9" x14ac:dyDescent="0.25">
      <c r="A6" s="17"/>
      <c r="B6" t="s">
        <v>17</v>
      </c>
      <c r="C6" s="1">
        <f>C$4*Medicaid!E55*MEPS!$C6</f>
        <v>0</v>
      </c>
      <c r="D6" s="1">
        <f>D$4*Medicaid!F55*MEPS!$C6</f>
        <v>0</v>
      </c>
      <c r="E6" s="1">
        <f>E$4*Medicaid!G55*MEPS!$C6</f>
        <v>0</v>
      </c>
      <c r="F6" s="1">
        <f>F$4*Medicaid!J55*MEPS!$D6</f>
        <v>0</v>
      </c>
      <c r="G6" s="1">
        <f>G$4*Medicaid!K55*MEPS!$D6</f>
        <v>0</v>
      </c>
      <c r="H6" s="1">
        <f>H$4*Medicaid!L55*MEPS!$D6</f>
        <v>0</v>
      </c>
    </row>
    <row r="7" spans="1:9" x14ac:dyDescent="0.25">
      <c r="A7" s="17"/>
      <c r="B7" t="s">
        <v>41</v>
      </c>
      <c r="C7" s="1">
        <f>C$4*Medicaid!E56*MEPS!$C7</f>
        <v>0</v>
      </c>
      <c r="D7" s="1">
        <f>D$4*Medicaid!F56*MEPS!$C7</f>
        <v>0</v>
      </c>
      <c r="E7" s="1">
        <f>E$4*Medicaid!G56*MEPS!$C7</f>
        <v>0</v>
      </c>
      <c r="F7" s="1">
        <f>F$4*Medicaid!J56*MEPS!$D7</f>
        <v>0</v>
      </c>
      <c r="G7" s="1">
        <f>G$4*Medicaid!K56*MEPS!$D7</f>
        <v>0</v>
      </c>
      <c r="H7" s="1">
        <f>H$4*Medicaid!L56*MEPS!$D7</f>
        <v>0</v>
      </c>
    </row>
    <row r="8" spans="1:9" x14ac:dyDescent="0.25">
      <c r="A8" s="17"/>
      <c r="B8" t="s">
        <v>19</v>
      </c>
      <c r="C8" s="1">
        <f>C$4*Medicaid!E57*MEPS!$C8</f>
        <v>0</v>
      </c>
      <c r="D8" s="1">
        <f>D$4*Medicaid!F57*MEPS!$C8</f>
        <v>0</v>
      </c>
      <c r="E8" s="1">
        <f>E$4*Medicaid!G57*MEPS!$C8</f>
        <v>0</v>
      </c>
      <c r="F8" s="1">
        <f>F$4*Medicaid!J57*MEPS!$D8</f>
        <v>0</v>
      </c>
      <c r="G8" s="1">
        <f>G$4*Medicaid!K57*MEPS!$D8</f>
        <v>0</v>
      </c>
      <c r="H8" s="1">
        <f>H$4*Medicaid!L57*MEPS!$D8</f>
        <v>0</v>
      </c>
    </row>
    <row r="9" spans="1:9" x14ac:dyDescent="0.25">
      <c r="A9" s="17"/>
      <c r="B9" t="s">
        <v>20</v>
      </c>
      <c r="C9" s="1">
        <f>C$4*Medicaid!E58*MEPS!$C9</f>
        <v>0</v>
      </c>
      <c r="D9" s="1">
        <f>D$4*Medicaid!F58*MEPS!$C9</f>
        <v>0</v>
      </c>
      <c r="E9" s="1">
        <f>E$4*Medicaid!G58*MEPS!$C9</f>
        <v>0</v>
      </c>
      <c r="F9" s="1">
        <f>F$4*Medicaid!J58*MEPS!$D9</f>
        <v>0</v>
      </c>
      <c r="G9" s="1">
        <f>G$4*Medicaid!K58*MEPS!$D9</f>
        <v>0</v>
      </c>
      <c r="H9" s="1">
        <f>H$4*Medicaid!L58*MEPS!$D9</f>
        <v>0</v>
      </c>
    </row>
    <row r="10" spans="1:9" x14ac:dyDescent="0.25">
      <c r="A10" s="17"/>
      <c r="B10" t="s">
        <v>29</v>
      </c>
      <c r="C10" s="1">
        <f>SUM(C5:C9)</f>
        <v>0</v>
      </c>
      <c r="D10" s="1">
        <f t="shared" ref="D10:H10" si="0">SUM(D5:D9)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</row>
    <row r="11" spans="1:9" x14ac:dyDescent="0.25">
      <c r="A11" s="17" t="s">
        <v>51</v>
      </c>
      <c r="B11" t="s">
        <v>61</v>
      </c>
      <c r="C11" s="1">
        <v>106527</v>
      </c>
      <c r="D11" s="1">
        <v>1100198</v>
      </c>
      <c r="E11" s="1">
        <v>725507</v>
      </c>
      <c r="F11" s="1">
        <v>116380</v>
      </c>
      <c r="G11" s="1">
        <v>1245016</v>
      </c>
      <c r="H11" s="1">
        <v>946216</v>
      </c>
    </row>
    <row r="12" spans="1:9" x14ac:dyDescent="0.25">
      <c r="A12" s="17"/>
      <c r="B12" t="s">
        <v>50</v>
      </c>
      <c r="C12" s="1">
        <f>C$11*Medicaid!E54*MEPS!$C11</f>
        <v>0</v>
      </c>
      <c r="D12" s="1">
        <f>D$11*Medicaid!F54*MEPS!$C11</f>
        <v>0</v>
      </c>
      <c r="E12" s="1">
        <f>E$11*Medicaid!G54*MEPS!$C11</f>
        <v>0</v>
      </c>
      <c r="F12" s="1">
        <f>F$11*Medicaid!J54*MEPS!$D11</f>
        <v>0</v>
      </c>
      <c r="G12" s="1">
        <f>G$11*Medicaid!K54*MEPS!$D11</f>
        <v>0</v>
      </c>
      <c r="H12" s="1">
        <f>H$11*Medicaid!L54*MEPS!$D11</f>
        <v>0</v>
      </c>
    </row>
    <row r="13" spans="1:9" x14ac:dyDescent="0.25">
      <c r="A13" s="17"/>
      <c r="B13" t="s">
        <v>17</v>
      </c>
      <c r="C13" s="1">
        <f>C$11*Medicaid!E55*MEPS!$C12</f>
        <v>0</v>
      </c>
      <c r="D13" s="1">
        <f>D$11*Medicaid!F55*MEPS!$C12</f>
        <v>0</v>
      </c>
      <c r="E13" s="1">
        <f>E$11*Medicaid!G55*MEPS!$C12</f>
        <v>0</v>
      </c>
      <c r="F13" s="1">
        <f>F$11*Medicaid!J55*MEPS!$D12</f>
        <v>0</v>
      </c>
      <c r="G13" s="1">
        <f>G$11*Medicaid!K55*MEPS!$D12</f>
        <v>0</v>
      </c>
      <c r="H13" s="1">
        <f>H$11*Medicaid!L55*MEPS!$D12</f>
        <v>0</v>
      </c>
    </row>
    <row r="14" spans="1:9" x14ac:dyDescent="0.25">
      <c r="A14" s="17"/>
      <c r="B14" t="s">
        <v>41</v>
      </c>
      <c r="C14" s="1">
        <f>C$11*Medicaid!E56*MEPS!$C13</f>
        <v>0</v>
      </c>
      <c r="D14" s="1">
        <f>D$11*Medicaid!F56*MEPS!$C13</f>
        <v>0</v>
      </c>
      <c r="E14" s="1">
        <f>E$11*Medicaid!G56*MEPS!$C13</f>
        <v>0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9" x14ac:dyDescent="0.25">
      <c r="A15" s="17"/>
      <c r="B15" t="s">
        <v>19</v>
      </c>
      <c r="C15" s="1">
        <f>C$11*Medicaid!E57*MEPS!$C14</f>
        <v>0</v>
      </c>
      <c r="D15" s="1">
        <f>D$11*Medicaid!F57*MEPS!$C14</f>
        <v>0</v>
      </c>
      <c r="E15" s="1">
        <f>E$11*Medicaid!G57*MEPS!$C14</f>
        <v>0</v>
      </c>
      <c r="F15" s="1">
        <f>F$11*Medicaid!J57*MEPS!$D14</f>
        <v>0</v>
      </c>
      <c r="G15" s="1">
        <f>G$11*Medicaid!K57*MEPS!$D14</f>
        <v>0</v>
      </c>
      <c r="H15" s="1">
        <f>H$11*Medicaid!L57*MEPS!$D14</f>
        <v>0</v>
      </c>
    </row>
    <row r="16" spans="1:9" x14ac:dyDescent="0.25">
      <c r="A16" s="17"/>
      <c r="B16" t="s">
        <v>20</v>
      </c>
      <c r="C16" s="1">
        <f>C$11*Medicaid!E58*MEPS!$C15</f>
        <v>0</v>
      </c>
      <c r="D16" s="1">
        <f>D$11*Medicaid!F58*MEPS!$C15</f>
        <v>0</v>
      </c>
      <c r="E16" s="1">
        <f>E$11*Medicaid!G58*MEPS!$C15</f>
        <v>0</v>
      </c>
      <c r="F16" s="1">
        <f>F$11*Medicaid!J58*MEPS!$D15</f>
        <v>0</v>
      </c>
      <c r="G16" s="1">
        <f>G$11*Medicaid!K58*MEPS!$D15</f>
        <v>0</v>
      </c>
      <c r="H16" s="1">
        <f>H$11*Medicaid!L58*MEPS!$D15</f>
        <v>0</v>
      </c>
    </row>
    <row r="17" spans="1:8" x14ac:dyDescent="0.25">
      <c r="A17" s="17"/>
      <c r="B17" t="s">
        <v>29</v>
      </c>
      <c r="C17" s="1">
        <f>SUM(C12:C16)</f>
        <v>0</v>
      </c>
      <c r="D17" s="1">
        <f t="shared" ref="D17:H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</row>
    <row r="18" spans="1:8" x14ac:dyDescent="0.25">
      <c r="A18" s="17" t="s">
        <v>31</v>
      </c>
      <c r="B18" t="s">
        <v>61</v>
      </c>
      <c r="C18" s="1">
        <v>575575</v>
      </c>
      <c r="D18" s="1"/>
      <c r="E18" s="1"/>
      <c r="F18" s="1">
        <v>679222</v>
      </c>
    </row>
    <row r="19" spans="1:8" x14ac:dyDescent="0.25">
      <c r="A19" s="17"/>
      <c r="B19" t="s">
        <v>50</v>
      </c>
      <c r="C19" s="1">
        <f>C18*Medicaid!E54*MEPS!C17</f>
        <v>0</v>
      </c>
      <c r="D19" s="1"/>
      <c r="E19" s="1"/>
      <c r="F19" s="1">
        <f>F18*Medicaid!J54</f>
        <v>0</v>
      </c>
    </row>
    <row r="20" spans="1:8" x14ac:dyDescent="0.25">
      <c r="A20" s="17"/>
      <c r="B20" t="s">
        <v>17</v>
      </c>
      <c r="C20" s="1">
        <f>C19*Medicaid!E55*MEPS!C18</f>
        <v>0</v>
      </c>
      <c r="D20" s="1"/>
      <c r="E20" s="1"/>
      <c r="F20" s="1">
        <f>F19*Medicaid!J55</f>
        <v>0</v>
      </c>
    </row>
    <row r="21" spans="1:8" x14ac:dyDescent="0.25">
      <c r="A21" s="17"/>
      <c r="B21" t="s">
        <v>41</v>
      </c>
      <c r="C21" s="1">
        <f>C20*Medicaid!E56*MEPS!C19</f>
        <v>0</v>
      </c>
      <c r="D21" s="1"/>
      <c r="E21" s="1"/>
      <c r="F21" s="1">
        <f>F20*Medicaid!J56</f>
        <v>0</v>
      </c>
    </row>
    <row r="22" spans="1:8" x14ac:dyDescent="0.25">
      <c r="A22" s="17"/>
      <c r="B22" t="s">
        <v>19</v>
      </c>
      <c r="C22" s="1">
        <f>C21*Medicaid!E57*MEPS!C20</f>
        <v>0</v>
      </c>
      <c r="D22" s="1"/>
      <c r="E22" s="1"/>
      <c r="F22" s="1">
        <f>F21*Medicaid!J57</f>
        <v>0</v>
      </c>
    </row>
    <row r="23" spans="1:8" x14ac:dyDescent="0.25">
      <c r="A23" s="17"/>
      <c r="B23" t="s">
        <v>20</v>
      </c>
      <c r="C23" s="1">
        <f>C22*Medicaid!E58*MEPS!C21</f>
        <v>0</v>
      </c>
      <c r="D23" s="1"/>
      <c r="E23" s="1"/>
      <c r="F23" s="1">
        <f>F22*Medicaid!J58*MEPS!D21</f>
        <v>0</v>
      </c>
    </row>
    <row r="24" spans="1:8" x14ac:dyDescent="0.25">
      <c r="A24" s="17"/>
      <c r="B24" t="s">
        <v>29</v>
      </c>
      <c r="C24" s="1">
        <f>SUM(C19:C23)</f>
        <v>0</v>
      </c>
      <c r="D24" s="1"/>
      <c r="E24" s="1"/>
      <c r="F24" s="1">
        <f t="shared" ref="F24" si="2">SUM(F19:F23)</f>
        <v>0</v>
      </c>
      <c r="G24" s="1"/>
      <c r="H24" s="1"/>
    </row>
    <row r="25" spans="1:8" x14ac:dyDescent="0.25">
      <c r="A25" s="17" t="s">
        <v>70</v>
      </c>
      <c r="B25" t="s">
        <v>61</v>
      </c>
      <c r="C25" s="1">
        <v>112719</v>
      </c>
      <c r="D25" s="1">
        <v>252737</v>
      </c>
      <c r="E25" s="1">
        <v>209917</v>
      </c>
      <c r="F25" s="1">
        <v>116569</v>
      </c>
      <c r="G25" s="1">
        <v>350436</v>
      </c>
      <c r="H25" s="1">
        <v>371051</v>
      </c>
    </row>
    <row r="26" spans="1:8" x14ac:dyDescent="0.25">
      <c r="A26" s="17"/>
      <c r="B26" t="s">
        <v>50</v>
      </c>
      <c r="C26" s="1">
        <f>C$25*Medicaid!E54*MEPS!$C23</f>
        <v>0</v>
      </c>
      <c r="D26" s="1">
        <f>D$25*Medicaid!F54*MEPS!$C23</f>
        <v>0</v>
      </c>
      <c r="E26" s="1">
        <f>E$25*Medicaid!G54*MEPS!$C23</f>
        <v>0</v>
      </c>
      <c r="F26" s="1">
        <f>F$25*Medicaid!J54*MEPS!$D23</f>
        <v>0</v>
      </c>
      <c r="G26" s="1">
        <f>G$25*Medicaid!K54*MEPS!$D23</f>
        <v>0</v>
      </c>
      <c r="H26" s="1">
        <f>H$25*Medicaid!L54*MEPS!$D23</f>
        <v>0</v>
      </c>
    </row>
    <row r="27" spans="1:8" x14ac:dyDescent="0.25">
      <c r="A27" s="17"/>
      <c r="B27" t="s">
        <v>17</v>
      </c>
      <c r="C27" s="1">
        <f>C$25*Medicaid!E55*MEPS!$C24</f>
        <v>0</v>
      </c>
      <c r="D27" s="1">
        <f>D$25*Medicaid!F55*MEPS!$C24</f>
        <v>0</v>
      </c>
      <c r="E27" s="1">
        <f>E$25*Medicaid!G55*MEPS!$C24</f>
        <v>0</v>
      </c>
      <c r="F27" s="1">
        <f>F$25*Medicaid!J55*MEPS!$D24</f>
        <v>0</v>
      </c>
      <c r="G27" s="1">
        <f>G$25*Medicaid!K55*MEPS!$D24</f>
        <v>0</v>
      </c>
      <c r="H27" s="1">
        <f>H$25*Medicaid!L55*MEPS!$D24</f>
        <v>0</v>
      </c>
    </row>
    <row r="28" spans="1:8" x14ac:dyDescent="0.25">
      <c r="A28" s="17"/>
      <c r="B28" t="s">
        <v>41</v>
      </c>
      <c r="C28" s="1">
        <f>C$25*Medicaid!E56*MEPS!$C25</f>
        <v>0</v>
      </c>
      <c r="D28" s="1">
        <f>D$25*Medicaid!F56*MEPS!$C25</f>
        <v>0</v>
      </c>
      <c r="E28" s="1">
        <f>E$25*Medicaid!G56*MEPS!$C25</f>
        <v>0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7"/>
      <c r="B29" t="s">
        <v>19</v>
      </c>
      <c r="C29" s="1">
        <f>C$25*Medicaid!E57*MEPS!$C26</f>
        <v>0</v>
      </c>
      <c r="D29" s="1">
        <f>D$25*Medicaid!F57*MEPS!$C26</f>
        <v>0</v>
      </c>
      <c r="E29" s="1">
        <f>E$25*Medicaid!G57*MEPS!$C26</f>
        <v>0</v>
      </c>
      <c r="F29" s="1">
        <f>F$25*Medicaid!J57*MEPS!$D26</f>
        <v>0</v>
      </c>
      <c r="G29" s="1">
        <f>G$25*Medicaid!K57*MEPS!$D26</f>
        <v>0</v>
      </c>
      <c r="H29" s="1">
        <f>H$25*Medicaid!L57*MEPS!$D26</f>
        <v>0</v>
      </c>
    </row>
    <row r="30" spans="1:8" x14ac:dyDescent="0.25">
      <c r="A30" s="17"/>
      <c r="B30" t="s">
        <v>20</v>
      </c>
      <c r="C30" s="1">
        <f>C$25*Medicaid!E58*MEPS!$C27</f>
        <v>0</v>
      </c>
      <c r="D30" s="1">
        <f>D$25*Medicaid!F58*MEPS!$C27</f>
        <v>0</v>
      </c>
      <c r="E30" s="1">
        <f>E$25*Medicaid!G58*MEPS!$C27</f>
        <v>0</v>
      </c>
      <c r="F30" s="1">
        <f>F$25*Medicaid!J58*MEPS!$D27</f>
        <v>0</v>
      </c>
      <c r="G30" s="1">
        <f>G$25*Medicaid!K58*MEPS!$D27</f>
        <v>0</v>
      </c>
      <c r="H30" s="1">
        <f>H$25*Medicaid!L58*MEPS!$D27</f>
        <v>0</v>
      </c>
    </row>
    <row r="31" spans="1:8" x14ac:dyDescent="0.25">
      <c r="A31" s="17"/>
      <c r="B31" t="s">
        <v>29</v>
      </c>
      <c r="C31" s="1">
        <f>SUM(C26:C30)</f>
        <v>0</v>
      </c>
      <c r="D31" s="1">
        <f t="shared" ref="D31:H31" si="3">SUM(D26:D30)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</row>
    <row r="32" spans="1:8" x14ac:dyDescent="0.25">
      <c r="A32" s="17" t="s">
        <v>52</v>
      </c>
      <c r="B32" t="s">
        <v>61</v>
      </c>
      <c r="C32" s="1">
        <v>2435055</v>
      </c>
      <c r="D32" s="1">
        <v>108886</v>
      </c>
      <c r="E32" s="1">
        <v>15091</v>
      </c>
      <c r="F32" s="1">
        <v>2545436</v>
      </c>
      <c r="G32" s="1">
        <v>97863</v>
      </c>
      <c r="H32" s="1">
        <v>21359</v>
      </c>
    </row>
    <row r="33" spans="1:8" x14ac:dyDescent="0.25">
      <c r="A33" s="17"/>
      <c r="B33" t="s">
        <v>50</v>
      </c>
      <c r="C33" s="1">
        <f>C$32*Medicaid!E54*MEPS!$C29</f>
        <v>0</v>
      </c>
      <c r="D33" s="1">
        <f>D$32*Medicaid!F54*MEPS!$C29</f>
        <v>0</v>
      </c>
      <c r="E33" s="1">
        <f>E$32*Medicaid!G54*MEPS!$C29</f>
        <v>0</v>
      </c>
      <c r="F33" s="1">
        <f>F$32*Medicaid!J54*MEPS!$D29</f>
        <v>0</v>
      </c>
      <c r="G33" s="1">
        <f>G$32*Medicaid!K54*MEPS!$D29</f>
        <v>0</v>
      </c>
      <c r="H33" s="1">
        <f>H$32*Medicaid!L54*MEPS!$D29</f>
        <v>0</v>
      </c>
    </row>
    <row r="34" spans="1:8" x14ac:dyDescent="0.25">
      <c r="A34" s="17"/>
      <c r="B34" t="s">
        <v>17</v>
      </c>
      <c r="C34" s="1">
        <f>C$32*Medicaid!E55*MEPS!$C30</f>
        <v>0</v>
      </c>
      <c r="D34" s="1">
        <f>D$32*Medicaid!F55*MEPS!$C30</f>
        <v>0</v>
      </c>
      <c r="E34" s="1">
        <f>E$32*Medicaid!G55*MEPS!$C30</f>
        <v>0</v>
      </c>
      <c r="F34" s="1">
        <f>F$32*Medicaid!J55*MEPS!$D30</f>
        <v>0</v>
      </c>
      <c r="G34" s="1">
        <f>G$32*Medicaid!K55*MEPS!$D30</f>
        <v>0</v>
      </c>
      <c r="H34" s="1">
        <f>H$32*Medicaid!L55*MEPS!$D30</f>
        <v>0</v>
      </c>
    </row>
    <row r="35" spans="1:8" x14ac:dyDescent="0.25">
      <c r="A35" s="17"/>
      <c r="B35" t="s">
        <v>41</v>
      </c>
      <c r="C35" s="1">
        <f>C$32*Medicaid!E56*MEPS!$C31</f>
        <v>0</v>
      </c>
      <c r="D35" s="1">
        <f>D$32*Medicaid!F56*MEPS!$C31</f>
        <v>0</v>
      </c>
      <c r="E35" s="1">
        <f>E$32*Medicaid!G56*MEPS!$C31</f>
        <v>0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7"/>
      <c r="B36" t="s">
        <v>19</v>
      </c>
      <c r="C36" s="1">
        <f>C$32*Medicaid!E57*MEPS!$C32</f>
        <v>0</v>
      </c>
      <c r="D36" s="1">
        <f>D$32*Medicaid!F57*MEPS!$C32</f>
        <v>0</v>
      </c>
      <c r="E36" s="1">
        <f>E$32*Medicaid!G57*MEPS!$C32</f>
        <v>0</v>
      </c>
      <c r="F36" s="1">
        <f>F$32*Medicaid!J57*MEPS!$D32</f>
        <v>0</v>
      </c>
      <c r="G36" s="1">
        <f>G$32*Medicaid!K57*MEPS!$D32</f>
        <v>0</v>
      </c>
      <c r="H36" s="1">
        <f>H$32*Medicaid!L57*MEPS!$D32</f>
        <v>0</v>
      </c>
    </row>
    <row r="37" spans="1:8" x14ac:dyDescent="0.25">
      <c r="A37" s="17"/>
      <c r="B37" t="s">
        <v>20</v>
      </c>
      <c r="C37" s="1">
        <f>C$32*Medicaid!E58*MEPS!$C33</f>
        <v>0</v>
      </c>
      <c r="D37" s="1">
        <f>D$32*Medicaid!F58*MEPS!$C33</f>
        <v>0</v>
      </c>
      <c r="E37" s="1">
        <f>E$32*Medicaid!G58*MEPS!$C33</f>
        <v>0</v>
      </c>
      <c r="F37" s="1">
        <f>F$32*Medicaid!J58*MEPS!$D33</f>
        <v>0</v>
      </c>
      <c r="G37" s="1">
        <f>G$32*Medicaid!K58*MEPS!$D33</f>
        <v>0</v>
      </c>
      <c r="H37" s="1">
        <f>H$32*Medicaid!L58*MEPS!$D33</f>
        <v>0</v>
      </c>
    </row>
    <row r="38" spans="1:8" x14ac:dyDescent="0.25">
      <c r="A38" s="17"/>
      <c r="B38" t="s">
        <v>29</v>
      </c>
      <c r="C38" s="1">
        <f>SUM(C33:C37)</f>
        <v>0</v>
      </c>
      <c r="D38" s="1">
        <f t="shared" ref="D38:H38" si="4">SUM(D33:D37)</f>
        <v>0</v>
      </c>
      <c r="E38" s="1">
        <f t="shared" si="4"/>
        <v>0</v>
      </c>
      <c r="F38" s="1">
        <f t="shared" si="4"/>
        <v>0</v>
      </c>
      <c r="G38" s="1">
        <f t="shared" si="4"/>
        <v>0</v>
      </c>
      <c r="H38" s="1">
        <f t="shared" si="4"/>
        <v>0</v>
      </c>
    </row>
    <row r="39" spans="1:8" x14ac:dyDescent="0.25">
      <c r="A39" s="17" t="s">
        <v>53</v>
      </c>
      <c r="B39" t="s">
        <v>61</v>
      </c>
      <c r="C39" s="1">
        <v>26876</v>
      </c>
      <c r="D39" s="1">
        <v>3777</v>
      </c>
      <c r="E39">
        <v>453</v>
      </c>
      <c r="F39" s="1">
        <v>4940</v>
      </c>
      <c r="G39">
        <v>135</v>
      </c>
      <c r="H39">
        <v>78</v>
      </c>
    </row>
    <row r="40" spans="1:8" x14ac:dyDescent="0.25">
      <c r="A40" s="17"/>
      <c r="B40" t="s">
        <v>50</v>
      </c>
      <c r="C40" s="1">
        <f>C$39*Medicaid!E54*MEPS!$C35</f>
        <v>0</v>
      </c>
      <c r="D40" s="1">
        <f>D$39*Medicaid!F54*MEPS!$C35</f>
        <v>0</v>
      </c>
      <c r="E40" s="1">
        <f>E$39*Medicaid!G54*MEPS!$C35</f>
        <v>0</v>
      </c>
      <c r="F40" s="1">
        <f>F$39*Medicaid!J54*MEPS!$D35</f>
        <v>0</v>
      </c>
      <c r="G40" s="1">
        <f>G$39*Medicaid!K54*MEPS!$D35</f>
        <v>0</v>
      </c>
      <c r="H40" s="1">
        <f>H$39*Medicaid!L54*MEPS!$D35</f>
        <v>0</v>
      </c>
    </row>
    <row r="41" spans="1:8" x14ac:dyDescent="0.25">
      <c r="A41" s="17"/>
      <c r="B41" t="s">
        <v>17</v>
      </c>
      <c r="C41" s="1">
        <f>C$39*Medicaid!E55*MEPS!$C36</f>
        <v>0</v>
      </c>
      <c r="D41" s="1">
        <f>D$39*Medicaid!F55*MEPS!$C36</f>
        <v>0</v>
      </c>
      <c r="E41" s="1">
        <f>E$39*Medicaid!G55*MEPS!$C36</f>
        <v>0</v>
      </c>
      <c r="F41" s="1">
        <f>F$39*Medicaid!J55*MEPS!$D36</f>
        <v>0</v>
      </c>
      <c r="G41" s="1">
        <f>G$39*Medicaid!K55*MEPS!$D36</f>
        <v>0</v>
      </c>
      <c r="H41" s="1">
        <f>H$39*Medicaid!L55*MEPS!$D36</f>
        <v>0</v>
      </c>
    </row>
    <row r="42" spans="1:8" x14ac:dyDescent="0.25">
      <c r="A42" s="17"/>
      <c r="B42" t="s">
        <v>41</v>
      </c>
      <c r="C42" s="1">
        <f>C$39*Medicaid!E56*MEPS!$C37</f>
        <v>0</v>
      </c>
      <c r="D42" s="1">
        <f>D$39*Medicaid!F56*MEPS!$C37</f>
        <v>0</v>
      </c>
      <c r="E42" s="1">
        <f>E$39*Medicaid!G56*MEPS!$C37</f>
        <v>0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7"/>
      <c r="B43" t="s">
        <v>19</v>
      </c>
      <c r="C43" s="1">
        <f>C$39*Medicaid!E57*MEPS!$C38</f>
        <v>0</v>
      </c>
      <c r="D43" s="1">
        <f>D$39*Medicaid!F57*MEPS!$C38</f>
        <v>0</v>
      </c>
      <c r="E43" s="1">
        <f>E$39*Medicaid!G57*MEPS!$C38</f>
        <v>0</v>
      </c>
      <c r="F43" s="1">
        <f>F$39*Medicaid!J57*MEPS!$D38</f>
        <v>0</v>
      </c>
      <c r="G43" s="1">
        <f>G$39*Medicaid!K57*MEPS!$D38</f>
        <v>0</v>
      </c>
      <c r="H43" s="1">
        <f>H$39*Medicaid!L57*MEPS!$D38</f>
        <v>0</v>
      </c>
    </row>
    <row r="44" spans="1:8" x14ac:dyDescent="0.25">
      <c r="A44" s="17"/>
      <c r="B44" t="s">
        <v>20</v>
      </c>
      <c r="C44" s="1">
        <f>C$39*Medicaid!E58*MEPS!$C39</f>
        <v>0</v>
      </c>
      <c r="D44" s="1">
        <f>D$39*Medicaid!F58*MEPS!$C39</f>
        <v>0</v>
      </c>
      <c r="E44" s="1">
        <f>E$39*Medicaid!G58*MEPS!$C39</f>
        <v>0</v>
      </c>
      <c r="F44" s="1">
        <f>F$39*Medicaid!J58*MEPS!$D39</f>
        <v>0</v>
      </c>
      <c r="G44" s="1">
        <f>G$39*Medicaid!K58*MEPS!$D39</f>
        <v>0</v>
      </c>
      <c r="H44" s="1">
        <f>H$39*Medicaid!L58*MEPS!$D39</f>
        <v>0</v>
      </c>
    </row>
    <row r="45" spans="1:8" x14ac:dyDescent="0.25">
      <c r="A45" s="17"/>
      <c r="B45" t="s">
        <v>29</v>
      </c>
      <c r="C45" s="1">
        <f>SUM(C40:C44)</f>
        <v>0</v>
      </c>
      <c r="D45" s="1">
        <f t="shared" ref="D45:H45" si="5">SUM(D40:D44)</f>
        <v>0</v>
      </c>
      <c r="E45" s="1">
        <f t="shared" si="5"/>
        <v>0</v>
      </c>
      <c r="F45" s="1">
        <f t="shared" si="5"/>
        <v>0</v>
      </c>
      <c r="G45" s="1">
        <f t="shared" si="5"/>
        <v>0</v>
      </c>
      <c r="H45" s="1">
        <f t="shared" si="5"/>
        <v>0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9057-48FC-4055-8386-07255FD37601}">
  <dimension ref="A1:H45"/>
  <sheetViews>
    <sheetView topLeftCell="A4" workbookViewId="0">
      <selection activeCell="J13" sqref="J13"/>
    </sheetView>
  </sheetViews>
  <sheetFormatPr defaultRowHeight="15" x14ac:dyDescent="0.25"/>
  <cols>
    <col min="1" max="1" width="35.85546875" customWidth="1"/>
  </cols>
  <sheetData>
    <row r="1" spans="1:8" x14ac:dyDescent="0.25">
      <c r="A1" s="3" t="s">
        <v>59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 t="s">
        <v>3</v>
      </c>
      <c r="D2" s="16"/>
      <c r="E2" s="16"/>
      <c r="F2" s="16" t="s">
        <v>4</v>
      </c>
      <c r="G2" s="16"/>
      <c r="H2" s="16"/>
    </row>
    <row r="3" spans="1:8" x14ac:dyDescent="0.25">
      <c r="A3" s="16" t="s">
        <v>45</v>
      </c>
      <c r="B3" s="16" t="s">
        <v>46</v>
      </c>
      <c r="C3" s="16" t="s">
        <v>7</v>
      </c>
      <c r="D3" s="16" t="s">
        <v>8</v>
      </c>
      <c r="E3" s="16" t="s">
        <v>60</v>
      </c>
      <c r="F3" s="16" t="s">
        <v>7</v>
      </c>
      <c r="G3" s="16" t="s">
        <v>8</v>
      </c>
      <c r="H3" s="16" t="s">
        <v>60</v>
      </c>
    </row>
    <row r="4" spans="1:8" x14ac:dyDescent="0.25">
      <c r="A4" s="17" t="s">
        <v>49</v>
      </c>
      <c r="B4" s="16" t="s">
        <v>61</v>
      </c>
      <c r="C4" s="1">
        <v>3515</v>
      </c>
      <c r="D4" s="16">
        <v>253</v>
      </c>
      <c r="E4" s="16">
        <v>58</v>
      </c>
      <c r="F4" s="1">
        <v>1491</v>
      </c>
      <c r="G4" s="16">
        <v>469</v>
      </c>
      <c r="H4" s="16">
        <v>138</v>
      </c>
    </row>
    <row r="5" spans="1:8" x14ac:dyDescent="0.25">
      <c r="A5" s="17"/>
      <c r="B5" s="16" t="s">
        <v>50</v>
      </c>
      <c r="C5" s="1">
        <f>C$4*Medicaid!E54*MEPS!$C5</f>
        <v>0</v>
      </c>
      <c r="D5" s="1">
        <f>D$4*Medicaid!F54*MEPS!$C5</f>
        <v>0</v>
      </c>
      <c r="E5" s="1">
        <f>E$4*Medicaid!G54*MEPS!$C5</f>
        <v>0</v>
      </c>
      <c r="F5" s="1">
        <f>F$4*Medicaid!J54*MEPS!$D5</f>
        <v>0</v>
      </c>
      <c r="G5" s="1">
        <f>G$4*Medicaid!K54*MEPS!$D5</f>
        <v>0</v>
      </c>
      <c r="H5" s="1">
        <f>H$4*Medicaid!L54*MEPS!$D5</f>
        <v>0</v>
      </c>
    </row>
    <row r="6" spans="1:8" x14ac:dyDescent="0.25">
      <c r="A6" s="17"/>
      <c r="B6" s="16" t="s">
        <v>17</v>
      </c>
      <c r="C6" s="1">
        <f>C$4*Medicaid!E55*MEPS!$C6</f>
        <v>0</v>
      </c>
      <c r="D6" s="1">
        <f>D$4*Medicaid!F55*MEPS!$C6</f>
        <v>0</v>
      </c>
      <c r="E6" s="1">
        <f>E$4*Medicaid!G55*MEPS!$C6</f>
        <v>0</v>
      </c>
      <c r="F6" s="1">
        <f>F$4*Medicaid!J55*MEPS!$D6</f>
        <v>0</v>
      </c>
      <c r="G6" s="1">
        <f>G$4*Medicaid!K55*MEPS!$D6</f>
        <v>0</v>
      </c>
      <c r="H6" s="1">
        <f>H$4*Medicaid!L55*MEPS!$D6</f>
        <v>0</v>
      </c>
    </row>
    <row r="7" spans="1:8" x14ac:dyDescent="0.25">
      <c r="A7" s="17"/>
      <c r="B7" s="16" t="s">
        <v>41</v>
      </c>
      <c r="C7" s="1">
        <f>C$4*Medicaid!E56*MEPS!$C7</f>
        <v>0</v>
      </c>
      <c r="D7" s="1">
        <f>D$4*Medicaid!F56*MEPS!$C7</f>
        <v>0</v>
      </c>
      <c r="E7" s="1">
        <f>E$4*Medicaid!G56*MEPS!$C7</f>
        <v>0</v>
      </c>
      <c r="F7" s="1">
        <f>F$4*Medicaid!J56*MEPS!$D7</f>
        <v>0</v>
      </c>
      <c r="G7" s="1">
        <f>G$4*Medicaid!K56*MEPS!$D7</f>
        <v>0</v>
      </c>
      <c r="H7" s="1">
        <f>H$4*Medicaid!L56*MEPS!$D7</f>
        <v>0</v>
      </c>
    </row>
    <row r="8" spans="1:8" x14ac:dyDescent="0.25">
      <c r="A8" s="17"/>
      <c r="B8" s="16" t="s">
        <v>19</v>
      </c>
      <c r="C8" s="1">
        <f>C$4*Medicaid!E57*MEPS!$C8</f>
        <v>0</v>
      </c>
      <c r="D8" s="1">
        <f>D$4*Medicaid!F57*MEPS!$C8</f>
        <v>0</v>
      </c>
      <c r="E8" s="1">
        <f>E$4*Medicaid!G57*MEPS!$C8</f>
        <v>0</v>
      </c>
      <c r="F8" s="1">
        <f>F$4*Medicaid!J57*MEPS!$D8</f>
        <v>0</v>
      </c>
      <c r="G8" s="1">
        <f>G$4*Medicaid!K57*MEPS!$D8</f>
        <v>0</v>
      </c>
      <c r="H8" s="1">
        <f>H$4*Medicaid!L57*MEPS!$D8</f>
        <v>0</v>
      </c>
    </row>
    <row r="9" spans="1:8" x14ac:dyDescent="0.25">
      <c r="A9" s="17"/>
      <c r="B9" s="16" t="s">
        <v>20</v>
      </c>
      <c r="C9" s="1">
        <f>C$4*Medicaid!E58*MEPS!$C9</f>
        <v>0</v>
      </c>
      <c r="D9" s="1">
        <f>D$4*Medicaid!F58*MEPS!$C9</f>
        <v>0</v>
      </c>
      <c r="E9" s="1">
        <f>E$4*Medicaid!G58*MEPS!$C9</f>
        <v>0</v>
      </c>
      <c r="F9" s="1">
        <f>F$4*Medicaid!J58*MEPS!$D9</f>
        <v>0</v>
      </c>
      <c r="G9" s="1">
        <f>G$4*Medicaid!K58*MEPS!$D9</f>
        <v>0</v>
      </c>
      <c r="H9" s="1">
        <f>H$4*Medicaid!L58*MEPS!$D9</f>
        <v>0</v>
      </c>
    </row>
    <row r="10" spans="1:8" x14ac:dyDescent="0.25">
      <c r="A10" s="17"/>
      <c r="B10" s="16" t="s">
        <v>29</v>
      </c>
      <c r="C10" s="1">
        <f>SUM(C5:C9)</f>
        <v>0</v>
      </c>
      <c r="D10" s="1">
        <f t="shared" ref="D10:H10" si="0">SUM(D5:D9)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</row>
    <row r="11" spans="1:8" x14ac:dyDescent="0.25">
      <c r="A11" s="17" t="s">
        <v>51</v>
      </c>
      <c r="B11" s="16" t="s">
        <v>61</v>
      </c>
      <c r="C11" s="1">
        <v>1635</v>
      </c>
      <c r="D11" s="1">
        <v>23224</v>
      </c>
      <c r="E11" s="1">
        <v>15892</v>
      </c>
      <c r="F11" s="1">
        <v>1891</v>
      </c>
      <c r="G11" s="1">
        <v>25478</v>
      </c>
      <c r="H11" s="1">
        <v>20634</v>
      </c>
    </row>
    <row r="12" spans="1:8" x14ac:dyDescent="0.25">
      <c r="A12" s="17"/>
      <c r="B12" s="16" t="s">
        <v>50</v>
      </c>
      <c r="C12" s="1">
        <f>C$11*Medicaid!E54*MEPS!$C11</f>
        <v>0</v>
      </c>
      <c r="D12" s="1">
        <f>D$11*Medicaid!F54*MEPS!$C11</f>
        <v>0</v>
      </c>
      <c r="E12" s="1">
        <f>E$11*Medicaid!G54*MEPS!$C11</f>
        <v>0</v>
      </c>
      <c r="F12" s="1">
        <f>F$11*Medicaid!J54*MEPS!$D11</f>
        <v>0</v>
      </c>
      <c r="G12" s="1">
        <f>G$11*Medicaid!K54*MEPS!$D11</f>
        <v>0</v>
      </c>
      <c r="H12" s="1">
        <f>H$11*Medicaid!L54*MEPS!$D11</f>
        <v>0</v>
      </c>
    </row>
    <row r="13" spans="1:8" x14ac:dyDescent="0.25">
      <c r="A13" s="17"/>
      <c r="B13" s="16" t="s">
        <v>17</v>
      </c>
      <c r="C13" s="1">
        <f>C$11*Medicaid!E55*MEPS!$C12</f>
        <v>0</v>
      </c>
      <c r="D13" s="1">
        <f>D$11*Medicaid!F55*MEPS!$C12</f>
        <v>0</v>
      </c>
      <c r="E13" s="1">
        <f>E$11*Medicaid!G55*MEPS!$C12</f>
        <v>0</v>
      </c>
      <c r="F13" s="1">
        <f>F$11*Medicaid!J55*MEPS!$D12</f>
        <v>0</v>
      </c>
      <c r="G13" s="1">
        <f>G$11*Medicaid!K55*MEPS!$D12</f>
        <v>0</v>
      </c>
      <c r="H13" s="1">
        <f>H$11*Medicaid!L55*MEPS!$D12</f>
        <v>0</v>
      </c>
    </row>
    <row r="14" spans="1:8" x14ac:dyDescent="0.25">
      <c r="A14" s="17"/>
      <c r="B14" s="16" t="s">
        <v>41</v>
      </c>
      <c r="C14" s="1">
        <f>C$11*Medicaid!E56*MEPS!$C13</f>
        <v>0</v>
      </c>
      <c r="D14" s="1">
        <f>D$11*Medicaid!F56*MEPS!$C13</f>
        <v>0</v>
      </c>
      <c r="E14" s="1">
        <f>E$11*Medicaid!G56*MEPS!$C13</f>
        <v>0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8" x14ac:dyDescent="0.25">
      <c r="A15" s="17"/>
      <c r="B15" s="16" t="s">
        <v>19</v>
      </c>
      <c r="C15" s="1">
        <f>C$11*Medicaid!E57*MEPS!$C14</f>
        <v>0</v>
      </c>
      <c r="D15" s="1">
        <f>D$11*Medicaid!F57*MEPS!$C14</f>
        <v>0</v>
      </c>
      <c r="E15" s="1">
        <f>E$11*Medicaid!G57*MEPS!$C14</f>
        <v>0</v>
      </c>
      <c r="F15" s="1">
        <f>F$11*Medicaid!J57*MEPS!$D14</f>
        <v>0</v>
      </c>
      <c r="G15" s="1">
        <f>G$11*Medicaid!K57*MEPS!$D14</f>
        <v>0</v>
      </c>
      <c r="H15" s="1">
        <f>H$11*Medicaid!L57*MEPS!$D14</f>
        <v>0</v>
      </c>
    </row>
    <row r="16" spans="1:8" x14ac:dyDescent="0.25">
      <c r="A16" s="17"/>
      <c r="B16" s="16" t="s">
        <v>20</v>
      </c>
      <c r="C16" s="1">
        <f>C$11*Medicaid!E58*MEPS!$C15</f>
        <v>0</v>
      </c>
      <c r="D16" s="1">
        <f>D$11*Medicaid!F58*MEPS!$C15</f>
        <v>0</v>
      </c>
      <c r="E16" s="1">
        <f>E$11*Medicaid!G58*MEPS!$C15</f>
        <v>0</v>
      </c>
      <c r="F16" s="1">
        <f>F$11*Medicaid!J58*MEPS!$D15</f>
        <v>0</v>
      </c>
      <c r="G16" s="1">
        <f>G$11*Medicaid!K58*MEPS!$D15</f>
        <v>0</v>
      </c>
      <c r="H16" s="1">
        <f>H$11*Medicaid!L58*MEPS!$D15</f>
        <v>0</v>
      </c>
    </row>
    <row r="17" spans="1:8" x14ac:dyDescent="0.25">
      <c r="A17" s="17"/>
      <c r="B17" s="16" t="s">
        <v>29</v>
      </c>
      <c r="C17" s="1">
        <f>SUM(C12:C16)</f>
        <v>0</v>
      </c>
      <c r="D17" s="1">
        <f t="shared" ref="D17:H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</row>
    <row r="18" spans="1:8" x14ac:dyDescent="0.25">
      <c r="A18" s="17" t="s">
        <v>31</v>
      </c>
      <c r="B18" s="16" t="s">
        <v>61</v>
      </c>
      <c r="C18" s="1">
        <v>13632</v>
      </c>
      <c r="D18" s="1"/>
      <c r="E18" s="1"/>
      <c r="F18" s="1">
        <v>13720</v>
      </c>
      <c r="G18" s="1"/>
      <c r="H18" s="1"/>
    </row>
    <row r="19" spans="1:8" x14ac:dyDescent="0.25">
      <c r="A19" s="17"/>
      <c r="B19" s="16" t="s">
        <v>50</v>
      </c>
      <c r="C19" s="1">
        <f>C18*Medicaid!E54*MEPS!C17</f>
        <v>0</v>
      </c>
      <c r="D19" s="1">
        <v>0</v>
      </c>
      <c r="E19" s="1">
        <v>0</v>
      </c>
      <c r="F19" s="1">
        <f>F18*Medicaid!J54</f>
        <v>0</v>
      </c>
      <c r="G19" s="16">
        <v>0</v>
      </c>
      <c r="H19" s="1">
        <v>0</v>
      </c>
    </row>
    <row r="20" spans="1:8" x14ac:dyDescent="0.25">
      <c r="A20" s="17"/>
      <c r="B20" s="16" t="s">
        <v>17</v>
      </c>
      <c r="C20" s="1">
        <f>C19*Medicaid!E55*MEPS!C18</f>
        <v>0</v>
      </c>
      <c r="D20" s="1">
        <v>0</v>
      </c>
      <c r="E20" s="1">
        <v>0</v>
      </c>
      <c r="F20" s="1">
        <f>F19*Medicaid!J55</f>
        <v>0</v>
      </c>
      <c r="G20" s="16">
        <v>0</v>
      </c>
      <c r="H20" s="1">
        <v>0</v>
      </c>
    </row>
    <row r="21" spans="1:8" x14ac:dyDescent="0.25">
      <c r="A21" s="17"/>
      <c r="B21" s="16" t="s">
        <v>41</v>
      </c>
      <c r="C21" s="1">
        <f>C20*Medicaid!E56*MEPS!C19</f>
        <v>0</v>
      </c>
      <c r="D21" s="1">
        <v>0</v>
      </c>
      <c r="E21" s="1">
        <v>0</v>
      </c>
      <c r="F21" s="1">
        <f>F20*Medicaid!J56</f>
        <v>0</v>
      </c>
      <c r="G21" s="1">
        <v>0</v>
      </c>
      <c r="H21" s="1">
        <v>0</v>
      </c>
    </row>
    <row r="22" spans="1:8" x14ac:dyDescent="0.25">
      <c r="A22" s="17"/>
      <c r="B22" s="16" t="s">
        <v>19</v>
      </c>
      <c r="C22" s="1">
        <f>C21*Medicaid!E57*MEPS!C20</f>
        <v>0</v>
      </c>
      <c r="D22" s="1">
        <v>0</v>
      </c>
      <c r="E22" s="1">
        <v>0</v>
      </c>
      <c r="F22" s="1">
        <f>F21*Medicaid!J57</f>
        <v>0</v>
      </c>
      <c r="G22" s="1">
        <v>0</v>
      </c>
      <c r="H22" s="1">
        <v>0</v>
      </c>
    </row>
    <row r="23" spans="1:8" x14ac:dyDescent="0.25">
      <c r="A23" s="17"/>
      <c r="B23" s="16" t="s">
        <v>20</v>
      </c>
      <c r="C23" s="1">
        <f>C22*Medicaid!E58*MEPS!C21</f>
        <v>0</v>
      </c>
      <c r="D23" s="1">
        <v>0</v>
      </c>
      <c r="E23" s="1">
        <v>0</v>
      </c>
      <c r="F23" s="1">
        <f>F22*Medicaid!J58*MEPS!D21</f>
        <v>0</v>
      </c>
      <c r="G23" s="1">
        <v>0</v>
      </c>
      <c r="H23" s="1">
        <v>0</v>
      </c>
    </row>
    <row r="24" spans="1:8" x14ac:dyDescent="0.25">
      <c r="A24" s="17"/>
      <c r="B24" s="16" t="s">
        <v>29</v>
      </c>
      <c r="C24" s="1">
        <f>SUM(C19:C23)</f>
        <v>0</v>
      </c>
      <c r="D24" s="1"/>
      <c r="E24" s="1"/>
      <c r="F24" s="1">
        <f t="shared" ref="F24" si="2">SUM(F19:F23)</f>
        <v>0</v>
      </c>
      <c r="G24" s="1"/>
      <c r="H24" s="1"/>
    </row>
    <row r="25" spans="1:8" x14ac:dyDescent="0.25">
      <c r="A25" s="17" t="s">
        <v>70</v>
      </c>
      <c r="B25" s="16" t="s">
        <v>61</v>
      </c>
      <c r="C25" s="1">
        <v>3433</v>
      </c>
      <c r="D25" s="1">
        <v>9149</v>
      </c>
      <c r="E25" s="1">
        <v>8392</v>
      </c>
      <c r="F25" s="1">
        <v>2872</v>
      </c>
      <c r="G25" s="1">
        <v>9977</v>
      </c>
      <c r="H25" s="1">
        <v>13523</v>
      </c>
    </row>
    <row r="26" spans="1:8" x14ac:dyDescent="0.25">
      <c r="A26" s="17"/>
      <c r="B26" s="16" t="s">
        <v>50</v>
      </c>
      <c r="C26" s="1">
        <f>C$25*Medicaid!E54*MEPS!$C23</f>
        <v>0</v>
      </c>
      <c r="D26" s="1">
        <f>D$25*Medicaid!F54*MEPS!$C23</f>
        <v>0</v>
      </c>
      <c r="E26" s="1">
        <f>E$25*Medicaid!G54*MEPS!$C23</f>
        <v>0</v>
      </c>
      <c r="F26" s="1">
        <f>F$25*Medicaid!J54*MEPS!$D23</f>
        <v>0</v>
      </c>
      <c r="G26" s="1">
        <f>G$25*Medicaid!K54*MEPS!$D23</f>
        <v>0</v>
      </c>
      <c r="H26" s="1">
        <f>H$25*Medicaid!L54*MEPS!$D23</f>
        <v>0</v>
      </c>
    </row>
    <row r="27" spans="1:8" x14ac:dyDescent="0.25">
      <c r="A27" s="17"/>
      <c r="B27" s="16" t="s">
        <v>17</v>
      </c>
      <c r="C27" s="1">
        <f>C$25*Medicaid!E55*MEPS!$C24</f>
        <v>0</v>
      </c>
      <c r="D27" s="1">
        <f>D$25*Medicaid!F55*MEPS!$C24</f>
        <v>0</v>
      </c>
      <c r="E27" s="1">
        <f>E$25*Medicaid!G55*MEPS!$C24</f>
        <v>0</v>
      </c>
      <c r="F27" s="1">
        <f>F$25*Medicaid!J55*MEPS!$D24</f>
        <v>0</v>
      </c>
      <c r="G27" s="1">
        <f>G$25*Medicaid!K55*MEPS!$D24</f>
        <v>0</v>
      </c>
      <c r="H27" s="1">
        <f>H$25*Medicaid!L55*MEPS!$D24</f>
        <v>0</v>
      </c>
    </row>
    <row r="28" spans="1:8" x14ac:dyDescent="0.25">
      <c r="A28" s="17"/>
      <c r="B28" s="16" t="s">
        <v>41</v>
      </c>
      <c r="C28" s="1">
        <f>C$25*Medicaid!E56*MEPS!$C25</f>
        <v>0</v>
      </c>
      <c r="D28" s="1">
        <f>D$25*Medicaid!F56*MEPS!$C25</f>
        <v>0</v>
      </c>
      <c r="E28" s="1">
        <f>E$25*Medicaid!G56*MEPS!$C25</f>
        <v>0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7"/>
      <c r="B29" s="16" t="s">
        <v>19</v>
      </c>
      <c r="C29" s="1">
        <f>C$25*Medicaid!E57*MEPS!$C26</f>
        <v>0</v>
      </c>
      <c r="D29" s="1">
        <f>D$25*Medicaid!F57*MEPS!$C26</f>
        <v>0</v>
      </c>
      <c r="E29" s="1">
        <f>E$25*Medicaid!G57*MEPS!$C26</f>
        <v>0</v>
      </c>
      <c r="F29" s="1">
        <f>F$25*Medicaid!J57*MEPS!$D26</f>
        <v>0</v>
      </c>
      <c r="G29" s="1">
        <f>G$25*Medicaid!K57*MEPS!$D26</f>
        <v>0</v>
      </c>
      <c r="H29" s="1">
        <f>H$25*Medicaid!L57*MEPS!$D26</f>
        <v>0</v>
      </c>
    </row>
    <row r="30" spans="1:8" x14ac:dyDescent="0.25">
      <c r="A30" s="17"/>
      <c r="B30" s="16" t="s">
        <v>20</v>
      </c>
      <c r="C30" s="1">
        <f>C$25*Medicaid!E58*MEPS!$C27</f>
        <v>0</v>
      </c>
      <c r="D30" s="1">
        <f>D$25*Medicaid!F58*MEPS!$C27</f>
        <v>0</v>
      </c>
      <c r="E30" s="1">
        <f>E$25*Medicaid!G58*MEPS!$C27</f>
        <v>0</v>
      </c>
      <c r="F30" s="1">
        <f>F$25*Medicaid!J58*MEPS!$D27</f>
        <v>0</v>
      </c>
      <c r="G30" s="1">
        <f>G$25*Medicaid!K58*MEPS!$D27</f>
        <v>0</v>
      </c>
      <c r="H30" s="1">
        <f>H$25*Medicaid!L58*MEPS!$D27</f>
        <v>0</v>
      </c>
    </row>
    <row r="31" spans="1:8" x14ac:dyDescent="0.25">
      <c r="A31" s="17"/>
      <c r="B31" s="16" t="s">
        <v>29</v>
      </c>
      <c r="C31" s="1">
        <f>SUM(C26:C30)</f>
        <v>0</v>
      </c>
      <c r="D31" s="1">
        <f t="shared" ref="D31:H31" si="3">SUM(D26:D30)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</row>
    <row r="32" spans="1:8" x14ac:dyDescent="0.25">
      <c r="A32" s="17" t="s">
        <v>52</v>
      </c>
      <c r="B32" s="16" t="s">
        <v>61</v>
      </c>
      <c r="C32" s="1">
        <v>60252</v>
      </c>
      <c r="D32" s="1">
        <v>3064</v>
      </c>
      <c r="E32" s="16">
        <v>475</v>
      </c>
      <c r="F32" s="1">
        <v>54492</v>
      </c>
      <c r="G32" s="1">
        <v>2738</v>
      </c>
      <c r="H32" s="16">
        <v>496</v>
      </c>
    </row>
    <row r="33" spans="1:8" x14ac:dyDescent="0.25">
      <c r="A33" s="17"/>
      <c r="B33" s="16" t="s">
        <v>50</v>
      </c>
      <c r="C33" s="1">
        <f>C$32*Medicaid!E54*MEPS!$C29</f>
        <v>0</v>
      </c>
      <c r="D33" s="1">
        <f>D$32*Medicaid!F54*MEPS!$C29</f>
        <v>0</v>
      </c>
      <c r="E33" s="1">
        <f>E$32*Medicaid!G54*MEPS!$C29</f>
        <v>0</v>
      </c>
      <c r="F33" s="1">
        <f>F$32*Medicaid!J54*MEPS!$D29</f>
        <v>0</v>
      </c>
      <c r="G33" s="1">
        <f>G$32*Medicaid!K54*MEPS!$D29</f>
        <v>0</v>
      </c>
      <c r="H33" s="1">
        <f>H$32*Medicaid!L54*MEPS!$D29</f>
        <v>0</v>
      </c>
    </row>
    <row r="34" spans="1:8" x14ac:dyDescent="0.25">
      <c r="A34" s="17"/>
      <c r="B34" s="16" t="s">
        <v>17</v>
      </c>
      <c r="C34" s="1">
        <f>C$32*Medicaid!E55*MEPS!$C30</f>
        <v>0</v>
      </c>
      <c r="D34" s="1">
        <f>D$32*Medicaid!F55*MEPS!$C30</f>
        <v>0</v>
      </c>
      <c r="E34" s="1">
        <f>E$32*Medicaid!G55*MEPS!$C30</f>
        <v>0</v>
      </c>
      <c r="F34" s="1">
        <f>F$32*Medicaid!J55*MEPS!$D30</f>
        <v>0</v>
      </c>
      <c r="G34" s="1">
        <f>G$32*Medicaid!K55*MEPS!$D30</f>
        <v>0</v>
      </c>
      <c r="H34" s="1">
        <f>H$32*Medicaid!L55*MEPS!$D30</f>
        <v>0</v>
      </c>
    </row>
    <row r="35" spans="1:8" x14ac:dyDescent="0.25">
      <c r="A35" s="17"/>
      <c r="B35" s="16" t="s">
        <v>41</v>
      </c>
      <c r="C35" s="1">
        <f>C$32*Medicaid!E56*MEPS!$C31</f>
        <v>0</v>
      </c>
      <c r="D35" s="1">
        <f>D$32*Medicaid!F56*MEPS!$C31</f>
        <v>0</v>
      </c>
      <c r="E35" s="1">
        <f>E$32*Medicaid!G56*MEPS!$C31</f>
        <v>0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7"/>
      <c r="B36" s="16" t="s">
        <v>19</v>
      </c>
      <c r="C36" s="1">
        <f>C$32*Medicaid!E57*MEPS!$C32</f>
        <v>0</v>
      </c>
      <c r="D36" s="1">
        <f>D$32*Medicaid!F57*MEPS!$C32</f>
        <v>0</v>
      </c>
      <c r="E36" s="1">
        <f>E$32*Medicaid!G57*MEPS!$C32</f>
        <v>0</v>
      </c>
      <c r="F36" s="1">
        <f>F$32*Medicaid!J57*MEPS!$D32</f>
        <v>0</v>
      </c>
      <c r="G36" s="1">
        <f>G$32*Medicaid!K57*MEPS!$D32</f>
        <v>0</v>
      </c>
      <c r="H36" s="1">
        <f>H$32*Medicaid!L57*MEPS!$D32</f>
        <v>0</v>
      </c>
    </row>
    <row r="37" spans="1:8" x14ac:dyDescent="0.25">
      <c r="A37" s="17"/>
      <c r="B37" s="16" t="s">
        <v>20</v>
      </c>
      <c r="C37" s="1">
        <f>C$32*Medicaid!E58*MEPS!$C33</f>
        <v>0</v>
      </c>
      <c r="D37" s="1">
        <f>D$32*Medicaid!F58*MEPS!$C33</f>
        <v>0</v>
      </c>
      <c r="E37" s="1">
        <f>E$32*Medicaid!G58*MEPS!$C33</f>
        <v>0</v>
      </c>
      <c r="F37" s="1">
        <f>F$32*Medicaid!J58*MEPS!$D33</f>
        <v>0</v>
      </c>
      <c r="G37" s="1">
        <f>G$32*Medicaid!K58*MEPS!$D33</f>
        <v>0</v>
      </c>
      <c r="H37" s="1">
        <f>H$32*Medicaid!L58*MEPS!$D33</f>
        <v>0</v>
      </c>
    </row>
    <row r="38" spans="1:8" x14ac:dyDescent="0.25">
      <c r="A38" s="17"/>
      <c r="B38" s="16" t="s">
        <v>29</v>
      </c>
      <c r="C38" s="1">
        <f>SUM(C33:C37)</f>
        <v>0</v>
      </c>
      <c r="D38" s="1">
        <f t="shared" ref="D38:H38" si="4">SUM(D33:D37)</f>
        <v>0</v>
      </c>
      <c r="E38" s="1">
        <f t="shared" si="4"/>
        <v>0</v>
      </c>
      <c r="F38" s="1">
        <f t="shared" si="4"/>
        <v>0</v>
      </c>
      <c r="G38" s="1">
        <f t="shared" si="4"/>
        <v>0</v>
      </c>
      <c r="H38" s="1">
        <f t="shared" si="4"/>
        <v>0</v>
      </c>
    </row>
    <row r="39" spans="1:8" x14ac:dyDescent="0.25">
      <c r="A39" s="17" t="s">
        <v>53</v>
      </c>
      <c r="B39" s="16" t="s">
        <v>61</v>
      </c>
      <c r="C39" s="1">
        <v>595</v>
      </c>
      <c r="D39" s="1">
        <v>33</v>
      </c>
      <c r="E39" s="1"/>
      <c r="F39" s="1"/>
      <c r="G39" s="1"/>
      <c r="H39" s="1"/>
    </row>
    <row r="40" spans="1:8" x14ac:dyDescent="0.25">
      <c r="A40" s="17"/>
      <c r="B40" s="16" t="s">
        <v>50</v>
      </c>
      <c r="C40" s="1">
        <f>C$39*Medicaid!E54*MEPS!$C35</f>
        <v>0</v>
      </c>
      <c r="D40" s="1">
        <f>D$39*Medicaid!F54*MEPS!$C35</f>
        <v>0</v>
      </c>
      <c r="E40" s="1">
        <f>E$39*Medicaid!G54*MEPS!$C35</f>
        <v>0</v>
      </c>
      <c r="F40" s="1">
        <f>F$39*Medicaid!J54*MEPS!$D35</f>
        <v>0</v>
      </c>
      <c r="G40" s="1">
        <f>G$39*Medicaid!K54*MEPS!$D35</f>
        <v>0</v>
      </c>
      <c r="H40" s="1">
        <f>H$39*Medicaid!L54*MEPS!$D35</f>
        <v>0</v>
      </c>
    </row>
    <row r="41" spans="1:8" x14ac:dyDescent="0.25">
      <c r="A41" s="17"/>
      <c r="B41" s="16" t="s">
        <v>17</v>
      </c>
      <c r="C41" s="1">
        <f>C$39*Medicaid!E55*MEPS!$C36</f>
        <v>0</v>
      </c>
      <c r="D41" s="1">
        <f>D$39*Medicaid!F55*MEPS!$C36</f>
        <v>0</v>
      </c>
      <c r="E41" s="1">
        <f>E$39*Medicaid!G55*MEPS!$C36</f>
        <v>0</v>
      </c>
      <c r="F41" s="1">
        <f>F$39*Medicaid!J55*MEPS!$D36</f>
        <v>0</v>
      </c>
      <c r="G41" s="1">
        <f>G$39*Medicaid!K55*MEPS!$D36</f>
        <v>0</v>
      </c>
      <c r="H41" s="1">
        <f>H$39*Medicaid!L55*MEPS!$D36</f>
        <v>0</v>
      </c>
    </row>
    <row r="42" spans="1:8" x14ac:dyDescent="0.25">
      <c r="A42" s="17"/>
      <c r="B42" s="16" t="s">
        <v>41</v>
      </c>
      <c r="C42" s="1">
        <f>C$39*Medicaid!E56*MEPS!$C37</f>
        <v>0</v>
      </c>
      <c r="D42" s="1">
        <f>D$39*Medicaid!F56*MEPS!$C37</f>
        <v>0</v>
      </c>
      <c r="E42" s="1">
        <f>E$39*Medicaid!G56*MEPS!$C37</f>
        <v>0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7"/>
      <c r="B43" s="16" t="s">
        <v>19</v>
      </c>
      <c r="C43" s="1">
        <f>C$39*Medicaid!E57*MEPS!$C38</f>
        <v>0</v>
      </c>
      <c r="D43" s="1">
        <f>D$39*Medicaid!F57*MEPS!$C38</f>
        <v>0</v>
      </c>
      <c r="E43" s="1">
        <f>E$39*Medicaid!G57*MEPS!$C38</f>
        <v>0</v>
      </c>
      <c r="F43" s="1">
        <f>F$39*Medicaid!J57*MEPS!$D38</f>
        <v>0</v>
      </c>
      <c r="G43" s="1">
        <f>G$39*Medicaid!K57*MEPS!$D38</f>
        <v>0</v>
      </c>
      <c r="H43" s="1">
        <f>H$39*Medicaid!L57*MEPS!$D38</f>
        <v>0</v>
      </c>
    </row>
    <row r="44" spans="1:8" x14ac:dyDescent="0.25">
      <c r="A44" s="17"/>
      <c r="B44" s="16" t="s">
        <v>20</v>
      </c>
      <c r="C44" s="1">
        <f>C$39*Medicaid!E58*MEPS!$C39</f>
        <v>0</v>
      </c>
      <c r="D44" s="1">
        <f>D$39*Medicaid!F58*MEPS!$C39</f>
        <v>0</v>
      </c>
      <c r="E44" s="1">
        <f>E$39*Medicaid!G58*MEPS!$C39</f>
        <v>0</v>
      </c>
      <c r="F44" s="1">
        <f>F$39*Medicaid!J58*MEPS!$D39</f>
        <v>0</v>
      </c>
      <c r="G44" s="1">
        <f>G$39*Medicaid!K58*MEPS!$D39</f>
        <v>0</v>
      </c>
      <c r="H44" s="1">
        <f>H$39*Medicaid!L58*MEPS!$D39</f>
        <v>0</v>
      </c>
    </row>
    <row r="45" spans="1:8" x14ac:dyDescent="0.25">
      <c r="A45" s="17"/>
      <c r="B45" s="16" t="s">
        <v>29</v>
      </c>
      <c r="C45" s="1">
        <f>SUM(C40:C44)</f>
        <v>0</v>
      </c>
      <c r="D45" s="1">
        <f t="shared" ref="D45:H45" si="5">SUM(D40:D44)</f>
        <v>0</v>
      </c>
      <c r="E45" s="1">
        <f t="shared" si="5"/>
        <v>0</v>
      </c>
      <c r="F45" s="1">
        <f t="shared" si="5"/>
        <v>0</v>
      </c>
      <c r="G45" s="1">
        <f t="shared" si="5"/>
        <v>0</v>
      </c>
      <c r="H45" s="1">
        <f t="shared" si="5"/>
        <v>0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BD72-0492-459C-9F4E-76B0E5377737}">
  <dimension ref="A1:H45"/>
  <sheetViews>
    <sheetView topLeftCell="A19" workbookViewId="0">
      <selection activeCell="I19" sqref="I19"/>
    </sheetView>
  </sheetViews>
  <sheetFormatPr defaultRowHeight="15" x14ac:dyDescent="0.25"/>
  <cols>
    <col min="1" max="1" width="25.5703125" customWidth="1"/>
  </cols>
  <sheetData>
    <row r="1" spans="1:8" x14ac:dyDescent="0.25">
      <c r="A1" s="3" t="s">
        <v>59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 t="s">
        <v>3</v>
      </c>
      <c r="D2" s="16"/>
      <c r="E2" s="16"/>
      <c r="F2" s="16" t="s">
        <v>4</v>
      </c>
      <c r="G2" s="16"/>
      <c r="H2" s="16"/>
    </row>
    <row r="3" spans="1:8" x14ac:dyDescent="0.25">
      <c r="A3" s="16" t="s">
        <v>45</v>
      </c>
      <c r="B3" s="16" t="s">
        <v>46</v>
      </c>
      <c r="C3" s="16" t="s">
        <v>7</v>
      </c>
      <c r="D3" s="16" t="s">
        <v>8</v>
      </c>
      <c r="E3" s="16" t="s">
        <v>60</v>
      </c>
      <c r="F3" s="16" t="s">
        <v>7</v>
      </c>
      <c r="G3" s="16" t="s">
        <v>8</v>
      </c>
      <c r="H3" s="16" t="s">
        <v>60</v>
      </c>
    </row>
    <row r="4" spans="1:8" x14ac:dyDescent="0.25">
      <c r="A4" s="17" t="s">
        <v>49</v>
      </c>
      <c r="B4" s="16" t="s">
        <v>61</v>
      </c>
      <c r="C4" s="1">
        <v>94962</v>
      </c>
      <c r="D4" s="1">
        <v>6952</v>
      </c>
      <c r="E4" s="1">
        <v>1884</v>
      </c>
      <c r="F4" s="1">
        <v>82799</v>
      </c>
      <c r="G4" s="1">
        <v>7149</v>
      </c>
      <c r="H4" s="1">
        <v>3472</v>
      </c>
    </row>
    <row r="5" spans="1:8" x14ac:dyDescent="0.25">
      <c r="A5" s="17"/>
      <c r="B5" s="16" t="s">
        <v>50</v>
      </c>
      <c r="C5" s="1">
        <f>C$4*Medicaid!E54*MEPS!$C5</f>
        <v>0</v>
      </c>
      <c r="D5" s="1">
        <f>D$4*Medicaid!F54*MEPS!$C5</f>
        <v>0</v>
      </c>
      <c r="E5" s="1">
        <f>E$4*Medicaid!G54*MEPS!$C5</f>
        <v>0</v>
      </c>
      <c r="F5" s="1">
        <f>F$4*Medicaid!J54*MEPS!$D5</f>
        <v>0</v>
      </c>
      <c r="G5" s="1">
        <f>G$4*Medicaid!K54*MEPS!$D5</f>
        <v>0</v>
      </c>
      <c r="H5" s="1">
        <f>H$4*Medicaid!L54*MEPS!$D5</f>
        <v>0</v>
      </c>
    </row>
    <row r="6" spans="1:8" x14ac:dyDescent="0.25">
      <c r="A6" s="17"/>
      <c r="B6" s="16" t="s">
        <v>17</v>
      </c>
      <c r="C6" s="1">
        <f>C$4*Medicaid!E55*MEPS!$C6</f>
        <v>0</v>
      </c>
      <c r="D6" s="1">
        <f>D$4*Medicaid!F55*MEPS!$C6</f>
        <v>0</v>
      </c>
      <c r="E6" s="1">
        <f>E$4*Medicaid!G55*MEPS!$C6</f>
        <v>0</v>
      </c>
      <c r="F6" s="1">
        <f>F$4*Medicaid!J55*MEPS!$D6</f>
        <v>0</v>
      </c>
      <c r="G6" s="1">
        <f>G$4*Medicaid!K55*MEPS!$D6</f>
        <v>0</v>
      </c>
      <c r="H6" s="1">
        <f>H$4*Medicaid!L55*MEPS!$D6</f>
        <v>0</v>
      </c>
    </row>
    <row r="7" spans="1:8" x14ac:dyDescent="0.25">
      <c r="A7" s="17"/>
      <c r="B7" s="16" t="s">
        <v>41</v>
      </c>
      <c r="C7" s="1">
        <f>C$4*Medicaid!E56*MEPS!$C7</f>
        <v>0</v>
      </c>
      <c r="D7" s="1">
        <f>D$4*Medicaid!F56*MEPS!$C7</f>
        <v>0</v>
      </c>
      <c r="E7" s="1">
        <f>E$4*Medicaid!G56*MEPS!$C7</f>
        <v>0</v>
      </c>
      <c r="F7" s="1">
        <f>F$4*Medicaid!J56*MEPS!$D7</f>
        <v>0</v>
      </c>
      <c r="G7" s="1">
        <f>G$4*Medicaid!K56*MEPS!$D7</f>
        <v>0</v>
      </c>
      <c r="H7" s="1">
        <f>H$4*Medicaid!L56*MEPS!$D7</f>
        <v>0</v>
      </c>
    </row>
    <row r="8" spans="1:8" x14ac:dyDescent="0.25">
      <c r="A8" s="17"/>
      <c r="B8" s="16" t="s">
        <v>19</v>
      </c>
      <c r="C8" s="1">
        <f>C$4*Medicaid!E57*MEPS!$C8</f>
        <v>0</v>
      </c>
      <c r="D8" s="1">
        <f>D$4*Medicaid!F57*MEPS!$C8</f>
        <v>0</v>
      </c>
      <c r="E8" s="1">
        <f>E$4*Medicaid!G57*MEPS!$C8</f>
        <v>0</v>
      </c>
      <c r="F8" s="1">
        <f>F$4*Medicaid!J57*MEPS!$D8</f>
        <v>0</v>
      </c>
      <c r="G8" s="1">
        <f>G$4*Medicaid!K57*MEPS!$D8</f>
        <v>0</v>
      </c>
      <c r="H8" s="1">
        <f>H$4*Medicaid!L57*MEPS!$D8</f>
        <v>0</v>
      </c>
    </row>
    <row r="9" spans="1:8" x14ac:dyDescent="0.25">
      <c r="A9" s="17"/>
      <c r="B9" s="16" t="s">
        <v>20</v>
      </c>
      <c r="C9" s="1">
        <f>C$4*Medicaid!E58*MEPS!$C9</f>
        <v>0</v>
      </c>
      <c r="D9" s="1">
        <f>D$4*Medicaid!F58*MEPS!$C9</f>
        <v>0</v>
      </c>
      <c r="E9" s="1">
        <f>E$4*Medicaid!G58*MEPS!$C9</f>
        <v>0</v>
      </c>
      <c r="F9" s="1">
        <f>F$4*Medicaid!J58*MEPS!$D9</f>
        <v>0</v>
      </c>
      <c r="G9" s="1">
        <f>G$4*Medicaid!K58*MEPS!$D9</f>
        <v>0</v>
      </c>
      <c r="H9" s="1">
        <f>H$4*Medicaid!L58*MEPS!$D9</f>
        <v>0</v>
      </c>
    </row>
    <row r="10" spans="1:8" x14ac:dyDescent="0.25">
      <c r="A10" s="17"/>
      <c r="B10" s="16" t="s">
        <v>29</v>
      </c>
      <c r="C10" s="1">
        <f>SUM(C5:C9)</f>
        <v>0</v>
      </c>
      <c r="D10" s="1">
        <f t="shared" ref="D10:H10" si="0">SUM(D5:D9)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</row>
    <row r="11" spans="1:8" x14ac:dyDescent="0.25">
      <c r="A11" s="17" t="s">
        <v>51</v>
      </c>
      <c r="B11" s="16" t="s">
        <v>61</v>
      </c>
      <c r="C11" s="1">
        <v>24402</v>
      </c>
      <c r="D11" s="1">
        <v>233766</v>
      </c>
      <c r="E11" s="1">
        <v>154945</v>
      </c>
      <c r="F11" s="1">
        <v>26552</v>
      </c>
      <c r="G11" s="1">
        <v>266474</v>
      </c>
      <c r="H11" s="1">
        <v>202689</v>
      </c>
    </row>
    <row r="12" spans="1:8" x14ac:dyDescent="0.25">
      <c r="A12" s="17"/>
      <c r="B12" s="16" t="s">
        <v>50</v>
      </c>
      <c r="C12" s="1">
        <f>C$11*Medicaid!E54*MEPS!$C11</f>
        <v>0</v>
      </c>
      <c r="D12" s="1">
        <f>D$11*Medicaid!F54*MEPS!$C11</f>
        <v>0</v>
      </c>
      <c r="E12" s="1">
        <f>E$11*Medicaid!G54*MEPS!$C11</f>
        <v>0</v>
      </c>
      <c r="F12" s="1">
        <f>F$11*Medicaid!J54*MEPS!$D11</f>
        <v>0</v>
      </c>
      <c r="G12" s="1">
        <f>G$11*Medicaid!K54*MEPS!$D11</f>
        <v>0</v>
      </c>
      <c r="H12" s="1">
        <f>H$11*Medicaid!L54*MEPS!$D11</f>
        <v>0</v>
      </c>
    </row>
    <row r="13" spans="1:8" x14ac:dyDescent="0.25">
      <c r="A13" s="17"/>
      <c r="B13" s="16" t="s">
        <v>17</v>
      </c>
      <c r="C13" s="1">
        <f>C$11*Medicaid!E55*MEPS!$C12</f>
        <v>0</v>
      </c>
      <c r="D13" s="1">
        <f>D$11*Medicaid!F55*MEPS!$C12</f>
        <v>0</v>
      </c>
      <c r="E13" s="1">
        <f>E$11*Medicaid!G55*MEPS!$C12</f>
        <v>0</v>
      </c>
      <c r="F13" s="1">
        <f>F$11*Medicaid!J55*MEPS!$D12</f>
        <v>0</v>
      </c>
      <c r="G13" s="1">
        <f>G$11*Medicaid!K55*MEPS!$D12</f>
        <v>0</v>
      </c>
      <c r="H13" s="1">
        <f>H$11*Medicaid!L55*MEPS!$D12</f>
        <v>0</v>
      </c>
    </row>
    <row r="14" spans="1:8" x14ac:dyDescent="0.25">
      <c r="A14" s="17"/>
      <c r="B14" s="16" t="s">
        <v>41</v>
      </c>
      <c r="C14" s="1">
        <f>C$11*Medicaid!E56*MEPS!$C13</f>
        <v>0</v>
      </c>
      <c r="D14" s="1">
        <f>D$11*Medicaid!F56*MEPS!$C13</f>
        <v>0</v>
      </c>
      <c r="E14" s="1">
        <f>E$11*Medicaid!G56*MEPS!$C13</f>
        <v>0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8" x14ac:dyDescent="0.25">
      <c r="A15" s="17"/>
      <c r="B15" s="16" t="s">
        <v>19</v>
      </c>
      <c r="C15" s="1">
        <f>C$11*Medicaid!E57*MEPS!$C14</f>
        <v>0</v>
      </c>
      <c r="D15" s="1">
        <f>D$11*Medicaid!F57*MEPS!$C14</f>
        <v>0</v>
      </c>
      <c r="E15" s="1">
        <f>E$11*Medicaid!G57*MEPS!$C14</f>
        <v>0</v>
      </c>
      <c r="F15" s="1">
        <f>F$11*Medicaid!J57*MEPS!$D14</f>
        <v>0</v>
      </c>
      <c r="G15" s="1">
        <f>G$11*Medicaid!K57*MEPS!$D14</f>
        <v>0</v>
      </c>
      <c r="H15" s="1">
        <f>H$11*Medicaid!L57*MEPS!$D14</f>
        <v>0</v>
      </c>
    </row>
    <row r="16" spans="1:8" x14ac:dyDescent="0.25">
      <c r="A16" s="17"/>
      <c r="B16" s="16" t="s">
        <v>20</v>
      </c>
      <c r="C16" s="1">
        <f>C$11*Medicaid!E58*MEPS!$C15</f>
        <v>0</v>
      </c>
      <c r="D16" s="1">
        <f>D$11*Medicaid!F58*MEPS!$C15</f>
        <v>0</v>
      </c>
      <c r="E16" s="1">
        <f>E$11*Medicaid!G58*MEPS!$C15</f>
        <v>0</v>
      </c>
      <c r="F16" s="1">
        <f>F$11*Medicaid!J58*MEPS!$D15</f>
        <v>0</v>
      </c>
      <c r="G16" s="1">
        <f>G$11*Medicaid!K58*MEPS!$D15</f>
        <v>0</v>
      </c>
      <c r="H16" s="1">
        <f>H$11*Medicaid!L58*MEPS!$D15</f>
        <v>0</v>
      </c>
    </row>
    <row r="17" spans="1:8" x14ac:dyDescent="0.25">
      <c r="A17" s="17"/>
      <c r="B17" s="16" t="s">
        <v>29</v>
      </c>
      <c r="C17" s="1">
        <f>SUM(C12:C16)</f>
        <v>0</v>
      </c>
      <c r="D17" s="1">
        <f t="shared" ref="D17:H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</row>
    <row r="18" spans="1:8" x14ac:dyDescent="0.25">
      <c r="A18" s="17" t="s">
        <v>31</v>
      </c>
      <c r="B18" s="16" t="s">
        <v>61</v>
      </c>
      <c r="C18" s="1">
        <v>174258</v>
      </c>
      <c r="D18" s="1"/>
      <c r="E18" s="1"/>
      <c r="F18" s="1">
        <v>216364</v>
      </c>
      <c r="G18" s="1"/>
      <c r="H18" s="1"/>
    </row>
    <row r="19" spans="1:8" x14ac:dyDescent="0.25">
      <c r="A19" s="17"/>
      <c r="B19" s="16" t="s">
        <v>50</v>
      </c>
      <c r="C19" s="1">
        <f>C18*Medicaid!E54*MEPS!C17</f>
        <v>0</v>
      </c>
      <c r="D19" s="1"/>
      <c r="E19" s="1"/>
      <c r="F19" s="1">
        <f>F18*Medicaid!J54</f>
        <v>0</v>
      </c>
      <c r="G19" s="16"/>
      <c r="H19" s="16"/>
    </row>
    <row r="20" spans="1:8" x14ac:dyDescent="0.25">
      <c r="A20" s="17"/>
      <c r="B20" s="16" t="s">
        <v>17</v>
      </c>
      <c r="C20" s="1">
        <f>C19*Medicaid!E55*MEPS!C18</f>
        <v>0</v>
      </c>
      <c r="D20" s="1"/>
      <c r="E20" s="1"/>
      <c r="F20" s="1">
        <f>F19*Medicaid!J55</f>
        <v>0</v>
      </c>
      <c r="G20" s="16"/>
      <c r="H20" s="16"/>
    </row>
    <row r="21" spans="1:8" x14ac:dyDescent="0.25">
      <c r="A21" s="17"/>
      <c r="B21" s="16" t="s">
        <v>41</v>
      </c>
      <c r="C21" s="1">
        <f>C20*Medicaid!E56*MEPS!C19</f>
        <v>0</v>
      </c>
      <c r="D21" s="1"/>
      <c r="E21" s="1"/>
      <c r="F21" s="1">
        <f>F20*Medicaid!J56</f>
        <v>0</v>
      </c>
      <c r="G21" s="16"/>
      <c r="H21" s="16"/>
    </row>
    <row r="22" spans="1:8" x14ac:dyDescent="0.25">
      <c r="A22" s="17"/>
      <c r="B22" s="16" t="s">
        <v>19</v>
      </c>
      <c r="C22" s="1">
        <f>C21*Medicaid!E57*MEPS!C20</f>
        <v>0</v>
      </c>
      <c r="D22" s="1"/>
      <c r="E22" s="1"/>
      <c r="F22" s="1">
        <f>F21*Medicaid!J57</f>
        <v>0</v>
      </c>
      <c r="G22" s="16"/>
      <c r="H22" s="16"/>
    </row>
    <row r="23" spans="1:8" x14ac:dyDescent="0.25">
      <c r="A23" s="17"/>
      <c r="B23" s="16" t="s">
        <v>20</v>
      </c>
      <c r="C23" s="1">
        <f>C22*Medicaid!E58*MEPS!C21</f>
        <v>0</v>
      </c>
      <c r="D23" s="1"/>
      <c r="E23" s="1"/>
      <c r="F23" s="1">
        <f>F22*Medicaid!J58*MEPS!D21</f>
        <v>0</v>
      </c>
      <c r="G23" s="16"/>
      <c r="H23" s="16"/>
    </row>
    <row r="24" spans="1:8" x14ac:dyDescent="0.25">
      <c r="A24" s="17"/>
      <c r="B24" s="16" t="s">
        <v>29</v>
      </c>
      <c r="C24" s="1">
        <f>SUM(C19:C23)</f>
        <v>0</v>
      </c>
      <c r="D24" s="1"/>
      <c r="E24" s="1"/>
      <c r="F24" s="1">
        <f t="shared" ref="F24" si="2">SUM(F19:F23)</f>
        <v>0</v>
      </c>
      <c r="G24" s="1"/>
      <c r="H24" s="1"/>
    </row>
    <row r="25" spans="1:8" x14ac:dyDescent="0.25">
      <c r="A25" s="17" t="s">
        <v>70</v>
      </c>
      <c r="B25" s="16" t="s">
        <v>61</v>
      </c>
      <c r="C25" s="1">
        <v>28186</v>
      </c>
      <c r="D25" s="1">
        <v>78589</v>
      </c>
      <c r="E25" s="1">
        <v>70747</v>
      </c>
      <c r="F25" s="1">
        <v>29446</v>
      </c>
      <c r="G25" s="1">
        <v>117768</v>
      </c>
      <c r="H25" s="1">
        <v>130295</v>
      </c>
    </row>
    <row r="26" spans="1:8" x14ac:dyDescent="0.25">
      <c r="A26" s="17"/>
      <c r="B26" s="16" t="s">
        <v>50</v>
      </c>
      <c r="C26" s="1">
        <f>C$25*Medicaid!E54*MEPS!$C23</f>
        <v>0</v>
      </c>
      <c r="D26" s="1">
        <f>D$25*Medicaid!F54*MEPS!$C23</f>
        <v>0</v>
      </c>
      <c r="E26" s="1">
        <f>E$25*Medicaid!G54*MEPS!$C23</f>
        <v>0</v>
      </c>
      <c r="F26" s="1">
        <f>F$25*Medicaid!J54*MEPS!$D23</f>
        <v>0</v>
      </c>
      <c r="G26" s="1">
        <f>G$25*Medicaid!K54*MEPS!$D23</f>
        <v>0</v>
      </c>
      <c r="H26" s="1">
        <f>H$25*Medicaid!L54*MEPS!$D23</f>
        <v>0</v>
      </c>
    </row>
    <row r="27" spans="1:8" x14ac:dyDescent="0.25">
      <c r="A27" s="17"/>
      <c r="B27" s="16" t="s">
        <v>17</v>
      </c>
      <c r="C27" s="1">
        <f>C$25*Medicaid!E55*MEPS!$C24</f>
        <v>0</v>
      </c>
      <c r="D27" s="1">
        <f>D$25*Medicaid!F55*MEPS!$C24</f>
        <v>0</v>
      </c>
      <c r="E27" s="1">
        <f>E$25*Medicaid!G55*MEPS!$C24</f>
        <v>0</v>
      </c>
      <c r="F27" s="1">
        <f>F$25*Medicaid!J55*MEPS!$D24</f>
        <v>0</v>
      </c>
      <c r="G27" s="1">
        <f>G$25*Medicaid!K55*MEPS!$D24</f>
        <v>0</v>
      </c>
      <c r="H27" s="1">
        <f>H$25*Medicaid!L55*MEPS!$D24</f>
        <v>0</v>
      </c>
    </row>
    <row r="28" spans="1:8" x14ac:dyDescent="0.25">
      <c r="A28" s="17"/>
      <c r="B28" s="16" t="s">
        <v>41</v>
      </c>
      <c r="C28" s="1">
        <f>C$25*Medicaid!E56*MEPS!$C25</f>
        <v>0</v>
      </c>
      <c r="D28" s="1">
        <f>D$25*Medicaid!F56*MEPS!$C25</f>
        <v>0</v>
      </c>
      <c r="E28" s="1">
        <f>E$25*Medicaid!G56*MEPS!$C25</f>
        <v>0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7"/>
      <c r="B29" s="16" t="s">
        <v>19</v>
      </c>
      <c r="C29" s="1">
        <f>C$25*Medicaid!E57*MEPS!$C26</f>
        <v>0</v>
      </c>
      <c r="D29" s="1">
        <f>D$25*Medicaid!F57*MEPS!$C26</f>
        <v>0</v>
      </c>
      <c r="E29" s="1">
        <f>E$25*Medicaid!G57*MEPS!$C26</f>
        <v>0</v>
      </c>
      <c r="F29" s="1">
        <f>F$25*Medicaid!J57*MEPS!$D26</f>
        <v>0</v>
      </c>
      <c r="G29" s="1">
        <f>G$25*Medicaid!K57*MEPS!$D26</f>
        <v>0</v>
      </c>
      <c r="H29" s="1">
        <f>H$25*Medicaid!L57*MEPS!$D26</f>
        <v>0</v>
      </c>
    </row>
    <row r="30" spans="1:8" x14ac:dyDescent="0.25">
      <c r="A30" s="17"/>
      <c r="B30" s="16" t="s">
        <v>20</v>
      </c>
      <c r="C30" s="1">
        <f>C$25*Medicaid!E58*MEPS!$C27</f>
        <v>0</v>
      </c>
      <c r="D30" s="1">
        <f>D$25*Medicaid!F58*MEPS!$C27</f>
        <v>0</v>
      </c>
      <c r="E30" s="1">
        <f>E$25*Medicaid!G58*MEPS!$C27</f>
        <v>0</v>
      </c>
      <c r="F30" s="1">
        <f>F$25*Medicaid!J58*MEPS!$D27</f>
        <v>0</v>
      </c>
      <c r="G30" s="1">
        <f>G$25*Medicaid!K58*MEPS!$D27</f>
        <v>0</v>
      </c>
      <c r="H30" s="1">
        <f>H$25*Medicaid!L58*MEPS!$D27</f>
        <v>0</v>
      </c>
    </row>
    <row r="31" spans="1:8" x14ac:dyDescent="0.25">
      <c r="A31" s="17"/>
      <c r="B31" s="16" t="s">
        <v>29</v>
      </c>
      <c r="C31" s="1">
        <f>SUM(C26:C30)</f>
        <v>0</v>
      </c>
      <c r="D31" s="1">
        <f t="shared" ref="D31:H31" si="3">SUM(D26:D30)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</row>
    <row r="32" spans="1:8" x14ac:dyDescent="0.25">
      <c r="A32" s="17" t="s">
        <v>52</v>
      </c>
      <c r="B32" s="16" t="s">
        <v>61</v>
      </c>
      <c r="C32" s="1">
        <v>581667</v>
      </c>
      <c r="D32" s="1">
        <v>28223</v>
      </c>
      <c r="E32" s="1">
        <v>3641</v>
      </c>
      <c r="F32" s="1">
        <v>608144</v>
      </c>
      <c r="G32" s="1">
        <v>28806</v>
      </c>
      <c r="H32" s="1">
        <v>5477</v>
      </c>
    </row>
    <row r="33" spans="1:8" x14ac:dyDescent="0.25">
      <c r="A33" s="17"/>
      <c r="B33" s="16" t="s">
        <v>50</v>
      </c>
      <c r="C33" s="1">
        <f>C$32*Medicaid!E54*MEPS!$C29</f>
        <v>0</v>
      </c>
      <c r="D33" s="1">
        <f>D$32*Medicaid!F54*MEPS!$C29</f>
        <v>0</v>
      </c>
      <c r="E33" s="1">
        <f>E$32*Medicaid!G54*MEPS!$C29</f>
        <v>0</v>
      </c>
      <c r="F33" s="1">
        <f>F$32*Medicaid!J54*MEPS!$D29</f>
        <v>0</v>
      </c>
      <c r="G33" s="1">
        <f>G$32*Medicaid!K54*MEPS!$D29</f>
        <v>0</v>
      </c>
      <c r="H33" s="1">
        <f>H$32*Medicaid!L54*MEPS!$D29</f>
        <v>0</v>
      </c>
    </row>
    <row r="34" spans="1:8" x14ac:dyDescent="0.25">
      <c r="A34" s="17"/>
      <c r="B34" s="16" t="s">
        <v>17</v>
      </c>
      <c r="C34" s="1">
        <f>C$32*Medicaid!E55*MEPS!$C30</f>
        <v>0</v>
      </c>
      <c r="D34" s="1">
        <f>D$32*Medicaid!F55*MEPS!$C30</f>
        <v>0</v>
      </c>
      <c r="E34" s="1">
        <f>E$32*Medicaid!G55*MEPS!$C30</f>
        <v>0</v>
      </c>
      <c r="F34" s="1">
        <f>F$32*Medicaid!J55*MEPS!$D30</f>
        <v>0</v>
      </c>
      <c r="G34" s="1">
        <f>G$32*Medicaid!K55*MEPS!$D30</f>
        <v>0</v>
      </c>
      <c r="H34" s="1">
        <f>H$32*Medicaid!L55*MEPS!$D30</f>
        <v>0</v>
      </c>
    </row>
    <row r="35" spans="1:8" x14ac:dyDescent="0.25">
      <c r="A35" s="17"/>
      <c r="B35" s="16" t="s">
        <v>41</v>
      </c>
      <c r="C35" s="1">
        <f>C$32*Medicaid!E56*MEPS!$C31</f>
        <v>0</v>
      </c>
      <c r="D35" s="1">
        <f>D$32*Medicaid!F56*MEPS!$C31</f>
        <v>0</v>
      </c>
      <c r="E35" s="1">
        <f>E$32*Medicaid!G56*MEPS!$C31</f>
        <v>0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7"/>
      <c r="B36" s="16" t="s">
        <v>19</v>
      </c>
      <c r="C36" s="1">
        <f>C$32*Medicaid!E57*MEPS!$C32</f>
        <v>0</v>
      </c>
      <c r="D36" s="1">
        <f>D$32*Medicaid!F57*MEPS!$C32</f>
        <v>0</v>
      </c>
      <c r="E36" s="1">
        <f>E$32*Medicaid!G57*MEPS!$C32</f>
        <v>0</v>
      </c>
      <c r="F36" s="1">
        <f>F$32*Medicaid!J57*MEPS!$D32</f>
        <v>0</v>
      </c>
      <c r="G36" s="1">
        <f>G$32*Medicaid!K57*MEPS!$D32</f>
        <v>0</v>
      </c>
      <c r="H36" s="1">
        <f>H$32*Medicaid!L57*MEPS!$D32</f>
        <v>0</v>
      </c>
    </row>
    <row r="37" spans="1:8" x14ac:dyDescent="0.25">
      <c r="A37" s="17"/>
      <c r="B37" s="16" t="s">
        <v>20</v>
      </c>
      <c r="C37" s="1">
        <f>C$32*Medicaid!E58*MEPS!$C33</f>
        <v>0</v>
      </c>
      <c r="D37" s="1">
        <f>D$32*Medicaid!F58*MEPS!$C33</f>
        <v>0</v>
      </c>
      <c r="E37" s="1">
        <f>E$32*Medicaid!G58*MEPS!$C33</f>
        <v>0</v>
      </c>
      <c r="F37" s="1">
        <f>F$32*Medicaid!J58*MEPS!$D33</f>
        <v>0</v>
      </c>
      <c r="G37" s="1">
        <f>G$32*Medicaid!K58*MEPS!$D33</f>
        <v>0</v>
      </c>
      <c r="H37" s="1">
        <f>H$32*Medicaid!L58*MEPS!$D33</f>
        <v>0</v>
      </c>
    </row>
    <row r="38" spans="1:8" x14ac:dyDescent="0.25">
      <c r="A38" s="17"/>
      <c r="B38" s="16" t="s">
        <v>29</v>
      </c>
      <c r="C38" s="1">
        <f>SUM(C33:C37)</f>
        <v>0</v>
      </c>
      <c r="D38" s="1">
        <f t="shared" ref="D38:H38" si="4">SUM(D33:D37)</f>
        <v>0</v>
      </c>
      <c r="E38" s="1">
        <f t="shared" si="4"/>
        <v>0</v>
      </c>
      <c r="F38" s="1">
        <f t="shared" si="4"/>
        <v>0</v>
      </c>
      <c r="G38" s="1">
        <f t="shared" si="4"/>
        <v>0</v>
      </c>
      <c r="H38" s="1">
        <f t="shared" si="4"/>
        <v>0</v>
      </c>
    </row>
    <row r="39" spans="1:8" x14ac:dyDescent="0.25">
      <c r="A39" s="17" t="s">
        <v>53</v>
      </c>
      <c r="B39" s="16" t="s">
        <v>61</v>
      </c>
      <c r="C39" s="1">
        <v>6168</v>
      </c>
      <c r="D39" s="1">
        <v>1206</v>
      </c>
      <c r="E39" s="1">
        <v>214</v>
      </c>
      <c r="F39" s="1">
        <v>913</v>
      </c>
      <c r="G39" s="1"/>
      <c r="H39" s="1">
        <v>43</v>
      </c>
    </row>
    <row r="40" spans="1:8" x14ac:dyDescent="0.25">
      <c r="A40" s="17"/>
      <c r="B40" s="16" t="s">
        <v>50</v>
      </c>
      <c r="C40" s="1">
        <f>C$39*Medicaid!E54*MEPS!$C35</f>
        <v>0</v>
      </c>
      <c r="D40" s="1">
        <f>D$39*Medicaid!F54*MEPS!$C35</f>
        <v>0</v>
      </c>
      <c r="E40" s="1">
        <f>E$39*Medicaid!G54*MEPS!$C35</f>
        <v>0</v>
      </c>
      <c r="F40" s="1">
        <f>F$39*Medicaid!J54*MEPS!$D35</f>
        <v>0</v>
      </c>
      <c r="G40" s="1">
        <f>G$39*Medicaid!K54*MEPS!$D35</f>
        <v>0</v>
      </c>
      <c r="H40" s="1">
        <f>H$39*Medicaid!L54*MEPS!$D35</f>
        <v>0</v>
      </c>
    </row>
    <row r="41" spans="1:8" x14ac:dyDescent="0.25">
      <c r="A41" s="17"/>
      <c r="B41" s="16" t="s">
        <v>17</v>
      </c>
      <c r="C41" s="1">
        <f>C$39*Medicaid!E55*MEPS!$C36</f>
        <v>0</v>
      </c>
      <c r="D41" s="1">
        <f>D$39*Medicaid!F55*MEPS!$C36</f>
        <v>0</v>
      </c>
      <c r="E41" s="1">
        <f>E$39*Medicaid!G55*MEPS!$C36</f>
        <v>0</v>
      </c>
      <c r="F41" s="1">
        <f>F$39*Medicaid!J55*MEPS!$D36</f>
        <v>0</v>
      </c>
      <c r="G41" s="1">
        <f>G$39*Medicaid!K55*MEPS!$D36</f>
        <v>0</v>
      </c>
      <c r="H41" s="1">
        <f>H$39*Medicaid!L55*MEPS!$D36</f>
        <v>0</v>
      </c>
    </row>
    <row r="42" spans="1:8" x14ac:dyDescent="0.25">
      <c r="A42" s="17"/>
      <c r="B42" s="16" t="s">
        <v>41</v>
      </c>
      <c r="C42" s="1">
        <f>C$39*Medicaid!E56*MEPS!$C37</f>
        <v>0</v>
      </c>
      <c r="D42" s="1">
        <f>D$39*Medicaid!F56*MEPS!$C37</f>
        <v>0</v>
      </c>
      <c r="E42" s="1">
        <f>E$39*Medicaid!G56*MEPS!$C37</f>
        <v>0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7"/>
      <c r="B43" s="16" t="s">
        <v>19</v>
      </c>
      <c r="C43" s="1">
        <f>C$39*Medicaid!E57*MEPS!$C38</f>
        <v>0</v>
      </c>
      <c r="D43" s="1">
        <f>D$39*Medicaid!F57*MEPS!$C38</f>
        <v>0</v>
      </c>
      <c r="E43" s="1">
        <f>E$39*Medicaid!G57*MEPS!$C38</f>
        <v>0</v>
      </c>
      <c r="F43" s="1">
        <f>F$39*Medicaid!J57*MEPS!$D38</f>
        <v>0</v>
      </c>
      <c r="G43" s="1">
        <f>G$39*Medicaid!K57*MEPS!$D38</f>
        <v>0</v>
      </c>
      <c r="H43" s="1">
        <f>H$39*Medicaid!L57*MEPS!$D38</f>
        <v>0</v>
      </c>
    </row>
    <row r="44" spans="1:8" x14ac:dyDescent="0.25">
      <c r="A44" s="17"/>
      <c r="B44" s="16" t="s">
        <v>20</v>
      </c>
      <c r="C44" s="1">
        <f>C$39*Medicaid!E58*MEPS!$C39</f>
        <v>0</v>
      </c>
      <c r="D44" s="1">
        <f>D$39*Medicaid!F58*MEPS!$C39</f>
        <v>0</v>
      </c>
      <c r="E44" s="1">
        <f>E$39*Medicaid!G58*MEPS!$C39</f>
        <v>0</v>
      </c>
      <c r="F44" s="1">
        <f>F$39*Medicaid!J58*MEPS!$D39</f>
        <v>0</v>
      </c>
      <c r="G44" s="1">
        <f>G$39*Medicaid!K58*MEPS!$D39</f>
        <v>0</v>
      </c>
      <c r="H44" s="1">
        <f>H$39*Medicaid!L58*MEPS!$D39</f>
        <v>0</v>
      </c>
    </row>
    <row r="45" spans="1:8" x14ac:dyDescent="0.25">
      <c r="A45" s="17"/>
      <c r="B45" s="16" t="s">
        <v>29</v>
      </c>
      <c r="C45" s="1">
        <f>SUM(C40:C44)</f>
        <v>0</v>
      </c>
      <c r="D45" s="1">
        <f t="shared" ref="D45:H45" si="5">SUM(D40:D44)</f>
        <v>0</v>
      </c>
      <c r="E45" s="1">
        <f t="shared" si="5"/>
        <v>0</v>
      </c>
      <c r="F45" s="1">
        <f t="shared" si="5"/>
        <v>0</v>
      </c>
      <c r="G45" s="1">
        <f t="shared" si="5"/>
        <v>0</v>
      </c>
      <c r="H45" s="1">
        <f t="shared" si="5"/>
        <v>0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5F85-B806-4FA3-94DB-AF0AFB37BDC8}">
  <dimension ref="A1:H45"/>
  <sheetViews>
    <sheetView workbookViewId="0">
      <selection activeCell="E23" sqref="E23"/>
    </sheetView>
  </sheetViews>
  <sheetFormatPr defaultRowHeight="15" x14ac:dyDescent="0.25"/>
  <cols>
    <col min="1" max="1" width="28" customWidth="1"/>
  </cols>
  <sheetData>
    <row r="1" spans="1:8" x14ac:dyDescent="0.25">
      <c r="A1" s="3" t="s">
        <v>59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 t="s">
        <v>3</v>
      </c>
      <c r="D2" s="16"/>
      <c r="E2" s="16"/>
      <c r="F2" s="16" t="s">
        <v>4</v>
      </c>
      <c r="G2" s="16"/>
      <c r="H2" s="16"/>
    </row>
    <row r="3" spans="1:8" x14ac:dyDescent="0.25">
      <c r="A3" s="16" t="s">
        <v>45</v>
      </c>
      <c r="B3" s="16" t="s">
        <v>46</v>
      </c>
      <c r="C3" s="16" t="s">
        <v>7</v>
      </c>
      <c r="D3" s="16" t="s">
        <v>8</v>
      </c>
      <c r="E3" s="16" t="s">
        <v>60</v>
      </c>
      <c r="F3" s="16" t="s">
        <v>7</v>
      </c>
      <c r="G3" s="16" t="s">
        <v>8</v>
      </c>
      <c r="H3" s="16" t="s">
        <v>60</v>
      </c>
    </row>
    <row r="4" spans="1:8" x14ac:dyDescent="0.25">
      <c r="A4" s="17" t="s">
        <v>49</v>
      </c>
      <c r="B4" s="16" t="s">
        <v>61</v>
      </c>
      <c r="C4" s="1">
        <v>26329</v>
      </c>
      <c r="D4" s="1">
        <v>1918</v>
      </c>
      <c r="E4" s="16">
        <v>579</v>
      </c>
      <c r="F4" s="1">
        <v>23032</v>
      </c>
      <c r="G4" s="1">
        <v>2225</v>
      </c>
      <c r="H4" s="16">
        <v>942</v>
      </c>
    </row>
    <row r="5" spans="1:8" x14ac:dyDescent="0.25">
      <c r="A5" s="17"/>
      <c r="B5" s="16" t="s">
        <v>50</v>
      </c>
      <c r="C5" s="1">
        <f>C$4*Medicaid!E54*MEPS!$C5</f>
        <v>0</v>
      </c>
      <c r="D5" s="1">
        <f>D$4*Medicaid!F54*MEPS!$C5</f>
        <v>0</v>
      </c>
      <c r="E5" s="1">
        <f>E$4*Medicaid!G54*MEPS!$C5</f>
        <v>0</v>
      </c>
      <c r="F5" s="1">
        <f>F$4*Medicaid!J54*MEPS!$D5</f>
        <v>0</v>
      </c>
      <c r="G5" s="1">
        <f>G$4*Medicaid!K54*MEPS!$D5</f>
        <v>0</v>
      </c>
      <c r="H5" s="1">
        <f>H$4*Medicaid!L54*MEPS!$D5</f>
        <v>0</v>
      </c>
    </row>
    <row r="6" spans="1:8" x14ac:dyDescent="0.25">
      <c r="A6" s="17"/>
      <c r="B6" s="16" t="s">
        <v>17</v>
      </c>
      <c r="C6" s="1">
        <f>C$4*Medicaid!E55*MEPS!$C6</f>
        <v>0</v>
      </c>
      <c r="D6" s="1">
        <f>D$4*Medicaid!F55*MEPS!$C6</f>
        <v>0</v>
      </c>
      <c r="E6" s="1">
        <f>E$4*Medicaid!G55*MEPS!$C6</f>
        <v>0</v>
      </c>
      <c r="F6" s="1">
        <f>F$4*Medicaid!J55*MEPS!$D6</f>
        <v>0</v>
      </c>
      <c r="G6" s="1">
        <f>G$4*Medicaid!K55*MEPS!$D6</f>
        <v>0</v>
      </c>
      <c r="H6" s="1">
        <f>H$4*Medicaid!L55*MEPS!$D6</f>
        <v>0</v>
      </c>
    </row>
    <row r="7" spans="1:8" x14ac:dyDescent="0.25">
      <c r="A7" s="17"/>
      <c r="B7" s="16" t="s">
        <v>41</v>
      </c>
      <c r="C7" s="1">
        <f>C$4*Medicaid!E56*MEPS!$C7</f>
        <v>0</v>
      </c>
      <c r="D7" s="1">
        <f>D$4*Medicaid!F56*MEPS!$C7</f>
        <v>0</v>
      </c>
      <c r="E7" s="1">
        <f>E$4*Medicaid!G56*MEPS!$C7</f>
        <v>0</v>
      </c>
      <c r="F7" s="1">
        <f>F$4*Medicaid!J56*MEPS!$D7</f>
        <v>0</v>
      </c>
      <c r="G7" s="1">
        <f>G$4*Medicaid!K56*MEPS!$D7</f>
        <v>0</v>
      </c>
      <c r="H7" s="1">
        <f>H$4*Medicaid!L56*MEPS!$D7</f>
        <v>0</v>
      </c>
    </row>
    <row r="8" spans="1:8" x14ac:dyDescent="0.25">
      <c r="A8" s="17"/>
      <c r="B8" s="16" t="s">
        <v>19</v>
      </c>
      <c r="C8" s="1">
        <f>C$4*Medicaid!E57*MEPS!$C8</f>
        <v>0</v>
      </c>
      <c r="D8" s="1">
        <f>D$4*Medicaid!F57*MEPS!$C8</f>
        <v>0</v>
      </c>
      <c r="E8" s="1">
        <f>E$4*Medicaid!G57*MEPS!$C8</f>
        <v>0</v>
      </c>
      <c r="F8" s="1">
        <f>F$4*Medicaid!J57*MEPS!$D8</f>
        <v>0</v>
      </c>
      <c r="G8" s="1">
        <f>G$4*Medicaid!K57*MEPS!$D8</f>
        <v>0</v>
      </c>
      <c r="H8" s="1">
        <f>H$4*Medicaid!L57*MEPS!$D8</f>
        <v>0</v>
      </c>
    </row>
    <row r="9" spans="1:8" x14ac:dyDescent="0.25">
      <c r="A9" s="17"/>
      <c r="B9" s="16" t="s">
        <v>20</v>
      </c>
      <c r="C9" s="1">
        <f>C$4*Medicaid!E58*MEPS!$C9</f>
        <v>0</v>
      </c>
      <c r="D9" s="1">
        <f>D$4*Medicaid!F58*MEPS!$C9</f>
        <v>0</v>
      </c>
      <c r="E9" s="1">
        <f>E$4*Medicaid!G58*MEPS!$C9</f>
        <v>0</v>
      </c>
      <c r="F9" s="1">
        <f>F$4*Medicaid!J58*MEPS!$D9</f>
        <v>0</v>
      </c>
      <c r="G9" s="1">
        <f>G$4*Medicaid!K58*MEPS!$D9</f>
        <v>0</v>
      </c>
      <c r="H9" s="1">
        <f>H$4*Medicaid!L58*MEPS!$D9</f>
        <v>0</v>
      </c>
    </row>
    <row r="10" spans="1:8" x14ac:dyDescent="0.25">
      <c r="A10" s="17"/>
      <c r="B10" s="16" t="s">
        <v>29</v>
      </c>
      <c r="C10" s="1">
        <f>SUM(C5:C9)</f>
        <v>0</v>
      </c>
      <c r="D10" s="1">
        <f t="shared" ref="D10:H10" si="0">SUM(D5:D9)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</row>
    <row r="11" spans="1:8" x14ac:dyDescent="0.25">
      <c r="A11" s="17" t="s">
        <v>51</v>
      </c>
      <c r="B11" s="16" t="s">
        <v>61</v>
      </c>
      <c r="C11" s="1">
        <v>7550</v>
      </c>
      <c r="D11" s="1">
        <v>93097</v>
      </c>
      <c r="E11" s="1">
        <v>63081</v>
      </c>
      <c r="F11" s="1">
        <v>8342</v>
      </c>
      <c r="G11" s="1">
        <v>108134</v>
      </c>
      <c r="H11" s="1">
        <v>85038</v>
      </c>
    </row>
    <row r="12" spans="1:8" x14ac:dyDescent="0.25">
      <c r="A12" s="17"/>
      <c r="B12" s="16" t="s">
        <v>50</v>
      </c>
      <c r="C12" s="1">
        <f>C$11*Medicaid!E54*MEPS!$C11</f>
        <v>0</v>
      </c>
      <c r="D12" s="1">
        <f>D$11*Medicaid!F54*MEPS!$C11</f>
        <v>0</v>
      </c>
      <c r="E12" s="1">
        <f>E$11*Medicaid!G54*MEPS!$C11</f>
        <v>0</v>
      </c>
      <c r="F12" s="1">
        <f>F$11*Medicaid!J54*MEPS!$D11</f>
        <v>0</v>
      </c>
      <c r="G12" s="1">
        <f>G$11*Medicaid!K54*MEPS!$D11</f>
        <v>0</v>
      </c>
      <c r="H12" s="1">
        <f>H$11*Medicaid!L54*MEPS!$D11</f>
        <v>0</v>
      </c>
    </row>
    <row r="13" spans="1:8" x14ac:dyDescent="0.25">
      <c r="A13" s="17"/>
      <c r="B13" s="16" t="s">
        <v>17</v>
      </c>
      <c r="C13" s="1">
        <f>C$11*Medicaid!E55*MEPS!$C12</f>
        <v>0</v>
      </c>
      <c r="D13" s="1">
        <f>D$11*Medicaid!F55*MEPS!$C12</f>
        <v>0</v>
      </c>
      <c r="E13" s="1">
        <f>E$11*Medicaid!G55*MEPS!$C12</f>
        <v>0</v>
      </c>
      <c r="F13" s="1">
        <f>F$11*Medicaid!J55*MEPS!$D12</f>
        <v>0</v>
      </c>
      <c r="G13" s="1">
        <f>G$11*Medicaid!K55*MEPS!$D12</f>
        <v>0</v>
      </c>
      <c r="H13" s="1">
        <f>H$11*Medicaid!L55*MEPS!$D12</f>
        <v>0</v>
      </c>
    </row>
    <row r="14" spans="1:8" x14ac:dyDescent="0.25">
      <c r="A14" s="17"/>
      <c r="B14" s="16" t="s">
        <v>41</v>
      </c>
      <c r="C14" s="1">
        <f>C$11*Medicaid!E56*MEPS!$C13</f>
        <v>0</v>
      </c>
      <c r="D14" s="1">
        <f>D$11*Medicaid!F56*MEPS!$C13</f>
        <v>0</v>
      </c>
      <c r="E14" s="1">
        <f>E$11*Medicaid!G56*MEPS!$C13</f>
        <v>0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8" x14ac:dyDescent="0.25">
      <c r="A15" s="17"/>
      <c r="B15" s="16" t="s">
        <v>19</v>
      </c>
      <c r="C15" s="1">
        <f>C$11*Medicaid!E57*MEPS!$C14</f>
        <v>0</v>
      </c>
      <c r="D15" s="1">
        <f>D$11*Medicaid!F57*MEPS!$C14</f>
        <v>0</v>
      </c>
      <c r="E15" s="1">
        <f>E$11*Medicaid!G57*MEPS!$C14</f>
        <v>0</v>
      </c>
      <c r="F15" s="1">
        <f>F$11*Medicaid!J57*MEPS!$D14</f>
        <v>0</v>
      </c>
      <c r="G15" s="1">
        <f>G$11*Medicaid!K57*MEPS!$D14</f>
        <v>0</v>
      </c>
      <c r="H15" s="1">
        <f>H$11*Medicaid!L57*MEPS!$D14</f>
        <v>0</v>
      </c>
    </row>
    <row r="16" spans="1:8" x14ac:dyDescent="0.25">
      <c r="A16" s="17"/>
      <c r="B16" s="16" t="s">
        <v>20</v>
      </c>
      <c r="C16" s="1">
        <f>C$11*Medicaid!E58*MEPS!$C15</f>
        <v>0</v>
      </c>
      <c r="D16" s="1">
        <f>D$11*Medicaid!F58*MEPS!$C15</f>
        <v>0</v>
      </c>
      <c r="E16" s="1">
        <f>E$11*Medicaid!G58*MEPS!$C15</f>
        <v>0</v>
      </c>
      <c r="F16" s="1">
        <f>F$11*Medicaid!J58*MEPS!$D15</f>
        <v>0</v>
      </c>
      <c r="G16" s="1">
        <f>G$11*Medicaid!K58*MEPS!$D15</f>
        <v>0</v>
      </c>
      <c r="H16" s="1">
        <f>H$11*Medicaid!L58*MEPS!$D15</f>
        <v>0</v>
      </c>
    </row>
    <row r="17" spans="1:8" x14ac:dyDescent="0.25">
      <c r="A17" s="17"/>
      <c r="B17" s="16" t="s">
        <v>29</v>
      </c>
      <c r="C17" s="1">
        <f>SUM(C12:C16)</f>
        <v>0</v>
      </c>
      <c r="D17" s="1">
        <f t="shared" ref="D17:H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</row>
    <row r="18" spans="1:8" x14ac:dyDescent="0.25">
      <c r="A18" s="17" t="s">
        <v>31</v>
      </c>
      <c r="B18" s="16" t="s">
        <v>61</v>
      </c>
      <c r="C18" s="1">
        <v>37099</v>
      </c>
      <c r="D18" s="1">
        <v>0</v>
      </c>
      <c r="E18" s="1">
        <v>0</v>
      </c>
      <c r="F18" s="1">
        <v>46374</v>
      </c>
      <c r="G18" s="1">
        <v>0</v>
      </c>
      <c r="H18" s="1">
        <v>0</v>
      </c>
    </row>
    <row r="19" spans="1:8" x14ac:dyDescent="0.25">
      <c r="A19" s="17"/>
      <c r="B19" s="16" t="s">
        <v>50</v>
      </c>
      <c r="C19" s="1">
        <f>C18*Medicaid!E54*MEPS!C17</f>
        <v>0</v>
      </c>
      <c r="D19" s="1">
        <v>0</v>
      </c>
      <c r="E19" s="1">
        <v>0</v>
      </c>
      <c r="F19" s="1">
        <f>F18*Medicaid!J54</f>
        <v>0</v>
      </c>
      <c r="G19" s="16">
        <v>0</v>
      </c>
      <c r="H19" s="16">
        <v>0</v>
      </c>
    </row>
    <row r="20" spans="1:8" x14ac:dyDescent="0.25">
      <c r="A20" s="17"/>
      <c r="B20" s="16" t="s">
        <v>17</v>
      </c>
      <c r="C20" s="1">
        <f>C19*Medicaid!E55*MEPS!C18</f>
        <v>0</v>
      </c>
      <c r="D20" s="1">
        <v>0</v>
      </c>
      <c r="E20" s="1">
        <v>0</v>
      </c>
      <c r="F20" s="1">
        <f>F19*Medicaid!J55</f>
        <v>0</v>
      </c>
      <c r="G20" s="16">
        <v>0</v>
      </c>
      <c r="H20" s="16">
        <v>0</v>
      </c>
    </row>
    <row r="21" spans="1:8" x14ac:dyDescent="0.25">
      <c r="A21" s="17"/>
      <c r="B21" s="16" t="s">
        <v>41</v>
      </c>
      <c r="C21" s="1">
        <f>C20*Medicaid!E56*MEPS!C19</f>
        <v>0</v>
      </c>
      <c r="D21" s="1">
        <v>0</v>
      </c>
      <c r="E21" s="1">
        <v>0</v>
      </c>
      <c r="F21" s="1">
        <f>F20*Medicaid!J56</f>
        <v>0</v>
      </c>
      <c r="G21" s="1">
        <v>0</v>
      </c>
      <c r="H21" s="16">
        <v>0</v>
      </c>
    </row>
    <row r="22" spans="1:8" x14ac:dyDescent="0.25">
      <c r="A22" s="17"/>
      <c r="B22" s="16" t="s">
        <v>19</v>
      </c>
      <c r="C22" s="1">
        <f>C21*Medicaid!E57*MEPS!C20</f>
        <v>0</v>
      </c>
      <c r="D22" s="1">
        <v>0</v>
      </c>
      <c r="E22" s="1">
        <v>0</v>
      </c>
      <c r="F22" s="1">
        <f>F21*Medicaid!J57</f>
        <v>0</v>
      </c>
      <c r="G22" s="1">
        <v>0</v>
      </c>
      <c r="H22" s="16">
        <v>0</v>
      </c>
    </row>
    <row r="23" spans="1:8" x14ac:dyDescent="0.25">
      <c r="A23" s="17"/>
      <c r="B23" s="16" t="s">
        <v>20</v>
      </c>
      <c r="C23" s="1">
        <f>C22*Medicaid!E58*MEPS!C21</f>
        <v>0</v>
      </c>
      <c r="D23" s="1">
        <v>0</v>
      </c>
      <c r="E23" s="1">
        <v>0</v>
      </c>
      <c r="F23" s="1">
        <f>F22*Medicaid!J58*MEPS!D21</f>
        <v>0</v>
      </c>
      <c r="G23" s="1">
        <v>0</v>
      </c>
      <c r="H23" s="16">
        <v>0</v>
      </c>
    </row>
    <row r="24" spans="1:8" x14ac:dyDescent="0.25">
      <c r="A24" s="17"/>
      <c r="B24" s="16" t="s">
        <v>29</v>
      </c>
      <c r="C24" s="1">
        <f>SUM(C19:C23)</f>
        <v>0</v>
      </c>
      <c r="D24" s="1"/>
      <c r="E24" s="1"/>
      <c r="F24" s="1">
        <f t="shared" ref="F24" si="2">SUM(F19:F23)</f>
        <v>0</v>
      </c>
      <c r="G24" s="1"/>
      <c r="H24" s="1"/>
    </row>
    <row r="25" spans="1:8" x14ac:dyDescent="0.25">
      <c r="A25" s="17" t="s">
        <v>70</v>
      </c>
      <c r="B25" s="16" t="s">
        <v>61</v>
      </c>
      <c r="C25" s="1">
        <v>7483</v>
      </c>
      <c r="D25" s="1">
        <v>19325</v>
      </c>
      <c r="E25" s="1">
        <v>15309</v>
      </c>
      <c r="F25" s="1">
        <v>6743</v>
      </c>
      <c r="G25" s="1">
        <v>22834</v>
      </c>
      <c r="H25" s="1">
        <v>25632</v>
      </c>
    </row>
    <row r="26" spans="1:8" x14ac:dyDescent="0.25">
      <c r="A26" s="17"/>
      <c r="B26" s="16" t="s">
        <v>50</v>
      </c>
      <c r="C26" s="1">
        <f>C$25*Medicaid!E54*MEPS!$C23</f>
        <v>0</v>
      </c>
      <c r="D26" s="1">
        <f>D$25*Medicaid!F54*MEPS!$C23</f>
        <v>0</v>
      </c>
      <c r="E26" s="1">
        <f>E$25*Medicaid!G54*MEPS!$C23</f>
        <v>0</v>
      </c>
      <c r="F26" s="1">
        <f>F$25*Medicaid!J54*MEPS!$D23</f>
        <v>0</v>
      </c>
      <c r="G26" s="1">
        <f>G$25*Medicaid!K54*MEPS!$D23</f>
        <v>0</v>
      </c>
      <c r="H26" s="1">
        <f>H$25*Medicaid!L54*MEPS!$D23</f>
        <v>0</v>
      </c>
    </row>
    <row r="27" spans="1:8" x14ac:dyDescent="0.25">
      <c r="A27" s="17"/>
      <c r="B27" s="16" t="s">
        <v>17</v>
      </c>
      <c r="C27" s="1">
        <f>C$25*Medicaid!E55*MEPS!$C24</f>
        <v>0</v>
      </c>
      <c r="D27" s="1">
        <f>D$25*Medicaid!F55*MEPS!$C24</f>
        <v>0</v>
      </c>
      <c r="E27" s="1">
        <f>E$25*Medicaid!G55*MEPS!$C24</f>
        <v>0</v>
      </c>
      <c r="F27" s="1">
        <f>F$25*Medicaid!J55*MEPS!$D24</f>
        <v>0</v>
      </c>
      <c r="G27" s="1">
        <f>G$25*Medicaid!K55*MEPS!$D24</f>
        <v>0</v>
      </c>
      <c r="H27" s="1">
        <f>H$25*Medicaid!L55*MEPS!$D24</f>
        <v>0</v>
      </c>
    </row>
    <row r="28" spans="1:8" x14ac:dyDescent="0.25">
      <c r="A28" s="17"/>
      <c r="B28" s="16" t="s">
        <v>41</v>
      </c>
      <c r="C28" s="1">
        <f>C$25*Medicaid!E56*MEPS!$C25</f>
        <v>0</v>
      </c>
      <c r="D28" s="1">
        <f>D$25*Medicaid!F56*MEPS!$C25</f>
        <v>0</v>
      </c>
      <c r="E28" s="1">
        <f>E$25*Medicaid!G56*MEPS!$C25</f>
        <v>0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7"/>
      <c r="B29" s="16" t="s">
        <v>19</v>
      </c>
      <c r="C29" s="1">
        <f>C$25*Medicaid!E57*MEPS!$C26</f>
        <v>0</v>
      </c>
      <c r="D29" s="1">
        <f>D$25*Medicaid!F57*MEPS!$C26</f>
        <v>0</v>
      </c>
      <c r="E29" s="1">
        <f>E$25*Medicaid!G57*MEPS!$C26</f>
        <v>0</v>
      </c>
      <c r="F29" s="1">
        <f>F$25*Medicaid!J57*MEPS!$D26</f>
        <v>0</v>
      </c>
      <c r="G29" s="1">
        <f>G$25*Medicaid!K57*MEPS!$D26</f>
        <v>0</v>
      </c>
      <c r="H29" s="1">
        <f>H$25*Medicaid!L57*MEPS!$D26</f>
        <v>0</v>
      </c>
    </row>
    <row r="30" spans="1:8" x14ac:dyDescent="0.25">
      <c r="A30" s="17"/>
      <c r="B30" s="16" t="s">
        <v>20</v>
      </c>
      <c r="C30" s="1">
        <f>C$25*Medicaid!E58*MEPS!$C27</f>
        <v>0</v>
      </c>
      <c r="D30" s="1">
        <f>D$25*Medicaid!F58*MEPS!$C27</f>
        <v>0</v>
      </c>
      <c r="E30" s="1">
        <f>E$25*Medicaid!G58*MEPS!$C27</f>
        <v>0</v>
      </c>
      <c r="F30" s="1">
        <f>F$25*Medicaid!J58*MEPS!$D27</f>
        <v>0</v>
      </c>
      <c r="G30" s="1">
        <f>G$25*Medicaid!K58*MEPS!$D27</f>
        <v>0</v>
      </c>
      <c r="H30" s="1">
        <f>H$25*Medicaid!L58*MEPS!$D27</f>
        <v>0</v>
      </c>
    </row>
    <row r="31" spans="1:8" x14ac:dyDescent="0.25">
      <c r="A31" s="17"/>
      <c r="B31" s="16" t="s">
        <v>29</v>
      </c>
      <c r="C31" s="1">
        <f>SUM(C26:C30)</f>
        <v>0</v>
      </c>
      <c r="D31" s="1">
        <f t="shared" ref="D31:H31" si="3">SUM(D26:D30)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</row>
    <row r="32" spans="1:8" x14ac:dyDescent="0.25">
      <c r="A32" s="17" t="s">
        <v>52</v>
      </c>
      <c r="B32" s="16" t="s">
        <v>61</v>
      </c>
      <c r="C32" s="1">
        <v>210911</v>
      </c>
      <c r="D32" s="1">
        <v>8412</v>
      </c>
      <c r="E32" s="1">
        <v>1032</v>
      </c>
      <c r="F32" s="1">
        <v>221743</v>
      </c>
      <c r="G32" s="1">
        <v>7737</v>
      </c>
      <c r="H32" s="1">
        <v>1581</v>
      </c>
    </row>
    <row r="33" spans="1:8" x14ac:dyDescent="0.25">
      <c r="A33" s="17"/>
      <c r="B33" s="16" t="s">
        <v>50</v>
      </c>
      <c r="C33" s="1">
        <f>C$32*Medicaid!E54*MEPS!$C29</f>
        <v>0</v>
      </c>
      <c r="D33" s="1">
        <f>D$32*Medicaid!F54*MEPS!$C29</f>
        <v>0</v>
      </c>
      <c r="E33" s="1">
        <f>E$32*Medicaid!G54*MEPS!$C29</f>
        <v>0</v>
      </c>
      <c r="F33" s="1">
        <f>F$32*Medicaid!J54*MEPS!$D29</f>
        <v>0</v>
      </c>
      <c r="G33" s="1">
        <f>G$32*Medicaid!K54*MEPS!$D29</f>
        <v>0</v>
      </c>
      <c r="H33" s="1">
        <f>H$32*Medicaid!L54*MEPS!$D29</f>
        <v>0</v>
      </c>
    </row>
    <row r="34" spans="1:8" x14ac:dyDescent="0.25">
      <c r="A34" s="17"/>
      <c r="B34" s="16" t="s">
        <v>17</v>
      </c>
      <c r="C34" s="1">
        <f>C$32*Medicaid!E55*MEPS!$C30</f>
        <v>0</v>
      </c>
      <c r="D34" s="1">
        <f>D$32*Medicaid!F55*MEPS!$C30</f>
        <v>0</v>
      </c>
      <c r="E34" s="1">
        <f>E$32*Medicaid!G55*MEPS!$C30</f>
        <v>0</v>
      </c>
      <c r="F34" s="1">
        <f>F$32*Medicaid!J55*MEPS!$D30</f>
        <v>0</v>
      </c>
      <c r="G34" s="1">
        <f>G$32*Medicaid!K55*MEPS!$D30</f>
        <v>0</v>
      </c>
      <c r="H34" s="1">
        <f>H$32*Medicaid!L55*MEPS!$D30</f>
        <v>0</v>
      </c>
    </row>
    <row r="35" spans="1:8" x14ac:dyDescent="0.25">
      <c r="A35" s="17"/>
      <c r="B35" s="16" t="s">
        <v>41</v>
      </c>
      <c r="C35" s="1">
        <f>C$32*Medicaid!E56*MEPS!$C31</f>
        <v>0</v>
      </c>
      <c r="D35" s="1">
        <f>D$32*Medicaid!F56*MEPS!$C31</f>
        <v>0</v>
      </c>
      <c r="E35" s="1">
        <f>E$32*Medicaid!G56*MEPS!$C31</f>
        <v>0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7"/>
      <c r="B36" s="16" t="s">
        <v>19</v>
      </c>
      <c r="C36" s="1">
        <f>C$32*Medicaid!E57*MEPS!$C32</f>
        <v>0</v>
      </c>
      <c r="D36" s="1">
        <f>D$32*Medicaid!F57*MEPS!$C32</f>
        <v>0</v>
      </c>
      <c r="E36" s="1">
        <f>E$32*Medicaid!G57*MEPS!$C32</f>
        <v>0</v>
      </c>
      <c r="F36" s="1">
        <f>F$32*Medicaid!J57*MEPS!$D32</f>
        <v>0</v>
      </c>
      <c r="G36" s="1">
        <f>G$32*Medicaid!K57*MEPS!$D32</f>
        <v>0</v>
      </c>
      <c r="H36" s="1">
        <f>H$32*Medicaid!L57*MEPS!$D32</f>
        <v>0</v>
      </c>
    </row>
    <row r="37" spans="1:8" x14ac:dyDescent="0.25">
      <c r="A37" s="17"/>
      <c r="B37" s="16" t="s">
        <v>20</v>
      </c>
      <c r="C37" s="1">
        <f>C$32*Medicaid!E58*MEPS!$C33</f>
        <v>0</v>
      </c>
      <c r="D37" s="1">
        <f>D$32*Medicaid!F58*MEPS!$C33</f>
        <v>0</v>
      </c>
      <c r="E37" s="1">
        <f>E$32*Medicaid!G58*MEPS!$C33</f>
        <v>0</v>
      </c>
      <c r="F37" s="1">
        <f>F$32*Medicaid!J58*MEPS!$D33</f>
        <v>0</v>
      </c>
      <c r="G37" s="1">
        <f>G$32*Medicaid!K58*MEPS!$D33</f>
        <v>0</v>
      </c>
      <c r="H37" s="1">
        <f>H$32*Medicaid!L58*MEPS!$D33</f>
        <v>0</v>
      </c>
    </row>
    <row r="38" spans="1:8" x14ac:dyDescent="0.25">
      <c r="A38" s="17"/>
      <c r="B38" s="16" t="s">
        <v>29</v>
      </c>
      <c r="C38" s="1">
        <f>SUM(C33:C37)</f>
        <v>0</v>
      </c>
      <c r="D38" s="1">
        <f t="shared" ref="D38:H38" si="4">SUM(D33:D37)</f>
        <v>0</v>
      </c>
      <c r="E38" s="1">
        <f t="shared" si="4"/>
        <v>0</v>
      </c>
      <c r="F38" s="1">
        <f t="shared" si="4"/>
        <v>0</v>
      </c>
      <c r="G38" s="1">
        <f t="shared" si="4"/>
        <v>0</v>
      </c>
      <c r="H38" s="1">
        <f t="shared" si="4"/>
        <v>0</v>
      </c>
    </row>
    <row r="39" spans="1:8" x14ac:dyDescent="0.25">
      <c r="A39" s="17" t="s">
        <v>53</v>
      </c>
      <c r="B39" s="16" t="s">
        <v>61</v>
      </c>
      <c r="C39" s="1">
        <v>3370</v>
      </c>
      <c r="D39" s="1">
        <v>258</v>
      </c>
      <c r="E39" s="1">
        <v>5</v>
      </c>
      <c r="F39" s="1">
        <v>438</v>
      </c>
      <c r="G39" s="1"/>
      <c r="H39" s="1">
        <v>30</v>
      </c>
    </row>
    <row r="40" spans="1:8" x14ac:dyDescent="0.25">
      <c r="A40" s="17"/>
      <c r="B40" s="16" t="s">
        <v>50</v>
      </c>
      <c r="C40" s="1">
        <f>C$39*Medicaid!E54*MEPS!$C35</f>
        <v>0</v>
      </c>
      <c r="D40" s="1">
        <f>D$39*Medicaid!F54*MEPS!$C35</f>
        <v>0</v>
      </c>
      <c r="E40" s="1">
        <f>E$39*Medicaid!G54*MEPS!$C35</f>
        <v>0</v>
      </c>
      <c r="F40" s="1">
        <f>F$39*Medicaid!J54*MEPS!$D35</f>
        <v>0</v>
      </c>
      <c r="G40" s="1">
        <f>G$39*Medicaid!K54*MEPS!$D35</f>
        <v>0</v>
      </c>
      <c r="H40" s="1">
        <f>H$39*Medicaid!L54*MEPS!$D35</f>
        <v>0</v>
      </c>
    </row>
    <row r="41" spans="1:8" x14ac:dyDescent="0.25">
      <c r="A41" s="17"/>
      <c r="B41" s="16" t="s">
        <v>17</v>
      </c>
      <c r="C41" s="1">
        <f>C$39*Medicaid!E55*MEPS!$C36</f>
        <v>0</v>
      </c>
      <c r="D41" s="1">
        <f>D$39*Medicaid!F55*MEPS!$C36</f>
        <v>0</v>
      </c>
      <c r="E41" s="1">
        <f>E$39*Medicaid!G55*MEPS!$C36</f>
        <v>0</v>
      </c>
      <c r="F41" s="1">
        <f>F$39*Medicaid!J55*MEPS!$D36</f>
        <v>0</v>
      </c>
      <c r="G41" s="1">
        <f>G$39*Medicaid!K55*MEPS!$D36</f>
        <v>0</v>
      </c>
      <c r="H41" s="1">
        <f>H$39*Medicaid!L55*MEPS!$D36</f>
        <v>0</v>
      </c>
    </row>
    <row r="42" spans="1:8" x14ac:dyDescent="0.25">
      <c r="A42" s="17"/>
      <c r="B42" s="16" t="s">
        <v>41</v>
      </c>
      <c r="C42" s="1">
        <f>C$39*Medicaid!E56*MEPS!$C37</f>
        <v>0</v>
      </c>
      <c r="D42" s="1">
        <f>D$39*Medicaid!F56*MEPS!$C37</f>
        <v>0</v>
      </c>
      <c r="E42" s="1">
        <f>E$39*Medicaid!G56*MEPS!$C37</f>
        <v>0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7"/>
      <c r="B43" s="16" t="s">
        <v>19</v>
      </c>
      <c r="C43" s="1">
        <f>C$39*Medicaid!E57*MEPS!$C38</f>
        <v>0</v>
      </c>
      <c r="D43" s="1">
        <f>D$39*Medicaid!F57*MEPS!$C38</f>
        <v>0</v>
      </c>
      <c r="E43" s="1">
        <f>E$39*Medicaid!G57*MEPS!$C38</f>
        <v>0</v>
      </c>
      <c r="F43" s="1">
        <f>F$39*Medicaid!J57*MEPS!$D38</f>
        <v>0</v>
      </c>
      <c r="G43" s="1">
        <f>G$39*Medicaid!K57*MEPS!$D38</f>
        <v>0</v>
      </c>
      <c r="H43" s="1">
        <f>H$39*Medicaid!L57*MEPS!$D38</f>
        <v>0</v>
      </c>
    </row>
    <row r="44" spans="1:8" x14ac:dyDescent="0.25">
      <c r="A44" s="17"/>
      <c r="B44" s="16" t="s">
        <v>20</v>
      </c>
      <c r="C44" s="1">
        <f>C$39*Medicaid!E58*MEPS!$C39</f>
        <v>0</v>
      </c>
      <c r="D44" s="1">
        <f>D$39*Medicaid!F58*MEPS!$C39</f>
        <v>0</v>
      </c>
      <c r="E44" s="1">
        <f>E$39*Medicaid!G58*MEPS!$C39</f>
        <v>0</v>
      </c>
      <c r="F44" s="1">
        <f>F$39*Medicaid!J58*MEPS!$D39</f>
        <v>0</v>
      </c>
      <c r="G44" s="1">
        <f>G$39*Medicaid!K58*MEPS!$D39</f>
        <v>0</v>
      </c>
      <c r="H44" s="1">
        <f>H$39*Medicaid!L58*MEPS!$D39</f>
        <v>0</v>
      </c>
    </row>
    <row r="45" spans="1:8" x14ac:dyDescent="0.25">
      <c r="A45" s="17"/>
      <c r="B45" s="16" t="s">
        <v>29</v>
      </c>
      <c r="C45" s="1">
        <f>SUM(C40:C44)</f>
        <v>0</v>
      </c>
      <c r="D45" s="1">
        <f t="shared" ref="D45:H45" si="5">SUM(D40:D44)</f>
        <v>0</v>
      </c>
      <c r="E45" s="1">
        <f t="shared" si="5"/>
        <v>0</v>
      </c>
      <c r="F45" s="1">
        <f t="shared" si="5"/>
        <v>0</v>
      </c>
      <c r="G45" s="1">
        <f t="shared" si="5"/>
        <v>0</v>
      </c>
      <c r="H45" s="1">
        <f t="shared" si="5"/>
        <v>0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E864-1A9D-40D6-B4F3-DE53E9DE0574}">
  <dimension ref="A1:H45"/>
  <sheetViews>
    <sheetView workbookViewId="0">
      <selection activeCell="C18" sqref="A1:H45"/>
    </sheetView>
  </sheetViews>
  <sheetFormatPr defaultRowHeight="15" x14ac:dyDescent="0.25"/>
  <cols>
    <col min="1" max="1" width="56.140625" customWidth="1"/>
  </cols>
  <sheetData>
    <row r="1" spans="1:8" x14ac:dyDescent="0.25">
      <c r="A1" s="3" t="s">
        <v>59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 t="s">
        <v>3</v>
      </c>
      <c r="D2" s="16"/>
      <c r="E2" s="16"/>
      <c r="F2" s="16" t="s">
        <v>4</v>
      </c>
      <c r="G2" s="16"/>
      <c r="H2" s="16"/>
    </row>
    <row r="3" spans="1:8" x14ac:dyDescent="0.25">
      <c r="A3" s="16" t="s">
        <v>45</v>
      </c>
      <c r="B3" s="16" t="s">
        <v>46</v>
      </c>
      <c r="C3" s="16" t="s">
        <v>7</v>
      </c>
      <c r="D3" s="16" t="s">
        <v>8</v>
      </c>
      <c r="E3" s="16" t="s">
        <v>60</v>
      </c>
      <c r="F3" s="16" t="s">
        <v>7</v>
      </c>
      <c r="G3" s="16" t="s">
        <v>8</v>
      </c>
      <c r="H3" s="16" t="s">
        <v>60</v>
      </c>
    </row>
    <row r="4" spans="1:8" x14ac:dyDescent="0.25">
      <c r="A4" s="17" t="s">
        <v>49</v>
      </c>
      <c r="B4" s="16" t="s">
        <v>61</v>
      </c>
      <c r="C4" s="1">
        <v>8546</v>
      </c>
      <c r="D4" s="16">
        <v>272</v>
      </c>
      <c r="E4" s="16">
        <v>163</v>
      </c>
      <c r="F4" s="1">
        <v>5542</v>
      </c>
      <c r="G4" s="16">
        <v>702</v>
      </c>
      <c r="H4" s="16">
        <v>341</v>
      </c>
    </row>
    <row r="5" spans="1:8" x14ac:dyDescent="0.25">
      <c r="A5" s="17"/>
      <c r="B5" s="16" t="s">
        <v>50</v>
      </c>
      <c r="C5" s="1">
        <f>C$4*Medicaid!E54*MEPS!$C5</f>
        <v>0</v>
      </c>
      <c r="D5" s="1">
        <f>D$4*Medicaid!F54*MEPS!$C5</f>
        <v>0</v>
      </c>
      <c r="E5" s="1">
        <f>E$4*Medicaid!G54*MEPS!$C5</f>
        <v>0</v>
      </c>
      <c r="F5" s="1">
        <f>F$4*Medicaid!J54*MEPS!$D5</f>
        <v>0</v>
      </c>
      <c r="G5" s="1">
        <f>G$4*Medicaid!K54*MEPS!$D5</f>
        <v>0</v>
      </c>
      <c r="H5" s="1">
        <f>H$4*Medicaid!L54*MEPS!$D5</f>
        <v>0</v>
      </c>
    </row>
    <row r="6" spans="1:8" x14ac:dyDescent="0.25">
      <c r="A6" s="17"/>
      <c r="B6" s="16" t="s">
        <v>17</v>
      </c>
      <c r="C6" s="1">
        <f>C$4*Medicaid!E55*MEPS!$C6</f>
        <v>0</v>
      </c>
      <c r="D6" s="1">
        <f>D$4*Medicaid!F55*MEPS!$C6</f>
        <v>0</v>
      </c>
      <c r="E6" s="1">
        <f>E$4*Medicaid!G55*MEPS!$C6</f>
        <v>0</v>
      </c>
      <c r="F6" s="1">
        <f>F$4*Medicaid!J55*MEPS!$D6</f>
        <v>0</v>
      </c>
      <c r="G6" s="1">
        <f>G$4*Medicaid!K55*MEPS!$D6</f>
        <v>0</v>
      </c>
      <c r="H6" s="1">
        <f>H$4*Medicaid!L55*MEPS!$D6</f>
        <v>0</v>
      </c>
    </row>
    <row r="7" spans="1:8" x14ac:dyDescent="0.25">
      <c r="A7" s="17"/>
      <c r="B7" s="16" t="s">
        <v>41</v>
      </c>
      <c r="C7" s="1">
        <f>C$4*Medicaid!E56*MEPS!$C7</f>
        <v>0</v>
      </c>
      <c r="D7" s="1">
        <f>D$4*Medicaid!F56*MEPS!$C7</f>
        <v>0</v>
      </c>
      <c r="E7" s="1">
        <f>E$4*Medicaid!G56*MEPS!$C7</f>
        <v>0</v>
      </c>
      <c r="F7" s="1">
        <f>F$4*Medicaid!J56*MEPS!$D7</f>
        <v>0</v>
      </c>
      <c r="G7" s="1">
        <f>G$4*Medicaid!K56*MEPS!$D7</f>
        <v>0</v>
      </c>
      <c r="H7" s="1">
        <f>H$4*Medicaid!L56*MEPS!$D7</f>
        <v>0</v>
      </c>
    </row>
    <row r="8" spans="1:8" x14ac:dyDescent="0.25">
      <c r="A8" s="17"/>
      <c r="B8" s="16" t="s">
        <v>19</v>
      </c>
      <c r="C8" s="1">
        <f>C$4*Medicaid!E57*MEPS!$C8</f>
        <v>0</v>
      </c>
      <c r="D8" s="1">
        <f>D$4*Medicaid!F57*MEPS!$C8</f>
        <v>0</v>
      </c>
      <c r="E8" s="1">
        <f>E$4*Medicaid!G57*MEPS!$C8</f>
        <v>0</v>
      </c>
      <c r="F8" s="1">
        <f>F$4*Medicaid!J57*MEPS!$D8</f>
        <v>0</v>
      </c>
      <c r="G8" s="1">
        <f>G$4*Medicaid!K57*MEPS!$D8</f>
        <v>0</v>
      </c>
      <c r="H8" s="1">
        <f>H$4*Medicaid!L57*MEPS!$D8</f>
        <v>0</v>
      </c>
    </row>
    <row r="9" spans="1:8" x14ac:dyDescent="0.25">
      <c r="A9" s="17"/>
      <c r="B9" s="16" t="s">
        <v>20</v>
      </c>
      <c r="C9" s="1">
        <f>C$4*Medicaid!E58*MEPS!$C9</f>
        <v>0</v>
      </c>
      <c r="D9" s="1">
        <f>D$4*Medicaid!F58*MEPS!$C9</f>
        <v>0</v>
      </c>
      <c r="E9" s="1">
        <f>E$4*Medicaid!G58*MEPS!$C9</f>
        <v>0</v>
      </c>
      <c r="F9" s="1">
        <f>F$4*Medicaid!J58*MEPS!$D9</f>
        <v>0</v>
      </c>
      <c r="G9" s="1">
        <f>G$4*Medicaid!K58*MEPS!$D9</f>
        <v>0</v>
      </c>
      <c r="H9" s="1">
        <f>H$4*Medicaid!L58*MEPS!$D9</f>
        <v>0</v>
      </c>
    </row>
    <row r="10" spans="1:8" x14ac:dyDescent="0.25">
      <c r="A10" s="17"/>
      <c r="B10" s="16" t="s">
        <v>29</v>
      </c>
      <c r="C10" s="1">
        <f>SUM(C5:C9)</f>
        <v>0</v>
      </c>
      <c r="D10" s="1">
        <f t="shared" ref="D10:H10" si="0">SUM(D5:D9)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</row>
    <row r="11" spans="1:8" x14ac:dyDescent="0.25">
      <c r="A11" s="17" t="s">
        <v>51</v>
      </c>
      <c r="B11" s="16" t="s">
        <v>61</v>
      </c>
      <c r="C11" s="1">
        <v>5066</v>
      </c>
      <c r="D11" s="1">
        <v>41427</v>
      </c>
      <c r="E11" s="1">
        <v>25615</v>
      </c>
      <c r="F11" s="1">
        <v>5426</v>
      </c>
      <c r="G11" s="1">
        <v>50032</v>
      </c>
      <c r="H11" s="1">
        <v>37784</v>
      </c>
    </row>
    <row r="12" spans="1:8" x14ac:dyDescent="0.25">
      <c r="A12" s="17"/>
      <c r="B12" s="16" t="s">
        <v>50</v>
      </c>
      <c r="C12" s="1">
        <f>C$11*Medicaid!E54*MEPS!$C11</f>
        <v>0</v>
      </c>
      <c r="D12" s="1">
        <f>D$11*Medicaid!F54*MEPS!$C11</f>
        <v>0</v>
      </c>
      <c r="E12" s="1">
        <f>E$11*Medicaid!G54*MEPS!$C11</f>
        <v>0</v>
      </c>
      <c r="F12" s="1">
        <f>F$11*Medicaid!J54*MEPS!$D11</f>
        <v>0</v>
      </c>
      <c r="G12" s="1">
        <f>G$11*Medicaid!K54*MEPS!$D11</f>
        <v>0</v>
      </c>
      <c r="H12" s="1">
        <f>H$11*Medicaid!L54*MEPS!$D11</f>
        <v>0</v>
      </c>
    </row>
    <row r="13" spans="1:8" x14ac:dyDescent="0.25">
      <c r="A13" s="17"/>
      <c r="B13" s="16" t="s">
        <v>17</v>
      </c>
      <c r="C13" s="1">
        <f>C$11*Medicaid!E55*MEPS!$C12</f>
        <v>0</v>
      </c>
      <c r="D13" s="1">
        <f>D$11*Medicaid!F55*MEPS!$C12</f>
        <v>0</v>
      </c>
      <c r="E13" s="1">
        <f>E$11*Medicaid!G55*MEPS!$C12</f>
        <v>0</v>
      </c>
      <c r="F13" s="1">
        <f>F$11*Medicaid!J55*MEPS!$D12</f>
        <v>0</v>
      </c>
      <c r="G13" s="1">
        <f>G$11*Medicaid!K55*MEPS!$D12</f>
        <v>0</v>
      </c>
      <c r="H13" s="1">
        <f>H$11*Medicaid!L55*MEPS!$D12</f>
        <v>0</v>
      </c>
    </row>
    <row r="14" spans="1:8" x14ac:dyDescent="0.25">
      <c r="A14" s="17"/>
      <c r="B14" s="16" t="s">
        <v>41</v>
      </c>
      <c r="C14" s="1">
        <f>C$11*Medicaid!E56*MEPS!$C13</f>
        <v>0</v>
      </c>
      <c r="D14" s="1">
        <f>D$11*Medicaid!F56*MEPS!$C13</f>
        <v>0</v>
      </c>
      <c r="E14" s="1">
        <f>E$11*Medicaid!G56*MEPS!$C13</f>
        <v>0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8" x14ac:dyDescent="0.25">
      <c r="A15" s="17"/>
      <c r="B15" s="16" t="s">
        <v>19</v>
      </c>
      <c r="C15" s="1">
        <f>C$11*Medicaid!E57*MEPS!$C14</f>
        <v>0</v>
      </c>
      <c r="D15" s="1">
        <f>D$11*Medicaid!F57*MEPS!$C14</f>
        <v>0</v>
      </c>
      <c r="E15" s="1">
        <f>E$11*Medicaid!G57*MEPS!$C14</f>
        <v>0</v>
      </c>
      <c r="F15" s="1">
        <f>F$11*Medicaid!J57*MEPS!$D14</f>
        <v>0</v>
      </c>
      <c r="G15" s="1">
        <f>G$11*Medicaid!K57*MEPS!$D14</f>
        <v>0</v>
      </c>
      <c r="H15" s="1">
        <f>H$11*Medicaid!L57*MEPS!$D14</f>
        <v>0</v>
      </c>
    </row>
    <row r="16" spans="1:8" x14ac:dyDescent="0.25">
      <c r="A16" s="17"/>
      <c r="B16" s="16" t="s">
        <v>20</v>
      </c>
      <c r="C16" s="1">
        <f>C$11*Medicaid!E58*MEPS!$C15</f>
        <v>0</v>
      </c>
      <c r="D16" s="1">
        <f>D$11*Medicaid!F58*MEPS!$C15</f>
        <v>0</v>
      </c>
      <c r="E16" s="1">
        <f>E$11*Medicaid!G58*MEPS!$C15</f>
        <v>0</v>
      </c>
      <c r="F16" s="1">
        <f>F$11*Medicaid!J58*MEPS!$D15</f>
        <v>0</v>
      </c>
      <c r="G16" s="1">
        <f>G$11*Medicaid!K58*MEPS!$D15</f>
        <v>0</v>
      </c>
      <c r="H16" s="1">
        <f>H$11*Medicaid!L58*MEPS!$D15</f>
        <v>0</v>
      </c>
    </row>
    <row r="17" spans="1:8" x14ac:dyDescent="0.25">
      <c r="A17" s="17"/>
      <c r="B17" s="16" t="s">
        <v>29</v>
      </c>
      <c r="C17" s="1">
        <f>SUM(C12:C16)</f>
        <v>0</v>
      </c>
      <c r="D17" s="1">
        <f t="shared" ref="D17:H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</row>
    <row r="18" spans="1:8" x14ac:dyDescent="0.25">
      <c r="A18" s="17" t="s">
        <v>31</v>
      </c>
      <c r="B18" s="16" t="s">
        <v>61</v>
      </c>
      <c r="C18" s="1">
        <v>23586</v>
      </c>
      <c r="D18" s="1"/>
      <c r="E18" s="1"/>
      <c r="F18" s="1">
        <v>27510</v>
      </c>
      <c r="G18" s="16"/>
      <c r="H18" s="16"/>
    </row>
    <row r="19" spans="1:8" x14ac:dyDescent="0.25">
      <c r="A19" s="17"/>
      <c r="B19" s="16" t="s">
        <v>50</v>
      </c>
      <c r="C19" s="1">
        <f>C18*Medicaid!E54*MEPS!C17</f>
        <v>0</v>
      </c>
      <c r="D19" s="1"/>
      <c r="E19" s="1"/>
      <c r="F19" s="1">
        <f>F18*Medicaid!J54</f>
        <v>0</v>
      </c>
      <c r="G19" s="16"/>
      <c r="H19" s="16"/>
    </row>
    <row r="20" spans="1:8" x14ac:dyDescent="0.25">
      <c r="A20" s="17"/>
      <c r="B20" s="16" t="s">
        <v>17</v>
      </c>
      <c r="C20" s="1">
        <f>C19*Medicaid!E55*MEPS!C18</f>
        <v>0</v>
      </c>
      <c r="D20" s="1"/>
      <c r="E20" s="1"/>
      <c r="F20" s="1">
        <f>F19*Medicaid!J55</f>
        <v>0</v>
      </c>
      <c r="G20" s="16"/>
      <c r="H20" s="16"/>
    </row>
    <row r="21" spans="1:8" x14ac:dyDescent="0.25">
      <c r="A21" s="17"/>
      <c r="B21" s="16" t="s">
        <v>41</v>
      </c>
      <c r="C21" s="1">
        <f>C20*Medicaid!E56*MEPS!C19</f>
        <v>0</v>
      </c>
      <c r="D21" s="1"/>
      <c r="E21" s="1"/>
      <c r="F21" s="1">
        <f>F20*Medicaid!J56</f>
        <v>0</v>
      </c>
      <c r="G21" s="16"/>
      <c r="H21" s="16"/>
    </row>
    <row r="22" spans="1:8" x14ac:dyDescent="0.25">
      <c r="A22" s="17"/>
      <c r="B22" s="16" t="s">
        <v>19</v>
      </c>
      <c r="C22" s="1">
        <f>C21*Medicaid!E57*MEPS!C20</f>
        <v>0</v>
      </c>
      <c r="D22" s="1"/>
      <c r="E22" s="1"/>
      <c r="F22" s="1">
        <f>F21*Medicaid!J57</f>
        <v>0</v>
      </c>
      <c r="G22" s="16"/>
      <c r="H22" s="16"/>
    </row>
    <row r="23" spans="1:8" x14ac:dyDescent="0.25">
      <c r="A23" s="17"/>
      <c r="B23" s="16" t="s">
        <v>20</v>
      </c>
      <c r="C23" s="1">
        <f>C22*Medicaid!E58*MEPS!C21</f>
        <v>0</v>
      </c>
      <c r="D23" s="1"/>
      <c r="E23" s="1"/>
      <c r="F23" s="1">
        <f>F22*Medicaid!J58*MEPS!D21</f>
        <v>0</v>
      </c>
      <c r="G23" s="16"/>
      <c r="H23" s="16"/>
    </row>
    <row r="24" spans="1:8" x14ac:dyDescent="0.25">
      <c r="A24" s="17"/>
      <c r="B24" s="16" t="s">
        <v>29</v>
      </c>
      <c r="C24" s="1">
        <f>SUM(C19:C23)</f>
        <v>0</v>
      </c>
      <c r="D24" s="1"/>
      <c r="E24" s="1"/>
      <c r="F24" s="1">
        <f t="shared" ref="F24" si="2">SUM(F19:F23)</f>
        <v>0</v>
      </c>
      <c r="G24" s="1"/>
      <c r="H24" s="1"/>
    </row>
    <row r="25" spans="1:8" x14ac:dyDescent="0.25">
      <c r="A25" s="17" t="s">
        <v>70</v>
      </c>
      <c r="B25" s="16" t="s">
        <v>61</v>
      </c>
      <c r="C25" s="1">
        <v>5766</v>
      </c>
      <c r="D25" s="1">
        <v>10467</v>
      </c>
      <c r="E25" s="1">
        <v>7856</v>
      </c>
      <c r="F25" s="1">
        <v>7043</v>
      </c>
      <c r="G25" s="1">
        <v>13141</v>
      </c>
      <c r="H25" s="1">
        <v>11913</v>
      </c>
    </row>
    <row r="26" spans="1:8" x14ac:dyDescent="0.25">
      <c r="A26" s="17"/>
      <c r="B26" s="16" t="s">
        <v>50</v>
      </c>
      <c r="C26" s="1">
        <f>C$25*Medicaid!E54*MEPS!$C23</f>
        <v>0</v>
      </c>
      <c r="D26" s="1">
        <f>D$25*Medicaid!F54*MEPS!$C23</f>
        <v>0</v>
      </c>
      <c r="E26" s="1">
        <f>E$25*Medicaid!G54*MEPS!$C23</f>
        <v>0</v>
      </c>
      <c r="F26" s="1">
        <f>F$25*Medicaid!J54*MEPS!$D23</f>
        <v>0</v>
      </c>
      <c r="G26" s="1">
        <f>G$25*Medicaid!K54*MEPS!$D23</f>
        <v>0</v>
      </c>
      <c r="H26" s="1">
        <f>H$25*Medicaid!L54*MEPS!$D23</f>
        <v>0</v>
      </c>
    </row>
    <row r="27" spans="1:8" x14ac:dyDescent="0.25">
      <c r="A27" s="17"/>
      <c r="B27" s="16" t="s">
        <v>17</v>
      </c>
      <c r="C27" s="1">
        <f>C$25*Medicaid!E55*MEPS!$C24</f>
        <v>0</v>
      </c>
      <c r="D27" s="1">
        <f>D$25*Medicaid!F55*MEPS!$C24</f>
        <v>0</v>
      </c>
      <c r="E27" s="1">
        <f>E$25*Medicaid!G55*MEPS!$C24</f>
        <v>0</v>
      </c>
      <c r="F27" s="1">
        <f>F$25*Medicaid!J55*MEPS!$D24</f>
        <v>0</v>
      </c>
      <c r="G27" s="1">
        <f>G$25*Medicaid!K55*MEPS!$D24</f>
        <v>0</v>
      </c>
      <c r="H27" s="1">
        <f>H$25*Medicaid!L55*MEPS!$D24</f>
        <v>0</v>
      </c>
    </row>
    <row r="28" spans="1:8" x14ac:dyDescent="0.25">
      <c r="A28" s="17"/>
      <c r="B28" s="16" t="s">
        <v>41</v>
      </c>
      <c r="C28" s="1">
        <f>C$25*Medicaid!E56*MEPS!$C25</f>
        <v>0</v>
      </c>
      <c r="D28" s="1">
        <f>D$25*Medicaid!F56*MEPS!$C25</f>
        <v>0</v>
      </c>
      <c r="E28" s="1">
        <f>E$25*Medicaid!G56*MEPS!$C25</f>
        <v>0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7"/>
      <c r="B29" s="16" t="s">
        <v>19</v>
      </c>
      <c r="C29" s="1">
        <f>C$25*Medicaid!E57*MEPS!$C26</f>
        <v>0</v>
      </c>
      <c r="D29" s="1">
        <f>D$25*Medicaid!F57*MEPS!$C26</f>
        <v>0</v>
      </c>
      <c r="E29" s="1">
        <f>E$25*Medicaid!G57*MEPS!$C26</f>
        <v>0</v>
      </c>
      <c r="F29" s="1">
        <f>F$25*Medicaid!J57*MEPS!$D26</f>
        <v>0</v>
      </c>
      <c r="G29" s="1">
        <f>G$25*Medicaid!K57*MEPS!$D26</f>
        <v>0</v>
      </c>
      <c r="H29" s="1">
        <f>H$25*Medicaid!L57*MEPS!$D26</f>
        <v>0</v>
      </c>
    </row>
    <row r="30" spans="1:8" x14ac:dyDescent="0.25">
      <c r="A30" s="17"/>
      <c r="B30" s="16" t="s">
        <v>20</v>
      </c>
      <c r="C30" s="1">
        <f>C$25*Medicaid!E58*MEPS!$C27</f>
        <v>0</v>
      </c>
      <c r="D30" s="1">
        <f>D$25*Medicaid!F58*MEPS!$C27</f>
        <v>0</v>
      </c>
      <c r="E30" s="1">
        <f>E$25*Medicaid!G58*MEPS!$C27</f>
        <v>0</v>
      </c>
      <c r="F30" s="1">
        <f>F$25*Medicaid!J58*MEPS!$D27</f>
        <v>0</v>
      </c>
      <c r="G30" s="1">
        <f>G$25*Medicaid!K58*MEPS!$D27</f>
        <v>0</v>
      </c>
      <c r="H30" s="1">
        <f>H$25*Medicaid!L58*MEPS!$D27</f>
        <v>0</v>
      </c>
    </row>
    <row r="31" spans="1:8" x14ac:dyDescent="0.25">
      <c r="A31" s="17"/>
      <c r="B31" s="16" t="s">
        <v>29</v>
      </c>
      <c r="C31" s="1">
        <f>SUM(C26:C30)</f>
        <v>0</v>
      </c>
      <c r="D31" s="1">
        <f t="shared" ref="D31:H31" si="3">SUM(D26:D30)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</row>
    <row r="32" spans="1:8" x14ac:dyDescent="0.25">
      <c r="A32" s="17" t="s">
        <v>52</v>
      </c>
      <c r="B32" s="16" t="s">
        <v>61</v>
      </c>
      <c r="C32" s="1">
        <v>92071</v>
      </c>
      <c r="D32" s="1">
        <v>3928</v>
      </c>
      <c r="E32" s="16">
        <v>670</v>
      </c>
      <c r="F32" s="1">
        <v>103605</v>
      </c>
      <c r="G32" s="1">
        <v>3875</v>
      </c>
      <c r="H32" s="1">
        <v>1356</v>
      </c>
    </row>
    <row r="33" spans="1:8" x14ac:dyDescent="0.25">
      <c r="A33" s="17"/>
      <c r="B33" s="16" t="s">
        <v>50</v>
      </c>
      <c r="C33" s="1">
        <f>C$32*Medicaid!E54*MEPS!$C29</f>
        <v>0</v>
      </c>
      <c r="D33" s="1">
        <f>D$32*Medicaid!F54*MEPS!$C29</f>
        <v>0</v>
      </c>
      <c r="E33" s="1">
        <f>E$32*Medicaid!G54*MEPS!$C29</f>
        <v>0</v>
      </c>
      <c r="F33" s="1">
        <f>F$32*Medicaid!J54*MEPS!$D29</f>
        <v>0</v>
      </c>
      <c r="G33" s="1">
        <f>G$32*Medicaid!K54*MEPS!$D29</f>
        <v>0</v>
      </c>
      <c r="H33" s="1">
        <f>H$32*Medicaid!L54*MEPS!$D29</f>
        <v>0</v>
      </c>
    </row>
    <row r="34" spans="1:8" x14ac:dyDescent="0.25">
      <c r="A34" s="17"/>
      <c r="B34" s="16" t="s">
        <v>17</v>
      </c>
      <c r="C34" s="1">
        <f>C$32*Medicaid!E55*MEPS!$C30</f>
        <v>0</v>
      </c>
      <c r="D34" s="1">
        <f>D$32*Medicaid!F55*MEPS!$C30</f>
        <v>0</v>
      </c>
      <c r="E34" s="1">
        <f>E$32*Medicaid!G55*MEPS!$C30</f>
        <v>0</v>
      </c>
      <c r="F34" s="1">
        <f>F$32*Medicaid!J55*MEPS!$D30</f>
        <v>0</v>
      </c>
      <c r="G34" s="1">
        <f>G$32*Medicaid!K55*MEPS!$D30</f>
        <v>0</v>
      </c>
      <c r="H34" s="1">
        <f>H$32*Medicaid!L55*MEPS!$D30</f>
        <v>0</v>
      </c>
    </row>
    <row r="35" spans="1:8" x14ac:dyDescent="0.25">
      <c r="A35" s="17"/>
      <c r="B35" s="16" t="s">
        <v>41</v>
      </c>
      <c r="C35" s="1">
        <f>C$32*Medicaid!E56*MEPS!$C31</f>
        <v>0</v>
      </c>
      <c r="D35" s="1">
        <f>D$32*Medicaid!F56*MEPS!$C31</f>
        <v>0</v>
      </c>
      <c r="E35" s="1">
        <f>E$32*Medicaid!G56*MEPS!$C31</f>
        <v>0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7"/>
      <c r="B36" s="16" t="s">
        <v>19</v>
      </c>
      <c r="C36" s="1">
        <f>C$32*Medicaid!E57*MEPS!$C32</f>
        <v>0</v>
      </c>
      <c r="D36" s="1">
        <f>D$32*Medicaid!F57*MEPS!$C32</f>
        <v>0</v>
      </c>
      <c r="E36" s="1">
        <f>E$32*Medicaid!G57*MEPS!$C32</f>
        <v>0</v>
      </c>
      <c r="F36" s="1">
        <f>F$32*Medicaid!J57*MEPS!$D32</f>
        <v>0</v>
      </c>
      <c r="G36" s="1">
        <f>G$32*Medicaid!K57*MEPS!$D32</f>
        <v>0</v>
      </c>
      <c r="H36" s="1">
        <f>H$32*Medicaid!L57*MEPS!$D32</f>
        <v>0</v>
      </c>
    </row>
    <row r="37" spans="1:8" x14ac:dyDescent="0.25">
      <c r="A37" s="17"/>
      <c r="B37" s="16" t="s">
        <v>20</v>
      </c>
      <c r="C37" s="1">
        <f>C$32*Medicaid!E58*MEPS!$C33</f>
        <v>0</v>
      </c>
      <c r="D37" s="1">
        <f>D$32*Medicaid!F58*MEPS!$C33</f>
        <v>0</v>
      </c>
      <c r="E37" s="1">
        <f>E$32*Medicaid!G58*MEPS!$C33</f>
        <v>0</v>
      </c>
      <c r="F37" s="1">
        <f>F$32*Medicaid!J58*MEPS!$D33</f>
        <v>0</v>
      </c>
      <c r="G37" s="1">
        <f>G$32*Medicaid!K58*MEPS!$D33</f>
        <v>0</v>
      </c>
      <c r="H37" s="1">
        <f>H$32*Medicaid!L58*MEPS!$D33</f>
        <v>0</v>
      </c>
    </row>
    <row r="38" spans="1:8" x14ac:dyDescent="0.25">
      <c r="A38" s="17"/>
      <c r="B38" s="16" t="s">
        <v>29</v>
      </c>
      <c r="C38" s="1">
        <f>SUM(C33:C37)</f>
        <v>0</v>
      </c>
      <c r="D38" s="1">
        <f t="shared" ref="D38:H38" si="4">SUM(D33:D37)</f>
        <v>0</v>
      </c>
      <c r="E38" s="1">
        <f t="shared" si="4"/>
        <v>0</v>
      </c>
      <c r="F38" s="1">
        <f t="shared" si="4"/>
        <v>0</v>
      </c>
      <c r="G38" s="1">
        <f t="shared" si="4"/>
        <v>0</v>
      </c>
      <c r="H38" s="1">
        <f t="shared" si="4"/>
        <v>0</v>
      </c>
    </row>
    <row r="39" spans="1:8" x14ac:dyDescent="0.25">
      <c r="A39" s="17" t="s">
        <v>53</v>
      </c>
      <c r="B39" s="16" t="s">
        <v>61</v>
      </c>
      <c r="C39" s="1">
        <v>1237</v>
      </c>
      <c r="D39" s="1">
        <v>115</v>
      </c>
      <c r="E39" s="1">
        <v>19</v>
      </c>
      <c r="F39" s="1">
        <v>253</v>
      </c>
      <c r="G39" s="1"/>
      <c r="H39" s="1"/>
    </row>
    <row r="40" spans="1:8" x14ac:dyDescent="0.25">
      <c r="A40" s="17"/>
      <c r="B40" s="16" t="s">
        <v>50</v>
      </c>
      <c r="C40" s="1">
        <f>C$39*Medicaid!E54*MEPS!$C35</f>
        <v>0</v>
      </c>
      <c r="D40" s="1">
        <f>D$39*Medicaid!F54*MEPS!$C35</f>
        <v>0</v>
      </c>
      <c r="E40" s="1">
        <f>E$39*Medicaid!G54*MEPS!$C35</f>
        <v>0</v>
      </c>
      <c r="F40" s="1">
        <f>F$39*Medicaid!J54*MEPS!$D35</f>
        <v>0</v>
      </c>
      <c r="G40" s="1">
        <f>G$39*Medicaid!K54*MEPS!$D35</f>
        <v>0</v>
      </c>
      <c r="H40" s="1">
        <f>H$39*Medicaid!L54*MEPS!$D35</f>
        <v>0</v>
      </c>
    </row>
    <row r="41" spans="1:8" x14ac:dyDescent="0.25">
      <c r="A41" s="17"/>
      <c r="B41" s="16" t="s">
        <v>17</v>
      </c>
      <c r="C41" s="1">
        <f>C$39*Medicaid!E55*MEPS!$C36</f>
        <v>0</v>
      </c>
      <c r="D41" s="1">
        <f>D$39*Medicaid!F55*MEPS!$C36</f>
        <v>0</v>
      </c>
      <c r="E41" s="1">
        <f>E$39*Medicaid!G55*MEPS!$C36</f>
        <v>0</v>
      </c>
      <c r="F41" s="1">
        <f>F$39*Medicaid!J55*MEPS!$D36</f>
        <v>0</v>
      </c>
      <c r="G41" s="1">
        <f>G$39*Medicaid!K55*MEPS!$D36</f>
        <v>0</v>
      </c>
      <c r="H41" s="1">
        <f>H$39*Medicaid!L55*MEPS!$D36</f>
        <v>0</v>
      </c>
    </row>
    <row r="42" spans="1:8" x14ac:dyDescent="0.25">
      <c r="A42" s="17"/>
      <c r="B42" s="16" t="s">
        <v>41</v>
      </c>
      <c r="C42" s="1">
        <f>C$39*Medicaid!E56*MEPS!$C37</f>
        <v>0</v>
      </c>
      <c r="D42" s="1">
        <f>D$39*Medicaid!F56*MEPS!$C37</f>
        <v>0</v>
      </c>
      <c r="E42" s="1">
        <f>E$39*Medicaid!G56*MEPS!$C37</f>
        <v>0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7"/>
      <c r="B43" s="16" t="s">
        <v>19</v>
      </c>
      <c r="C43" s="1">
        <f>C$39*Medicaid!E57*MEPS!$C38</f>
        <v>0</v>
      </c>
      <c r="D43" s="1">
        <f>D$39*Medicaid!F57*MEPS!$C38</f>
        <v>0</v>
      </c>
      <c r="E43" s="1">
        <f>E$39*Medicaid!G57*MEPS!$C38</f>
        <v>0</v>
      </c>
      <c r="F43" s="1">
        <f>F$39*Medicaid!J57*MEPS!$D38</f>
        <v>0</v>
      </c>
      <c r="G43" s="1">
        <f>G$39*Medicaid!K57*MEPS!$D38</f>
        <v>0</v>
      </c>
      <c r="H43" s="1">
        <f>H$39*Medicaid!L57*MEPS!$D38</f>
        <v>0</v>
      </c>
    </row>
    <row r="44" spans="1:8" x14ac:dyDescent="0.25">
      <c r="A44" s="17"/>
      <c r="B44" s="16" t="s">
        <v>20</v>
      </c>
      <c r="C44" s="1">
        <f>C$39*Medicaid!E58*MEPS!$C39</f>
        <v>0</v>
      </c>
      <c r="D44" s="1">
        <f>D$39*Medicaid!F58*MEPS!$C39</f>
        <v>0</v>
      </c>
      <c r="E44" s="1">
        <f>E$39*Medicaid!G58*MEPS!$C39</f>
        <v>0</v>
      </c>
      <c r="F44" s="1">
        <f>F$39*Medicaid!J58*MEPS!$D39</f>
        <v>0</v>
      </c>
      <c r="G44" s="1">
        <f>G$39*Medicaid!K58*MEPS!$D39</f>
        <v>0</v>
      </c>
      <c r="H44" s="1">
        <f>H$39*Medicaid!L58*MEPS!$D39</f>
        <v>0</v>
      </c>
    </row>
    <row r="45" spans="1:8" x14ac:dyDescent="0.25">
      <c r="A45" s="17"/>
      <c r="B45" s="16" t="s">
        <v>29</v>
      </c>
      <c r="C45" s="1">
        <f>SUM(C40:C44)</f>
        <v>0</v>
      </c>
      <c r="D45" s="1">
        <f t="shared" ref="D45:H45" si="5">SUM(D40:D44)</f>
        <v>0</v>
      </c>
      <c r="E45" s="1">
        <f t="shared" si="5"/>
        <v>0</v>
      </c>
      <c r="F45" s="1">
        <f t="shared" si="5"/>
        <v>0</v>
      </c>
      <c r="G45" s="1">
        <f t="shared" si="5"/>
        <v>0</v>
      </c>
      <c r="H45" s="1">
        <f t="shared" si="5"/>
        <v>0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6AC1-1CF5-4008-8FDB-51736E588691}">
  <dimension ref="A1:H45"/>
  <sheetViews>
    <sheetView topLeftCell="A12" workbookViewId="0">
      <selection activeCell="C4" sqref="C4:H4"/>
    </sheetView>
  </sheetViews>
  <sheetFormatPr defaultRowHeight="15" x14ac:dyDescent="0.25"/>
  <cols>
    <col min="1" max="1" width="24" customWidth="1"/>
    <col min="2" max="2" width="13.28515625" bestFit="1" customWidth="1"/>
  </cols>
  <sheetData>
    <row r="1" spans="1:8" x14ac:dyDescent="0.25">
      <c r="A1" s="3" t="s">
        <v>59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 t="s">
        <v>3</v>
      </c>
      <c r="D2" s="16"/>
      <c r="E2" s="16"/>
      <c r="F2" s="16" t="s">
        <v>4</v>
      </c>
      <c r="G2" s="16"/>
      <c r="H2" s="16"/>
    </row>
    <row r="3" spans="1:8" x14ac:dyDescent="0.25">
      <c r="A3" s="16" t="s">
        <v>45</v>
      </c>
      <c r="B3" s="16" t="s">
        <v>46</v>
      </c>
      <c r="C3" s="16" t="s">
        <v>7</v>
      </c>
      <c r="D3" s="16" t="s">
        <v>8</v>
      </c>
      <c r="E3" s="16" t="s">
        <v>60</v>
      </c>
      <c r="F3" s="16" t="s">
        <v>7</v>
      </c>
      <c r="G3" s="16" t="s">
        <v>8</v>
      </c>
      <c r="H3" s="16" t="s">
        <v>60</v>
      </c>
    </row>
    <row r="4" spans="1:8" x14ac:dyDescent="0.25">
      <c r="A4" s="17" t="s">
        <v>49</v>
      </c>
      <c r="B4" s="16" t="s">
        <v>61</v>
      </c>
      <c r="C4" s="1">
        <v>173467</v>
      </c>
      <c r="D4" s="1">
        <v>13739</v>
      </c>
      <c r="E4" s="1">
        <v>4492</v>
      </c>
      <c r="F4" s="1">
        <v>140227</v>
      </c>
      <c r="G4" s="1">
        <v>11932</v>
      </c>
      <c r="H4" s="1">
        <v>4815</v>
      </c>
    </row>
    <row r="5" spans="1:8" x14ac:dyDescent="0.25">
      <c r="A5" s="17"/>
      <c r="B5" s="16" t="s">
        <v>50</v>
      </c>
      <c r="C5" s="1">
        <f>C$4*Medicaid!E54*MEPS!$C5</f>
        <v>0</v>
      </c>
      <c r="D5" s="1">
        <f>D$4*Medicaid!F54*MEPS!$C5</f>
        <v>0</v>
      </c>
      <c r="E5" s="1">
        <f>E$4*Medicaid!G54*MEPS!$C5</f>
        <v>0</v>
      </c>
      <c r="F5" s="1">
        <f>F$4*Medicaid!J54*MEPS!$D5</f>
        <v>0</v>
      </c>
      <c r="G5" s="1">
        <f>G$4*Medicaid!K54*MEPS!$D5</f>
        <v>0</v>
      </c>
      <c r="H5" s="1">
        <f>H$4*Medicaid!L54*MEPS!$D5</f>
        <v>0</v>
      </c>
    </row>
    <row r="6" spans="1:8" x14ac:dyDescent="0.25">
      <c r="A6" s="17"/>
      <c r="B6" s="16" t="s">
        <v>17</v>
      </c>
      <c r="C6" s="1">
        <f>C$4*Medicaid!E55*MEPS!$C6</f>
        <v>0</v>
      </c>
      <c r="D6" s="1">
        <f>D$4*Medicaid!F55*MEPS!$C6</f>
        <v>0</v>
      </c>
      <c r="E6" s="1">
        <f>E$4*Medicaid!G55*MEPS!$C6</f>
        <v>0</v>
      </c>
      <c r="F6" s="1">
        <f>F$4*Medicaid!J55*MEPS!$D6</f>
        <v>0</v>
      </c>
      <c r="G6" s="1">
        <f>G$4*Medicaid!K55*MEPS!$D6</f>
        <v>0</v>
      </c>
      <c r="H6" s="1">
        <f>H$4*Medicaid!L55*MEPS!$D6</f>
        <v>0</v>
      </c>
    </row>
    <row r="7" spans="1:8" x14ac:dyDescent="0.25">
      <c r="A7" s="17"/>
      <c r="B7" s="16" t="s">
        <v>41</v>
      </c>
      <c r="C7" s="1">
        <f>C$4*Medicaid!E56*MEPS!$C7</f>
        <v>0</v>
      </c>
      <c r="D7" s="1">
        <f>D$4*Medicaid!F56*MEPS!$C7</f>
        <v>0</v>
      </c>
      <c r="E7" s="1">
        <f>E$4*Medicaid!G56*MEPS!$C7</f>
        <v>0</v>
      </c>
      <c r="F7" s="1">
        <f>F$4*Medicaid!J56*MEPS!$D7</f>
        <v>0</v>
      </c>
      <c r="G7" s="1">
        <f>G$4*Medicaid!K56*MEPS!$D7</f>
        <v>0</v>
      </c>
      <c r="H7" s="1">
        <f>H$4*Medicaid!L56*MEPS!$D7</f>
        <v>0</v>
      </c>
    </row>
    <row r="8" spans="1:8" x14ac:dyDescent="0.25">
      <c r="A8" s="17"/>
      <c r="B8" s="16" t="s">
        <v>19</v>
      </c>
      <c r="C8" s="1">
        <f>C$4*Medicaid!E57*MEPS!$C8</f>
        <v>0</v>
      </c>
      <c r="D8" s="1">
        <f>D$4*Medicaid!F57*MEPS!$C8</f>
        <v>0</v>
      </c>
      <c r="E8" s="1">
        <f>E$4*Medicaid!G57*MEPS!$C8</f>
        <v>0</v>
      </c>
      <c r="F8" s="1">
        <f>F$4*Medicaid!J57*MEPS!$D8</f>
        <v>0</v>
      </c>
      <c r="G8" s="1">
        <f>G$4*Medicaid!K57*MEPS!$D8</f>
        <v>0</v>
      </c>
      <c r="H8" s="1">
        <f>H$4*Medicaid!L57*MEPS!$D8</f>
        <v>0</v>
      </c>
    </row>
    <row r="9" spans="1:8" x14ac:dyDescent="0.25">
      <c r="A9" s="17"/>
      <c r="B9" s="16" t="s">
        <v>20</v>
      </c>
      <c r="C9" s="1">
        <f>C$4*Medicaid!E58*MEPS!$C9</f>
        <v>0</v>
      </c>
      <c r="D9" s="1">
        <f>D$4*Medicaid!F58*MEPS!$C9</f>
        <v>0</v>
      </c>
      <c r="E9" s="1">
        <f>E$4*Medicaid!G58*MEPS!$C9</f>
        <v>0</v>
      </c>
      <c r="F9" s="1">
        <f>F$4*Medicaid!J58*MEPS!$D9</f>
        <v>0</v>
      </c>
      <c r="G9" s="1">
        <f>G$4*Medicaid!K58*MEPS!$D9</f>
        <v>0</v>
      </c>
      <c r="H9" s="1">
        <f>H$4*Medicaid!L58*MEPS!$D9</f>
        <v>0</v>
      </c>
    </row>
    <row r="10" spans="1:8" x14ac:dyDescent="0.25">
      <c r="A10" s="17"/>
      <c r="B10" s="16" t="s">
        <v>29</v>
      </c>
      <c r="C10" s="1">
        <f>SUM(C5:C9)</f>
        <v>0</v>
      </c>
      <c r="D10" s="1">
        <f t="shared" ref="D10:H10" si="0">SUM(D5:D9)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</row>
    <row r="11" spans="1:8" x14ac:dyDescent="0.25">
      <c r="A11" s="17" t="s">
        <v>51</v>
      </c>
      <c r="B11" s="16" t="s">
        <v>61</v>
      </c>
      <c r="C11" s="1">
        <v>67874</v>
      </c>
      <c r="D11" s="1">
        <v>708684</v>
      </c>
      <c r="E11" s="1">
        <v>465974</v>
      </c>
      <c r="F11" s="1">
        <v>74169</v>
      </c>
      <c r="G11" s="1">
        <v>794898</v>
      </c>
      <c r="H11" s="1">
        <v>600071</v>
      </c>
    </row>
    <row r="12" spans="1:8" x14ac:dyDescent="0.25">
      <c r="A12" s="17"/>
      <c r="B12" s="16" t="s">
        <v>50</v>
      </c>
      <c r="C12" s="1">
        <f>C$11*Medicaid!E54*MEPS!$C11</f>
        <v>0</v>
      </c>
      <c r="D12" s="1">
        <f>D$11*Medicaid!F54*MEPS!$C11</f>
        <v>0</v>
      </c>
      <c r="E12" s="1">
        <f>E$11*Medicaid!G54*MEPS!$C11</f>
        <v>0</v>
      </c>
      <c r="F12" s="1">
        <f>F$11*Medicaid!J54*MEPS!$D11</f>
        <v>0</v>
      </c>
      <c r="G12" s="1">
        <f>G$11*Medicaid!K54*MEPS!$D11</f>
        <v>0</v>
      </c>
      <c r="H12" s="1">
        <f>H$11*Medicaid!L54*MEPS!$D11</f>
        <v>0</v>
      </c>
    </row>
    <row r="13" spans="1:8" x14ac:dyDescent="0.25">
      <c r="A13" s="17"/>
      <c r="B13" s="16" t="s">
        <v>17</v>
      </c>
      <c r="C13" s="1">
        <f>C$11*Medicaid!E55*MEPS!$C12</f>
        <v>0</v>
      </c>
      <c r="D13" s="1">
        <f>D$11*Medicaid!F55*MEPS!$C12</f>
        <v>0</v>
      </c>
      <c r="E13" s="1">
        <f>E$11*Medicaid!G55*MEPS!$C12</f>
        <v>0</v>
      </c>
      <c r="F13" s="1">
        <f>F$11*Medicaid!J55*MEPS!$D12</f>
        <v>0</v>
      </c>
      <c r="G13" s="1">
        <f>G$11*Medicaid!K55*MEPS!$D12</f>
        <v>0</v>
      </c>
      <c r="H13" s="1">
        <f>H$11*Medicaid!L55*MEPS!$D12</f>
        <v>0</v>
      </c>
    </row>
    <row r="14" spans="1:8" x14ac:dyDescent="0.25">
      <c r="A14" s="17"/>
      <c r="B14" s="16" t="s">
        <v>41</v>
      </c>
      <c r="C14" s="1">
        <f>C$11*Medicaid!E56*MEPS!$C13</f>
        <v>0</v>
      </c>
      <c r="D14" s="1">
        <f>D$11*Medicaid!F56*MEPS!$C13</f>
        <v>0</v>
      </c>
      <c r="E14" s="1">
        <f>E$11*Medicaid!G56*MEPS!$C13</f>
        <v>0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8" x14ac:dyDescent="0.25">
      <c r="A15" s="17"/>
      <c r="B15" s="16" t="s">
        <v>19</v>
      </c>
      <c r="C15" s="1">
        <f>C$11*Medicaid!E57*MEPS!$C14</f>
        <v>0</v>
      </c>
      <c r="D15" s="1">
        <f>D$11*Medicaid!F57*MEPS!$C14</f>
        <v>0</v>
      </c>
      <c r="E15" s="1">
        <f>E$11*Medicaid!G57*MEPS!$C14</f>
        <v>0</v>
      </c>
      <c r="F15" s="1">
        <f>F$11*Medicaid!J57*MEPS!$D14</f>
        <v>0</v>
      </c>
      <c r="G15" s="1">
        <f>G$11*Medicaid!K57*MEPS!$D14</f>
        <v>0</v>
      </c>
      <c r="H15" s="1">
        <f>H$11*Medicaid!L57*MEPS!$D14</f>
        <v>0</v>
      </c>
    </row>
    <row r="16" spans="1:8" x14ac:dyDescent="0.25">
      <c r="A16" s="17"/>
      <c r="B16" s="16" t="s">
        <v>20</v>
      </c>
      <c r="C16" s="1">
        <f>C$11*Medicaid!E58*MEPS!$C15</f>
        <v>0</v>
      </c>
      <c r="D16" s="1">
        <f>D$11*Medicaid!F58*MEPS!$C15</f>
        <v>0</v>
      </c>
      <c r="E16" s="1">
        <f>E$11*Medicaid!G58*MEPS!$C15</f>
        <v>0</v>
      </c>
      <c r="F16" s="1">
        <f>F$11*Medicaid!J58*MEPS!$D15</f>
        <v>0</v>
      </c>
      <c r="G16" s="1">
        <f>G$11*Medicaid!K58*MEPS!$D15</f>
        <v>0</v>
      </c>
      <c r="H16" s="1">
        <f>H$11*Medicaid!L58*MEPS!$D15</f>
        <v>0</v>
      </c>
    </row>
    <row r="17" spans="1:8" x14ac:dyDescent="0.25">
      <c r="A17" s="17"/>
      <c r="B17" s="16" t="s">
        <v>29</v>
      </c>
      <c r="C17" s="1">
        <f>SUM(C12:C16)</f>
        <v>0</v>
      </c>
      <c r="D17" s="1">
        <f t="shared" ref="D17:H17" si="1">SUM(D12:D16)</f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</row>
    <row r="18" spans="1:8" x14ac:dyDescent="0.25">
      <c r="A18" s="17" t="s">
        <v>31</v>
      </c>
      <c r="B18" s="16" t="s">
        <v>61</v>
      </c>
      <c r="C18" s="1">
        <v>327000</v>
      </c>
      <c r="D18" s="1"/>
      <c r="E18" s="1"/>
      <c r="F18" s="1">
        <v>375254</v>
      </c>
      <c r="G18" s="16"/>
      <c r="H18" s="16"/>
    </row>
    <row r="19" spans="1:8" x14ac:dyDescent="0.25">
      <c r="A19" s="17"/>
      <c r="B19" s="16" t="s">
        <v>50</v>
      </c>
      <c r="C19" s="1">
        <f>C18*Medicaid!E54*MEPS!C17</f>
        <v>0</v>
      </c>
      <c r="D19" s="1"/>
      <c r="E19" s="1"/>
      <c r="F19" s="1">
        <f>F18*Medicaid!J54</f>
        <v>0</v>
      </c>
      <c r="G19" s="16"/>
      <c r="H19" s="16"/>
    </row>
    <row r="20" spans="1:8" x14ac:dyDescent="0.25">
      <c r="A20" s="17"/>
      <c r="B20" s="16" t="s">
        <v>17</v>
      </c>
      <c r="C20" s="1">
        <f>C19*Medicaid!E55*MEPS!C18</f>
        <v>0</v>
      </c>
      <c r="D20" s="1"/>
      <c r="E20" s="1"/>
      <c r="F20" s="1">
        <f>F19*Medicaid!J55</f>
        <v>0</v>
      </c>
      <c r="G20" s="16"/>
      <c r="H20" s="16"/>
    </row>
    <row r="21" spans="1:8" x14ac:dyDescent="0.25">
      <c r="A21" s="17"/>
      <c r="B21" s="16" t="s">
        <v>41</v>
      </c>
      <c r="C21" s="1">
        <f>C20*Medicaid!E56*MEPS!C19</f>
        <v>0</v>
      </c>
      <c r="D21" s="1"/>
      <c r="E21" s="1"/>
      <c r="F21" s="1">
        <f>F20*Medicaid!J56</f>
        <v>0</v>
      </c>
      <c r="G21" s="16"/>
      <c r="H21" s="16"/>
    </row>
    <row r="22" spans="1:8" x14ac:dyDescent="0.25">
      <c r="A22" s="17"/>
      <c r="B22" s="16" t="s">
        <v>19</v>
      </c>
      <c r="C22" s="1">
        <f>C21*Medicaid!E57*MEPS!C20</f>
        <v>0</v>
      </c>
      <c r="D22" s="1"/>
      <c r="E22" s="1"/>
      <c r="F22" s="1">
        <f>F21*Medicaid!J57</f>
        <v>0</v>
      </c>
      <c r="G22" s="16"/>
      <c r="H22" s="16"/>
    </row>
    <row r="23" spans="1:8" x14ac:dyDescent="0.25">
      <c r="A23" s="17"/>
      <c r="B23" s="16" t="s">
        <v>20</v>
      </c>
      <c r="C23" s="1">
        <f>C22*Medicaid!E58*MEPS!C21</f>
        <v>0</v>
      </c>
      <c r="D23" s="1"/>
      <c r="E23" s="1"/>
      <c r="F23" s="1">
        <f>F22*Medicaid!J58*MEPS!D21</f>
        <v>0</v>
      </c>
      <c r="G23" s="16"/>
      <c r="H23" s="16"/>
    </row>
    <row r="24" spans="1:8" x14ac:dyDescent="0.25">
      <c r="A24" s="17"/>
      <c r="B24" s="16" t="s">
        <v>29</v>
      </c>
      <c r="C24" s="1">
        <f>SUM(C19:C23)</f>
        <v>0</v>
      </c>
      <c r="D24" s="1"/>
      <c r="E24" s="1"/>
      <c r="F24" s="1">
        <f t="shared" ref="F24" si="2">SUM(F19:F23)</f>
        <v>0</v>
      </c>
      <c r="G24" s="1"/>
      <c r="H24" s="1"/>
    </row>
    <row r="25" spans="1:8" x14ac:dyDescent="0.25">
      <c r="A25" s="17" t="s">
        <v>70</v>
      </c>
      <c r="B25" s="16" t="s">
        <v>61</v>
      </c>
      <c r="C25" s="1">
        <v>67851</v>
      </c>
      <c r="D25" s="1">
        <v>135207</v>
      </c>
      <c r="E25" s="1">
        <v>107613</v>
      </c>
      <c r="F25" s="1">
        <v>70465</v>
      </c>
      <c r="G25" s="1">
        <v>186716</v>
      </c>
      <c r="H25" s="1">
        <v>189688</v>
      </c>
    </row>
    <row r="26" spans="1:8" x14ac:dyDescent="0.25">
      <c r="A26" s="17"/>
      <c r="B26" s="16" t="s">
        <v>50</v>
      </c>
      <c r="C26" s="1">
        <f>C$25*Medicaid!E54*MEPS!$C23</f>
        <v>0</v>
      </c>
      <c r="D26" s="1">
        <f>D$25*Medicaid!F54*MEPS!$C23</f>
        <v>0</v>
      </c>
      <c r="E26" s="1">
        <f>E$25*Medicaid!G54*MEPS!$C23</f>
        <v>0</v>
      </c>
      <c r="F26" s="1">
        <f>F$25*Medicaid!J54*MEPS!$D23</f>
        <v>0</v>
      </c>
      <c r="G26" s="1">
        <f>G$25*Medicaid!K54*MEPS!$D23</f>
        <v>0</v>
      </c>
      <c r="H26" s="1">
        <f>H$25*Medicaid!L54*MEPS!$D23</f>
        <v>0</v>
      </c>
    </row>
    <row r="27" spans="1:8" x14ac:dyDescent="0.25">
      <c r="A27" s="17"/>
      <c r="B27" s="16" t="s">
        <v>17</v>
      </c>
      <c r="C27" s="1">
        <f>C$25*Medicaid!E55*MEPS!$C24</f>
        <v>0</v>
      </c>
      <c r="D27" s="1">
        <f>D$25*Medicaid!F55*MEPS!$C24</f>
        <v>0</v>
      </c>
      <c r="E27" s="1">
        <f>E$25*Medicaid!G55*MEPS!$C24</f>
        <v>0</v>
      </c>
      <c r="F27" s="1">
        <f>F$25*Medicaid!J55*MEPS!$D24</f>
        <v>0</v>
      </c>
      <c r="G27" s="1">
        <f>G$25*Medicaid!K55*MEPS!$D24</f>
        <v>0</v>
      </c>
      <c r="H27" s="1">
        <f>H$25*Medicaid!L55*MEPS!$D24</f>
        <v>0</v>
      </c>
    </row>
    <row r="28" spans="1:8" x14ac:dyDescent="0.25">
      <c r="A28" s="17"/>
      <c r="B28" s="16" t="s">
        <v>41</v>
      </c>
      <c r="C28" s="1">
        <f>C$25*Medicaid!E56*MEPS!$C25</f>
        <v>0</v>
      </c>
      <c r="D28" s="1">
        <f>D$25*Medicaid!F56*MEPS!$C25</f>
        <v>0</v>
      </c>
      <c r="E28" s="1">
        <f>E$25*Medicaid!G56*MEPS!$C25</f>
        <v>0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17"/>
      <c r="B29" s="16" t="s">
        <v>19</v>
      </c>
      <c r="C29" s="1">
        <f>C$25*Medicaid!E57*MEPS!$C26</f>
        <v>0</v>
      </c>
      <c r="D29" s="1">
        <f>D$25*Medicaid!F57*MEPS!$C26</f>
        <v>0</v>
      </c>
      <c r="E29" s="1">
        <f>E$25*Medicaid!G57*MEPS!$C26</f>
        <v>0</v>
      </c>
      <c r="F29" s="1">
        <f>F$25*Medicaid!J57*MEPS!$D26</f>
        <v>0</v>
      </c>
      <c r="G29" s="1">
        <f>G$25*Medicaid!K57*MEPS!$D26</f>
        <v>0</v>
      </c>
      <c r="H29" s="1">
        <f>H$25*Medicaid!L57*MEPS!$D26</f>
        <v>0</v>
      </c>
    </row>
    <row r="30" spans="1:8" x14ac:dyDescent="0.25">
      <c r="A30" s="17"/>
      <c r="B30" s="16" t="s">
        <v>20</v>
      </c>
      <c r="C30" s="1">
        <f>C$25*Medicaid!E58*MEPS!$C27</f>
        <v>0</v>
      </c>
      <c r="D30" s="1">
        <f>D$25*Medicaid!F58*MEPS!$C27</f>
        <v>0</v>
      </c>
      <c r="E30" s="1">
        <f>E$25*Medicaid!G58*MEPS!$C27</f>
        <v>0</v>
      </c>
      <c r="F30" s="1">
        <f>F$25*Medicaid!J58*MEPS!$D27</f>
        <v>0</v>
      </c>
      <c r="G30" s="1">
        <f>G$25*Medicaid!K58*MEPS!$D27</f>
        <v>0</v>
      </c>
      <c r="H30" s="1">
        <f>H$25*Medicaid!L58*MEPS!$D27</f>
        <v>0</v>
      </c>
    </row>
    <row r="31" spans="1:8" x14ac:dyDescent="0.25">
      <c r="A31" s="17"/>
      <c r="B31" s="16" t="s">
        <v>29</v>
      </c>
      <c r="C31" s="1">
        <f>SUM(C26:C30)</f>
        <v>0</v>
      </c>
      <c r="D31" s="1">
        <f t="shared" ref="D31:H31" si="3">SUM(D26:D30)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</row>
    <row r="32" spans="1:8" x14ac:dyDescent="0.25">
      <c r="A32" s="17" t="s">
        <v>52</v>
      </c>
      <c r="B32" s="16" t="s">
        <v>61</v>
      </c>
      <c r="C32" s="1">
        <v>1490154</v>
      </c>
      <c r="D32" s="1">
        <v>65259</v>
      </c>
      <c r="E32" s="1">
        <v>9273</v>
      </c>
      <c r="F32" s="1">
        <v>1557452</v>
      </c>
      <c r="G32" s="1">
        <v>54707</v>
      </c>
      <c r="H32" s="1">
        <v>12449</v>
      </c>
    </row>
    <row r="33" spans="1:8" x14ac:dyDescent="0.25">
      <c r="A33" s="17"/>
      <c r="B33" s="16" t="s">
        <v>50</v>
      </c>
      <c r="C33" s="1">
        <f>C$32*Medicaid!E54*MEPS!$C29</f>
        <v>0</v>
      </c>
      <c r="D33" s="1">
        <f>D$32*Medicaid!F54*MEPS!$C29</f>
        <v>0</v>
      </c>
      <c r="E33" s="1">
        <f>E$32*Medicaid!G54*MEPS!$C29</f>
        <v>0</v>
      </c>
      <c r="F33" s="1">
        <f>F$32*Medicaid!J54*MEPS!$D29</f>
        <v>0</v>
      </c>
      <c r="G33" s="1">
        <f>G$32*Medicaid!K54*MEPS!$D29</f>
        <v>0</v>
      </c>
      <c r="H33" s="1">
        <f>H$32*Medicaid!L54*MEPS!$D29</f>
        <v>0</v>
      </c>
    </row>
    <row r="34" spans="1:8" x14ac:dyDescent="0.25">
      <c r="A34" s="17"/>
      <c r="B34" s="16" t="s">
        <v>17</v>
      </c>
      <c r="C34" s="1">
        <f>C$32*Medicaid!E55*MEPS!$C30</f>
        <v>0</v>
      </c>
      <c r="D34" s="1">
        <f>D$32*Medicaid!F55*MEPS!$C30</f>
        <v>0</v>
      </c>
      <c r="E34" s="1">
        <f>E$32*Medicaid!G55*MEPS!$C30</f>
        <v>0</v>
      </c>
      <c r="F34" s="1">
        <f>F$32*Medicaid!J55*MEPS!$D30</f>
        <v>0</v>
      </c>
      <c r="G34" s="1">
        <f>G$32*Medicaid!K55*MEPS!$D30</f>
        <v>0</v>
      </c>
      <c r="H34" s="1">
        <f>H$32*Medicaid!L55*MEPS!$D30</f>
        <v>0</v>
      </c>
    </row>
    <row r="35" spans="1:8" x14ac:dyDescent="0.25">
      <c r="A35" s="17"/>
      <c r="B35" s="16" t="s">
        <v>41</v>
      </c>
      <c r="C35" s="1">
        <f>C$32*Medicaid!E56*MEPS!$C31</f>
        <v>0</v>
      </c>
      <c r="D35" s="1">
        <f>D$32*Medicaid!F56*MEPS!$C31</f>
        <v>0</v>
      </c>
      <c r="E35" s="1">
        <f>E$32*Medicaid!G56*MEPS!$C31</f>
        <v>0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17"/>
      <c r="B36" s="16" t="s">
        <v>19</v>
      </c>
      <c r="C36" s="1">
        <f>C$32*Medicaid!E57*MEPS!$C32</f>
        <v>0</v>
      </c>
      <c r="D36" s="1">
        <f>D$32*Medicaid!F57*MEPS!$C32</f>
        <v>0</v>
      </c>
      <c r="E36" s="1">
        <f>E$32*Medicaid!G57*MEPS!$C32</f>
        <v>0</v>
      </c>
      <c r="F36" s="1">
        <f>F$32*Medicaid!J57*MEPS!$D32</f>
        <v>0</v>
      </c>
      <c r="G36" s="1">
        <f>G$32*Medicaid!K57*MEPS!$D32</f>
        <v>0</v>
      </c>
      <c r="H36" s="1">
        <f>H$32*Medicaid!L57*MEPS!$D32</f>
        <v>0</v>
      </c>
    </row>
    <row r="37" spans="1:8" x14ac:dyDescent="0.25">
      <c r="A37" s="17"/>
      <c r="B37" s="16" t="s">
        <v>20</v>
      </c>
      <c r="C37" s="1">
        <f>C$32*Medicaid!E58*MEPS!$C33</f>
        <v>0</v>
      </c>
      <c r="D37" s="1">
        <f>D$32*Medicaid!F58*MEPS!$C33</f>
        <v>0</v>
      </c>
      <c r="E37" s="1">
        <f>E$32*Medicaid!G58*MEPS!$C33</f>
        <v>0</v>
      </c>
      <c r="F37" s="1">
        <f>F$32*Medicaid!J58*MEPS!$D33</f>
        <v>0</v>
      </c>
      <c r="G37" s="1">
        <f>G$32*Medicaid!K58*MEPS!$D33</f>
        <v>0</v>
      </c>
      <c r="H37" s="1">
        <f>H$32*Medicaid!L58*MEPS!$D33</f>
        <v>0</v>
      </c>
    </row>
    <row r="38" spans="1:8" x14ac:dyDescent="0.25">
      <c r="A38" s="17"/>
      <c r="B38" s="16" t="s">
        <v>29</v>
      </c>
      <c r="C38" s="1">
        <f>SUM(C33:C37)</f>
        <v>0</v>
      </c>
      <c r="D38" s="1">
        <f t="shared" ref="D38:H38" si="4">SUM(D33:D37)</f>
        <v>0</v>
      </c>
      <c r="E38" s="1">
        <f t="shared" si="4"/>
        <v>0</v>
      </c>
      <c r="F38" s="1">
        <f t="shared" si="4"/>
        <v>0</v>
      </c>
      <c r="G38" s="1">
        <f t="shared" si="4"/>
        <v>0</v>
      </c>
      <c r="H38" s="1">
        <f t="shared" si="4"/>
        <v>0</v>
      </c>
    </row>
    <row r="39" spans="1:8" x14ac:dyDescent="0.25">
      <c r="A39" s="17" t="s">
        <v>53</v>
      </c>
      <c r="B39" s="16" t="s">
        <v>61</v>
      </c>
      <c r="C39" s="1">
        <v>15506</v>
      </c>
      <c r="D39" s="1">
        <v>2165</v>
      </c>
      <c r="E39" s="16">
        <v>215</v>
      </c>
      <c r="F39" s="1">
        <v>3336</v>
      </c>
      <c r="G39" s="16">
        <v>135</v>
      </c>
      <c r="H39" s="16">
        <v>5</v>
      </c>
    </row>
    <row r="40" spans="1:8" x14ac:dyDescent="0.25">
      <c r="A40" s="17"/>
      <c r="B40" s="16" t="s">
        <v>50</v>
      </c>
      <c r="C40" s="1">
        <f>C$39*Medicaid!E54*MEPS!$C35</f>
        <v>0</v>
      </c>
      <c r="D40" s="1">
        <f>D$39*Medicaid!F54*MEPS!$C35</f>
        <v>0</v>
      </c>
      <c r="E40" s="1">
        <f>E$39*Medicaid!G54*MEPS!$C35</f>
        <v>0</v>
      </c>
      <c r="F40" s="1">
        <f>F$39*Medicaid!J54*MEPS!$D35</f>
        <v>0</v>
      </c>
      <c r="G40" s="1">
        <f>G$39*Medicaid!K54*MEPS!$D35</f>
        <v>0</v>
      </c>
      <c r="H40" s="1">
        <f>H$39*Medicaid!L54*MEPS!$D35</f>
        <v>0</v>
      </c>
    </row>
    <row r="41" spans="1:8" x14ac:dyDescent="0.25">
      <c r="A41" s="17"/>
      <c r="B41" s="16" t="s">
        <v>17</v>
      </c>
      <c r="C41" s="1">
        <f>C$39*Medicaid!E55*MEPS!$C36</f>
        <v>0</v>
      </c>
      <c r="D41" s="1">
        <f>D$39*Medicaid!F55*MEPS!$C36</f>
        <v>0</v>
      </c>
      <c r="E41" s="1">
        <f>E$39*Medicaid!G55*MEPS!$C36</f>
        <v>0</v>
      </c>
      <c r="F41" s="1">
        <f>F$39*Medicaid!J55*MEPS!$D36</f>
        <v>0</v>
      </c>
      <c r="G41" s="1">
        <f>G$39*Medicaid!K55*MEPS!$D36</f>
        <v>0</v>
      </c>
      <c r="H41" s="1">
        <f>H$39*Medicaid!L55*MEPS!$D36</f>
        <v>0</v>
      </c>
    </row>
    <row r="42" spans="1:8" x14ac:dyDescent="0.25">
      <c r="A42" s="17"/>
      <c r="B42" s="16" t="s">
        <v>41</v>
      </c>
      <c r="C42" s="1">
        <f>C$39*Medicaid!E56*MEPS!$C37</f>
        <v>0</v>
      </c>
      <c r="D42" s="1">
        <f>D$39*Medicaid!F56*MEPS!$C37</f>
        <v>0</v>
      </c>
      <c r="E42" s="1">
        <f>E$39*Medicaid!G56*MEPS!$C37</f>
        <v>0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17"/>
      <c r="B43" s="16" t="s">
        <v>19</v>
      </c>
      <c r="C43" s="1">
        <f>C$39*Medicaid!E57*MEPS!$C38</f>
        <v>0</v>
      </c>
      <c r="D43" s="1">
        <f>D$39*Medicaid!F57*MEPS!$C38</f>
        <v>0</v>
      </c>
      <c r="E43" s="1">
        <f>E$39*Medicaid!G57*MEPS!$C38</f>
        <v>0</v>
      </c>
      <c r="F43" s="1">
        <f>F$39*Medicaid!J57*MEPS!$D38</f>
        <v>0</v>
      </c>
      <c r="G43" s="1">
        <f>G$39*Medicaid!K57*MEPS!$D38</f>
        <v>0</v>
      </c>
      <c r="H43" s="1">
        <f>H$39*Medicaid!L57*MEPS!$D38</f>
        <v>0</v>
      </c>
    </row>
    <row r="44" spans="1:8" x14ac:dyDescent="0.25">
      <c r="A44" s="17"/>
      <c r="B44" s="16" t="s">
        <v>20</v>
      </c>
      <c r="C44" s="1">
        <f>C$39*Medicaid!E58*MEPS!$C39</f>
        <v>0</v>
      </c>
      <c r="D44" s="1">
        <f>D$39*Medicaid!F58*MEPS!$C39</f>
        <v>0</v>
      </c>
      <c r="E44" s="1">
        <f>E$39*Medicaid!G58*MEPS!$C39</f>
        <v>0</v>
      </c>
      <c r="F44" s="1">
        <f>F$39*Medicaid!J58*MEPS!$D39</f>
        <v>0</v>
      </c>
      <c r="G44" s="1">
        <f>G$39*Medicaid!K58*MEPS!$D39</f>
        <v>0</v>
      </c>
      <c r="H44" s="1">
        <f>H$39*Medicaid!L58*MEPS!$D39</f>
        <v>0</v>
      </c>
    </row>
    <row r="45" spans="1:8" x14ac:dyDescent="0.25">
      <c r="A45" s="17"/>
      <c r="B45" s="16" t="s">
        <v>29</v>
      </c>
      <c r="C45" s="1">
        <f>SUM(C40:C44)</f>
        <v>0</v>
      </c>
      <c r="D45" s="1">
        <f t="shared" ref="D45:H45" si="5">SUM(D40:D44)</f>
        <v>0</v>
      </c>
      <c r="E45" s="1">
        <f t="shared" si="5"/>
        <v>0</v>
      </c>
      <c r="F45" s="1">
        <f t="shared" si="5"/>
        <v>0</v>
      </c>
      <c r="G45" s="1">
        <f t="shared" si="5"/>
        <v>0</v>
      </c>
      <c r="H45" s="1">
        <f t="shared" si="5"/>
        <v>0</v>
      </c>
    </row>
  </sheetData>
  <mergeCells count="6">
    <mergeCell ref="A39:A45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Medicaid</vt:lpstr>
      <vt:lpstr>MEPS</vt:lpstr>
      <vt:lpstr>MEPS_Calculations</vt:lpstr>
      <vt:lpstr>ACS</vt:lpstr>
      <vt:lpstr>ACS_SF</vt:lpstr>
      <vt:lpstr>ACS_LA</vt:lpstr>
      <vt:lpstr>ACS_SD</vt:lpstr>
      <vt:lpstr>ACS_Sac</vt:lpstr>
      <vt:lpstr>ACS_Rest</vt:lpstr>
      <vt:lpstr>Final Estimate</vt:lpstr>
      <vt:lpstr>Final Estimate_SD</vt:lpstr>
      <vt:lpstr>Final Estimate_SF</vt:lpstr>
      <vt:lpstr>Final Estimate_Sac</vt:lpstr>
      <vt:lpstr>Final Estimate_LA</vt:lpstr>
      <vt:lpstr>Final Estimate_Rest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Sijia Wang</dc:creator>
  <cp:lastModifiedBy>Benjamin Zhu</cp:lastModifiedBy>
  <dcterms:created xsi:type="dcterms:W3CDTF">2020-03-26T20:37:06Z</dcterms:created>
  <dcterms:modified xsi:type="dcterms:W3CDTF">2020-03-27T17:41:43Z</dcterms:modified>
</cp:coreProperties>
</file>