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Ben\Desktop\California_Covid\output\"/>
    </mc:Choice>
  </mc:AlternateContent>
  <xr:revisionPtr revIDLastSave="0" documentId="13_ncr:1_{9884D746-F340-4904-942F-BE2A17DDEE6C}" xr6:coauthVersionLast="44" xr6:coauthVersionMax="44" xr10:uidLastSave="{00000000-0000-0000-0000-000000000000}"/>
  <bookViews>
    <workbookView xWindow="-28898" yWindow="-10245" windowWidth="28996" windowHeight="15795" activeTab="5" xr2:uid="{00000000-000D-0000-FFFF-FFFF00000000}"/>
  </bookViews>
  <sheets>
    <sheet name="Medicaid" sheetId="1" r:id="rId1"/>
    <sheet name="MEPS" sheetId="2" r:id="rId2"/>
    <sheet name="MEPS_Calculations" sheetId="5" r:id="rId3"/>
    <sheet name="ACS_Condition" sheetId="3" r:id="rId4"/>
    <sheet name="ACS_OnePlusConditions" sheetId="7" r:id="rId5"/>
    <sheet name="Final Estimate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4" l="1"/>
  <c r="H4" i="4"/>
  <c r="G4" i="4"/>
  <c r="F4" i="4"/>
  <c r="E4" i="4"/>
  <c r="D4" i="4"/>
  <c r="C4" i="4"/>
  <c r="H4" i="7"/>
  <c r="H5" i="7"/>
  <c r="H6" i="7"/>
  <c r="H7" i="7"/>
  <c r="H8" i="7"/>
  <c r="H3" i="7"/>
  <c r="G8" i="7"/>
  <c r="G7" i="7"/>
  <c r="G6" i="7"/>
  <c r="G5" i="7"/>
  <c r="G4" i="7"/>
  <c r="G3" i="7"/>
  <c r="F5" i="7"/>
  <c r="F4" i="7"/>
  <c r="F3" i="7"/>
  <c r="F6" i="7"/>
  <c r="F7" i="7"/>
  <c r="F8" i="7"/>
  <c r="E8" i="7"/>
  <c r="E7" i="7"/>
  <c r="E6" i="7"/>
  <c r="E5" i="7"/>
  <c r="E4" i="7"/>
  <c r="E3" i="7"/>
  <c r="D8" i="7"/>
  <c r="D7" i="7"/>
  <c r="D6" i="7"/>
  <c r="D5" i="7"/>
  <c r="D4" i="7"/>
  <c r="D3" i="7"/>
  <c r="C8" i="7"/>
  <c r="C7" i="7"/>
  <c r="C6" i="7"/>
  <c r="C5" i="7"/>
  <c r="C4" i="7"/>
  <c r="C3" i="7"/>
  <c r="B8" i="7"/>
  <c r="B7" i="7"/>
  <c r="B6" i="7"/>
  <c r="B5" i="7"/>
  <c r="B4" i="7"/>
  <c r="B3" i="7"/>
  <c r="D45" i="3" l="1"/>
  <c r="E45" i="3"/>
  <c r="F45" i="3"/>
  <c r="G45" i="3"/>
  <c r="H45" i="3"/>
  <c r="C45" i="3"/>
  <c r="D38" i="3"/>
  <c r="E38" i="3"/>
  <c r="F38" i="3"/>
  <c r="G38" i="3"/>
  <c r="H38" i="3"/>
  <c r="C38" i="3"/>
  <c r="D31" i="3"/>
  <c r="E31" i="3"/>
  <c r="F31" i="3"/>
  <c r="G31" i="3"/>
  <c r="H31" i="3"/>
  <c r="C31" i="3"/>
  <c r="F24" i="3"/>
  <c r="C24" i="3"/>
  <c r="F41" i="3"/>
  <c r="G41" i="3"/>
  <c r="H41" i="3"/>
  <c r="F42" i="3"/>
  <c r="G42" i="3"/>
  <c r="H42" i="3"/>
  <c r="F43" i="3"/>
  <c r="G43" i="3"/>
  <c r="H43" i="3"/>
  <c r="F44" i="3"/>
  <c r="G44" i="3"/>
  <c r="H44" i="3"/>
  <c r="G40" i="3"/>
  <c r="H40" i="3"/>
  <c r="F40" i="3"/>
  <c r="C41" i="3"/>
  <c r="D41" i="3"/>
  <c r="E41" i="3"/>
  <c r="C42" i="3"/>
  <c r="D42" i="3"/>
  <c r="E42" i="3"/>
  <c r="C43" i="3"/>
  <c r="D43" i="3"/>
  <c r="E43" i="3"/>
  <c r="C44" i="3"/>
  <c r="D44" i="3"/>
  <c r="E44" i="3"/>
  <c r="D40" i="3"/>
  <c r="E40" i="3"/>
  <c r="C40" i="3"/>
  <c r="F34" i="3"/>
  <c r="G34" i="3"/>
  <c r="H34" i="3"/>
  <c r="F35" i="3"/>
  <c r="G35" i="3"/>
  <c r="H35" i="3"/>
  <c r="F36" i="3"/>
  <c r="G36" i="3"/>
  <c r="H36" i="3"/>
  <c r="F37" i="3"/>
  <c r="G37" i="3"/>
  <c r="H37" i="3"/>
  <c r="G33" i="3"/>
  <c r="H33" i="3"/>
  <c r="F33" i="3"/>
  <c r="C34" i="3"/>
  <c r="D34" i="3"/>
  <c r="E34" i="3"/>
  <c r="C35" i="3"/>
  <c r="D35" i="3"/>
  <c r="E35" i="3"/>
  <c r="C36" i="3"/>
  <c r="D36" i="3"/>
  <c r="E36" i="3"/>
  <c r="C37" i="3"/>
  <c r="D37" i="3"/>
  <c r="E37" i="3"/>
  <c r="D33" i="3"/>
  <c r="E33" i="3"/>
  <c r="C33" i="3"/>
  <c r="F27" i="3"/>
  <c r="G27" i="3"/>
  <c r="H27" i="3"/>
  <c r="F28" i="3"/>
  <c r="G28" i="3"/>
  <c r="H28" i="3"/>
  <c r="F29" i="3"/>
  <c r="G29" i="3"/>
  <c r="H29" i="3"/>
  <c r="F30" i="3"/>
  <c r="G30" i="3"/>
  <c r="H30" i="3"/>
  <c r="G26" i="3"/>
  <c r="H26" i="3"/>
  <c r="F26" i="3"/>
  <c r="F23" i="3"/>
  <c r="F12" i="3"/>
  <c r="D26" i="3"/>
  <c r="E26" i="3"/>
  <c r="D27" i="3"/>
  <c r="E27" i="3"/>
  <c r="D28" i="3"/>
  <c r="E28" i="3"/>
  <c r="D29" i="3"/>
  <c r="E29" i="3"/>
  <c r="D30" i="3"/>
  <c r="E30" i="3"/>
  <c r="C27" i="3"/>
  <c r="C28" i="3"/>
  <c r="C29" i="3"/>
  <c r="C30" i="3"/>
  <c r="C26" i="3"/>
  <c r="F20" i="3"/>
  <c r="F21" i="3" s="1"/>
  <c r="F22" i="3" s="1"/>
  <c r="F19" i="3"/>
  <c r="C20" i="3"/>
  <c r="C21" i="3" s="1"/>
  <c r="C22" i="3" s="1"/>
  <c r="C23" i="3" s="1"/>
  <c r="C19" i="3"/>
  <c r="C12" i="3"/>
  <c r="C17" i="3" s="1"/>
  <c r="D17" i="3"/>
  <c r="E17" i="3"/>
  <c r="F17" i="3"/>
  <c r="G17" i="3"/>
  <c r="H17" i="3"/>
  <c r="F13" i="3"/>
  <c r="G13" i="3"/>
  <c r="H13" i="3"/>
  <c r="F14" i="3"/>
  <c r="G14" i="3"/>
  <c r="H14" i="3"/>
  <c r="F15" i="3"/>
  <c r="G15" i="3"/>
  <c r="H15" i="3"/>
  <c r="F16" i="3"/>
  <c r="G16" i="3"/>
  <c r="H16" i="3"/>
  <c r="G12" i="3"/>
  <c r="H12" i="3"/>
  <c r="E12" i="3"/>
  <c r="F5" i="3"/>
  <c r="D10" i="3"/>
  <c r="E10" i="3"/>
  <c r="F10" i="3"/>
  <c r="G10" i="3"/>
  <c r="H10" i="3"/>
  <c r="C10" i="3"/>
  <c r="D12" i="3"/>
  <c r="D13" i="3"/>
  <c r="E13" i="3"/>
  <c r="D14" i="3"/>
  <c r="E14" i="3"/>
  <c r="D15" i="3"/>
  <c r="E15" i="3"/>
  <c r="D16" i="3"/>
  <c r="E16" i="3"/>
  <c r="C13" i="3"/>
  <c r="C14" i="3"/>
  <c r="C15" i="3"/>
  <c r="C16" i="3"/>
  <c r="F6" i="3"/>
  <c r="G6" i="3"/>
  <c r="H6" i="3"/>
  <c r="F7" i="3"/>
  <c r="G7" i="3"/>
  <c r="H7" i="3"/>
  <c r="F8" i="3"/>
  <c r="G8" i="3"/>
  <c r="H8" i="3"/>
  <c r="F9" i="3"/>
  <c r="G9" i="3"/>
  <c r="H9" i="3"/>
  <c r="G5" i="3"/>
  <c r="H5" i="3"/>
  <c r="D5" i="3"/>
  <c r="E5" i="3"/>
  <c r="D6" i="3"/>
  <c r="E6" i="3"/>
  <c r="D7" i="3"/>
  <c r="E7" i="3"/>
  <c r="D8" i="3"/>
  <c r="E8" i="3"/>
  <c r="D9" i="3"/>
  <c r="E9" i="3"/>
  <c r="C6" i="3"/>
  <c r="C7" i="3"/>
  <c r="C8" i="3"/>
  <c r="C9" i="3"/>
  <c r="C5" i="3"/>
  <c r="D9" i="2"/>
  <c r="D6" i="2"/>
  <c r="D8" i="2"/>
  <c r="D5" i="2"/>
  <c r="D7" i="2"/>
  <c r="J16" i="2" l="1"/>
  <c r="J17" i="2"/>
  <c r="J19" i="2"/>
  <c r="J20" i="2"/>
  <c r="J21" i="2"/>
  <c r="I21" i="2"/>
  <c r="I20" i="2"/>
  <c r="I19" i="2"/>
  <c r="I17" i="2"/>
  <c r="I16" i="2"/>
  <c r="J5" i="2"/>
  <c r="J6" i="2"/>
  <c r="J7" i="2"/>
  <c r="J8" i="2"/>
  <c r="J9" i="2"/>
  <c r="J10" i="2"/>
  <c r="I10" i="2"/>
  <c r="I9" i="2"/>
  <c r="I8" i="2"/>
  <c r="I7" i="2"/>
  <c r="I6" i="2"/>
  <c r="I5" i="2"/>
  <c r="AP7" i="5"/>
  <c r="AO7" i="5"/>
  <c r="AP5" i="5"/>
  <c r="AO5" i="5"/>
  <c r="D39" i="2"/>
  <c r="D36" i="2"/>
  <c r="D38" i="2"/>
  <c r="D35" i="2"/>
  <c r="D37" i="2"/>
  <c r="C36" i="2"/>
  <c r="C38" i="2"/>
  <c r="C35" i="2"/>
  <c r="C37" i="2"/>
  <c r="C39" i="2"/>
  <c r="D33" i="2"/>
  <c r="D30" i="2"/>
  <c r="D32" i="2"/>
  <c r="D29" i="2"/>
  <c r="D31" i="2"/>
  <c r="C30" i="2"/>
  <c r="C32" i="2"/>
  <c r="C29" i="2"/>
  <c r="C31" i="2"/>
  <c r="C33" i="2"/>
  <c r="D27" i="2"/>
  <c r="D24" i="2"/>
  <c r="D26" i="2"/>
  <c r="D23" i="2"/>
  <c r="D25" i="2"/>
  <c r="C24" i="2"/>
  <c r="C26" i="2"/>
  <c r="C23" i="2"/>
  <c r="C25" i="2"/>
  <c r="C27" i="2"/>
  <c r="D15" i="2"/>
  <c r="D12" i="2"/>
  <c r="D14" i="2"/>
  <c r="D11" i="2"/>
  <c r="D13" i="2"/>
  <c r="C13" i="2"/>
  <c r="C11" i="2"/>
  <c r="C14" i="2"/>
  <c r="C12" i="2"/>
  <c r="C15" i="2"/>
  <c r="AP15" i="5"/>
  <c r="AO15" i="5"/>
  <c r="AP13" i="5"/>
  <c r="AO13" i="5"/>
  <c r="AP11" i="5"/>
  <c r="AO11" i="5"/>
  <c r="AP9" i="5"/>
  <c r="AO9" i="5"/>
  <c r="AA26" i="5"/>
  <c r="Z26" i="5"/>
  <c r="AA22" i="5"/>
  <c r="Z22" i="5"/>
  <c r="AA18" i="5"/>
  <c r="Z18" i="5"/>
  <c r="AA10" i="5"/>
  <c r="Z10" i="5"/>
  <c r="AA6" i="5"/>
  <c r="Z6" i="5"/>
  <c r="K39" i="5"/>
  <c r="J39" i="5"/>
  <c r="K38" i="5"/>
  <c r="J38" i="5"/>
  <c r="K37" i="5"/>
  <c r="J37" i="5"/>
  <c r="K36" i="5"/>
  <c r="J36" i="5"/>
  <c r="K35" i="5"/>
  <c r="J35" i="5"/>
  <c r="K33" i="5"/>
  <c r="J33" i="5"/>
  <c r="K32" i="5"/>
  <c r="J32" i="5"/>
  <c r="K31" i="5"/>
  <c r="J31" i="5"/>
  <c r="K30" i="5"/>
  <c r="J30" i="5"/>
  <c r="K29" i="5"/>
  <c r="J29" i="5"/>
  <c r="K27" i="5"/>
  <c r="J27" i="5"/>
  <c r="K26" i="5"/>
  <c r="J26" i="5"/>
  <c r="K25" i="5"/>
  <c r="J25" i="5"/>
  <c r="K24" i="5"/>
  <c r="J24" i="5"/>
  <c r="K23" i="5"/>
  <c r="J23" i="5"/>
  <c r="K15" i="5"/>
  <c r="J15" i="5"/>
  <c r="K14" i="5"/>
  <c r="J14" i="5"/>
  <c r="K13" i="5"/>
  <c r="J13" i="5"/>
  <c r="K12" i="5"/>
  <c r="J12" i="5"/>
  <c r="K11" i="5"/>
  <c r="J11" i="5"/>
  <c r="K9" i="5"/>
  <c r="J9" i="5"/>
  <c r="C7" i="2" s="1"/>
  <c r="K8" i="5"/>
  <c r="J8" i="5"/>
  <c r="C5" i="2" s="1"/>
  <c r="K7" i="5"/>
  <c r="J7" i="5"/>
  <c r="C8" i="2" s="1"/>
  <c r="K6" i="5"/>
  <c r="J6" i="5"/>
  <c r="C6" i="2" s="1"/>
  <c r="K5" i="5"/>
  <c r="J5" i="5"/>
  <c r="C9" i="2" s="1"/>
</calcChain>
</file>

<file path=xl/sharedStrings.xml><?xml version="1.0" encoding="utf-8"?>
<sst xmlns="http://schemas.openxmlformats.org/spreadsheetml/2006/main" count="422" uniqueCount="86">
  <si>
    <t>NYC</t>
  </si>
  <si>
    <t>Non NYC</t>
  </si>
  <si>
    <t>All</t>
  </si>
  <si>
    <t>Male</t>
  </si>
  <si>
    <t>Female</t>
  </si>
  <si>
    <t>Medicaid Only</t>
  </si>
  <si>
    <t>49 and below</t>
  </si>
  <si>
    <t>50-64</t>
  </si>
  <si>
    <t>65-74</t>
  </si>
  <si>
    <t>75 +</t>
  </si>
  <si>
    <t>Dual Medicaid Medicare</t>
  </si>
  <si>
    <t>Table 1 – Medicaid demographics</t>
  </si>
  <si>
    <t>All NYC</t>
  </si>
  <si>
    <t>49/-</t>
  </si>
  <si>
    <t>50/+</t>
  </si>
  <si>
    <t>Medicaid only</t>
  </si>
  <si>
    <t>Chronic Lung Disease</t>
  </si>
  <si>
    <t>Heart Disease</t>
  </si>
  <si>
    <t>HIV/Aids</t>
  </si>
  <si>
    <t>Cancer</t>
  </si>
  <si>
    <t>Diabetes</t>
  </si>
  <si>
    <t>Number of conditions</t>
  </si>
  <si>
    <t>2+</t>
  </si>
  <si>
    <t>Having one or more</t>
  </si>
  <si>
    <t>Medicaid/Medicare</t>
  </si>
  <si>
    <t>Table 2 – Chronic disease prevalence among NYC Medicaid recipients in 2018</t>
  </si>
  <si>
    <t>ALL NYC</t>
  </si>
  <si>
    <t>75/+</t>
  </si>
  <si>
    <t>Table 3 – Chronic disease prevalence among NYC Medicaid recipients in 2018 by age categories</t>
  </si>
  <si>
    <t>Sum</t>
  </si>
  <si>
    <t>Table 4 Chronic disease counts among NYC Medicaid recipients in 2018 by age categories.  Table 5 provides summary data for the same populations.</t>
  </si>
  <si>
    <t>Medicaid</t>
  </si>
  <si>
    <t>Dual</t>
  </si>
  <si>
    <t>Total</t>
  </si>
  <si>
    <t>Age 50/+</t>
  </si>
  <si>
    <t>One or More Conditions</t>
  </si>
  <si>
    <t xml:space="preserve">Table 5 Total Number of at-risk population, Medicaid and Duals </t>
  </si>
  <si>
    <t>diabetes</t>
  </si>
  <si>
    <t>heart disease</t>
  </si>
  <si>
    <t>chronic lung</t>
  </si>
  <si>
    <t>cancer</t>
  </si>
  <si>
    <t>HIV</t>
  </si>
  <si>
    <t>Table 6 Frequency of chronic condition dyads among NYC Medicaid recipients in 2018 by age categories (sorted by most frequent)</t>
  </si>
  <si>
    <t>Table 7a. MEPS Ratios By Full Year Insurance Status and Disease</t>
  </si>
  <si>
    <t>MEPS Ratio</t>
  </si>
  <si>
    <t>Full Year Insurance Status</t>
  </si>
  <si>
    <t>Disease</t>
  </si>
  <si>
    <t>MALES</t>
  </si>
  <si>
    <t>FEMALES</t>
  </si>
  <si>
    <t>Uninsured</t>
  </si>
  <si>
    <t>Chronic Lung</t>
  </si>
  <si>
    <t>Medicare</t>
  </si>
  <si>
    <t>Medicaid+Medicare Dual</t>
  </si>
  <si>
    <t>Private Insurance</t>
  </si>
  <si>
    <t>All Other</t>
  </si>
  <si>
    <t>Table 7b. MEPS Ratios By Full Year Insurance Status for Those With At Least One Condition</t>
  </si>
  <si>
    <t>At Least One Condition</t>
  </si>
  <si>
    <t xml:space="preserve">Medicaid  </t>
  </si>
  <si>
    <t xml:space="preserve">Medicaid+Medicare </t>
  </si>
  <si>
    <t>Table 7c. MEPS Ratios By Full Year Insurance Status for Those With Exactly One Condition</t>
  </si>
  <si>
    <t>One Condition</t>
  </si>
  <si>
    <t>Table 8. Chronic Disease Count Estimates by Insurance Status, Age Categories, and Gender</t>
  </si>
  <si>
    <t>75+</t>
  </si>
  <si>
    <t>Population</t>
  </si>
  <si>
    <t>Medicaid+Medicare</t>
  </si>
  <si>
    <t xml:space="preserve">Private </t>
  </si>
  <si>
    <t>Other</t>
  </si>
  <si>
    <t>Age 50+</t>
  </si>
  <si>
    <t>At Least 1 Condition</t>
  </si>
  <si>
    <t>Table 9. At Risk Count Estimates, by Insurance</t>
  </si>
  <si>
    <t>Ben MEPS</t>
  </si>
  <si>
    <t>UninsuredAllYear</t>
  </si>
  <si>
    <t>MedicareAllYear</t>
  </si>
  <si>
    <t>MedicaidAllYear</t>
  </si>
  <si>
    <t>Medicaid+MedicareAllYear</t>
  </si>
  <si>
    <t>PrivateInsuranceAllYear</t>
  </si>
  <si>
    <t>AllOther</t>
  </si>
  <si>
    <t xml:space="preserve">Green is all western census region people </t>
  </si>
  <si>
    <t>Yellow is Exactly One Condition</t>
  </si>
  <si>
    <t>UninsuredAllYearWithAtLeastOneCondition</t>
  </si>
  <si>
    <t>MedicareAllYearWithAtLeastOneCondition</t>
  </si>
  <si>
    <t>MedicaidAllYearWithAtLeastOneCondition</t>
  </si>
  <si>
    <t>Medicaid+MedicareAllYearWithAtLeastOneCondition</t>
  </si>
  <si>
    <t>PrivateInsuranceAllYearWithAtLeastOneCondition</t>
  </si>
  <si>
    <t>AllOtherWithAtLeastOneCondition</t>
  </si>
  <si>
    <t>Red is One Plus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</si>
</sst>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8">
    <xf numFmtId="0" fontId="0" fillId="0" borderId="0" xfId="0"/>
    <xf numFmtId="3" fontId="0" fillId="0" borderId="0" xfId="0" applyNumberFormat="1"/>
    <xf numFmtId="10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2" fillId="2" borderId="0" xfId="1"/>
    <xf numFmtId="10" fontId="2" fillId="2" borderId="0" xfId="1" applyNumberFormat="1"/>
    <xf numFmtId="0" fontId="4" fillId="4" borderId="0" xfId="3" applyAlignment="1">
      <alignment horizontal="center"/>
    </xf>
    <xf numFmtId="0" fontId="4" fillId="4" borderId="0" xfId="3"/>
    <xf numFmtId="10" fontId="4" fillId="4" borderId="0" xfId="3" applyNumberFormat="1"/>
    <xf numFmtId="0" fontId="0" fillId="0" borderId="0" xfId="0" applyAlignment="1"/>
    <xf numFmtId="0" fontId="3" fillId="3" borderId="0" xfId="2" applyAlignment="1">
      <alignment horizontal="center"/>
    </xf>
    <xf numFmtId="0" fontId="3" fillId="3" borderId="0" xfId="2"/>
    <xf numFmtId="10" fontId="3" fillId="3" borderId="0" xfId="2" applyNumberFormat="1"/>
    <xf numFmtId="0" fontId="0" fillId="0" borderId="0" xfId="0"/>
    <xf numFmtId="0" fontId="0" fillId="0" borderId="0" xfId="0" applyNumberFormat="1"/>
    <xf numFmtId="171" fontId="3" fillId="3" borderId="0" xfId="2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9"/>
  <sheetViews>
    <sheetView topLeftCell="A46" workbookViewId="0">
      <selection activeCell="L75" sqref="L75"/>
    </sheetView>
  </sheetViews>
  <sheetFormatPr defaultRowHeight="15" x14ac:dyDescent="0.25"/>
  <cols>
    <col min="1" max="1" width="28.85546875" bestFit="1" customWidth="1"/>
  </cols>
  <sheetData>
    <row r="1" spans="1:8" x14ac:dyDescent="0.25">
      <c r="A1" s="3" t="s">
        <v>11</v>
      </c>
    </row>
    <row r="2" spans="1:8" x14ac:dyDescent="0.25">
      <c r="B2" t="s">
        <v>0</v>
      </c>
      <c r="F2" t="s">
        <v>1</v>
      </c>
    </row>
    <row r="3" spans="1:8" x14ac:dyDescent="0.25">
      <c r="B3" t="s">
        <v>2</v>
      </c>
      <c r="C3" t="s">
        <v>3</v>
      </c>
      <c r="D3" t="s">
        <v>4</v>
      </c>
      <c r="F3" t="s">
        <v>2</v>
      </c>
      <c r="G3" t="s">
        <v>3</v>
      </c>
      <c r="H3" t="s">
        <v>4</v>
      </c>
    </row>
    <row r="4" spans="1:8" x14ac:dyDescent="0.25">
      <c r="A4" t="s">
        <v>2</v>
      </c>
      <c r="B4" s="1">
        <v>3665665</v>
      </c>
      <c r="C4" s="1">
        <v>1680258</v>
      </c>
      <c r="D4" s="1">
        <v>1985407</v>
      </c>
      <c r="F4" s="1">
        <v>3085441</v>
      </c>
      <c r="G4" s="1">
        <v>1424084</v>
      </c>
      <c r="H4" s="1">
        <v>1661357</v>
      </c>
    </row>
    <row r="5" spans="1:8" x14ac:dyDescent="0.25">
      <c r="A5" t="s">
        <v>5</v>
      </c>
      <c r="B5" s="1">
        <v>3106213</v>
      </c>
      <c r="C5" s="1">
        <v>1455068</v>
      </c>
      <c r="D5" s="1">
        <v>1651145</v>
      </c>
      <c r="F5" s="1">
        <v>2621525</v>
      </c>
      <c r="G5" s="1">
        <v>1234437</v>
      </c>
      <c r="H5" s="1">
        <v>1387088</v>
      </c>
    </row>
    <row r="6" spans="1:8" x14ac:dyDescent="0.25">
      <c r="A6" t="s">
        <v>6</v>
      </c>
      <c r="B6" s="2">
        <v>0.82130000000000003</v>
      </c>
      <c r="C6" s="2">
        <v>0.82650000000000001</v>
      </c>
      <c r="D6" s="2">
        <v>0.81679999999999997</v>
      </c>
      <c r="F6" s="2">
        <v>0.86980000000000002</v>
      </c>
      <c r="G6" s="2">
        <v>0.87</v>
      </c>
      <c r="H6" s="2">
        <v>0.86950000000000005</v>
      </c>
    </row>
    <row r="7" spans="1:8" x14ac:dyDescent="0.25">
      <c r="A7" t="s">
        <v>7</v>
      </c>
      <c r="B7" s="2">
        <v>0.15409999999999999</v>
      </c>
      <c r="C7" s="2">
        <v>0.1532</v>
      </c>
      <c r="D7" s="2">
        <v>0.15490000000000001</v>
      </c>
      <c r="F7" s="2">
        <v>0.1232</v>
      </c>
      <c r="G7" s="2">
        <v>0.12429999999999999</v>
      </c>
      <c r="H7" s="2">
        <v>0.1222</v>
      </c>
    </row>
    <row r="8" spans="1:8" x14ac:dyDescent="0.25">
      <c r="A8" t="s">
        <v>8</v>
      </c>
      <c r="B8" s="2">
        <v>1.6299999999999999E-2</v>
      </c>
      <c r="C8" s="2">
        <v>1.41E-2</v>
      </c>
      <c r="D8" s="2">
        <v>1.8200000000000001E-2</v>
      </c>
      <c r="F8" s="2">
        <v>4.3E-3</v>
      </c>
      <c r="G8" s="2">
        <v>3.5999999999999999E-3</v>
      </c>
      <c r="H8" s="2">
        <v>5.0000000000000001E-3</v>
      </c>
    </row>
    <row r="9" spans="1:8" x14ac:dyDescent="0.25">
      <c r="A9" t="s">
        <v>9</v>
      </c>
      <c r="B9" s="2">
        <v>8.0999999999999996E-3</v>
      </c>
      <c r="C9" s="2">
        <v>6.0000000000000001E-3</v>
      </c>
      <c r="D9" s="2">
        <v>9.9000000000000008E-3</v>
      </c>
      <c r="F9" s="2">
        <v>2.5000000000000001E-3</v>
      </c>
      <c r="G9" s="2">
        <v>1.9E-3</v>
      </c>
      <c r="H9" s="2">
        <v>3.0999999999999999E-3</v>
      </c>
    </row>
    <row r="11" spans="1:8" x14ac:dyDescent="0.25">
      <c r="A11" t="s">
        <v>10</v>
      </c>
      <c r="B11" s="1">
        <v>559452</v>
      </c>
      <c r="C11" s="1">
        <v>225190</v>
      </c>
      <c r="D11" s="1">
        <v>334262</v>
      </c>
      <c r="F11" s="1">
        <v>463916</v>
      </c>
      <c r="G11" s="1">
        <v>189647</v>
      </c>
      <c r="H11" s="1">
        <v>274269</v>
      </c>
    </row>
    <row r="12" spans="1:8" x14ac:dyDescent="0.25">
      <c r="A12" t="s">
        <v>6</v>
      </c>
      <c r="B12" s="2">
        <v>8.2900000000000001E-2</v>
      </c>
      <c r="C12" s="2">
        <v>0.1071</v>
      </c>
      <c r="D12" s="2">
        <v>6.6500000000000004E-2</v>
      </c>
      <c r="F12" s="2">
        <v>0.20499999999999999</v>
      </c>
      <c r="G12" s="2">
        <v>0.25640000000000002</v>
      </c>
      <c r="H12" s="2">
        <v>0.16950000000000001</v>
      </c>
    </row>
    <row r="13" spans="1:8" x14ac:dyDescent="0.25">
      <c r="A13" t="s">
        <v>7</v>
      </c>
      <c r="B13" s="2">
        <v>0.18759999999999999</v>
      </c>
      <c r="C13" s="2">
        <v>0.21329999999999999</v>
      </c>
      <c r="D13" s="2">
        <v>0.17030000000000001</v>
      </c>
      <c r="F13" s="2">
        <v>0.28110000000000002</v>
      </c>
      <c r="G13" s="2">
        <v>0.3256</v>
      </c>
      <c r="H13" s="2">
        <v>0.25030000000000002</v>
      </c>
    </row>
    <row r="14" spans="1:8" x14ac:dyDescent="0.25">
      <c r="A14" t="s">
        <v>8</v>
      </c>
      <c r="B14" s="2">
        <v>0.3886</v>
      </c>
      <c r="C14" s="2">
        <v>0.40050000000000002</v>
      </c>
      <c r="D14" s="2">
        <v>0.38059999999999999</v>
      </c>
      <c r="F14" s="2">
        <v>0.25580000000000003</v>
      </c>
      <c r="G14" s="2">
        <v>0.25019999999999998</v>
      </c>
      <c r="H14" s="2">
        <v>0.2596</v>
      </c>
    </row>
    <row r="15" spans="1:8" x14ac:dyDescent="0.25">
      <c r="A15" t="s">
        <v>9</v>
      </c>
      <c r="B15" s="2">
        <v>0.3407</v>
      </c>
      <c r="C15" s="2">
        <v>0.27889999999999998</v>
      </c>
      <c r="D15" s="2">
        <v>0.38229999999999997</v>
      </c>
      <c r="F15" s="2">
        <v>0.25800000000000001</v>
      </c>
      <c r="G15" s="2">
        <v>0.16750000000000001</v>
      </c>
      <c r="H15" s="2">
        <v>0.32050000000000001</v>
      </c>
    </row>
    <row r="18" spans="1:8" x14ac:dyDescent="0.25">
      <c r="A18" s="3" t="s">
        <v>25</v>
      </c>
    </row>
    <row r="19" spans="1:8" x14ac:dyDescent="0.25">
      <c r="B19" t="s">
        <v>12</v>
      </c>
      <c r="D19" t="s">
        <v>3</v>
      </c>
      <c r="G19" t="s">
        <v>4</v>
      </c>
    </row>
    <row r="20" spans="1:8" x14ac:dyDescent="0.25">
      <c r="D20" t="s">
        <v>13</v>
      </c>
      <c r="E20" t="s">
        <v>14</v>
      </c>
      <c r="G20" t="s">
        <v>13</v>
      </c>
      <c r="H20" t="s">
        <v>14</v>
      </c>
    </row>
    <row r="21" spans="1:8" x14ac:dyDescent="0.25">
      <c r="B21" s="1">
        <v>3106213</v>
      </c>
      <c r="D21" s="1">
        <v>1202630</v>
      </c>
      <c r="E21" s="1">
        <v>252438</v>
      </c>
      <c r="G21" s="1">
        <v>1348718</v>
      </c>
      <c r="H21" s="1">
        <v>302427</v>
      </c>
    </row>
    <row r="22" spans="1:8" x14ac:dyDescent="0.25">
      <c r="A22" t="s">
        <v>15</v>
      </c>
    </row>
    <row r="23" spans="1:8" x14ac:dyDescent="0.25">
      <c r="A23" t="s">
        <v>16</v>
      </c>
      <c r="B23" s="2">
        <v>7.6100000000000001E-2</v>
      </c>
      <c r="D23" s="2">
        <v>6.6799999999999998E-2</v>
      </c>
      <c r="E23" s="2">
        <v>9.5799999999999996E-2</v>
      </c>
      <c r="G23" s="2">
        <v>6.9900000000000004E-2</v>
      </c>
      <c r="H23" s="2">
        <v>0.1246</v>
      </c>
    </row>
    <row r="24" spans="1:8" x14ac:dyDescent="0.25">
      <c r="A24" t="s">
        <v>17</v>
      </c>
      <c r="B24" s="2">
        <v>6.7699999999999996E-2</v>
      </c>
      <c r="D24" s="2">
        <v>3.4599999999999999E-2</v>
      </c>
      <c r="E24" s="2">
        <v>0.22819999999999999</v>
      </c>
      <c r="G24" s="2">
        <v>3.61E-2</v>
      </c>
      <c r="H24" s="2">
        <v>0.20619999999999999</v>
      </c>
    </row>
    <row r="25" spans="1:8" x14ac:dyDescent="0.25">
      <c r="A25" t="s">
        <v>18</v>
      </c>
      <c r="B25" s="2">
        <v>1.0500000000000001E-2</v>
      </c>
      <c r="D25" s="2">
        <v>1.01E-2</v>
      </c>
      <c r="E25" s="2">
        <v>3.4799999999999998E-2</v>
      </c>
      <c r="G25" s="2">
        <v>4.3E-3</v>
      </c>
      <c r="H25" s="2">
        <v>1.9800000000000002E-2</v>
      </c>
    </row>
    <row r="26" spans="1:8" x14ac:dyDescent="0.25">
      <c r="A26" t="s">
        <v>19</v>
      </c>
      <c r="B26" s="2">
        <v>1.3299999999999999E-2</v>
      </c>
      <c r="D26" s="2">
        <v>4.3E-3</v>
      </c>
      <c r="E26" s="2">
        <v>4.3799999999999999E-2</v>
      </c>
      <c r="G26" s="2">
        <v>6.8999999999999999E-3</v>
      </c>
      <c r="H26" s="2">
        <v>5.2699999999999997E-2</v>
      </c>
    </row>
    <row r="27" spans="1:8" x14ac:dyDescent="0.25">
      <c r="A27" t="s">
        <v>20</v>
      </c>
      <c r="B27" s="2">
        <v>8.2600000000000007E-2</v>
      </c>
      <c r="D27" s="2">
        <v>3.3599999999999998E-2</v>
      </c>
      <c r="E27" s="2">
        <v>0.29409999999999997</v>
      </c>
      <c r="G27" s="2">
        <v>3.6999999999999998E-2</v>
      </c>
      <c r="H27" s="2">
        <v>0.30430000000000001</v>
      </c>
    </row>
    <row r="28" spans="1:8" x14ac:dyDescent="0.25">
      <c r="A28" t="s">
        <v>21</v>
      </c>
    </row>
    <row r="29" spans="1:8" x14ac:dyDescent="0.25">
      <c r="A29">
        <v>0</v>
      </c>
      <c r="B29" s="2">
        <v>0.80679999999999996</v>
      </c>
      <c r="D29" s="2">
        <v>0.86929999999999996</v>
      </c>
      <c r="E29" s="2">
        <v>0.52859999999999996</v>
      </c>
      <c r="G29" s="2">
        <v>0.86750000000000005</v>
      </c>
      <c r="H29" s="2">
        <v>0.51970000000000005</v>
      </c>
    </row>
    <row r="30" spans="1:8" x14ac:dyDescent="0.25">
      <c r="A30">
        <v>1</v>
      </c>
      <c r="B30" s="2">
        <v>0.1464</v>
      </c>
      <c r="D30" s="2">
        <v>0.1139</v>
      </c>
      <c r="E30" s="2">
        <v>0.29089999999999999</v>
      </c>
      <c r="G30" s="2">
        <v>0.1134</v>
      </c>
      <c r="H30" s="2">
        <v>0.30209999999999998</v>
      </c>
    </row>
    <row r="31" spans="1:8" x14ac:dyDescent="0.25">
      <c r="A31" t="s">
        <v>22</v>
      </c>
      <c r="B31" s="2">
        <v>4.6600000000000003E-2</v>
      </c>
      <c r="D31" s="2">
        <v>1.66E-2</v>
      </c>
      <c r="E31" s="2">
        <v>0.18029999999999999</v>
      </c>
      <c r="G31" s="2">
        <v>1.89E-2</v>
      </c>
      <c r="H31" s="2">
        <v>0.17799999999999999</v>
      </c>
    </row>
    <row r="32" spans="1:8" x14ac:dyDescent="0.25">
      <c r="A32" t="s">
        <v>23</v>
      </c>
      <c r="B32" s="2">
        <v>0.19309999999999999</v>
      </c>
      <c r="D32" s="2">
        <v>0.13059999999999999</v>
      </c>
      <c r="E32" s="2">
        <v>0.4713</v>
      </c>
      <c r="G32" s="2">
        <v>0.13239999999999999</v>
      </c>
      <c r="H32" s="2">
        <v>0.48020000000000002</v>
      </c>
    </row>
    <row r="34" spans="1:8" x14ac:dyDescent="0.25">
      <c r="A34" t="s">
        <v>24</v>
      </c>
      <c r="B34" s="1">
        <v>559452</v>
      </c>
      <c r="D34" s="1">
        <v>24130</v>
      </c>
      <c r="E34" s="1">
        <v>201060</v>
      </c>
      <c r="G34" s="1">
        <v>22260</v>
      </c>
      <c r="H34" s="1">
        <v>312002</v>
      </c>
    </row>
    <row r="35" spans="1:8" x14ac:dyDescent="0.25">
      <c r="A35" t="s">
        <v>16</v>
      </c>
      <c r="B35" s="2">
        <v>0.1237</v>
      </c>
      <c r="D35" s="2">
        <v>7.2700000000000001E-2</v>
      </c>
      <c r="E35" s="2">
        <v>0.114</v>
      </c>
      <c r="G35" s="2">
        <v>0.13500000000000001</v>
      </c>
      <c r="H35" s="2">
        <v>0.1331</v>
      </c>
    </row>
    <row r="36" spans="1:8" x14ac:dyDescent="0.25">
      <c r="A36" t="s">
        <v>17</v>
      </c>
      <c r="B36" s="2">
        <v>0.30520000000000003</v>
      </c>
      <c r="D36" s="2">
        <v>0.12590000000000001</v>
      </c>
      <c r="E36" s="2">
        <v>0.32940000000000003</v>
      </c>
      <c r="G36" s="2">
        <v>0.1391</v>
      </c>
      <c r="H36" s="2">
        <v>0.31540000000000001</v>
      </c>
    </row>
    <row r="37" spans="1:8" x14ac:dyDescent="0.25">
      <c r="A37" t="s">
        <v>18</v>
      </c>
      <c r="B37" s="2">
        <v>1.7600000000000001E-2</v>
      </c>
      <c r="D37" s="2">
        <v>4.8599999999999997E-2</v>
      </c>
      <c r="E37" s="2">
        <v>2.58E-2</v>
      </c>
      <c r="G37" s="2">
        <v>2.69E-2</v>
      </c>
      <c r="H37" s="2">
        <v>9.1999999999999998E-3</v>
      </c>
    </row>
    <row r="38" spans="1:8" x14ac:dyDescent="0.25">
      <c r="A38" t="s">
        <v>19</v>
      </c>
      <c r="B38" s="2">
        <v>6.4000000000000001E-2</v>
      </c>
      <c r="D38" s="2">
        <v>2.2499999999999999E-2</v>
      </c>
      <c r="E38" s="2">
        <v>7.3800000000000004E-2</v>
      </c>
      <c r="G38" s="2">
        <v>3.8600000000000002E-2</v>
      </c>
      <c r="H38" s="2">
        <v>6.2700000000000006E-2</v>
      </c>
    </row>
    <row r="39" spans="1:8" x14ac:dyDescent="0.25">
      <c r="A39" t="s">
        <v>20</v>
      </c>
      <c r="B39" s="2">
        <v>0.26090000000000002</v>
      </c>
      <c r="D39" s="2">
        <v>0.122</v>
      </c>
      <c r="E39" s="2">
        <v>0.26729999999999998</v>
      </c>
      <c r="G39" s="2">
        <v>0.12590000000000001</v>
      </c>
      <c r="H39" s="2">
        <v>0.27710000000000001</v>
      </c>
    </row>
    <row r="40" spans="1:8" x14ac:dyDescent="0.25">
      <c r="A40" t="s">
        <v>21</v>
      </c>
    </row>
    <row r="41" spans="1:8" x14ac:dyDescent="0.25">
      <c r="A41">
        <v>0</v>
      </c>
      <c r="B41" s="2">
        <v>0.5242</v>
      </c>
      <c r="D41" s="2">
        <v>0.71350000000000002</v>
      </c>
      <c r="E41" s="2">
        <v>0.50729999999999997</v>
      </c>
      <c r="G41" s="2">
        <v>0.67510000000000003</v>
      </c>
      <c r="H41" s="2">
        <v>0.50970000000000004</v>
      </c>
    </row>
    <row r="42" spans="1:8" x14ac:dyDescent="0.25">
      <c r="A42">
        <v>1</v>
      </c>
      <c r="B42" s="2">
        <v>0.25490000000000002</v>
      </c>
      <c r="D42" s="2">
        <v>0.20069999999999999</v>
      </c>
      <c r="E42" s="2">
        <v>0.25509999999999999</v>
      </c>
      <c r="G42" s="2">
        <v>0.21679999999999999</v>
      </c>
      <c r="H42" s="2">
        <v>0.2616</v>
      </c>
    </row>
    <row r="43" spans="1:8" x14ac:dyDescent="0.25">
      <c r="A43" t="s">
        <v>22</v>
      </c>
      <c r="B43" s="2">
        <v>0.2208</v>
      </c>
      <c r="D43" s="2">
        <v>8.5699999999999998E-2</v>
      </c>
      <c r="E43" s="2">
        <v>0.2374</v>
      </c>
      <c r="G43" s="2">
        <v>0.108</v>
      </c>
      <c r="H43" s="2">
        <v>0.22850000000000001</v>
      </c>
    </row>
    <row r="44" spans="1:8" x14ac:dyDescent="0.25">
      <c r="A44" t="s">
        <v>23</v>
      </c>
      <c r="B44" s="2">
        <v>0.47570000000000001</v>
      </c>
      <c r="D44" s="2">
        <v>0.28639999999999999</v>
      </c>
      <c r="E44" s="2">
        <v>0.49259999999999998</v>
      </c>
      <c r="G44" s="2">
        <v>0.32479999999999998</v>
      </c>
      <c r="H44" s="2">
        <v>0.49020000000000002</v>
      </c>
    </row>
    <row r="49" spans="1:27" x14ac:dyDescent="0.25">
      <c r="A49" s="3" t="s">
        <v>28</v>
      </c>
      <c r="P49" s="3" t="s">
        <v>30</v>
      </c>
    </row>
    <row r="50" spans="1:27" x14ac:dyDescent="0.25">
      <c r="B50" t="s">
        <v>26</v>
      </c>
      <c r="D50" t="s">
        <v>3</v>
      </c>
      <c r="I50" t="s">
        <v>4</v>
      </c>
      <c r="Q50" t="s">
        <v>26</v>
      </c>
      <c r="S50" t="s">
        <v>3</v>
      </c>
      <c r="X50" t="s">
        <v>4</v>
      </c>
    </row>
    <row r="51" spans="1:27" x14ac:dyDescent="0.25">
      <c r="D51" t="s">
        <v>13</v>
      </c>
      <c r="E51" t="s">
        <v>7</v>
      </c>
      <c r="F51" t="s">
        <v>8</v>
      </c>
      <c r="G51" t="s">
        <v>27</v>
      </c>
      <c r="I51" t="s">
        <v>13</v>
      </c>
      <c r="J51" t="s">
        <v>7</v>
      </c>
      <c r="K51" t="s">
        <v>8</v>
      </c>
      <c r="L51" t="s">
        <v>27</v>
      </c>
      <c r="S51" t="s">
        <v>13</v>
      </c>
      <c r="T51" t="s">
        <v>7</v>
      </c>
      <c r="U51" t="s">
        <v>8</v>
      </c>
      <c r="V51" t="s">
        <v>27</v>
      </c>
      <c r="X51" t="s">
        <v>13</v>
      </c>
      <c r="Y51" t="s">
        <v>7</v>
      </c>
      <c r="Z51" t="s">
        <v>8</v>
      </c>
      <c r="AA51" t="s">
        <v>27</v>
      </c>
    </row>
    <row r="52" spans="1:27" x14ac:dyDescent="0.25">
      <c r="B52" s="1">
        <v>3106213</v>
      </c>
      <c r="D52" s="1">
        <v>1202630</v>
      </c>
      <c r="E52" s="1">
        <v>222969</v>
      </c>
      <c r="F52" s="1">
        <v>20638</v>
      </c>
      <c r="G52" s="1">
        <v>8831</v>
      </c>
      <c r="I52" s="1">
        <v>1348718</v>
      </c>
      <c r="J52" s="1">
        <v>255778</v>
      </c>
      <c r="K52" s="1">
        <v>30184</v>
      </c>
      <c r="L52" s="1">
        <v>16465</v>
      </c>
      <c r="P52" t="s">
        <v>15</v>
      </c>
      <c r="Q52" s="1">
        <v>3106213</v>
      </c>
      <c r="S52" s="1">
        <v>1202630</v>
      </c>
      <c r="T52" s="1">
        <v>222969</v>
      </c>
      <c r="U52" s="1">
        <v>20638</v>
      </c>
      <c r="V52" s="1">
        <v>8831</v>
      </c>
      <c r="X52" s="1">
        <v>1348718</v>
      </c>
      <c r="Y52" s="1">
        <v>255778</v>
      </c>
      <c r="Z52" s="1">
        <v>30184</v>
      </c>
      <c r="AA52" s="1">
        <v>16465</v>
      </c>
    </row>
    <row r="53" spans="1:27" x14ac:dyDescent="0.25">
      <c r="A53" t="s">
        <v>15</v>
      </c>
      <c r="P53" t="s">
        <v>16</v>
      </c>
      <c r="Q53" s="1">
        <v>236542</v>
      </c>
      <c r="S53" s="1">
        <v>80369</v>
      </c>
      <c r="T53" s="1">
        <v>21228</v>
      </c>
      <c r="U53" s="1">
        <v>1952</v>
      </c>
      <c r="V53" s="1">
        <v>1004</v>
      </c>
      <c r="X53" s="1">
        <v>94286</v>
      </c>
      <c r="Y53" s="1">
        <v>34013</v>
      </c>
      <c r="Z53" s="1">
        <v>2221</v>
      </c>
      <c r="AA53" s="1">
        <v>1469</v>
      </c>
    </row>
    <row r="54" spans="1:27" x14ac:dyDescent="0.25">
      <c r="A54" t="s">
        <v>16</v>
      </c>
      <c r="B54" s="2">
        <v>7.6100000000000001E-2</v>
      </c>
      <c r="D54" s="2">
        <v>6.6799999999999998E-2</v>
      </c>
      <c r="E54" s="2">
        <v>9.5200000000000007E-2</v>
      </c>
      <c r="F54" s="2">
        <v>9.4500000000000001E-2</v>
      </c>
      <c r="G54" s="2">
        <v>0.11360000000000001</v>
      </c>
      <c r="I54" s="2">
        <v>6.9900000000000004E-2</v>
      </c>
      <c r="J54" s="2">
        <v>0.13289999999999999</v>
      </c>
      <c r="K54" s="2">
        <v>7.3499999999999996E-2</v>
      </c>
      <c r="L54" s="2">
        <v>8.9200000000000002E-2</v>
      </c>
      <c r="P54" t="s">
        <v>17</v>
      </c>
      <c r="Q54" s="1">
        <v>210420</v>
      </c>
      <c r="S54" s="1">
        <v>41616</v>
      </c>
      <c r="T54" s="1">
        <v>47799</v>
      </c>
      <c r="U54" s="1">
        <v>6489</v>
      </c>
      <c r="V54" s="1">
        <v>3323</v>
      </c>
      <c r="X54" s="1">
        <v>48816</v>
      </c>
      <c r="Y54" s="1">
        <v>48659</v>
      </c>
      <c r="Z54" s="1">
        <v>7838</v>
      </c>
      <c r="AA54" s="1">
        <v>5880</v>
      </c>
    </row>
    <row r="55" spans="1:27" x14ac:dyDescent="0.25">
      <c r="A55" t="s">
        <v>17</v>
      </c>
      <c r="B55" s="2">
        <v>6.7699999999999996E-2</v>
      </c>
      <c r="D55" s="2">
        <v>3.4599999999999999E-2</v>
      </c>
      <c r="E55" s="2">
        <v>0.21429999999999999</v>
      </c>
      <c r="F55" s="2">
        <v>0.31440000000000001</v>
      </c>
      <c r="G55" s="2">
        <v>0.37619999999999998</v>
      </c>
      <c r="I55" s="2">
        <v>3.61E-2</v>
      </c>
      <c r="J55" s="2">
        <v>0.19020000000000001</v>
      </c>
      <c r="K55" s="2">
        <v>0.2596</v>
      </c>
      <c r="L55" s="2">
        <v>0.35709999999999997</v>
      </c>
      <c r="P55" t="s">
        <v>18</v>
      </c>
      <c r="Q55" s="1">
        <v>32876</v>
      </c>
      <c r="S55" s="1">
        <v>12208</v>
      </c>
      <c r="T55" s="1">
        <v>8601</v>
      </c>
      <c r="U55">
        <v>166</v>
      </c>
      <c r="V55">
        <v>22</v>
      </c>
      <c r="X55" s="1">
        <v>5890</v>
      </c>
      <c r="Y55" s="1">
        <v>5858</v>
      </c>
      <c r="Z55">
        <v>109</v>
      </c>
      <c r="AA55">
        <v>22</v>
      </c>
    </row>
    <row r="56" spans="1:27" x14ac:dyDescent="0.25">
      <c r="A56" t="s">
        <v>18</v>
      </c>
      <c r="B56" s="2">
        <v>1.0500000000000001E-2</v>
      </c>
      <c r="D56" s="2">
        <v>1.01E-2</v>
      </c>
      <c r="E56" s="2">
        <v>3.85E-2</v>
      </c>
      <c r="F56" s="2">
        <v>8.0000000000000002E-3</v>
      </c>
      <c r="G56" s="2">
        <v>2.3999999999999998E-3</v>
      </c>
      <c r="I56" s="2">
        <v>4.3E-3</v>
      </c>
      <c r="J56" s="2">
        <v>2.29E-2</v>
      </c>
      <c r="K56" s="2">
        <v>3.5999999999999999E-3</v>
      </c>
      <c r="L56" s="2">
        <v>1.2999999999999999E-3</v>
      </c>
      <c r="P56" t="s">
        <v>19</v>
      </c>
      <c r="Q56" s="1">
        <v>41547</v>
      </c>
      <c r="S56" s="1">
        <v>5172</v>
      </c>
      <c r="T56" s="1">
        <v>8516</v>
      </c>
      <c r="U56" s="1">
        <v>1747</v>
      </c>
      <c r="V56">
        <v>810</v>
      </c>
      <c r="X56" s="1">
        <v>9336</v>
      </c>
      <c r="Y56" s="1">
        <v>13213</v>
      </c>
      <c r="Z56" s="1">
        <v>1752</v>
      </c>
      <c r="AA56" s="1">
        <v>1001</v>
      </c>
    </row>
    <row r="57" spans="1:27" x14ac:dyDescent="0.25">
      <c r="A57" t="s">
        <v>19</v>
      </c>
      <c r="B57" s="2">
        <v>1.3299999999999999E-2</v>
      </c>
      <c r="D57" s="2">
        <v>4.3E-3</v>
      </c>
      <c r="E57" s="2">
        <v>3.8100000000000002E-2</v>
      </c>
      <c r="F57" s="2">
        <v>8.4599999999999995E-2</v>
      </c>
      <c r="G57" s="2">
        <v>9.1700000000000004E-2</v>
      </c>
      <c r="I57" s="2">
        <v>6.8999999999999999E-3</v>
      </c>
      <c r="J57" s="2">
        <v>5.16E-2</v>
      </c>
      <c r="K57" s="2">
        <v>5.8000000000000003E-2</v>
      </c>
      <c r="L57" s="2">
        <v>6.0699999999999997E-2</v>
      </c>
      <c r="P57" t="s">
        <v>20</v>
      </c>
      <c r="Q57" s="1">
        <v>256759</v>
      </c>
      <c r="S57" s="1">
        <v>40479</v>
      </c>
      <c r="T57" s="1">
        <v>64272</v>
      </c>
      <c r="U57" s="1">
        <v>7262</v>
      </c>
      <c r="V57" s="1">
        <v>2717</v>
      </c>
      <c r="X57" s="1">
        <v>49994</v>
      </c>
      <c r="Y57" s="1">
        <v>75085</v>
      </c>
      <c r="Z57" s="1">
        <v>11162</v>
      </c>
      <c r="AA57" s="1">
        <v>5788</v>
      </c>
    </row>
    <row r="58" spans="1:27" x14ac:dyDescent="0.25">
      <c r="A58" t="s">
        <v>20</v>
      </c>
      <c r="B58" s="2">
        <v>8.2600000000000007E-2</v>
      </c>
      <c r="D58" s="2">
        <v>3.3599999999999998E-2</v>
      </c>
      <c r="E58" s="2">
        <v>0.28820000000000001</v>
      </c>
      <c r="F58" s="2">
        <v>0.3518</v>
      </c>
      <c r="G58" s="2">
        <v>0.30759999999999998</v>
      </c>
      <c r="I58" s="2">
        <v>3.6999999999999998E-2</v>
      </c>
      <c r="J58" s="2">
        <v>0.29349999999999998</v>
      </c>
      <c r="K58" s="2">
        <v>0.36969999999999997</v>
      </c>
      <c r="L58" s="2">
        <v>0.35149999999999998</v>
      </c>
      <c r="P58" t="s">
        <v>29</v>
      </c>
      <c r="Q58" s="1">
        <v>778144</v>
      </c>
      <c r="S58" s="1">
        <v>179844</v>
      </c>
      <c r="T58" s="1">
        <v>150416</v>
      </c>
      <c r="U58" s="1">
        <v>17616</v>
      </c>
      <c r="V58" s="1">
        <v>7876</v>
      </c>
      <c r="X58" s="1">
        <v>208322</v>
      </c>
      <c r="Y58" s="1">
        <v>176828</v>
      </c>
      <c r="Z58" s="1">
        <v>23082</v>
      </c>
      <c r="AA58" s="1">
        <v>14160</v>
      </c>
    </row>
    <row r="59" spans="1:27" x14ac:dyDescent="0.25">
      <c r="A59" t="s">
        <v>21</v>
      </c>
      <c r="P59" t="s">
        <v>21</v>
      </c>
    </row>
    <row r="60" spans="1:27" x14ac:dyDescent="0.25">
      <c r="A60">
        <v>0</v>
      </c>
      <c r="B60" s="2">
        <v>0.80679999999999996</v>
      </c>
      <c r="D60" s="2">
        <v>0.86929999999999996</v>
      </c>
      <c r="E60" s="2">
        <v>0.53759999999999997</v>
      </c>
      <c r="F60" s="2">
        <v>0.46100000000000002</v>
      </c>
      <c r="G60" s="2">
        <v>0.46079999999999999</v>
      </c>
      <c r="I60" s="2">
        <v>0.86750000000000005</v>
      </c>
      <c r="J60" s="2">
        <v>0.52859999999999996</v>
      </c>
      <c r="K60" s="2">
        <v>0.4819</v>
      </c>
      <c r="L60" s="2">
        <v>0.45179999999999998</v>
      </c>
      <c r="P60">
        <v>0</v>
      </c>
      <c r="Q60" s="1">
        <v>2506286</v>
      </c>
      <c r="S60" s="1">
        <v>1045539</v>
      </c>
      <c r="T60" s="1">
        <v>119873</v>
      </c>
      <c r="U60" s="1">
        <v>9515</v>
      </c>
      <c r="V60" s="1">
        <v>4070</v>
      </c>
      <c r="X60" s="1">
        <v>1170097</v>
      </c>
      <c r="Y60" s="1">
        <v>135205</v>
      </c>
      <c r="Z60" s="1">
        <v>14548</v>
      </c>
      <c r="AA60" s="1">
        <v>7439</v>
      </c>
    </row>
    <row r="61" spans="1:27" x14ac:dyDescent="0.25">
      <c r="A61">
        <v>1</v>
      </c>
      <c r="B61" s="2">
        <v>0.1464</v>
      </c>
      <c r="D61" s="2">
        <v>0.1139</v>
      </c>
      <c r="E61" s="2">
        <v>0.29160000000000003</v>
      </c>
      <c r="F61" s="2">
        <v>0.29310000000000003</v>
      </c>
      <c r="G61" s="2">
        <v>0.26929999999999998</v>
      </c>
      <c r="I61" s="2">
        <v>0.1134</v>
      </c>
      <c r="J61" s="2">
        <v>0.30020000000000002</v>
      </c>
      <c r="K61" s="2">
        <v>0.31909999999999999</v>
      </c>
      <c r="L61" s="2">
        <v>0.30030000000000001</v>
      </c>
      <c r="P61">
        <v>1</v>
      </c>
      <c r="Q61" s="1">
        <v>454979</v>
      </c>
      <c r="S61" s="1">
        <v>137092</v>
      </c>
      <c r="T61" s="1">
        <v>65018</v>
      </c>
      <c r="U61" s="1">
        <v>6051</v>
      </c>
      <c r="V61" s="1">
        <v>2379</v>
      </c>
      <c r="X61" s="1">
        <v>153053</v>
      </c>
      <c r="Y61" s="1">
        <v>76809</v>
      </c>
      <c r="Z61" s="1">
        <v>9632</v>
      </c>
      <c r="AA61" s="1">
        <v>4945</v>
      </c>
    </row>
    <row r="62" spans="1:27" x14ac:dyDescent="0.25">
      <c r="A62" t="s">
        <v>22</v>
      </c>
      <c r="B62" s="2">
        <v>4.6600000000000003E-2</v>
      </c>
      <c r="D62" s="2">
        <v>1.66E-2</v>
      </c>
      <c r="E62" s="2">
        <v>0.17069999999999999</v>
      </c>
      <c r="F62" s="2">
        <v>0.2457</v>
      </c>
      <c r="G62" s="2">
        <v>0.2697</v>
      </c>
      <c r="I62" s="2">
        <v>1.89E-2</v>
      </c>
      <c r="J62" s="2">
        <v>0.1711</v>
      </c>
      <c r="K62" s="2">
        <v>0.19889999999999999</v>
      </c>
      <c r="L62" s="2">
        <v>0.24779999999999999</v>
      </c>
      <c r="P62" t="s">
        <v>22</v>
      </c>
      <c r="Q62" s="1">
        <v>144948</v>
      </c>
      <c r="S62" s="1">
        <v>19999</v>
      </c>
      <c r="T62" s="1">
        <v>38078</v>
      </c>
      <c r="U62" s="1">
        <v>5072</v>
      </c>
      <c r="V62" s="1">
        <v>2382</v>
      </c>
      <c r="X62" s="1">
        <v>25568</v>
      </c>
      <c r="Y62" s="1">
        <v>43764</v>
      </c>
      <c r="Z62" s="1">
        <v>6004</v>
      </c>
      <c r="AA62" s="1">
        <v>4081</v>
      </c>
    </row>
    <row r="63" spans="1:27" x14ac:dyDescent="0.25">
      <c r="A63" t="s">
        <v>23</v>
      </c>
      <c r="B63" s="2">
        <v>0.19309999999999999</v>
      </c>
      <c r="D63" s="2">
        <v>0.13059999999999999</v>
      </c>
      <c r="E63" s="2">
        <v>0.46229999999999999</v>
      </c>
      <c r="F63" s="2">
        <v>0.53890000000000005</v>
      </c>
      <c r="G63" s="2">
        <v>0.53910000000000002</v>
      </c>
      <c r="I63" s="2">
        <v>0.13239999999999999</v>
      </c>
      <c r="J63" s="2">
        <v>0.4713</v>
      </c>
      <c r="K63" s="2">
        <v>0.51800000000000002</v>
      </c>
      <c r="L63" s="2">
        <v>0.54810000000000003</v>
      </c>
      <c r="P63" t="s">
        <v>23</v>
      </c>
      <c r="Q63" s="1">
        <v>599927</v>
      </c>
      <c r="S63" s="1">
        <v>157091</v>
      </c>
      <c r="T63" s="1">
        <v>103096</v>
      </c>
      <c r="U63" s="1">
        <v>11123</v>
      </c>
      <c r="V63" s="1">
        <v>4761</v>
      </c>
      <c r="X63" s="1">
        <v>178621</v>
      </c>
      <c r="Y63" s="1">
        <v>120573</v>
      </c>
      <c r="Z63" s="1">
        <v>15636</v>
      </c>
      <c r="AA63" s="1">
        <v>9026</v>
      </c>
    </row>
    <row r="65" spans="1:27" x14ac:dyDescent="0.25">
      <c r="A65" t="s">
        <v>24</v>
      </c>
      <c r="B65" s="1">
        <v>559452</v>
      </c>
      <c r="D65" s="1">
        <v>24130</v>
      </c>
      <c r="E65" s="1">
        <v>48043</v>
      </c>
      <c r="F65" s="1">
        <v>90202</v>
      </c>
      <c r="G65" s="1">
        <v>62815</v>
      </c>
      <c r="I65" s="1">
        <v>22260</v>
      </c>
      <c r="J65" s="1">
        <v>56951</v>
      </c>
      <c r="K65" s="1">
        <v>127248</v>
      </c>
      <c r="L65" s="1">
        <v>127803</v>
      </c>
      <c r="P65" t="s">
        <v>24</v>
      </c>
      <c r="Q65" s="1">
        <v>559452</v>
      </c>
      <c r="S65" s="1">
        <v>24130</v>
      </c>
      <c r="T65" s="1">
        <v>48043</v>
      </c>
      <c r="U65" s="1">
        <v>90202</v>
      </c>
      <c r="V65" s="1">
        <v>62815</v>
      </c>
      <c r="X65" s="1">
        <v>22260</v>
      </c>
      <c r="Y65" s="1">
        <v>56951</v>
      </c>
      <c r="Z65" s="1">
        <v>127248</v>
      </c>
      <c r="AA65" s="1">
        <v>127803</v>
      </c>
    </row>
    <row r="66" spans="1:27" x14ac:dyDescent="0.25">
      <c r="A66" t="s">
        <v>16</v>
      </c>
      <c r="B66" s="2">
        <v>0.1237</v>
      </c>
      <c r="D66" s="2">
        <v>7.2700000000000001E-2</v>
      </c>
      <c r="E66" s="2">
        <v>0.1056</v>
      </c>
      <c r="F66" s="2">
        <v>9.7500000000000003E-2</v>
      </c>
      <c r="G66" s="2">
        <v>0.14399999999999999</v>
      </c>
      <c r="I66" s="2">
        <v>0.13500000000000001</v>
      </c>
      <c r="J66" s="2">
        <v>0.15479999999999999</v>
      </c>
      <c r="K66" s="2">
        <v>0.11360000000000001</v>
      </c>
      <c r="L66" s="2">
        <v>0.1429</v>
      </c>
      <c r="P66" t="s">
        <v>16</v>
      </c>
      <c r="Q66" s="1">
        <v>69233</v>
      </c>
      <c r="S66" s="1">
        <v>1756</v>
      </c>
      <c r="T66" s="1">
        <v>5074</v>
      </c>
      <c r="U66" s="1">
        <v>8801</v>
      </c>
      <c r="V66" s="1">
        <v>9046</v>
      </c>
      <c r="X66" s="1">
        <v>3007</v>
      </c>
      <c r="Y66" s="1">
        <v>8819</v>
      </c>
      <c r="Z66" s="1">
        <v>14461</v>
      </c>
      <c r="AA66" s="1">
        <v>18269</v>
      </c>
    </row>
    <row r="67" spans="1:27" x14ac:dyDescent="0.25">
      <c r="A67" t="s">
        <v>17</v>
      </c>
      <c r="B67" s="2">
        <v>0.30520000000000003</v>
      </c>
      <c r="D67" s="2">
        <v>0.12590000000000001</v>
      </c>
      <c r="E67" s="2">
        <v>0.26729999999999998</v>
      </c>
      <c r="F67" s="2">
        <v>0.27900000000000003</v>
      </c>
      <c r="G67" s="2">
        <v>0.44929999999999998</v>
      </c>
      <c r="I67" s="2">
        <v>0.1391</v>
      </c>
      <c r="J67" s="2">
        <v>0.2293</v>
      </c>
      <c r="K67" s="2">
        <v>0.248</v>
      </c>
      <c r="L67" s="2">
        <v>0.42080000000000001</v>
      </c>
      <c r="P67" t="s">
        <v>17</v>
      </c>
      <c r="Q67" s="1">
        <v>170790</v>
      </c>
      <c r="S67" s="1">
        <v>3039</v>
      </c>
      <c r="T67" s="1">
        <v>12845</v>
      </c>
      <c r="U67" s="1">
        <v>25170</v>
      </c>
      <c r="V67" s="1">
        <v>28224</v>
      </c>
      <c r="X67" s="1">
        <v>3097</v>
      </c>
      <c r="Y67" s="1">
        <v>13061</v>
      </c>
      <c r="Z67" s="1">
        <v>31562</v>
      </c>
      <c r="AA67" s="1">
        <v>53792</v>
      </c>
    </row>
    <row r="68" spans="1:27" x14ac:dyDescent="0.25">
      <c r="A68" t="s">
        <v>18</v>
      </c>
      <c r="B68" s="2">
        <v>1.7600000000000001E-2</v>
      </c>
      <c r="D68" s="2">
        <v>4.8599999999999997E-2</v>
      </c>
      <c r="E68" s="2">
        <v>6.3200000000000006E-2</v>
      </c>
      <c r="F68" s="2">
        <v>1.9900000000000001E-2</v>
      </c>
      <c r="G68" s="2">
        <v>5.7000000000000002E-3</v>
      </c>
      <c r="I68" s="2">
        <v>2.69E-2</v>
      </c>
      <c r="J68" s="2">
        <v>2.7400000000000001E-2</v>
      </c>
      <c r="K68" s="2">
        <v>8.6999999999999994E-3</v>
      </c>
      <c r="L68" s="2">
        <v>1.6000000000000001E-3</v>
      </c>
      <c r="P68" t="s">
        <v>18</v>
      </c>
      <c r="Q68" s="1">
        <v>9861</v>
      </c>
      <c r="S68" s="1">
        <v>1175</v>
      </c>
      <c r="T68" s="1">
        <v>3038</v>
      </c>
      <c r="U68" s="1">
        <v>1802</v>
      </c>
      <c r="V68">
        <v>361</v>
      </c>
      <c r="X68">
        <v>599</v>
      </c>
      <c r="Y68" s="1">
        <v>1566</v>
      </c>
      <c r="Z68" s="1">
        <v>1112</v>
      </c>
      <c r="AA68">
        <v>208</v>
      </c>
    </row>
    <row r="69" spans="1:27" x14ac:dyDescent="0.25">
      <c r="A69" t="s">
        <v>19</v>
      </c>
      <c r="B69" s="2">
        <v>6.4000000000000001E-2</v>
      </c>
      <c r="D69" s="2">
        <v>2.2499999999999999E-2</v>
      </c>
      <c r="E69" s="2">
        <v>5.4399999999999997E-2</v>
      </c>
      <c r="F69" s="2">
        <v>6.7000000000000004E-2</v>
      </c>
      <c r="G69" s="2">
        <v>9.8400000000000001E-2</v>
      </c>
      <c r="I69" s="2">
        <v>3.8600000000000002E-2</v>
      </c>
      <c r="J69" s="2">
        <v>6.2899999999999998E-2</v>
      </c>
      <c r="K69" s="2">
        <v>6.0400000000000002E-2</v>
      </c>
      <c r="L69" s="2">
        <v>6.4899999999999999E-2</v>
      </c>
      <c r="P69" t="s">
        <v>19</v>
      </c>
      <c r="Q69" s="1">
        <v>35830</v>
      </c>
      <c r="S69">
        <v>544</v>
      </c>
      <c r="T69" s="1">
        <v>2618</v>
      </c>
      <c r="U69" s="1">
        <v>6051</v>
      </c>
      <c r="V69" s="1">
        <v>6181</v>
      </c>
      <c r="X69">
        <v>860</v>
      </c>
      <c r="Y69" s="1">
        <v>3583</v>
      </c>
      <c r="Z69" s="1">
        <v>7687</v>
      </c>
      <c r="AA69" s="1">
        <v>8306</v>
      </c>
    </row>
    <row r="70" spans="1:27" x14ac:dyDescent="0.25">
      <c r="A70" t="s">
        <v>20</v>
      </c>
      <c r="B70" s="2">
        <v>0.26090000000000002</v>
      </c>
      <c r="D70" s="2">
        <v>0.122</v>
      </c>
      <c r="E70" s="2">
        <v>0.26939999999999997</v>
      </c>
      <c r="F70" s="2">
        <v>0.248</v>
      </c>
      <c r="G70" s="2">
        <v>0.29330000000000001</v>
      </c>
      <c r="I70" s="2">
        <v>0.12590000000000001</v>
      </c>
      <c r="J70" s="2">
        <v>0.26450000000000001</v>
      </c>
      <c r="K70" s="2">
        <v>0.26229999999999998</v>
      </c>
      <c r="L70" s="2">
        <v>0.2974</v>
      </c>
      <c r="P70" t="s">
        <v>20</v>
      </c>
      <c r="Q70" s="1">
        <v>145968</v>
      </c>
      <c r="S70" s="1">
        <v>2945</v>
      </c>
      <c r="T70" s="1">
        <v>12944</v>
      </c>
      <c r="U70" s="1">
        <v>22378</v>
      </c>
      <c r="V70" s="1">
        <v>18427</v>
      </c>
      <c r="X70" s="1">
        <v>2804</v>
      </c>
      <c r="Y70" s="1">
        <v>15068</v>
      </c>
      <c r="Z70" s="1">
        <v>33382</v>
      </c>
      <c r="AA70" s="1">
        <v>38020</v>
      </c>
    </row>
    <row r="71" spans="1:27" x14ac:dyDescent="0.25">
      <c r="A71" t="s">
        <v>21</v>
      </c>
      <c r="P71" t="s">
        <v>29</v>
      </c>
      <c r="Q71" s="1">
        <v>431682</v>
      </c>
      <c r="S71" s="1">
        <v>9459</v>
      </c>
      <c r="T71" s="1">
        <v>36519</v>
      </c>
      <c r="U71" s="1">
        <v>64202</v>
      </c>
      <c r="V71" s="1">
        <v>62239</v>
      </c>
      <c r="X71" s="1">
        <v>10367</v>
      </c>
      <c r="Y71" s="1">
        <v>42097</v>
      </c>
      <c r="Z71" s="1">
        <v>88204</v>
      </c>
      <c r="AA71" s="1">
        <v>118595</v>
      </c>
    </row>
    <row r="72" spans="1:27" x14ac:dyDescent="0.25">
      <c r="A72">
        <v>0</v>
      </c>
      <c r="B72" s="2">
        <v>0.5242</v>
      </c>
      <c r="D72" s="2">
        <v>0.71350000000000002</v>
      </c>
      <c r="E72" s="2">
        <v>0.52310000000000001</v>
      </c>
      <c r="F72" s="2">
        <v>0.55759999999999998</v>
      </c>
      <c r="G72" s="2">
        <v>0.42299999999999999</v>
      </c>
      <c r="I72" s="2">
        <v>0.67510000000000003</v>
      </c>
      <c r="J72" s="2">
        <v>0.53879999999999995</v>
      </c>
      <c r="K72" s="2">
        <v>0.5675</v>
      </c>
      <c r="L72" s="2">
        <v>0.43909999999999999</v>
      </c>
      <c r="P72" t="s">
        <v>21</v>
      </c>
    </row>
    <row r="73" spans="1:27" x14ac:dyDescent="0.25">
      <c r="A73">
        <v>1</v>
      </c>
      <c r="B73" s="2">
        <v>0.25490000000000002</v>
      </c>
      <c r="D73" s="2">
        <v>0.20069999999999999</v>
      </c>
      <c r="E73" s="2">
        <v>0.2611</v>
      </c>
      <c r="F73" s="2">
        <v>0.23930000000000001</v>
      </c>
      <c r="G73" s="2">
        <v>0.27329999999999999</v>
      </c>
      <c r="I73" s="2">
        <v>0.21679999999999999</v>
      </c>
      <c r="J73" s="2">
        <v>0.25640000000000002</v>
      </c>
      <c r="K73" s="2">
        <v>0.24</v>
      </c>
      <c r="L73" s="2">
        <v>0.28549999999999998</v>
      </c>
      <c r="P73">
        <v>0</v>
      </c>
      <c r="Q73" s="1">
        <v>293294</v>
      </c>
      <c r="S73" s="1">
        <v>17217</v>
      </c>
      <c r="T73" s="1">
        <v>25132</v>
      </c>
      <c r="U73" s="1">
        <v>50303</v>
      </c>
      <c r="V73" s="1">
        <v>26575</v>
      </c>
      <c r="X73" s="1">
        <v>15029</v>
      </c>
      <c r="Y73" s="1">
        <v>30690</v>
      </c>
      <c r="Z73" s="1">
        <v>72219</v>
      </c>
      <c r="AA73" s="1">
        <v>56129</v>
      </c>
    </row>
    <row r="74" spans="1:27" x14ac:dyDescent="0.25">
      <c r="A74" t="s">
        <v>22</v>
      </c>
      <c r="B74" s="2">
        <v>0.2208</v>
      </c>
      <c r="D74" s="2">
        <v>8.5699999999999998E-2</v>
      </c>
      <c r="E74" s="2">
        <v>0.2157</v>
      </c>
      <c r="F74" s="2">
        <v>0.2029</v>
      </c>
      <c r="G74" s="2">
        <v>0.30349999999999999</v>
      </c>
      <c r="I74" s="2">
        <v>0.108</v>
      </c>
      <c r="J74" s="2">
        <v>0.2046</v>
      </c>
      <c r="K74" s="2">
        <v>0.1923</v>
      </c>
      <c r="L74" s="2">
        <v>0.2752</v>
      </c>
      <c r="P74">
        <v>1</v>
      </c>
      <c r="Q74" s="1">
        <v>142624</v>
      </c>
      <c r="S74" s="1">
        <v>4844</v>
      </c>
      <c r="T74" s="1">
        <v>12547</v>
      </c>
      <c r="U74" s="1">
        <v>21590</v>
      </c>
      <c r="V74" s="1">
        <v>17170</v>
      </c>
      <c r="X74" s="1">
        <v>4826</v>
      </c>
      <c r="Y74" s="1">
        <v>14606</v>
      </c>
      <c r="Z74" s="1">
        <v>30551</v>
      </c>
      <c r="AA74" s="1">
        <v>36490</v>
      </c>
    </row>
    <row r="75" spans="1:27" x14ac:dyDescent="0.25">
      <c r="A75" t="s">
        <v>23</v>
      </c>
      <c r="B75" s="2">
        <v>0.47570000000000001</v>
      </c>
      <c r="D75" s="2">
        <v>0.28639999999999999</v>
      </c>
      <c r="E75" s="2">
        <v>0.4768</v>
      </c>
      <c r="F75" s="2">
        <v>0.44230000000000003</v>
      </c>
      <c r="G75" s="2">
        <v>0.57689999999999997</v>
      </c>
      <c r="I75" s="2">
        <v>0.32479999999999998</v>
      </c>
      <c r="J75" s="2">
        <v>0.46110000000000001</v>
      </c>
      <c r="K75" s="2">
        <v>0.43240000000000001</v>
      </c>
      <c r="L75" s="2">
        <v>0.56079999999999997</v>
      </c>
      <c r="P75" t="s">
        <v>22</v>
      </c>
      <c r="Q75" s="1">
        <v>123534</v>
      </c>
      <c r="S75" s="1">
        <v>2069</v>
      </c>
      <c r="T75" s="1">
        <v>10364</v>
      </c>
      <c r="U75" s="1">
        <v>18309</v>
      </c>
      <c r="V75" s="1">
        <v>19070</v>
      </c>
      <c r="X75" s="1">
        <v>2405</v>
      </c>
      <c r="Y75" s="1">
        <v>11655</v>
      </c>
      <c r="Z75" s="1">
        <v>24478</v>
      </c>
      <c r="AA75" s="1">
        <v>35184</v>
      </c>
    </row>
    <row r="76" spans="1:27" x14ac:dyDescent="0.25">
      <c r="P76" t="s">
        <v>23</v>
      </c>
      <c r="Q76" s="1">
        <v>266158</v>
      </c>
      <c r="S76" s="1">
        <v>6913</v>
      </c>
      <c r="T76" s="1">
        <v>22911</v>
      </c>
      <c r="U76" s="1">
        <v>39899</v>
      </c>
      <c r="V76" s="1">
        <v>36240</v>
      </c>
      <c r="X76" s="1">
        <v>7231</v>
      </c>
      <c r="Y76" s="1">
        <v>26261</v>
      </c>
      <c r="Z76" s="1">
        <v>55029</v>
      </c>
      <c r="AA76" s="1">
        <v>71674</v>
      </c>
    </row>
    <row r="78" spans="1:27" x14ac:dyDescent="0.25">
      <c r="A78" s="3" t="s">
        <v>36</v>
      </c>
    </row>
    <row r="79" spans="1:27" x14ac:dyDescent="0.25">
      <c r="B79" t="s">
        <v>31</v>
      </c>
      <c r="C79" t="s">
        <v>32</v>
      </c>
      <c r="D79" t="s">
        <v>33</v>
      </c>
    </row>
    <row r="80" spans="1:27" x14ac:dyDescent="0.25">
      <c r="A80" t="s">
        <v>34</v>
      </c>
      <c r="B80" s="1">
        <v>554856</v>
      </c>
      <c r="C80" s="1">
        <v>513062</v>
      </c>
      <c r="D80" s="1">
        <v>1067917</v>
      </c>
    </row>
    <row r="81" spans="1:9" x14ac:dyDescent="0.25">
      <c r="A81" t="s">
        <v>35</v>
      </c>
      <c r="B81" s="1">
        <v>264215</v>
      </c>
      <c r="C81" s="1">
        <v>252014</v>
      </c>
      <c r="D81" s="1">
        <v>516229</v>
      </c>
    </row>
    <row r="84" spans="1:9" x14ac:dyDescent="0.25">
      <c r="A84" s="3" t="s">
        <v>42</v>
      </c>
    </row>
    <row r="85" spans="1:9" x14ac:dyDescent="0.25">
      <c r="C85" t="s">
        <v>12</v>
      </c>
      <c r="E85" t="s">
        <v>3</v>
      </c>
      <c r="H85" t="s">
        <v>4</v>
      </c>
    </row>
    <row r="86" spans="1:9" x14ac:dyDescent="0.25">
      <c r="E86" t="s">
        <v>13</v>
      </c>
      <c r="F86" t="s">
        <v>14</v>
      </c>
      <c r="H86" t="s">
        <v>13</v>
      </c>
      <c r="I86" t="s">
        <v>14</v>
      </c>
    </row>
    <row r="87" spans="1:9" x14ac:dyDescent="0.25">
      <c r="A87" t="s">
        <v>5</v>
      </c>
      <c r="C87" s="1">
        <v>3106213</v>
      </c>
      <c r="E87" s="1">
        <v>1202630</v>
      </c>
      <c r="F87" s="1">
        <v>252438</v>
      </c>
      <c r="H87" s="1">
        <v>1348718</v>
      </c>
      <c r="I87" s="1">
        <v>302427</v>
      </c>
    </row>
    <row r="88" spans="1:9" x14ac:dyDescent="0.25">
      <c r="A88" t="s">
        <v>37</v>
      </c>
      <c r="B88" t="s">
        <v>38</v>
      </c>
      <c r="C88" s="1">
        <v>76353</v>
      </c>
      <c r="E88" s="1">
        <v>7783</v>
      </c>
      <c r="F88" s="1">
        <v>29131</v>
      </c>
      <c r="H88" s="1">
        <v>8380</v>
      </c>
      <c r="I88" s="1">
        <v>31059</v>
      </c>
    </row>
    <row r="89" spans="1:9" x14ac:dyDescent="0.25">
      <c r="A89" t="s">
        <v>38</v>
      </c>
      <c r="B89" t="s">
        <v>39</v>
      </c>
      <c r="C89" s="1">
        <v>42532</v>
      </c>
      <c r="E89" s="1">
        <v>6479</v>
      </c>
      <c r="F89" s="1">
        <v>11250</v>
      </c>
      <c r="H89" s="1">
        <v>9510</v>
      </c>
      <c r="I89" s="1">
        <v>15293</v>
      </c>
    </row>
    <row r="90" spans="1:9" x14ac:dyDescent="0.25">
      <c r="A90" t="s">
        <v>37</v>
      </c>
      <c r="B90" t="s">
        <v>39</v>
      </c>
      <c r="C90" s="1">
        <v>39642</v>
      </c>
      <c r="E90" s="1">
        <v>4458</v>
      </c>
      <c r="F90" s="1">
        <v>10347</v>
      </c>
      <c r="H90" s="1">
        <v>7925</v>
      </c>
      <c r="I90" s="1">
        <v>16912</v>
      </c>
    </row>
    <row r="91" spans="1:9" x14ac:dyDescent="0.25">
      <c r="A91" t="s">
        <v>38</v>
      </c>
      <c r="B91" t="s">
        <v>40</v>
      </c>
      <c r="C91" s="1">
        <v>14076</v>
      </c>
      <c r="E91" s="1">
        <v>1264</v>
      </c>
      <c r="F91" s="1">
        <v>4850</v>
      </c>
      <c r="H91" s="1">
        <v>1994</v>
      </c>
      <c r="I91" s="1">
        <v>5968</v>
      </c>
    </row>
    <row r="92" spans="1:9" x14ac:dyDescent="0.25">
      <c r="A92" t="s">
        <v>37</v>
      </c>
      <c r="B92" t="s">
        <v>40</v>
      </c>
      <c r="C92" s="1">
        <v>13641</v>
      </c>
      <c r="E92">
        <v>814</v>
      </c>
      <c r="F92" s="1">
        <v>4696</v>
      </c>
      <c r="H92" s="1">
        <v>1606</v>
      </c>
      <c r="I92" s="1">
        <v>6525</v>
      </c>
    </row>
    <row r="93" spans="1:9" x14ac:dyDescent="0.25">
      <c r="A93" t="s">
        <v>38</v>
      </c>
      <c r="B93" t="s">
        <v>41</v>
      </c>
      <c r="C93" s="1">
        <v>6377</v>
      </c>
      <c r="E93" s="1">
        <v>1301</v>
      </c>
      <c r="F93" s="1">
        <v>2332</v>
      </c>
      <c r="H93">
        <v>904</v>
      </c>
      <c r="I93" s="1">
        <v>1840</v>
      </c>
    </row>
    <row r="94" spans="1:9" x14ac:dyDescent="0.25">
      <c r="A94" t="s">
        <v>37</v>
      </c>
      <c r="B94" t="s">
        <v>41</v>
      </c>
      <c r="C94" s="1">
        <v>5550</v>
      </c>
      <c r="E94">
        <v>835</v>
      </c>
      <c r="F94" s="1">
        <v>2198</v>
      </c>
      <c r="H94">
        <v>733</v>
      </c>
      <c r="I94" s="1">
        <v>1784</v>
      </c>
    </row>
    <row r="95" spans="1:9" x14ac:dyDescent="0.25">
      <c r="A95" t="s">
        <v>39</v>
      </c>
      <c r="B95" t="s">
        <v>40</v>
      </c>
      <c r="C95" s="1">
        <v>7569</v>
      </c>
      <c r="E95">
        <v>680</v>
      </c>
      <c r="F95" s="1">
        <v>2136</v>
      </c>
      <c r="H95" s="1">
        <v>1436</v>
      </c>
      <c r="I95" s="1">
        <v>3317</v>
      </c>
    </row>
    <row r="96" spans="1:9" x14ac:dyDescent="0.25">
      <c r="A96" t="s">
        <v>39</v>
      </c>
      <c r="B96" t="s">
        <v>41</v>
      </c>
      <c r="C96" s="1">
        <v>7816</v>
      </c>
      <c r="E96" s="1">
        <v>1658</v>
      </c>
      <c r="F96" s="1">
        <v>2076</v>
      </c>
      <c r="H96" s="1">
        <v>1549</v>
      </c>
      <c r="I96" s="1">
        <v>2533</v>
      </c>
    </row>
    <row r="97" spans="1:9" x14ac:dyDescent="0.25">
      <c r="A97" t="s">
        <v>40</v>
      </c>
      <c r="B97" t="s">
        <v>41</v>
      </c>
      <c r="C97" s="1">
        <v>2063</v>
      </c>
      <c r="E97">
        <v>489</v>
      </c>
      <c r="F97">
        <v>756</v>
      </c>
      <c r="H97">
        <v>259</v>
      </c>
      <c r="I97">
        <v>559</v>
      </c>
    </row>
    <row r="99" spans="1:9" x14ac:dyDescent="0.25">
      <c r="A99" t="s">
        <v>24</v>
      </c>
      <c r="C99" s="1">
        <v>559452</v>
      </c>
      <c r="E99" s="1">
        <v>24130</v>
      </c>
      <c r="F99" s="1">
        <v>201060</v>
      </c>
      <c r="H99" s="1">
        <v>22260</v>
      </c>
      <c r="I99" s="1">
        <v>312002</v>
      </c>
    </row>
    <row r="100" spans="1:9" x14ac:dyDescent="0.25">
      <c r="A100" t="s">
        <v>37</v>
      </c>
      <c r="B100" t="s">
        <v>38</v>
      </c>
      <c r="C100" s="1">
        <v>81143</v>
      </c>
      <c r="E100" s="1">
        <v>1079</v>
      </c>
      <c r="F100" s="1">
        <v>31906</v>
      </c>
      <c r="H100" s="1">
        <v>1033</v>
      </c>
      <c r="I100" s="1">
        <v>47125</v>
      </c>
    </row>
    <row r="101" spans="1:9" x14ac:dyDescent="0.25">
      <c r="A101" t="s">
        <v>38</v>
      </c>
      <c r="B101" t="s">
        <v>39</v>
      </c>
      <c r="C101" s="1">
        <v>43575</v>
      </c>
      <c r="E101">
        <v>538</v>
      </c>
      <c r="F101" s="1">
        <v>15532</v>
      </c>
      <c r="H101">
        <v>900</v>
      </c>
      <c r="I101" s="1">
        <v>26605</v>
      </c>
    </row>
    <row r="102" spans="1:9" x14ac:dyDescent="0.25">
      <c r="A102" t="s">
        <v>37</v>
      </c>
      <c r="B102" t="s">
        <v>39</v>
      </c>
      <c r="C102" s="1">
        <v>33041</v>
      </c>
      <c r="E102">
        <v>443</v>
      </c>
      <c r="F102" s="1">
        <v>10949</v>
      </c>
      <c r="H102">
        <v>838</v>
      </c>
      <c r="I102" s="1">
        <v>20811</v>
      </c>
    </row>
    <row r="103" spans="1:9" x14ac:dyDescent="0.25">
      <c r="A103" t="s">
        <v>38</v>
      </c>
      <c r="B103" t="s">
        <v>40</v>
      </c>
      <c r="C103" s="1">
        <v>20413</v>
      </c>
      <c r="E103">
        <v>196</v>
      </c>
      <c r="F103" s="1">
        <v>8757</v>
      </c>
      <c r="H103">
        <v>307</v>
      </c>
      <c r="I103" s="1">
        <v>11153</v>
      </c>
    </row>
    <row r="104" spans="1:9" x14ac:dyDescent="0.25">
      <c r="A104" t="s">
        <v>37</v>
      </c>
      <c r="B104" t="s">
        <v>40</v>
      </c>
      <c r="C104" s="1">
        <v>16352</v>
      </c>
      <c r="E104">
        <v>145</v>
      </c>
      <c r="F104" s="1">
        <v>6610</v>
      </c>
      <c r="H104">
        <v>240</v>
      </c>
      <c r="I104" s="1">
        <v>9357</v>
      </c>
    </row>
    <row r="105" spans="1:9" x14ac:dyDescent="0.25">
      <c r="A105" t="s">
        <v>39</v>
      </c>
      <c r="B105" t="s">
        <v>40</v>
      </c>
      <c r="C105" s="1">
        <v>9537</v>
      </c>
      <c r="E105">
        <v>93</v>
      </c>
      <c r="F105" s="1">
        <v>3739</v>
      </c>
      <c r="H105">
        <v>192</v>
      </c>
      <c r="I105" s="1">
        <v>5513</v>
      </c>
    </row>
    <row r="106" spans="1:9" x14ac:dyDescent="0.25">
      <c r="A106" t="s">
        <v>38</v>
      </c>
      <c r="B106" t="s">
        <v>41</v>
      </c>
      <c r="C106" s="1">
        <v>3281</v>
      </c>
      <c r="E106">
        <v>193</v>
      </c>
      <c r="F106" s="1">
        <v>1856</v>
      </c>
      <c r="H106">
        <v>131</v>
      </c>
      <c r="I106" s="1">
        <v>1101</v>
      </c>
    </row>
    <row r="107" spans="1:9" x14ac:dyDescent="0.25">
      <c r="A107" t="s">
        <v>37</v>
      </c>
      <c r="B107" t="s">
        <v>41</v>
      </c>
      <c r="C107" s="1">
        <v>2737</v>
      </c>
      <c r="E107">
        <v>147</v>
      </c>
      <c r="F107" s="1">
        <v>1518</v>
      </c>
      <c r="H107">
        <v>100</v>
      </c>
      <c r="I107">
        <v>972</v>
      </c>
    </row>
    <row r="108" spans="1:9" x14ac:dyDescent="0.25">
      <c r="A108" t="s">
        <v>39</v>
      </c>
      <c r="B108" t="s">
        <v>41</v>
      </c>
      <c r="C108" s="1">
        <v>2266</v>
      </c>
      <c r="E108">
        <v>150</v>
      </c>
      <c r="F108">
        <v>988</v>
      </c>
      <c r="H108">
        <v>188</v>
      </c>
      <c r="I108">
        <v>940</v>
      </c>
    </row>
    <row r="109" spans="1:9" x14ac:dyDescent="0.25">
      <c r="A109" t="s">
        <v>40</v>
      </c>
      <c r="B109" t="s">
        <v>41</v>
      </c>
      <c r="C109" s="1">
        <v>1047</v>
      </c>
      <c r="E109">
        <v>101</v>
      </c>
      <c r="F109">
        <v>600</v>
      </c>
      <c r="H109">
        <v>46</v>
      </c>
      <c r="I109">
        <v>300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9"/>
  <sheetViews>
    <sheetView workbookViewId="0">
      <selection activeCell="I7" sqref="I7"/>
    </sheetView>
  </sheetViews>
  <sheetFormatPr defaultRowHeight="15" x14ac:dyDescent="0.25"/>
  <cols>
    <col min="1" max="1" width="25.42578125" customWidth="1"/>
    <col min="2" max="2" width="13.28515625" bestFit="1" customWidth="1"/>
    <col min="3" max="3" width="12" bestFit="1" customWidth="1"/>
    <col min="8" max="8" width="82.140625" bestFit="1" customWidth="1"/>
    <col min="9" max="10" width="12" bestFit="1" customWidth="1"/>
  </cols>
  <sheetData>
    <row r="1" spans="1:10" x14ac:dyDescent="0.25">
      <c r="A1" t="s">
        <v>43</v>
      </c>
      <c r="H1" t="s">
        <v>55</v>
      </c>
    </row>
    <row r="2" spans="1:10" x14ac:dyDescent="0.25">
      <c r="C2" t="s">
        <v>44</v>
      </c>
      <c r="H2" t="s">
        <v>56</v>
      </c>
      <c r="I2" t="s">
        <v>44</v>
      </c>
    </row>
    <row r="3" spans="1:10" x14ac:dyDescent="0.25">
      <c r="A3" t="s">
        <v>45</v>
      </c>
      <c r="B3" t="s">
        <v>46</v>
      </c>
      <c r="C3" t="s">
        <v>47</v>
      </c>
      <c r="D3" t="s">
        <v>48</v>
      </c>
      <c r="I3" t="s">
        <v>3</v>
      </c>
      <c r="J3" t="s">
        <v>4</v>
      </c>
    </row>
    <row r="4" spans="1:10" x14ac:dyDescent="0.25">
      <c r="H4" t="s">
        <v>45</v>
      </c>
      <c r="I4" s="16"/>
      <c r="J4" s="16"/>
    </row>
    <row r="5" spans="1:10" x14ac:dyDescent="0.25">
      <c r="A5" s="4" t="s">
        <v>49</v>
      </c>
      <c r="B5" t="s">
        <v>50</v>
      </c>
      <c r="C5">
        <f>MEPS_Calculations!J8</f>
        <v>9.020586868011489E-2</v>
      </c>
      <c r="D5">
        <f>MEPS_Calculations!K8</f>
        <v>0.41933044222652482</v>
      </c>
      <c r="H5" t="s">
        <v>49</v>
      </c>
      <c r="I5" s="16">
        <f>MEPS_Calculations!AO5</f>
        <v>0.43102203208250184</v>
      </c>
      <c r="J5" s="16">
        <f>MEPS_Calculations!AP5</f>
        <v>0.75659097892979643</v>
      </c>
    </row>
    <row r="6" spans="1:10" x14ac:dyDescent="0.25">
      <c r="A6" s="4"/>
      <c r="B6" t="s">
        <v>17</v>
      </c>
      <c r="C6">
        <f>MEPS_Calculations!J6</f>
        <v>0.34770106598628037</v>
      </c>
      <c r="D6">
        <f>MEPS_Calculations!K6</f>
        <v>0.81293975907001981</v>
      </c>
      <c r="H6" t="s">
        <v>51</v>
      </c>
      <c r="I6" s="16">
        <f>MEPS_Calculations!AO7</f>
        <v>1.5975692537396944</v>
      </c>
      <c r="J6" s="16">
        <f>MEPS_Calculations!AP7</f>
        <v>1.1790531281403904</v>
      </c>
    </row>
    <row r="7" spans="1:10" x14ac:dyDescent="0.25">
      <c r="A7" s="4"/>
      <c r="B7" t="s">
        <v>41</v>
      </c>
      <c r="C7">
        <f>MEPS_Calculations!J9</f>
        <v>0.18499267028678792</v>
      </c>
      <c r="D7">
        <f>MEPS_Calculations!K9</f>
        <v>2.7426264513545977</v>
      </c>
      <c r="H7" t="s">
        <v>57</v>
      </c>
      <c r="I7" s="16">
        <f>MEPS_Calculations!AO9</f>
        <v>1</v>
      </c>
      <c r="J7" s="16">
        <f>MEPS_Calculations!AP9</f>
        <v>1</v>
      </c>
    </row>
    <row r="8" spans="1:10" x14ac:dyDescent="0.25">
      <c r="A8" s="4"/>
      <c r="B8" t="s">
        <v>19</v>
      </c>
      <c r="C8">
        <f>MEPS_Calculations!J7</f>
        <v>0.92397951101019171</v>
      </c>
      <c r="D8">
        <f>MEPS_Calculations!K7</f>
        <v>0.80467321941934566</v>
      </c>
      <c r="H8" t="s">
        <v>58</v>
      </c>
      <c r="I8" s="16">
        <f>MEPS_Calculations!AO11</f>
        <v>1.7257078405218755</v>
      </c>
      <c r="J8" s="16">
        <f>MEPS_Calculations!AP11</f>
        <v>1.2860122335080186</v>
      </c>
    </row>
    <row r="9" spans="1:10" x14ac:dyDescent="0.25">
      <c r="A9" s="4"/>
      <c r="B9" t="s">
        <v>20</v>
      </c>
      <c r="C9">
        <f>MEPS_Calculations!J5</f>
        <v>0.49058392673774215</v>
      </c>
      <c r="D9">
        <f>MEPS_Calculations!K5</f>
        <v>0.76499115311582944</v>
      </c>
      <c r="F9" t="s">
        <v>50</v>
      </c>
      <c r="H9" t="s">
        <v>53</v>
      </c>
      <c r="I9" s="16">
        <f>MEPS_Calculations!AO13</f>
        <v>0.73213494264010148</v>
      </c>
      <c r="J9" s="16">
        <f>MEPS_Calculations!AP13</f>
        <v>0.78504924962834388</v>
      </c>
    </row>
    <row r="10" spans="1:10" x14ac:dyDescent="0.25">
      <c r="F10" t="s">
        <v>17</v>
      </c>
      <c r="H10" t="s">
        <v>54</v>
      </c>
      <c r="I10" s="16">
        <f>MEPS_Calculations!AO15</f>
        <v>0.86372982695794276</v>
      </c>
      <c r="J10" s="16">
        <f>MEPS_Calculations!AP15</f>
        <v>0.77123070087287282</v>
      </c>
    </row>
    <row r="11" spans="1:10" x14ac:dyDescent="0.25">
      <c r="A11" s="4" t="s">
        <v>51</v>
      </c>
      <c r="B11" t="s">
        <v>50</v>
      </c>
      <c r="C11">
        <f>MEPS_Calculations!J14</f>
        <v>1.5055322597076548</v>
      </c>
      <c r="D11">
        <f>MEPS_Calculations!K14</f>
        <v>1.0339317677204773</v>
      </c>
      <c r="F11" t="s">
        <v>41</v>
      </c>
    </row>
    <row r="12" spans="1:10" x14ac:dyDescent="0.25">
      <c r="A12" s="4"/>
      <c r="B12" t="s">
        <v>17</v>
      </c>
      <c r="C12">
        <f>MEPS_Calculations!J12</f>
        <v>1.7591399559903498</v>
      </c>
      <c r="D12">
        <f>MEPS_Calculations!K12</f>
        <v>1.3197207472793806</v>
      </c>
      <c r="F12" t="s">
        <v>19</v>
      </c>
      <c r="H12" t="s">
        <v>59</v>
      </c>
    </row>
    <row r="13" spans="1:10" x14ac:dyDescent="0.25">
      <c r="A13" s="4"/>
      <c r="B13" t="s">
        <v>41</v>
      </c>
      <c r="C13">
        <f>MEPS_Calculations!J15</f>
        <v>0.80493671670142264</v>
      </c>
      <c r="D13">
        <f>MEPS_Calculations!K15</f>
        <v>0</v>
      </c>
      <c r="F13" t="s">
        <v>20</v>
      </c>
      <c r="H13" t="s">
        <v>60</v>
      </c>
      <c r="I13" t="s">
        <v>44</v>
      </c>
    </row>
    <row r="14" spans="1:10" x14ac:dyDescent="0.25">
      <c r="A14" s="4"/>
      <c r="B14" t="s">
        <v>19</v>
      </c>
      <c r="C14">
        <f>MEPS_Calculations!J13</f>
        <v>3.6669518227103901</v>
      </c>
      <c r="D14">
        <f>MEPS_Calculations!K13</f>
        <v>2.0558306608090637</v>
      </c>
      <c r="I14" t="s">
        <v>3</v>
      </c>
      <c r="J14" t="s">
        <v>4</v>
      </c>
    </row>
    <row r="15" spans="1:10" x14ac:dyDescent="0.25">
      <c r="A15" s="4"/>
      <c r="B15" t="s">
        <v>20</v>
      </c>
      <c r="C15">
        <f>MEPS_Calculations!J11</f>
        <v>1.658168086567396</v>
      </c>
      <c r="D15">
        <f>MEPS_Calculations!K11</f>
        <v>1.5093138030573299</v>
      </c>
      <c r="H15" t="s">
        <v>45</v>
      </c>
    </row>
    <row r="16" spans="1:10" x14ac:dyDescent="0.25">
      <c r="H16" t="s">
        <v>49</v>
      </c>
      <c r="I16">
        <f>MEPS_Calculations!Z6</f>
        <v>0.50168542869440036</v>
      </c>
      <c r="J16">
        <f>MEPS_Calculations!AA6</f>
        <v>0.88657457842765408</v>
      </c>
    </row>
    <row r="17" spans="1:10" x14ac:dyDescent="0.25">
      <c r="A17" s="4" t="s">
        <v>31</v>
      </c>
      <c r="B17" t="s">
        <v>50</v>
      </c>
      <c r="C17">
        <v>1</v>
      </c>
      <c r="D17">
        <v>1</v>
      </c>
      <c r="H17" t="s">
        <v>51</v>
      </c>
      <c r="I17">
        <f>MEPS_Calculations!Z10</f>
        <v>1.1927649935439826</v>
      </c>
      <c r="J17">
        <f>MEPS_Calculations!AA10</f>
        <v>0.84342914706412409</v>
      </c>
    </row>
    <row r="18" spans="1:10" x14ac:dyDescent="0.25">
      <c r="A18" s="4"/>
      <c r="B18" t="s">
        <v>17</v>
      </c>
      <c r="C18">
        <v>1</v>
      </c>
      <c r="D18">
        <v>1</v>
      </c>
      <c r="H18" t="s">
        <v>57</v>
      </c>
      <c r="I18">
        <v>1</v>
      </c>
      <c r="J18">
        <v>1</v>
      </c>
    </row>
    <row r="19" spans="1:10" x14ac:dyDescent="0.25">
      <c r="A19" s="4"/>
      <c r="B19" t="s">
        <v>41</v>
      </c>
      <c r="C19">
        <v>1</v>
      </c>
      <c r="D19">
        <v>1</v>
      </c>
      <c r="H19" t="s">
        <v>58</v>
      </c>
      <c r="I19">
        <f>MEPS_Calculations!Z18</f>
        <v>1.4863137377125413</v>
      </c>
      <c r="J19">
        <f>MEPS_Calculations!AA18</f>
        <v>1.0478860187807824</v>
      </c>
    </row>
    <row r="20" spans="1:10" x14ac:dyDescent="0.25">
      <c r="A20" s="4"/>
      <c r="B20" t="s">
        <v>19</v>
      </c>
      <c r="C20">
        <v>1</v>
      </c>
      <c r="D20">
        <v>1</v>
      </c>
      <c r="H20" t="s">
        <v>53</v>
      </c>
      <c r="I20">
        <f>MEPS_Calculations!Z22</f>
        <v>0.81982547727531319</v>
      </c>
      <c r="J20">
        <f>MEPS_Calculations!AA22</f>
        <v>0.97721364148664591</v>
      </c>
    </row>
    <row r="21" spans="1:10" x14ac:dyDescent="0.25">
      <c r="A21" s="4"/>
      <c r="B21" t="s">
        <v>20</v>
      </c>
      <c r="C21">
        <v>1</v>
      </c>
      <c r="D21">
        <v>1</v>
      </c>
      <c r="H21" t="s">
        <v>54</v>
      </c>
      <c r="I21">
        <f>MEPS_Calculations!Z26</f>
        <v>0.880232527938972</v>
      </c>
      <c r="J21">
        <f>MEPS_Calculations!AA26</f>
        <v>0.82101365655000624</v>
      </c>
    </row>
    <row r="23" spans="1:10" x14ac:dyDescent="0.25">
      <c r="A23" s="4" t="s">
        <v>52</v>
      </c>
      <c r="B23" t="s">
        <v>50</v>
      </c>
      <c r="C23">
        <f>MEPS_Calculations!J26</f>
        <v>1.2120672231908767</v>
      </c>
      <c r="D23">
        <f>MEPS_Calculations!K26</f>
        <v>0.92160584391470413</v>
      </c>
    </row>
    <row r="24" spans="1:10" x14ac:dyDescent="0.25">
      <c r="A24" s="4"/>
      <c r="B24" t="s">
        <v>17</v>
      </c>
      <c r="C24">
        <f>MEPS_Calculations!J24</f>
        <v>2.1241961758147232</v>
      </c>
      <c r="D24">
        <f>MEPS_Calculations!K24</f>
        <v>1.7092556119290658</v>
      </c>
    </row>
    <row r="25" spans="1:10" x14ac:dyDescent="0.25">
      <c r="A25" s="4"/>
      <c r="B25" t="s">
        <v>41</v>
      </c>
      <c r="C25">
        <f>MEPS_Calculations!J27</f>
        <v>3.6906241612123964</v>
      </c>
      <c r="D25">
        <f>MEPS_Calculations!K27</f>
        <v>0</v>
      </c>
    </row>
    <row r="26" spans="1:10" x14ac:dyDescent="0.25">
      <c r="A26" s="4"/>
      <c r="B26" t="s">
        <v>19</v>
      </c>
      <c r="C26">
        <f>MEPS_Calculations!J25</f>
        <v>2.6326697294538026</v>
      </c>
      <c r="D26">
        <f>MEPS_Calculations!K25</f>
        <v>1.3355132966296412</v>
      </c>
    </row>
    <row r="27" spans="1:10" x14ac:dyDescent="0.25">
      <c r="A27" s="4"/>
      <c r="B27" t="s">
        <v>20</v>
      </c>
      <c r="C27">
        <f>MEPS_Calculations!J23</f>
        <v>1.5544479606557653</v>
      </c>
      <c r="D27">
        <f>MEPS_Calculations!K23</f>
        <v>1.6846355515277058</v>
      </c>
    </row>
    <row r="29" spans="1:10" x14ac:dyDescent="0.25">
      <c r="A29" s="4" t="s">
        <v>53</v>
      </c>
      <c r="B29" t="s">
        <v>50</v>
      </c>
      <c r="C29">
        <f>MEPS_Calculations!J32</f>
        <v>0.30914201671914571</v>
      </c>
      <c r="D29">
        <f>MEPS_Calculations!K32</f>
        <v>0.47210785294318885</v>
      </c>
    </row>
    <row r="30" spans="1:10" x14ac:dyDescent="0.25">
      <c r="A30" s="4"/>
      <c r="B30" t="s">
        <v>17</v>
      </c>
      <c r="C30">
        <f>MEPS_Calculations!J30</f>
        <v>0.55155563467024527</v>
      </c>
      <c r="D30">
        <f>MEPS_Calculations!K30</f>
        <v>0.69134729878101064</v>
      </c>
    </row>
    <row r="31" spans="1:10" x14ac:dyDescent="0.25">
      <c r="A31" s="4"/>
      <c r="B31" t="s">
        <v>41</v>
      </c>
      <c r="C31">
        <f>MEPS_Calculations!J33</f>
        <v>9.1218797101150037E-2</v>
      </c>
      <c r="D31">
        <f>MEPS_Calculations!K33</f>
        <v>0</v>
      </c>
    </row>
    <row r="32" spans="1:10" x14ac:dyDescent="0.25">
      <c r="A32" s="4"/>
      <c r="B32" t="s">
        <v>19</v>
      </c>
      <c r="C32">
        <f>MEPS_Calculations!J31</f>
        <v>2.3841439157909559</v>
      </c>
      <c r="D32">
        <f>MEPS_Calculations!K31</f>
        <v>1.2454237128891028</v>
      </c>
    </row>
    <row r="33" spans="1:4" x14ac:dyDescent="0.25">
      <c r="A33" s="4"/>
      <c r="B33" t="s">
        <v>20</v>
      </c>
      <c r="C33">
        <f>MEPS_Calculations!J29</f>
        <v>0.64348014623892547</v>
      </c>
      <c r="D33">
        <f>MEPS_Calculations!K29</f>
        <v>0.53624884918579896</v>
      </c>
    </row>
    <row r="35" spans="1:4" x14ac:dyDescent="0.25">
      <c r="A35" s="4" t="s">
        <v>54</v>
      </c>
      <c r="B35" t="s">
        <v>50</v>
      </c>
      <c r="C35">
        <f>MEPS_Calculations!J38</f>
        <v>0.46536556005859542</v>
      </c>
      <c r="D35">
        <f>MEPS_Calculations!K38</f>
        <v>0.47981387302981759</v>
      </c>
    </row>
    <row r="36" spans="1:4" x14ac:dyDescent="0.25">
      <c r="A36" s="4"/>
      <c r="B36" t="s">
        <v>17</v>
      </c>
      <c r="C36">
        <f>MEPS_Calculations!J36</f>
        <v>0.63835034088752374</v>
      </c>
      <c r="D36">
        <f>MEPS_Calculations!K36</f>
        <v>0.63762798262964859</v>
      </c>
    </row>
    <row r="37" spans="1:4" x14ac:dyDescent="0.25">
      <c r="A37" s="4"/>
      <c r="B37" t="s">
        <v>41</v>
      </c>
      <c r="C37">
        <f>MEPS_Calculations!J39</f>
        <v>0.14824086882910412</v>
      </c>
      <c r="D37">
        <f>MEPS_Calculations!K39</f>
        <v>0</v>
      </c>
    </row>
    <row r="38" spans="1:4" x14ac:dyDescent="0.25">
      <c r="A38" s="4"/>
      <c r="B38" t="s">
        <v>19</v>
      </c>
      <c r="C38">
        <f>MEPS_Calculations!J37</f>
        <v>2.125076129622784</v>
      </c>
      <c r="D38">
        <f>MEPS_Calculations!K37</f>
        <v>1.2854155254435773</v>
      </c>
    </row>
    <row r="39" spans="1:4" x14ac:dyDescent="0.25">
      <c r="A39" s="4"/>
      <c r="B39" t="s">
        <v>20</v>
      </c>
      <c r="C39">
        <f>MEPS_Calculations!J35</f>
        <v>1.0255492884396911</v>
      </c>
      <c r="D39">
        <f>MEPS_Calculations!K35</f>
        <v>0.76448167807890743</v>
      </c>
    </row>
  </sheetData>
  <sortState xmlns:xlrd2="http://schemas.microsoft.com/office/spreadsheetml/2017/richdata2" ref="B35:D39">
    <sortCondition ref="B35:B39" customList="Chronic Lung,Heart Disease,HIV,Cancer,Diabetes"/>
  </sortState>
  <mergeCells count="6">
    <mergeCell ref="A5:A9"/>
    <mergeCell ref="A11:A15"/>
    <mergeCell ref="A17:A21"/>
    <mergeCell ref="A23:A27"/>
    <mergeCell ref="A29:A33"/>
    <mergeCell ref="A35:A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9CD51-FEF9-44E9-945B-71E5BE04CDF3}">
  <dimension ref="A1:AT39"/>
  <sheetViews>
    <sheetView topLeftCell="E1" workbookViewId="0">
      <selection activeCell="Z15" sqref="Z15"/>
    </sheetView>
  </sheetViews>
  <sheetFormatPr defaultRowHeight="15" x14ac:dyDescent="0.25"/>
  <cols>
    <col min="1" max="1" width="25.140625" bestFit="1" customWidth="1"/>
    <col min="3" max="8" width="9.28515625" bestFit="1" customWidth="1"/>
    <col min="10" max="10" width="12" bestFit="1" customWidth="1"/>
    <col min="11" max="11" width="12.85546875" bestFit="1" customWidth="1"/>
    <col min="17" max="17" width="25.140625" bestFit="1" customWidth="1"/>
    <col min="18" max="18" width="15.85546875" bestFit="1" customWidth="1"/>
    <col min="19" max="23" width="10" bestFit="1" customWidth="1"/>
    <col min="24" max="24" width="9.28515625" bestFit="1" customWidth="1"/>
    <col min="26" max="27" width="12" bestFit="1" customWidth="1"/>
    <col min="34" max="35" width="10" bestFit="1" customWidth="1"/>
    <col min="36" max="36" width="9.28515625" bestFit="1" customWidth="1"/>
    <col min="37" max="38" width="10" bestFit="1" customWidth="1"/>
    <col min="39" max="39" width="9.28515625" bestFit="1" customWidth="1"/>
    <col min="41" max="42" width="12" bestFit="1" customWidth="1"/>
  </cols>
  <sheetData>
    <row r="1" spans="1:46" x14ac:dyDescent="0.25">
      <c r="A1" s="5" t="s">
        <v>70</v>
      </c>
      <c r="B1" s="5"/>
      <c r="C1" s="5"/>
      <c r="D1" s="5"/>
      <c r="E1" s="5"/>
      <c r="F1" s="5"/>
      <c r="G1" s="5"/>
      <c r="H1" s="5"/>
      <c r="I1" s="6"/>
      <c r="J1" s="5" t="s">
        <v>44</v>
      </c>
      <c r="K1" s="5"/>
      <c r="L1" t="s">
        <v>77</v>
      </c>
      <c r="Q1" s="8" t="s">
        <v>70</v>
      </c>
      <c r="R1" s="8"/>
      <c r="S1" s="8"/>
      <c r="T1" s="8"/>
      <c r="U1" s="8"/>
      <c r="V1" s="8"/>
      <c r="W1" s="8"/>
      <c r="X1" s="8"/>
      <c r="Y1" s="9"/>
      <c r="Z1" s="8" t="s">
        <v>44</v>
      </c>
      <c r="AA1" s="8"/>
      <c r="AB1" t="s">
        <v>78</v>
      </c>
      <c r="AG1" s="12" t="s">
        <v>70</v>
      </c>
      <c r="AH1" s="12"/>
      <c r="AI1" s="12"/>
      <c r="AJ1" s="12"/>
      <c r="AK1" s="12"/>
      <c r="AL1" s="12"/>
      <c r="AM1" s="12"/>
      <c r="AN1" s="13"/>
      <c r="AO1" s="12" t="s">
        <v>44</v>
      </c>
      <c r="AP1" s="12"/>
      <c r="AQ1" t="s">
        <v>85</v>
      </c>
    </row>
    <row r="2" spans="1:46" x14ac:dyDescent="0.25">
      <c r="A2" s="6"/>
      <c r="B2" s="6"/>
      <c r="C2" s="5" t="s">
        <v>3</v>
      </c>
      <c r="D2" s="5"/>
      <c r="E2" s="5"/>
      <c r="F2" s="5" t="s">
        <v>4</v>
      </c>
      <c r="G2" s="5"/>
      <c r="H2" s="5"/>
      <c r="I2" s="6"/>
      <c r="J2" s="6"/>
      <c r="K2" s="6"/>
      <c r="Q2" s="9"/>
      <c r="R2" s="9"/>
      <c r="S2" s="8" t="s">
        <v>3</v>
      </c>
      <c r="T2" s="8"/>
      <c r="U2" s="8"/>
      <c r="V2" s="8" t="s">
        <v>4</v>
      </c>
      <c r="W2" s="8"/>
      <c r="X2" s="8"/>
      <c r="Y2" s="9"/>
      <c r="Z2" s="9" t="s">
        <v>3</v>
      </c>
      <c r="AA2" s="9" t="s">
        <v>4</v>
      </c>
      <c r="AG2" s="13"/>
      <c r="AH2" s="12" t="s">
        <v>3</v>
      </c>
      <c r="AI2" s="12"/>
      <c r="AJ2" s="12"/>
      <c r="AK2" s="12" t="s">
        <v>4</v>
      </c>
      <c r="AL2" s="12"/>
      <c r="AM2" s="12"/>
      <c r="AN2" s="13"/>
      <c r="AO2" s="13" t="s">
        <v>3</v>
      </c>
      <c r="AP2" s="13" t="s">
        <v>4</v>
      </c>
      <c r="AR2" s="15"/>
      <c r="AS2" s="15"/>
      <c r="AT2" s="15"/>
    </row>
    <row r="3" spans="1:46" x14ac:dyDescent="0.25">
      <c r="A3" s="6" t="s">
        <v>45</v>
      </c>
      <c r="B3" s="6" t="s">
        <v>46</v>
      </c>
      <c r="C3" s="6" t="s">
        <v>7</v>
      </c>
      <c r="D3" s="6" t="s">
        <v>8</v>
      </c>
      <c r="E3" s="6" t="s">
        <v>62</v>
      </c>
      <c r="F3" s="6" t="s">
        <v>7</v>
      </c>
      <c r="G3" s="6" t="s">
        <v>8</v>
      </c>
      <c r="H3" s="6" t="s">
        <v>62</v>
      </c>
      <c r="I3" s="6"/>
      <c r="J3" s="6" t="s">
        <v>47</v>
      </c>
      <c r="K3" s="6" t="s">
        <v>48</v>
      </c>
      <c r="Q3" s="9" t="s">
        <v>45</v>
      </c>
      <c r="R3" s="9"/>
      <c r="S3" s="9" t="s">
        <v>7</v>
      </c>
      <c r="T3" s="9" t="s">
        <v>8</v>
      </c>
      <c r="U3" s="9" t="s">
        <v>62</v>
      </c>
      <c r="V3" s="9" t="s">
        <v>7</v>
      </c>
      <c r="W3" s="9" t="s">
        <v>8</v>
      </c>
      <c r="X3" s="9" t="s">
        <v>62</v>
      </c>
      <c r="Y3" s="9"/>
      <c r="Z3" s="9" t="s">
        <v>7</v>
      </c>
      <c r="AA3" s="9" t="s">
        <v>7</v>
      </c>
      <c r="AG3" s="13" t="s">
        <v>45</v>
      </c>
      <c r="AH3" s="13" t="s">
        <v>7</v>
      </c>
      <c r="AI3" s="13" t="s">
        <v>8</v>
      </c>
      <c r="AJ3" s="13" t="s">
        <v>62</v>
      </c>
      <c r="AK3" s="13" t="s">
        <v>7</v>
      </c>
      <c r="AL3" s="13" t="s">
        <v>8</v>
      </c>
      <c r="AM3" s="13" t="s">
        <v>62</v>
      </c>
      <c r="AN3" s="13"/>
      <c r="AO3" s="13" t="s">
        <v>7</v>
      </c>
      <c r="AP3" s="13" t="s">
        <v>7</v>
      </c>
    </row>
    <row r="4" spans="1:46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G4" s="13"/>
      <c r="AH4" s="13"/>
      <c r="AI4" s="13"/>
      <c r="AJ4" s="13"/>
      <c r="AK4" s="13"/>
      <c r="AL4" s="13"/>
      <c r="AM4" s="13"/>
      <c r="AN4" s="13"/>
      <c r="AO4" s="13"/>
      <c r="AP4" s="13"/>
    </row>
    <row r="5" spans="1:46" x14ac:dyDescent="0.25">
      <c r="A5" s="5" t="s">
        <v>71</v>
      </c>
      <c r="B5" s="6" t="s">
        <v>20</v>
      </c>
      <c r="C5" s="7">
        <v>9.3447799999999998E-2</v>
      </c>
      <c r="D5" s="7">
        <v>0.32266010000000001</v>
      </c>
      <c r="E5" s="7">
        <v>0</v>
      </c>
      <c r="F5" s="7">
        <v>0.12762989999999999</v>
      </c>
      <c r="G5" s="7">
        <v>0.15668119999999999</v>
      </c>
      <c r="H5" s="7">
        <v>0.25337510000000002</v>
      </c>
      <c r="I5" s="6"/>
      <c r="J5" s="6">
        <f>+C5/C$17</f>
        <v>0.49058392673774215</v>
      </c>
      <c r="K5" s="6">
        <f>+F5/F$17</f>
        <v>0.76499115311582944</v>
      </c>
      <c r="Q5" s="8" t="s">
        <v>71</v>
      </c>
      <c r="R5" s="9"/>
      <c r="S5" s="10"/>
      <c r="T5" s="10"/>
      <c r="U5" s="10"/>
      <c r="V5" s="10"/>
      <c r="W5" s="10"/>
      <c r="X5" s="10"/>
      <c r="Y5" s="9"/>
      <c r="Z5" s="9"/>
      <c r="AA5" s="9"/>
      <c r="AG5" s="13" t="s">
        <v>79</v>
      </c>
      <c r="AH5" s="13">
        <v>0.2049049</v>
      </c>
      <c r="AI5" s="13">
        <v>0.52737719999999999</v>
      </c>
      <c r="AJ5" s="13">
        <v>0</v>
      </c>
      <c r="AK5" s="13">
        <v>0.36439539999999998</v>
      </c>
      <c r="AL5" s="13">
        <v>0.48699320000000001</v>
      </c>
      <c r="AM5" s="13">
        <v>0.74875939999999996</v>
      </c>
      <c r="AN5" s="13"/>
      <c r="AO5" s="17">
        <f>AH5/AH$9</f>
        <v>0.43102203208250184</v>
      </c>
      <c r="AP5" s="17">
        <f>AK5/AK$9</f>
        <v>0.75659097892979643</v>
      </c>
    </row>
    <row r="6" spans="1:46" x14ac:dyDescent="0.25">
      <c r="A6" s="5"/>
      <c r="B6" s="6" t="s">
        <v>17</v>
      </c>
      <c r="C6" s="7">
        <v>8.2624100000000006E-2</v>
      </c>
      <c r="D6" s="7">
        <v>5.87663E-2</v>
      </c>
      <c r="E6" s="7">
        <v>0</v>
      </c>
      <c r="F6" s="7">
        <v>0.17347979999999999</v>
      </c>
      <c r="G6" s="7">
        <v>0.26502300000000001</v>
      </c>
      <c r="H6" s="7">
        <v>0.50733229999999996</v>
      </c>
      <c r="I6" s="6"/>
      <c r="J6" s="6">
        <f>+C6/C$18</f>
        <v>0.34770106598628037</v>
      </c>
      <c r="K6" s="6">
        <f>+F6/F$18</f>
        <v>0.81293975907001981</v>
      </c>
      <c r="Q6" s="8"/>
      <c r="R6" s="9" t="s">
        <v>60</v>
      </c>
      <c r="S6" s="9">
        <v>0.1622547</v>
      </c>
      <c r="T6" s="9">
        <v>0.4686109</v>
      </c>
      <c r="U6" s="9">
        <v>0</v>
      </c>
      <c r="V6" s="9">
        <v>0.26367649999999998</v>
      </c>
      <c r="W6" s="9">
        <v>0.40030880000000002</v>
      </c>
      <c r="X6" s="9">
        <v>0.4953844</v>
      </c>
      <c r="Y6" s="9"/>
      <c r="Z6" s="9">
        <f>+S6/S$14</f>
        <v>0.50168542869440036</v>
      </c>
      <c r="AA6" s="9">
        <f>+V6/V$14</f>
        <v>0.88657457842765408</v>
      </c>
      <c r="AG6" s="13"/>
      <c r="AH6" s="14"/>
      <c r="AI6" s="14"/>
      <c r="AJ6" s="14"/>
      <c r="AK6" s="14"/>
      <c r="AL6" s="14"/>
      <c r="AM6" s="14"/>
      <c r="AN6" s="13"/>
      <c r="AO6" s="17"/>
      <c r="AP6" s="17"/>
    </row>
    <row r="7" spans="1:46" x14ac:dyDescent="0.25">
      <c r="A7" s="5"/>
      <c r="B7" s="6" t="s">
        <v>19</v>
      </c>
      <c r="C7" s="7">
        <v>5.2492200000000003E-2</v>
      </c>
      <c r="D7" s="7">
        <v>0.20471710000000001</v>
      </c>
      <c r="E7" s="7">
        <v>0</v>
      </c>
      <c r="F7" s="7">
        <v>9.5922599999999997E-2</v>
      </c>
      <c r="G7" s="7">
        <v>1.9534300000000001E-2</v>
      </c>
      <c r="H7" s="7">
        <v>0.25337510000000002</v>
      </c>
      <c r="I7" s="6"/>
      <c r="J7" s="6">
        <f>+C7/C$19</f>
        <v>0.92397951101019171</v>
      </c>
      <c r="K7" s="6">
        <f>+F7/F$19</f>
        <v>0.80467321941934566</v>
      </c>
      <c r="Q7" s="8"/>
      <c r="R7" s="9"/>
      <c r="S7" s="10"/>
      <c r="T7" s="10"/>
      <c r="U7" s="10"/>
      <c r="V7" s="10"/>
      <c r="W7" s="10"/>
      <c r="X7" s="10"/>
      <c r="Y7" s="9"/>
      <c r="Z7" s="9"/>
      <c r="AA7" s="9"/>
      <c r="AG7" s="13" t="s">
        <v>80</v>
      </c>
      <c r="AH7" s="13">
        <v>0.75947339999999997</v>
      </c>
      <c r="AI7" s="13">
        <v>0.65475439999999996</v>
      </c>
      <c r="AJ7" s="13">
        <v>0.75714840000000005</v>
      </c>
      <c r="AK7" s="13">
        <v>0.56786499999999995</v>
      </c>
      <c r="AL7" s="13">
        <v>0.58805960000000002</v>
      </c>
      <c r="AM7" s="13">
        <v>0.67143430000000004</v>
      </c>
      <c r="AN7" s="13"/>
      <c r="AO7" s="17">
        <f>AH7/AH$9</f>
        <v>1.5975692537396944</v>
      </c>
      <c r="AP7" s="17">
        <f>AK7/AK$9</f>
        <v>1.1790531281403904</v>
      </c>
    </row>
    <row r="8" spans="1:46" x14ac:dyDescent="0.25">
      <c r="A8" s="5"/>
      <c r="B8" s="6" t="s">
        <v>50</v>
      </c>
      <c r="C8" s="7">
        <v>1.5407000000000001E-2</v>
      </c>
      <c r="D8" s="7">
        <v>0</v>
      </c>
      <c r="E8" s="7">
        <v>0</v>
      </c>
      <c r="F8" s="7">
        <v>8.0285300000000004E-2</v>
      </c>
      <c r="G8" s="7">
        <v>0.1324391</v>
      </c>
      <c r="H8" s="7">
        <v>0.24142710000000001</v>
      </c>
      <c r="I8" s="6"/>
      <c r="J8" s="6">
        <f>+C8/C$20</f>
        <v>9.020586868011489E-2</v>
      </c>
      <c r="K8" s="6">
        <f>+F8/F$20</f>
        <v>0.41933044222652482</v>
      </c>
      <c r="Q8" s="9"/>
      <c r="R8" s="9"/>
      <c r="S8" s="10"/>
      <c r="T8" s="10"/>
      <c r="U8" s="10"/>
      <c r="V8" s="10"/>
      <c r="W8" s="10"/>
      <c r="X8" s="10"/>
      <c r="Y8" s="9"/>
      <c r="Z8" s="9"/>
      <c r="AA8" s="9"/>
      <c r="AG8" s="13"/>
      <c r="AH8" s="14"/>
      <c r="AI8" s="14"/>
      <c r="AJ8" s="14"/>
      <c r="AK8" s="14"/>
      <c r="AL8" s="14"/>
      <c r="AM8" s="14"/>
      <c r="AN8" s="13"/>
      <c r="AO8" s="17"/>
      <c r="AP8" s="17"/>
    </row>
    <row r="9" spans="1:46" x14ac:dyDescent="0.25">
      <c r="A9" s="5"/>
      <c r="B9" s="6" t="s">
        <v>41</v>
      </c>
      <c r="C9" s="7">
        <v>3.5839000000000001E-3</v>
      </c>
      <c r="D9" s="7">
        <v>0</v>
      </c>
      <c r="E9" s="7">
        <v>0</v>
      </c>
      <c r="F9" s="7">
        <v>4.1101000000000002E-3</v>
      </c>
      <c r="G9" s="7">
        <v>0</v>
      </c>
      <c r="H9" s="7">
        <v>0</v>
      </c>
      <c r="I9" s="6"/>
      <c r="J9" s="6">
        <f>+C9/C$21</f>
        <v>0.18499267028678792</v>
      </c>
      <c r="K9" s="6">
        <f>+F9/F$21</f>
        <v>2.7426264513545977</v>
      </c>
      <c r="Q9" s="8" t="s">
        <v>72</v>
      </c>
      <c r="R9" s="9"/>
      <c r="S9" s="10"/>
      <c r="T9" s="10"/>
      <c r="U9" s="10"/>
      <c r="V9" s="10"/>
      <c r="W9" s="10"/>
      <c r="X9" s="10"/>
      <c r="Y9" s="9"/>
      <c r="Z9" s="9"/>
      <c r="AA9" s="9"/>
      <c r="AG9" s="13" t="s">
        <v>81</v>
      </c>
      <c r="AH9" s="13">
        <v>0.47539310000000001</v>
      </c>
      <c r="AI9" s="13">
        <v>0.6609836</v>
      </c>
      <c r="AJ9" s="13">
        <v>0.60197279999999997</v>
      </c>
      <c r="AK9" s="13">
        <v>0.481628</v>
      </c>
      <c r="AL9" s="13">
        <v>0.53123609999999999</v>
      </c>
      <c r="AM9" s="13">
        <v>0.70752859999999995</v>
      </c>
      <c r="AN9" s="13"/>
      <c r="AO9" s="17">
        <f t="shared" ref="AO9:AO15" si="0">AH9/AH$9</f>
        <v>1</v>
      </c>
      <c r="AP9" s="17">
        <f>AK9/AK$9</f>
        <v>1</v>
      </c>
    </row>
    <row r="10" spans="1:46" x14ac:dyDescent="0.25">
      <c r="A10" s="6"/>
      <c r="B10" s="6"/>
      <c r="C10" s="7"/>
      <c r="D10" s="7"/>
      <c r="E10" s="7"/>
      <c r="F10" s="7"/>
      <c r="G10" s="7"/>
      <c r="H10" s="7"/>
      <c r="I10" s="6"/>
      <c r="J10" s="6"/>
      <c r="K10" s="6"/>
      <c r="Q10" s="8"/>
      <c r="R10" s="9" t="s">
        <v>60</v>
      </c>
      <c r="S10" s="9">
        <v>0.38576310000000003</v>
      </c>
      <c r="T10" s="9">
        <v>0.4026497</v>
      </c>
      <c r="U10" s="9">
        <v>0.37583339999999998</v>
      </c>
      <c r="V10" s="9">
        <v>0.25084459999999997</v>
      </c>
      <c r="W10" s="9">
        <v>0.38260240000000001</v>
      </c>
      <c r="X10" s="9">
        <v>0.38100390000000001</v>
      </c>
      <c r="Y10" s="9"/>
      <c r="Z10" s="9">
        <f>+S10/S$14</f>
        <v>1.1927649935439826</v>
      </c>
      <c r="AA10" s="9">
        <f>+V10/V$14</f>
        <v>0.84342914706412409</v>
      </c>
      <c r="AG10" s="13"/>
      <c r="AH10" s="14"/>
      <c r="AI10" s="14"/>
      <c r="AJ10" s="14"/>
      <c r="AK10" s="14"/>
      <c r="AL10" s="14"/>
      <c r="AM10" s="14"/>
      <c r="AN10" s="13"/>
      <c r="AO10" s="17"/>
      <c r="AP10" s="17"/>
    </row>
    <row r="11" spans="1:46" x14ac:dyDescent="0.25">
      <c r="A11" s="5" t="s">
        <v>72</v>
      </c>
      <c r="B11" s="6" t="s">
        <v>20</v>
      </c>
      <c r="C11" s="7">
        <v>0.31585249999999998</v>
      </c>
      <c r="D11" s="7">
        <v>0.20338590000000001</v>
      </c>
      <c r="E11" s="7">
        <v>0.20964250000000001</v>
      </c>
      <c r="F11" s="7">
        <v>0.25181150000000002</v>
      </c>
      <c r="G11" s="7">
        <v>0.19183320000000001</v>
      </c>
      <c r="H11" s="7">
        <v>0.1598639</v>
      </c>
      <c r="I11" s="6"/>
      <c r="J11" s="6">
        <f>+C11/C$17</f>
        <v>1.658168086567396</v>
      </c>
      <c r="K11" s="6">
        <f>+F11/F$17</f>
        <v>1.5093138030573299</v>
      </c>
      <c r="Q11" s="8"/>
      <c r="R11" s="9"/>
      <c r="S11" s="10"/>
      <c r="T11" s="10"/>
      <c r="U11" s="10"/>
      <c r="V11" s="10"/>
      <c r="W11" s="10"/>
      <c r="X11" s="10"/>
      <c r="Y11" s="9"/>
      <c r="Z11" s="9"/>
      <c r="AA11" s="9"/>
      <c r="AG11" s="13" t="s">
        <v>82</v>
      </c>
      <c r="AH11" s="13">
        <v>0.82038960000000005</v>
      </c>
      <c r="AI11" s="13">
        <v>0.64796560000000003</v>
      </c>
      <c r="AJ11" s="13">
        <v>0.74245570000000005</v>
      </c>
      <c r="AK11" s="13">
        <v>0.61937949999999997</v>
      </c>
      <c r="AL11" s="13">
        <v>0.66259219999999996</v>
      </c>
      <c r="AM11" s="13">
        <v>0.66036260000000002</v>
      </c>
      <c r="AN11" s="13"/>
      <c r="AO11" s="17">
        <f t="shared" si="0"/>
        <v>1.7257078405218755</v>
      </c>
      <c r="AP11" s="17">
        <f>AK11/AK$9</f>
        <v>1.2860122335080186</v>
      </c>
    </row>
    <row r="12" spans="1:46" x14ac:dyDescent="0.25">
      <c r="A12" s="5"/>
      <c r="B12" s="6" t="s">
        <v>17</v>
      </c>
      <c r="C12" s="7">
        <v>0.4180239</v>
      </c>
      <c r="D12" s="7">
        <v>0.37080390000000002</v>
      </c>
      <c r="E12" s="7">
        <v>0.50427869999999997</v>
      </c>
      <c r="F12" s="7">
        <v>0.28162589999999998</v>
      </c>
      <c r="G12" s="7">
        <v>0.25319779999999997</v>
      </c>
      <c r="H12" s="7">
        <v>0.40647889999999998</v>
      </c>
      <c r="I12" s="6"/>
      <c r="J12" s="6">
        <f>+C12/C$18</f>
        <v>1.7591399559903498</v>
      </c>
      <c r="K12" s="6">
        <f>+F12/F$18</f>
        <v>1.3197207472793806</v>
      </c>
      <c r="Q12" s="9"/>
      <c r="R12" s="9"/>
      <c r="S12" s="10"/>
      <c r="T12" s="10"/>
      <c r="U12" s="10"/>
      <c r="V12" s="10"/>
      <c r="W12" s="10"/>
      <c r="X12" s="10"/>
      <c r="Y12" s="9"/>
      <c r="Z12" s="9"/>
      <c r="AA12" s="9"/>
      <c r="AG12" s="13"/>
      <c r="AH12" s="14"/>
      <c r="AI12" s="14"/>
      <c r="AJ12" s="14"/>
      <c r="AK12" s="14"/>
      <c r="AL12" s="14"/>
      <c r="AM12" s="14"/>
      <c r="AN12" s="13"/>
      <c r="AO12" s="17"/>
      <c r="AP12" s="17"/>
    </row>
    <row r="13" spans="1:46" x14ac:dyDescent="0.25">
      <c r="A13" s="5"/>
      <c r="B13" s="6" t="s">
        <v>19</v>
      </c>
      <c r="C13" s="7">
        <v>0.20832319999999999</v>
      </c>
      <c r="D13" s="7">
        <v>0.29374820000000001</v>
      </c>
      <c r="E13" s="7">
        <v>0.39196839999999999</v>
      </c>
      <c r="F13" s="7">
        <v>0.24506919999999999</v>
      </c>
      <c r="G13" s="7">
        <v>0.29170849999999998</v>
      </c>
      <c r="H13" s="7">
        <v>0.351802</v>
      </c>
      <c r="I13" s="6"/>
      <c r="J13" s="6">
        <f>+C13/C$19</f>
        <v>3.6669518227103901</v>
      </c>
      <c r="K13" s="6">
        <f>+F13/F$19</f>
        <v>2.0558306608090637</v>
      </c>
      <c r="Q13" s="8" t="s">
        <v>73</v>
      </c>
      <c r="R13" s="9"/>
      <c r="S13" s="10"/>
      <c r="T13" s="10"/>
      <c r="U13" s="10"/>
      <c r="V13" s="10"/>
      <c r="W13" s="10"/>
      <c r="X13" s="10"/>
      <c r="Y13" s="9"/>
      <c r="Z13" s="9"/>
      <c r="AA13" s="9"/>
      <c r="AG13" s="13" t="s">
        <v>83</v>
      </c>
      <c r="AH13" s="13">
        <v>0.34805190000000003</v>
      </c>
      <c r="AI13" s="13">
        <v>0.3888257</v>
      </c>
      <c r="AJ13" s="13">
        <v>1</v>
      </c>
      <c r="AK13" s="13">
        <v>0.37810169999999999</v>
      </c>
      <c r="AL13" s="13">
        <v>0.41839219999999999</v>
      </c>
      <c r="AM13" s="13">
        <v>1</v>
      </c>
      <c r="AN13" s="13"/>
      <c r="AO13" s="17">
        <f t="shared" si="0"/>
        <v>0.73213494264010148</v>
      </c>
      <c r="AP13" s="17">
        <f>AK13/AK$9</f>
        <v>0.78504924962834388</v>
      </c>
    </row>
    <row r="14" spans="1:46" x14ac:dyDescent="0.25">
      <c r="A14" s="5"/>
      <c r="B14" s="6" t="s">
        <v>50</v>
      </c>
      <c r="C14" s="7">
        <v>0.25714219999999999</v>
      </c>
      <c r="D14" s="7">
        <v>9.2953599999999997E-2</v>
      </c>
      <c r="E14" s="7">
        <v>0.1112393</v>
      </c>
      <c r="F14" s="7">
        <v>0.1979573</v>
      </c>
      <c r="G14" s="7">
        <v>0.1261159</v>
      </c>
      <c r="H14" s="7">
        <v>0.11312990000000001</v>
      </c>
      <c r="I14" s="6"/>
      <c r="J14" s="6">
        <f>+C14/C$20</f>
        <v>1.5055322597076548</v>
      </c>
      <c r="K14" s="6">
        <f>+F14/F$20</f>
        <v>1.0339317677204773</v>
      </c>
      <c r="Q14" s="8"/>
      <c r="R14" s="9" t="s">
        <v>60</v>
      </c>
      <c r="S14" s="9">
        <v>0.32341920000000002</v>
      </c>
      <c r="T14" s="9">
        <v>0.29142560000000001</v>
      </c>
      <c r="U14" s="9">
        <v>0.49134260000000002</v>
      </c>
      <c r="V14" s="9">
        <v>0.29741040000000002</v>
      </c>
      <c r="W14" s="9">
        <v>0.36186819999999997</v>
      </c>
      <c r="X14" s="9">
        <v>0.18119270000000001</v>
      </c>
      <c r="Y14" s="9"/>
      <c r="Z14" s="9">
        <v>1</v>
      </c>
      <c r="AA14" s="9">
        <v>1</v>
      </c>
      <c r="AG14" s="13"/>
      <c r="AH14" s="14"/>
      <c r="AI14" s="14"/>
      <c r="AJ14" s="14"/>
      <c r="AK14" s="14"/>
      <c r="AL14" s="14"/>
      <c r="AM14" s="14"/>
      <c r="AN14" s="13"/>
      <c r="AO14" s="17"/>
      <c r="AP14" s="17"/>
    </row>
    <row r="15" spans="1:46" x14ac:dyDescent="0.25">
      <c r="A15" s="5"/>
      <c r="B15" s="6" t="s">
        <v>41</v>
      </c>
      <c r="C15" s="7">
        <v>1.5594200000000001E-2</v>
      </c>
      <c r="D15" s="7">
        <v>5.7853000000000002E-3</v>
      </c>
      <c r="E15" s="7">
        <v>5.308E-4</v>
      </c>
      <c r="F15" s="7">
        <v>0</v>
      </c>
      <c r="G15" s="7">
        <v>0</v>
      </c>
      <c r="H15" s="7">
        <v>0</v>
      </c>
      <c r="I15" s="6"/>
      <c r="J15" s="6">
        <f>+C15/C$21</f>
        <v>0.80493671670142264</v>
      </c>
      <c r="K15" s="6">
        <f>+F15/F$21</f>
        <v>0</v>
      </c>
      <c r="Q15" s="8"/>
      <c r="R15" s="9"/>
      <c r="S15" s="10"/>
      <c r="T15" s="10"/>
      <c r="U15" s="10"/>
      <c r="V15" s="10"/>
      <c r="W15" s="10"/>
      <c r="X15" s="10"/>
      <c r="Y15" s="9"/>
      <c r="Z15" s="9"/>
      <c r="AA15" s="9"/>
      <c r="AG15" s="13" t="s">
        <v>84</v>
      </c>
      <c r="AH15" s="13">
        <v>0.41061120000000001</v>
      </c>
      <c r="AI15" s="13">
        <v>0.48960160000000003</v>
      </c>
      <c r="AJ15" s="13">
        <v>0.68374780000000002</v>
      </c>
      <c r="AK15" s="13">
        <v>0.37144630000000001</v>
      </c>
      <c r="AL15" s="13">
        <v>0.5023164</v>
      </c>
      <c r="AM15" s="13">
        <v>0.58315600000000001</v>
      </c>
      <c r="AN15" s="13"/>
      <c r="AO15" s="17">
        <f t="shared" si="0"/>
        <v>0.86372982695794276</v>
      </c>
      <c r="AP15" s="17">
        <f>AK15/AK$9</f>
        <v>0.77123070087287282</v>
      </c>
    </row>
    <row r="16" spans="1:46" x14ac:dyDescent="0.25">
      <c r="A16" s="6"/>
      <c r="B16" s="6"/>
      <c r="C16" s="7"/>
      <c r="D16" s="7"/>
      <c r="E16" s="7"/>
      <c r="F16" s="7"/>
      <c r="G16" s="7"/>
      <c r="H16" s="7"/>
      <c r="I16" s="6"/>
      <c r="J16" s="6"/>
      <c r="K16" s="6"/>
      <c r="Q16" s="9"/>
      <c r="R16" s="9"/>
      <c r="S16" s="10"/>
      <c r="T16" s="10"/>
      <c r="U16" s="10"/>
      <c r="V16" s="10"/>
      <c r="W16" s="10"/>
      <c r="X16" s="10"/>
      <c r="Y16" s="9"/>
      <c r="Z16" s="9"/>
      <c r="AA16" s="9"/>
      <c r="AG16" s="13"/>
      <c r="AH16" s="13"/>
      <c r="AI16" s="13"/>
      <c r="AJ16" s="13"/>
      <c r="AK16" s="13"/>
      <c r="AL16" s="13"/>
      <c r="AM16" s="13"/>
      <c r="AN16" s="13"/>
      <c r="AO16" s="13"/>
      <c r="AP16" s="13"/>
    </row>
    <row r="17" spans="1:42" x14ac:dyDescent="0.25">
      <c r="A17" s="5" t="s">
        <v>73</v>
      </c>
      <c r="B17" s="6" t="s">
        <v>20</v>
      </c>
      <c r="C17" s="7">
        <v>0.19048280000000001</v>
      </c>
      <c r="D17" s="7">
        <v>0.22099969999999999</v>
      </c>
      <c r="E17" s="7">
        <v>0.36158810000000002</v>
      </c>
      <c r="F17" s="7">
        <v>0.1668384</v>
      </c>
      <c r="G17" s="7">
        <v>0.2462848</v>
      </c>
      <c r="H17" s="7">
        <v>5.4864799999999998E-2</v>
      </c>
      <c r="I17" s="6"/>
      <c r="J17" s="6"/>
      <c r="K17" s="6"/>
      <c r="Q17" s="8" t="s">
        <v>74</v>
      </c>
      <c r="R17" s="9"/>
      <c r="S17" s="10"/>
      <c r="T17" s="10"/>
      <c r="U17" s="10"/>
      <c r="V17" s="10"/>
      <c r="W17" s="10"/>
      <c r="X17" s="10"/>
      <c r="Y17" s="9"/>
      <c r="Z17" s="9"/>
      <c r="AA17" s="9"/>
      <c r="AG17" s="13"/>
      <c r="AH17" s="13"/>
      <c r="AI17" s="13"/>
      <c r="AJ17" s="13"/>
      <c r="AK17" s="13"/>
      <c r="AL17" s="13"/>
      <c r="AM17" s="13"/>
      <c r="AN17" s="13"/>
      <c r="AO17" s="13"/>
      <c r="AP17" s="13"/>
    </row>
    <row r="18" spans="1:42" x14ac:dyDescent="0.25">
      <c r="A18" s="5"/>
      <c r="B18" s="6" t="s">
        <v>17</v>
      </c>
      <c r="C18" s="7">
        <v>0.2376297</v>
      </c>
      <c r="D18" s="7">
        <v>0.40990070000000001</v>
      </c>
      <c r="E18" s="7">
        <v>0.2403846</v>
      </c>
      <c r="F18" s="7">
        <v>0.21339810000000001</v>
      </c>
      <c r="G18" s="7">
        <v>0.2300595</v>
      </c>
      <c r="H18" s="7">
        <v>0.1909102</v>
      </c>
      <c r="I18" s="6"/>
      <c r="J18" s="6"/>
      <c r="K18" s="6"/>
      <c r="Q18" s="8"/>
      <c r="R18" s="9" t="s">
        <v>60</v>
      </c>
      <c r="S18" s="9">
        <v>0.48070239999999997</v>
      </c>
      <c r="T18" s="9">
        <v>0.32073439999999998</v>
      </c>
      <c r="U18" s="9">
        <v>0.49391780000000002</v>
      </c>
      <c r="V18" s="9">
        <v>0.31165219999999999</v>
      </c>
      <c r="W18" s="9">
        <v>0.34041979999999999</v>
      </c>
      <c r="X18" s="9">
        <v>0.30649900000000002</v>
      </c>
      <c r="Y18" s="9"/>
      <c r="Z18" s="9">
        <f>+S18/S$14</f>
        <v>1.4863137377125413</v>
      </c>
      <c r="AA18" s="9">
        <f>+V18/V$14</f>
        <v>1.0478860187807824</v>
      </c>
      <c r="AG18" s="13"/>
      <c r="AH18" s="13"/>
      <c r="AI18" s="13"/>
      <c r="AJ18" s="13"/>
      <c r="AK18" s="13"/>
      <c r="AL18" s="13"/>
      <c r="AM18" s="13"/>
      <c r="AN18" s="13"/>
      <c r="AO18" s="13"/>
      <c r="AP18" s="13"/>
    </row>
    <row r="19" spans="1:42" x14ac:dyDescent="0.25">
      <c r="A19" s="5"/>
      <c r="B19" s="6" t="s">
        <v>19</v>
      </c>
      <c r="C19" s="7">
        <v>5.6811E-2</v>
      </c>
      <c r="D19" s="7">
        <v>0.32373770000000002</v>
      </c>
      <c r="E19" s="7">
        <v>0</v>
      </c>
      <c r="F19" s="7">
        <v>0.1192069</v>
      </c>
      <c r="G19" s="7">
        <v>7.60237E-2</v>
      </c>
      <c r="H19" s="7">
        <v>0.47147109999999998</v>
      </c>
      <c r="I19" s="6"/>
      <c r="J19" s="6"/>
      <c r="K19" s="6"/>
      <c r="Q19" s="8"/>
      <c r="R19" s="9"/>
      <c r="S19" s="10"/>
      <c r="T19" s="10"/>
      <c r="U19" s="10"/>
      <c r="V19" s="10"/>
      <c r="W19" s="10"/>
      <c r="X19" s="10"/>
      <c r="Y19" s="9"/>
      <c r="Z19" s="9"/>
      <c r="AA19" s="9"/>
      <c r="AG19" s="13"/>
      <c r="AH19" s="13"/>
      <c r="AI19" s="13"/>
      <c r="AJ19" s="13"/>
      <c r="AK19" s="13"/>
      <c r="AL19" s="13"/>
      <c r="AM19" s="13"/>
      <c r="AN19" s="13"/>
      <c r="AO19" s="13"/>
      <c r="AP19" s="13"/>
    </row>
    <row r="20" spans="1:42" x14ac:dyDescent="0.25">
      <c r="A20" s="5"/>
      <c r="B20" s="6" t="s">
        <v>50</v>
      </c>
      <c r="C20" s="7">
        <v>0.17079820000000001</v>
      </c>
      <c r="D20" s="7">
        <v>0.21956120000000001</v>
      </c>
      <c r="E20" s="7">
        <v>0.1106301</v>
      </c>
      <c r="F20" s="7">
        <v>0.19146070000000001</v>
      </c>
      <c r="G20" s="7">
        <v>0.1482358</v>
      </c>
      <c r="H20" s="7">
        <v>0.51661840000000003</v>
      </c>
      <c r="I20" s="6"/>
      <c r="J20" s="6"/>
      <c r="K20" s="6"/>
      <c r="Q20" s="9"/>
      <c r="R20" s="9"/>
      <c r="S20" s="10"/>
      <c r="T20" s="10"/>
      <c r="U20" s="10"/>
      <c r="V20" s="10"/>
      <c r="W20" s="10"/>
      <c r="X20" s="10"/>
      <c r="Y20" s="9"/>
      <c r="Z20" s="9"/>
      <c r="AA20" s="9"/>
      <c r="AG20" s="13"/>
      <c r="AH20" s="13"/>
      <c r="AI20" s="13"/>
      <c r="AJ20" s="13"/>
      <c r="AK20" s="13"/>
      <c r="AL20" s="13"/>
      <c r="AM20" s="13"/>
      <c r="AN20" s="13"/>
      <c r="AO20" s="13"/>
      <c r="AP20" s="13"/>
    </row>
    <row r="21" spans="1:42" x14ac:dyDescent="0.25">
      <c r="A21" s="5"/>
      <c r="B21" s="6" t="s">
        <v>41</v>
      </c>
      <c r="C21" s="7">
        <v>1.93732E-2</v>
      </c>
      <c r="D21" s="7">
        <v>1.4749099999999999E-2</v>
      </c>
      <c r="E21" s="7">
        <v>0</v>
      </c>
      <c r="F21" s="7">
        <v>1.4986000000000001E-3</v>
      </c>
      <c r="G21" s="7">
        <v>0</v>
      </c>
      <c r="H21" s="7">
        <v>0</v>
      </c>
      <c r="I21" s="6"/>
      <c r="J21" s="6"/>
      <c r="K21" s="6"/>
      <c r="Q21" s="8" t="s">
        <v>75</v>
      </c>
      <c r="R21" s="9"/>
      <c r="S21" s="10"/>
      <c r="T21" s="10"/>
      <c r="U21" s="10"/>
      <c r="V21" s="10"/>
      <c r="W21" s="10"/>
      <c r="X21" s="10"/>
      <c r="Y21" s="9"/>
      <c r="Z21" s="9"/>
      <c r="AA21" s="9"/>
      <c r="AG21" s="13"/>
      <c r="AH21" s="13"/>
      <c r="AI21" s="13"/>
      <c r="AJ21" s="13"/>
      <c r="AK21" s="13"/>
      <c r="AL21" s="13"/>
      <c r="AM21" s="13"/>
      <c r="AN21" s="13"/>
      <c r="AO21" s="13"/>
      <c r="AP21" s="13"/>
    </row>
    <row r="22" spans="1:42" x14ac:dyDescent="0.25">
      <c r="A22" s="6"/>
      <c r="B22" s="6"/>
      <c r="C22" s="7"/>
      <c r="D22" s="7"/>
      <c r="E22" s="7"/>
      <c r="F22" s="7"/>
      <c r="G22" s="7"/>
      <c r="H22" s="7"/>
      <c r="I22" s="6"/>
      <c r="J22" s="6"/>
      <c r="K22" s="6"/>
      <c r="Q22" s="8"/>
      <c r="R22" s="9" t="s">
        <v>60</v>
      </c>
      <c r="S22" s="9">
        <v>0.26514729999999997</v>
      </c>
      <c r="T22" s="9">
        <v>0.25522909999999999</v>
      </c>
      <c r="U22" s="9">
        <v>0</v>
      </c>
      <c r="V22" s="9">
        <v>0.29063349999999999</v>
      </c>
      <c r="W22" s="9">
        <v>0.22753409999999999</v>
      </c>
      <c r="X22" s="9">
        <v>1</v>
      </c>
      <c r="Y22" s="9"/>
      <c r="Z22" s="9">
        <f>+S22/S$14</f>
        <v>0.81982547727531319</v>
      </c>
      <c r="AA22" s="9">
        <f>+V22/V$14</f>
        <v>0.97721364148664591</v>
      </c>
      <c r="AG22" s="13"/>
      <c r="AH22" s="13"/>
      <c r="AI22" s="13"/>
      <c r="AJ22" s="13"/>
      <c r="AK22" s="13"/>
      <c r="AL22" s="13"/>
      <c r="AM22" s="13"/>
      <c r="AN22" s="13"/>
      <c r="AO22" s="13"/>
      <c r="AP22" s="13"/>
    </row>
    <row r="23" spans="1:42" x14ac:dyDescent="0.25">
      <c r="A23" s="5" t="s">
        <v>74</v>
      </c>
      <c r="B23" s="6" t="s">
        <v>20</v>
      </c>
      <c r="C23" s="7">
        <v>0.29609560000000001</v>
      </c>
      <c r="D23" s="7">
        <v>0.47943150000000001</v>
      </c>
      <c r="E23" s="7">
        <v>0.29554360000000002</v>
      </c>
      <c r="F23" s="7">
        <v>0.28106189999999998</v>
      </c>
      <c r="G23" s="7">
        <v>0.28305069999999999</v>
      </c>
      <c r="H23" s="7">
        <v>0.31159969999999998</v>
      </c>
      <c r="I23" s="6"/>
      <c r="J23" s="6">
        <f>+C23/C$17</f>
        <v>1.5544479606557653</v>
      </c>
      <c r="K23" s="6">
        <f>+F23/F$17</f>
        <v>1.6846355515277058</v>
      </c>
      <c r="Q23" s="8"/>
      <c r="R23" s="9"/>
      <c r="S23" s="10"/>
      <c r="T23" s="10"/>
      <c r="U23" s="10"/>
      <c r="V23" s="10"/>
      <c r="W23" s="10"/>
      <c r="X23" s="10"/>
      <c r="Y23" s="9"/>
      <c r="Z23" s="9"/>
      <c r="AA23" s="9"/>
      <c r="AG23" s="13"/>
      <c r="AH23" s="13"/>
      <c r="AI23" s="13"/>
      <c r="AJ23" s="13"/>
      <c r="AK23" s="13"/>
      <c r="AL23" s="13"/>
      <c r="AM23" s="13"/>
      <c r="AN23" s="13"/>
      <c r="AO23" s="13"/>
      <c r="AP23" s="13"/>
    </row>
    <row r="24" spans="1:42" x14ac:dyDescent="0.25">
      <c r="A24" s="5"/>
      <c r="B24" s="6" t="s">
        <v>17</v>
      </c>
      <c r="C24" s="7">
        <v>0.50477209999999995</v>
      </c>
      <c r="D24" s="7">
        <v>0.28529300000000002</v>
      </c>
      <c r="E24" s="7">
        <v>0.53543750000000001</v>
      </c>
      <c r="F24" s="7">
        <v>0.36475190000000002</v>
      </c>
      <c r="G24" s="7">
        <v>0.38797569999999998</v>
      </c>
      <c r="H24" s="7">
        <v>0.40155020000000002</v>
      </c>
      <c r="I24" s="6"/>
      <c r="J24" s="6">
        <f>+C24/C$18</f>
        <v>2.1241961758147232</v>
      </c>
      <c r="K24" s="6">
        <f>+F24/F$18</f>
        <v>1.7092556119290658</v>
      </c>
      <c r="Q24" s="9"/>
      <c r="R24" s="9"/>
      <c r="S24" s="10"/>
      <c r="T24" s="10"/>
      <c r="U24" s="10"/>
      <c r="V24" s="10"/>
      <c r="W24" s="10"/>
      <c r="X24" s="10"/>
      <c r="Y24" s="9"/>
      <c r="Z24" s="9"/>
      <c r="AA24" s="9"/>
      <c r="AG24" s="13"/>
      <c r="AH24" s="13"/>
      <c r="AI24" s="13"/>
      <c r="AJ24" s="13"/>
      <c r="AK24" s="13"/>
      <c r="AL24" s="13"/>
      <c r="AM24" s="13"/>
      <c r="AN24" s="13"/>
      <c r="AO24" s="13"/>
      <c r="AP24" s="13"/>
    </row>
    <row r="25" spans="1:42" x14ac:dyDescent="0.25">
      <c r="A25" s="5"/>
      <c r="B25" s="6" t="s">
        <v>19</v>
      </c>
      <c r="C25" s="7">
        <v>0.14956459999999999</v>
      </c>
      <c r="D25" s="7">
        <v>0.1552393</v>
      </c>
      <c r="E25" s="7">
        <v>8.5229600000000003E-2</v>
      </c>
      <c r="F25" s="7">
        <v>0.15920239999999999</v>
      </c>
      <c r="G25" s="7">
        <v>0.16861670000000001</v>
      </c>
      <c r="H25" s="7">
        <v>0.23920179999999999</v>
      </c>
      <c r="I25" s="6"/>
      <c r="J25" s="6">
        <f>+C25/C$19</f>
        <v>2.6326697294538026</v>
      </c>
      <c r="K25" s="6">
        <f>+F25/F$19</f>
        <v>1.3355132966296412</v>
      </c>
      <c r="Q25" s="8" t="s">
        <v>76</v>
      </c>
      <c r="R25" s="9"/>
      <c r="S25" s="10"/>
      <c r="T25" s="10"/>
      <c r="U25" s="10"/>
      <c r="V25" s="10"/>
      <c r="W25" s="10"/>
      <c r="X25" s="10"/>
      <c r="Y25" s="9"/>
      <c r="Z25" s="9"/>
      <c r="AA25" s="9"/>
      <c r="AG25" s="13"/>
      <c r="AH25" s="13"/>
      <c r="AI25" s="13"/>
      <c r="AJ25" s="13"/>
      <c r="AK25" s="13"/>
      <c r="AL25" s="13"/>
      <c r="AM25" s="13"/>
      <c r="AN25" s="13"/>
      <c r="AO25" s="13"/>
      <c r="AP25" s="13"/>
    </row>
    <row r="26" spans="1:42" x14ac:dyDescent="0.25">
      <c r="A26" s="5"/>
      <c r="B26" s="6" t="s">
        <v>50</v>
      </c>
      <c r="C26" s="7">
        <v>0.20701890000000001</v>
      </c>
      <c r="D26" s="7">
        <v>0.1350153</v>
      </c>
      <c r="E26" s="7">
        <v>0.13447200000000001</v>
      </c>
      <c r="F26" s="7">
        <v>0.17645130000000001</v>
      </c>
      <c r="G26" s="7">
        <v>0.19552929999999999</v>
      </c>
      <c r="H26" s="7">
        <v>0.1831508</v>
      </c>
      <c r="I26" s="6"/>
      <c r="J26" s="6">
        <f>+C26/C$20</f>
        <v>1.2120672231908767</v>
      </c>
      <c r="K26" s="6">
        <f>+F26/F$20</f>
        <v>0.92160584391470413</v>
      </c>
      <c r="Q26" s="8"/>
      <c r="R26" s="9" t="s">
        <v>60</v>
      </c>
      <c r="S26" s="9">
        <v>0.2846841</v>
      </c>
      <c r="T26" s="9">
        <v>0.375282</v>
      </c>
      <c r="U26" s="9">
        <v>0.49224820000000002</v>
      </c>
      <c r="V26" s="9">
        <v>0.24417800000000001</v>
      </c>
      <c r="W26" s="9">
        <v>0.2677599</v>
      </c>
      <c r="X26" s="9">
        <v>0.3093784</v>
      </c>
      <c r="Y26" s="9"/>
      <c r="Z26" s="9">
        <f>+S26/S$14</f>
        <v>0.880232527938972</v>
      </c>
      <c r="AA26" s="9">
        <f>+V26/V$14</f>
        <v>0.82101365655000624</v>
      </c>
      <c r="AG26" s="13"/>
      <c r="AH26" s="13"/>
      <c r="AI26" s="13"/>
      <c r="AJ26" s="13"/>
      <c r="AK26" s="13"/>
      <c r="AL26" s="13"/>
      <c r="AM26" s="13"/>
      <c r="AN26" s="13"/>
      <c r="AO26" s="13"/>
      <c r="AP26" s="13"/>
    </row>
    <row r="27" spans="1:42" x14ac:dyDescent="0.25">
      <c r="A27" s="5"/>
      <c r="B27" s="6" t="s">
        <v>41</v>
      </c>
      <c r="C27" s="7">
        <v>7.1499199999999999E-2</v>
      </c>
      <c r="D27" s="7">
        <v>4.1523000000000003E-3</v>
      </c>
      <c r="E27" s="7">
        <v>0</v>
      </c>
      <c r="F27" s="7">
        <v>0</v>
      </c>
      <c r="G27" s="7">
        <v>0</v>
      </c>
      <c r="H27" s="7">
        <v>0</v>
      </c>
      <c r="I27" s="6"/>
      <c r="J27" s="6">
        <f>+C27/C$21</f>
        <v>3.6906241612123964</v>
      </c>
      <c r="K27" s="6">
        <f>+F27/F$21</f>
        <v>0</v>
      </c>
      <c r="Q27" s="8"/>
      <c r="R27" s="9"/>
      <c r="S27" s="10"/>
      <c r="T27" s="10"/>
      <c r="U27" s="10"/>
      <c r="V27" s="10"/>
      <c r="W27" s="10"/>
      <c r="X27" s="10"/>
      <c r="Y27" s="9"/>
      <c r="Z27" s="9"/>
      <c r="AA27" s="9"/>
      <c r="AG27" s="13"/>
      <c r="AH27" s="13"/>
      <c r="AI27" s="13"/>
      <c r="AJ27" s="13"/>
      <c r="AK27" s="13"/>
      <c r="AL27" s="13"/>
      <c r="AM27" s="13"/>
      <c r="AN27" s="13"/>
      <c r="AO27" s="13"/>
      <c r="AP27" s="13"/>
    </row>
    <row r="28" spans="1:42" x14ac:dyDescent="0.25">
      <c r="A28" s="6"/>
      <c r="B28" s="6"/>
      <c r="C28" s="7"/>
      <c r="D28" s="7"/>
      <c r="E28" s="7"/>
      <c r="F28" s="7"/>
      <c r="G28" s="7"/>
      <c r="H28" s="7"/>
      <c r="I28" s="6"/>
      <c r="J28" s="6"/>
      <c r="K28" s="6"/>
    </row>
    <row r="29" spans="1:42" x14ac:dyDescent="0.25">
      <c r="A29" s="5" t="s">
        <v>75</v>
      </c>
      <c r="B29" s="6" t="s">
        <v>20</v>
      </c>
      <c r="C29" s="7">
        <v>0.1225719</v>
      </c>
      <c r="D29" s="7">
        <v>0.12572459999999999</v>
      </c>
      <c r="E29" s="7">
        <v>0</v>
      </c>
      <c r="F29" s="7">
        <v>8.9466900000000002E-2</v>
      </c>
      <c r="G29" s="7">
        <v>0.15210409999999999</v>
      </c>
      <c r="H29" s="7">
        <v>0.34543829999999998</v>
      </c>
      <c r="I29" s="6"/>
      <c r="J29" s="6">
        <f>+C29/C$17</f>
        <v>0.64348014623892547</v>
      </c>
      <c r="K29" s="6">
        <f>+F29/F$17</f>
        <v>0.53624884918579896</v>
      </c>
    </row>
    <row r="30" spans="1:42" x14ac:dyDescent="0.25">
      <c r="A30" s="5"/>
      <c r="B30" s="6" t="s">
        <v>17</v>
      </c>
      <c r="C30" s="7">
        <v>0.13106599999999999</v>
      </c>
      <c r="D30" s="7">
        <v>0.2349359</v>
      </c>
      <c r="E30" s="7">
        <v>1</v>
      </c>
      <c r="F30" s="7">
        <v>0.1475322</v>
      </c>
      <c r="G30" s="7">
        <v>0.22243109999999999</v>
      </c>
      <c r="H30" s="7">
        <v>0.4799523</v>
      </c>
      <c r="I30" s="6"/>
      <c r="J30" s="6">
        <f>+C30/C$18</f>
        <v>0.55155563467024527</v>
      </c>
      <c r="K30" s="6">
        <f>+F30/F$18</f>
        <v>0.69134729878101064</v>
      </c>
    </row>
    <row r="31" spans="1:42" x14ac:dyDescent="0.25">
      <c r="A31" s="5"/>
      <c r="B31" s="6" t="s">
        <v>19</v>
      </c>
      <c r="C31" s="7">
        <v>0.1354456</v>
      </c>
      <c r="D31" s="7">
        <v>9.3389299999999995E-2</v>
      </c>
      <c r="E31" s="7">
        <v>0.32863019999999998</v>
      </c>
      <c r="F31" s="7">
        <v>0.14846309999999999</v>
      </c>
      <c r="G31" s="7">
        <v>0.162412</v>
      </c>
      <c r="H31" s="7">
        <v>0.1746094</v>
      </c>
      <c r="I31" s="6"/>
      <c r="J31" s="6">
        <f>+C31/C$19</f>
        <v>2.3841439157909559</v>
      </c>
      <c r="K31" s="6">
        <f>+F31/F$19</f>
        <v>1.2454237128891028</v>
      </c>
    </row>
    <row r="32" spans="1:42" x14ac:dyDescent="0.25">
      <c r="A32" s="5"/>
      <c r="B32" s="6" t="s">
        <v>50</v>
      </c>
      <c r="C32" s="7">
        <v>5.2800899999999998E-2</v>
      </c>
      <c r="D32" s="7">
        <v>6.83724E-2</v>
      </c>
      <c r="E32" s="7">
        <v>1</v>
      </c>
      <c r="F32" s="7">
        <v>9.0390100000000001E-2</v>
      </c>
      <c r="G32" s="7">
        <v>0.10335270000000001</v>
      </c>
      <c r="H32" s="7">
        <v>0</v>
      </c>
      <c r="I32" s="6"/>
      <c r="J32" s="6">
        <f>+C32/C$20</f>
        <v>0.30914201671914571</v>
      </c>
      <c r="K32" s="6">
        <f>+F32/F$20</f>
        <v>0.47210785294318885</v>
      </c>
    </row>
    <row r="33" spans="1:11" x14ac:dyDescent="0.25">
      <c r="A33" s="5"/>
      <c r="B33" s="6" t="s">
        <v>41</v>
      </c>
      <c r="C33" s="7">
        <v>1.7672E-3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6"/>
      <c r="J33" s="6">
        <f>+C33/C$21</f>
        <v>9.1218797101150037E-2</v>
      </c>
      <c r="K33" s="6">
        <f>+F33/F$21</f>
        <v>0</v>
      </c>
    </row>
    <row r="34" spans="1:11" x14ac:dyDescent="0.25">
      <c r="A34" s="6"/>
      <c r="B34" s="6"/>
      <c r="C34" s="7"/>
      <c r="D34" s="7"/>
      <c r="E34" s="7"/>
      <c r="F34" s="7"/>
      <c r="G34" s="7"/>
      <c r="H34" s="7"/>
      <c r="I34" s="6"/>
      <c r="J34" s="6"/>
      <c r="K34" s="6"/>
    </row>
    <row r="35" spans="1:11" x14ac:dyDescent="0.25">
      <c r="A35" s="5" t="s">
        <v>76</v>
      </c>
      <c r="B35" s="6" t="s">
        <v>20</v>
      </c>
      <c r="C35" s="7">
        <v>0.19534950000000001</v>
      </c>
      <c r="D35" s="7">
        <v>0.124278</v>
      </c>
      <c r="E35" s="7">
        <v>8.6868600000000004E-2</v>
      </c>
      <c r="F35" s="7">
        <v>0.12754489999999999</v>
      </c>
      <c r="G35" s="7">
        <v>0.25084230000000002</v>
      </c>
      <c r="H35" s="7">
        <v>0.26837070000000002</v>
      </c>
      <c r="I35" s="6"/>
      <c r="J35" s="6">
        <f>+C35/C$17</f>
        <v>1.0255492884396911</v>
      </c>
      <c r="K35" s="6">
        <f>+F35/F$17</f>
        <v>0.76448167807890743</v>
      </c>
    </row>
    <row r="36" spans="1:11" x14ac:dyDescent="0.25">
      <c r="A36" s="5"/>
      <c r="B36" s="6" t="s">
        <v>17</v>
      </c>
      <c r="C36" s="7">
        <v>0.15169099999999999</v>
      </c>
      <c r="D36" s="7">
        <v>0.28456110000000001</v>
      </c>
      <c r="E36" s="7">
        <v>0.64685340000000002</v>
      </c>
      <c r="F36" s="7">
        <v>0.13606860000000001</v>
      </c>
      <c r="G36" s="7">
        <v>0.26302959999999997</v>
      </c>
      <c r="H36" s="7">
        <v>0.3182237</v>
      </c>
      <c r="I36" s="6"/>
      <c r="J36" s="6">
        <f>+C36/C$18</f>
        <v>0.63835034088752374</v>
      </c>
      <c r="K36" s="6">
        <f>+F36/F$18</f>
        <v>0.63762798262964859</v>
      </c>
    </row>
    <row r="37" spans="1:11" x14ac:dyDescent="0.25">
      <c r="A37" s="5"/>
      <c r="B37" s="6" t="s">
        <v>19</v>
      </c>
      <c r="C37" s="7">
        <v>0.12072769999999999</v>
      </c>
      <c r="D37" s="7">
        <v>0.16855010000000001</v>
      </c>
      <c r="E37" s="7">
        <v>0.104631</v>
      </c>
      <c r="F37" s="7">
        <v>0.15323039999999999</v>
      </c>
      <c r="G37" s="7">
        <v>0.13653509999999999</v>
      </c>
      <c r="H37" s="7">
        <v>0.144015</v>
      </c>
      <c r="I37" s="6"/>
      <c r="J37" s="6">
        <f>+C37/C$19</f>
        <v>2.125076129622784</v>
      </c>
      <c r="K37" s="6">
        <f>+F37/F$19</f>
        <v>1.2854155254435773</v>
      </c>
    </row>
    <row r="38" spans="1:11" x14ac:dyDescent="0.25">
      <c r="A38" s="5"/>
      <c r="B38" s="6" t="s">
        <v>50</v>
      </c>
      <c r="C38" s="7">
        <v>7.9483600000000001E-2</v>
      </c>
      <c r="D38" s="7">
        <v>3.7226500000000003E-2</v>
      </c>
      <c r="E38" s="7">
        <v>3.6894400000000001E-2</v>
      </c>
      <c r="F38" s="7">
        <v>9.1865500000000003E-2</v>
      </c>
      <c r="G38" s="7">
        <v>0.1116325</v>
      </c>
      <c r="H38" s="7">
        <v>0.1534307</v>
      </c>
      <c r="I38" s="6"/>
      <c r="J38" s="6">
        <f>+C38/C$20</f>
        <v>0.46536556005859542</v>
      </c>
      <c r="K38" s="6">
        <f>+F38/F$20</f>
        <v>0.47981387302981759</v>
      </c>
    </row>
    <row r="39" spans="1:11" x14ac:dyDescent="0.25">
      <c r="A39" s="5"/>
      <c r="B39" s="6" t="s">
        <v>41</v>
      </c>
      <c r="C39" s="7">
        <v>2.8719000000000001E-3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6"/>
      <c r="J39" s="6">
        <f>+C39/C$21</f>
        <v>0.14824086882910412</v>
      </c>
      <c r="K39" s="6">
        <f>+F39/F$21</f>
        <v>0</v>
      </c>
    </row>
  </sheetData>
  <mergeCells count="25">
    <mergeCell ref="J1:K1"/>
    <mergeCell ref="AO1:AP1"/>
    <mergeCell ref="Q13:Q15"/>
    <mergeCell ref="Q17:Q19"/>
    <mergeCell ref="Q21:Q23"/>
    <mergeCell ref="Q25:Q27"/>
    <mergeCell ref="AG1:AM1"/>
    <mergeCell ref="AH2:AJ2"/>
    <mergeCell ref="AK2:AM2"/>
    <mergeCell ref="AR2:AT2"/>
    <mergeCell ref="A17:A21"/>
    <mergeCell ref="A23:A27"/>
    <mergeCell ref="A29:A33"/>
    <mergeCell ref="A35:A39"/>
    <mergeCell ref="Q1:X1"/>
    <mergeCell ref="Z1:AA1"/>
    <mergeCell ref="S2:U2"/>
    <mergeCell ref="V2:X2"/>
    <mergeCell ref="Q5:Q7"/>
    <mergeCell ref="Q9:Q11"/>
    <mergeCell ref="A1:H1"/>
    <mergeCell ref="C2:E2"/>
    <mergeCell ref="F2:H2"/>
    <mergeCell ref="A5:A9"/>
    <mergeCell ref="A11:A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5"/>
  <sheetViews>
    <sheetView workbookViewId="0">
      <selection activeCell="D26" sqref="D26"/>
    </sheetView>
  </sheetViews>
  <sheetFormatPr defaultRowHeight="15" x14ac:dyDescent="0.25"/>
  <cols>
    <col min="1" max="1" width="82.42578125" bestFit="1" customWidth="1"/>
    <col min="2" max="2" width="13.28515625" bestFit="1" customWidth="1"/>
    <col min="3" max="3" width="10.42578125" bestFit="1" customWidth="1"/>
    <col min="6" max="6" width="11.140625" bestFit="1" customWidth="1"/>
  </cols>
  <sheetData>
    <row r="1" spans="1:9" x14ac:dyDescent="0.25">
      <c r="A1" t="s">
        <v>61</v>
      </c>
    </row>
    <row r="2" spans="1:9" x14ac:dyDescent="0.25">
      <c r="C2" t="s">
        <v>3</v>
      </c>
      <c r="F2" t="s">
        <v>4</v>
      </c>
    </row>
    <row r="3" spans="1:9" x14ac:dyDescent="0.25">
      <c r="A3" t="s">
        <v>45</v>
      </c>
      <c r="B3" t="s">
        <v>46</v>
      </c>
      <c r="C3" t="s">
        <v>7</v>
      </c>
      <c r="D3" t="s">
        <v>8</v>
      </c>
      <c r="E3" t="s">
        <v>62</v>
      </c>
      <c r="F3" t="s">
        <v>7</v>
      </c>
      <c r="G3" t="s">
        <v>8</v>
      </c>
      <c r="H3" t="s">
        <v>62</v>
      </c>
    </row>
    <row r="4" spans="1:9" x14ac:dyDescent="0.25">
      <c r="A4" s="4" t="s">
        <v>49</v>
      </c>
      <c r="B4" t="s">
        <v>63</v>
      </c>
      <c r="C4" s="1">
        <v>306819</v>
      </c>
      <c r="D4" s="1">
        <v>23134</v>
      </c>
      <c r="E4" s="1">
        <v>7176</v>
      </c>
      <c r="F4" s="1">
        <v>253091</v>
      </c>
      <c r="G4" s="1">
        <v>22477</v>
      </c>
      <c r="H4" s="1">
        <v>9708</v>
      </c>
    </row>
    <row r="5" spans="1:9" x14ac:dyDescent="0.25">
      <c r="A5" s="4"/>
      <c r="B5" t="s">
        <v>50</v>
      </c>
      <c r="C5" s="1">
        <f>C$4*Medicaid!E54*MEPS!$C5</f>
        <v>2634.8384450281092</v>
      </c>
      <c r="D5" s="1">
        <f>D$4*Medicaid!F54*MEPS!$C5</f>
        <v>197.20473249132601</v>
      </c>
      <c r="E5" s="1">
        <f>E$4*Medicaid!G54*MEPS!$C5</f>
        <v>73.535246830470115</v>
      </c>
      <c r="F5" s="1">
        <f>F$4*Medicaid!J54*MEPS!$D5</f>
        <v>14104.512330727244</v>
      </c>
      <c r="G5" s="1">
        <f>G$4*Medicaid!K54*MEPS!$D5</f>
        <v>692.75884071953146</v>
      </c>
      <c r="H5" s="1">
        <f>H$4*Medicaid!L54*MEPS!$D5</f>
        <v>363.12070603565121</v>
      </c>
      <c r="I5" s="1"/>
    </row>
    <row r="6" spans="1:9" x14ac:dyDescent="0.25">
      <c r="A6" s="4"/>
      <c r="B6" t="s">
        <v>17</v>
      </c>
      <c r="C6" s="1">
        <f>C$4*Medicaid!E55*MEPS!$C6</f>
        <v>22861.801168086185</v>
      </c>
      <c r="D6" s="1">
        <f>D$4*Medicaid!F55*MEPS!$C6</f>
        <v>2528.9444551895663</v>
      </c>
      <c r="E6" s="1">
        <f>E$4*Medicaid!G55*MEPS!$C6</f>
        <v>938.65769198850148</v>
      </c>
      <c r="F6" s="1">
        <f>F$4*Medicaid!J55*MEPS!$D6</f>
        <v>39133.219494242738</v>
      </c>
      <c r="G6" s="1">
        <f>G$4*Medicaid!K55*MEPS!$D6</f>
        <v>4743.5272320145305</v>
      </c>
      <c r="H6" s="1">
        <f>H$4*Medicaid!L55*MEPS!$D6</f>
        <v>2818.2400495535808</v>
      </c>
    </row>
    <row r="7" spans="1:9" x14ac:dyDescent="0.25">
      <c r="A7" s="4"/>
      <c r="B7" t="s">
        <v>41</v>
      </c>
      <c r="C7" s="1">
        <f>C$4*Medicaid!E56*MEPS!$C7</f>
        <v>2185.2317450317964</v>
      </c>
      <c r="D7" s="1">
        <f>D$4*Medicaid!F56*MEPS!$C7</f>
        <v>34.236963475316415</v>
      </c>
      <c r="E7" s="1">
        <f>E$4*Medicaid!G56*MEPS!$C7</f>
        <v>3.1860177647471759</v>
      </c>
      <c r="F7" s="1">
        <f>F$4*Medicaid!J56*MEPS!$D7</f>
        <v>15895.670230475111</v>
      </c>
      <c r="G7" s="1">
        <f>G$4*Medicaid!K56*MEPS!$D7</f>
        <v>221.92565308955022</v>
      </c>
      <c r="H7" s="1">
        <f>H$4*Medicaid!L56*MEPS!$D7</f>
        <v>34.613042866675563</v>
      </c>
    </row>
    <row r="8" spans="1:9" x14ac:dyDescent="0.25">
      <c r="A8" s="4"/>
      <c r="B8" t="s">
        <v>19</v>
      </c>
      <c r="C8" s="1">
        <f>C$4*Medicaid!E57*MEPS!$C8</f>
        <v>10801.139291327032</v>
      </c>
      <c r="D8" s="1">
        <f>D$4*Medicaid!F57*MEPS!$C8</f>
        <v>1808.3539338522469</v>
      </c>
      <c r="E8" s="1">
        <f>E$4*Medicaid!G57*MEPS!$C8</f>
        <v>608.01473824153777</v>
      </c>
      <c r="F8" s="1">
        <f>F$4*Medicaid!J57*MEPS!$D8</f>
        <v>10508.626368444779</v>
      </c>
      <c r="G8" s="1">
        <f>G$4*Medicaid!K57*MEPS!$D8</f>
        <v>1049.0251172675407</v>
      </c>
      <c r="H8" s="1">
        <f>H$4*Medicaid!L57*MEPS!$D8</f>
        <v>474.17429417726652</v>
      </c>
    </row>
    <row r="9" spans="1:9" x14ac:dyDescent="0.25">
      <c r="A9" s="4"/>
      <c r="B9" t="s">
        <v>20</v>
      </c>
      <c r="C9" s="1">
        <f>C$4*Medicaid!E58*MEPS!$C9</f>
        <v>43379.999401474779</v>
      </c>
      <c r="D9" s="1">
        <f>D$4*Medicaid!F58*MEPS!$C9</f>
        <v>3992.6374998128958</v>
      </c>
      <c r="E9" s="1">
        <f>E$4*Medicaid!G58*MEPS!$C9</f>
        <v>1082.8843474438636</v>
      </c>
      <c r="F9" s="1">
        <f>F$4*Medicaid!J58*MEPS!$D9</f>
        <v>56825.232336405461</v>
      </c>
      <c r="G9" s="1">
        <f>G$4*Medicaid!K58*MEPS!$D9</f>
        <v>6356.8828631316892</v>
      </c>
      <c r="H9" s="1">
        <f>H$4*Medicaid!L58*MEPS!$D9</f>
        <v>2610.4267412286376</v>
      </c>
    </row>
    <row r="10" spans="1:9" x14ac:dyDescent="0.25">
      <c r="A10" s="4"/>
      <c r="B10" t="s">
        <v>29</v>
      </c>
      <c r="C10" s="1">
        <f>SUM(C5:C9)</f>
        <v>81863.010050947894</v>
      </c>
      <c r="D10" s="1">
        <f t="shared" ref="D10:H10" si="0">SUM(D5:D9)</f>
        <v>8561.3775848213518</v>
      </c>
      <c r="E10" s="1">
        <f t="shared" si="0"/>
        <v>2706.2780422691203</v>
      </c>
      <c r="F10" s="1">
        <f t="shared" si="0"/>
        <v>136467.26076029532</v>
      </c>
      <c r="G10" s="1">
        <f t="shared" si="0"/>
        <v>13064.119706222842</v>
      </c>
      <c r="H10" s="1">
        <f t="shared" si="0"/>
        <v>6300.5748338618123</v>
      </c>
    </row>
    <row r="11" spans="1:9" x14ac:dyDescent="0.25">
      <c r="A11" s="4" t="s">
        <v>51</v>
      </c>
      <c r="B11" t="s">
        <v>63</v>
      </c>
      <c r="C11" s="1">
        <v>106527</v>
      </c>
      <c r="D11" s="1">
        <v>1100198</v>
      </c>
      <c r="E11" s="1">
        <v>725507</v>
      </c>
      <c r="F11" s="1">
        <v>116380</v>
      </c>
      <c r="G11" s="1">
        <v>1245016</v>
      </c>
      <c r="H11" s="1">
        <v>946216</v>
      </c>
    </row>
    <row r="12" spans="1:9" x14ac:dyDescent="0.25">
      <c r="A12" s="4"/>
      <c r="B12" t="s">
        <v>50</v>
      </c>
      <c r="C12" s="1">
        <f>C$11*Medicaid!E54*MEPS!$C11</f>
        <v>15268.160294844325</v>
      </c>
      <c r="D12" s="1">
        <f>D$11*Medicaid!F54*MEPS!$C11</f>
        <v>156528.2484107221</v>
      </c>
      <c r="E12" s="1">
        <f>E$11*Medicaid!G54*MEPS!$C11</f>
        <v>124082.34834112678</v>
      </c>
      <c r="F12" s="1">
        <f>F$11*Medicaid!J54*MEPS!$D11</f>
        <v>15991.721326019384</v>
      </c>
      <c r="G12" s="1">
        <f>G$11*Medicaid!K54*MEPS!$D11</f>
        <v>94613.727138440416</v>
      </c>
      <c r="H12" s="1">
        <f>H$11*Medicaid!L54*MEPS!$D11</f>
        <v>87266.392112065601</v>
      </c>
    </row>
    <row r="13" spans="1:9" x14ac:dyDescent="0.25">
      <c r="A13" s="4"/>
      <c r="B13" t="s">
        <v>17</v>
      </c>
      <c r="C13" s="1">
        <f>C$11*Medicaid!E55*MEPS!$C12</f>
        <v>40158.941818269304</v>
      </c>
      <c r="D13" s="1">
        <f>D$11*Medicaid!F55*MEPS!$C12</f>
        <v>608490.47095293086</v>
      </c>
      <c r="E13" s="1">
        <f>E$11*Medicaid!G55*MEPS!$C12</f>
        <v>480132.1540414698</v>
      </c>
      <c r="F13" s="1">
        <f>F$11*Medicaid!J55*MEPS!$D12</f>
        <v>29212.646928104798</v>
      </c>
      <c r="G13" s="1">
        <f>G$11*Medicaid!K55*MEPS!$D12</f>
        <v>426541.86655428627</v>
      </c>
      <c r="H13" s="1">
        <f>H$11*Medicaid!L55*MEPS!$D12</f>
        <v>445925.3706076119</v>
      </c>
    </row>
    <row r="14" spans="1:9" x14ac:dyDescent="0.25">
      <c r="A14" s="4"/>
      <c r="B14" t="s">
        <v>41</v>
      </c>
      <c r="C14" s="1">
        <f>C$11*Medicaid!E56*MEPS!$C13</f>
        <v>3301.2785043720191</v>
      </c>
      <c r="D14" s="1">
        <f>D$11*Medicaid!F56*MEPS!$C13</f>
        <v>7084.7181267317746</v>
      </c>
      <c r="E14" s="1">
        <f>E$11*Medicaid!G56*MEPS!$C13</f>
        <v>1401.5693340573575</v>
      </c>
      <c r="F14" s="1">
        <f>F$11*Medicaid!J56*MEPS!$D13</f>
        <v>0</v>
      </c>
      <c r="G14" s="1">
        <f>G$11*Medicaid!K56*MEPS!$D13</f>
        <v>0</v>
      </c>
      <c r="H14" s="1">
        <f>H$11*Medicaid!L56*MEPS!$D13</f>
        <v>0</v>
      </c>
    </row>
    <row r="15" spans="1:9" x14ac:dyDescent="0.25">
      <c r="A15" s="4"/>
      <c r="B15" t="s">
        <v>19</v>
      </c>
      <c r="C15" s="1">
        <f>C$11*Medicaid!E57*MEPS!$C14</f>
        <v>14882.979256760838</v>
      </c>
      <c r="D15" s="1">
        <f>D$11*Medicaid!F57*MEPS!$C14</f>
        <v>341307.96099802072</v>
      </c>
      <c r="E15" s="1">
        <f>E$11*Medicaid!G57*MEPS!$C14</f>
        <v>243958.60811078982</v>
      </c>
      <c r="F15" s="1">
        <f>F$11*Medicaid!J57*MEPS!$D14</f>
        <v>12345.690730935876</v>
      </c>
      <c r="G15" s="1">
        <f>G$11*Medicaid!K57*MEPS!$D14</f>
        <v>148453.43982787573</v>
      </c>
      <c r="H15" s="1">
        <f>H$11*Medicaid!L57*MEPS!$D14</f>
        <v>118077.27377807022</v>
      </c>
    </row>
    <row r="16" spans="1:9" x14ac:dyDescent="0.25">
      <c r="A16" s="4"/>
      <c r="B16" t="s">
        <v>20</v>
      </c>
      <c r="C16" s="1">
        <f>C$11*Medicaid!E58*MEPS!$C15</f>
        <v>50907.553400587873</v>
      </c>
      <c r="D16" s="1">
        <f>D$11*Medicaid!F58*MEPS!$C15</f>
        <v>641793.38815935608</v>
      </c>
      <c r="E16" s="1">
        <f>E$11*Medicaid!G58*MEPS!$C15</f>
        <v>370046.66160463303</v>
      </c>
      <c r="F16" s="1">
        <f>F$11*Medicaid!J58*MEPS!$D15</f>
        <v>51554.431507344838</v>
      </c>
      <c r="G16" s="1">
        <f>G$11*Medicaid!K58*MEPS!$D15</f>
        <v>694710.60256592487</v>
      </c>
      <c r="H16" s="1">
        <f>H$11*Medicaid!L58*MEPS!$D15</f>
        <v>501990.10962000361</v>
      </c>
    </row>
    <row r="17" spans="1:8" x14ac:dyDescent="0.25">
      <c r="A17" s="4"/>
      <c r="B17" t="s">
        <v>29</v>
      </c>
      <c r="C17" s="1">
        <f>SUM(C12:C16)</f>
        <v>124518.91327483437</v>
      </c>
      <c r="D17" s="1">
        <f t="shared" ref="D17:H17" si="1">SUM(D12:D16)</f>
        <v>1755204.7866477617</v>
      </c>
      <c r="E17" s="1">
        <f t="shared" si="1"/>
        <v>1219621.3414320769</v>
      </c>
      <c r="F17" s="1">
        <f t="shared" si="1"/>
        <v>109104.49049240489</v>
      </c>
      <c r="G17" s="1">
        <f t="shared" si="1"/>
        <v>1364319.6360865273</v>
      </c>
      <c r="H17" s="1">
        <f t="shared" si="1"/>
        <v>1153259.1461177515</v>
      </c>
    </row>
    <row r="18" spans="1:8" x14ac:dyDescent="0.25">
      <c r="A18" s="4" t="s">
        <v>31</v>
      </c>
      <c r="B18" t="s">
        <v>63</v>
      </c>
      <c r="C18" s="1">
        <v>575575</v>
      </c>
      <c r="D18" s="1"/>
      <c r="E18" s="1"/>
      <c r="F18" s="1">
        <v>679222</v>
      </c>
    </row>
    <row r="19" spans="1:8" x14ac:dyDescent="0.25">
      <c r="A19" s="4"/>
      <c r="B19" t="s">
        <v>50</v>
      </c>
      <c r="C19" s="1">
        <f>C18*Medicaid!E54*MEPS!C17</f>
        <v>54794.740000000005</v>
      </c>
      <c r="D19" s="1"/>
      <c r="E19" s="1"/>
      <c r="F19" s="1">
        <f>F18*Medicaid!J54</f>
        <v>90268.603799999997</v>
      </c>
    </row>
    <row r="20" spans="1:8" x14ac:dyDescent="0.25">
      <c r="A20" s="4"/>
      <c r="B20" t="s">
        <v>17</v>
      </c>
      <c r="C20" s="1">
        <f>C19*Medicaid!E55*MEPS!C18</f>
        <v>11742.512782</v>
      </c>
      <c r="D20" s="1"/>
      <c r="E20" s="1"/>
      <c r="F20" s="1">
        <f>F19*Medicaid!J55</f>
        <v>17169.088442759999</v>
      </c>
    </row>
    <row r="21" spans="1:8" x14ac:dyDescent="0.25">
      <c r="A21" s="4"/>
      <c r="B21" t="s">
        <v>41</v>
      </c>
      <c r="C21" s="1">
        <f>C20*Medicaid!E56*MEPS!C19</f>
        <v>452.08674210699996</v>
      </c>
      <c r="D21" s="1"/>
      <c r="E21" s="1"/>
      <c r="F21" s="1">
        <f>F20*Medicaid!J56</f>
        <v>393.172125339204</v>
      </c>
    </row>
    <row r="22" spans="1:8" x14ac:dyDescent="0.25">
      <c r="A22" s="4"/>
      <c r="B22" t="s">
        <v>19</v>
      </c>
      <c r="C22" s="1">
        <f>C21*Medicaid!E57*MEPS!C20</f>
        <v>17.2245048742767</v>
      </c>
      <c r="D22" s="1"/>
      <c r="E22" s="1"/>
      <c r="F22" s="1">
        <f>F21*Medicaid!J57</f>
        <v>20.287681667502927</v>
      </c>
    </row>
    <row r="23" spans="1:8" x14ac:dyDescent="0.25">
      <c r="A23" s="4"/>
      <c r="B23" t="s">
        <v>20</v>
      </c>
      <c r="C23" s="1">
        <f>C22*Medicaid!E58*MEPS!C21</f>
        <v>4.9641023047665449</v>
      </c>
      <c r="D23" s="1"/>
      <c r="E23" s="1"/>
      <c r="F23" s="1">
        <f>F22*Medicaid!J58*MEPS!D21</f>
        <v>5.9544345694121086</v>
      </c>
    </row>
    <row r="24" spans="1:8" x14ac:dyDescent="0.25">
      <c r="A24" s="4"/>
      <c r="B24" t="s">
        <v>29</v>
      </c>
      <c r="C24" s="1">
        <f>SUM(C19:C23)</f>
        <v>67011.528131286061</v>
      </c>
      <c r="D24" s="1"/>
      <c r="E24" s="1"/>
      <c r="F24" s="1">
        <f t="shared" ref="D24:H24" si="2">SUM(F19:F23)</f>
        <v>107857.10648433611</v>
      </c>
      <c r="G24" s="1"/>
      <c r="H24" s="1"/>
    </row>
    <row r="25" spans="1:8" x14ac:dyDescent="0.25">
      <c r="A25" s="4" t="s">
        <v>58</v>
      </c>
      <c r="B25" t="s">
        <v>63</v>
      </c>
      <c r="C25" s="1">
        <v>112719</v>
      </c>
      <c r="D25" s="1">
        <v>252737</v>
      </c>
      <c r="E25" s="1">
        <v>209917</v>
      </c>
      <c r="F25" s="1">
        <v>116569</v>
      </c>
      <c r="G25" s="1">
        <v>350436</v>
      </c>
      <c r="H25" s="1">
        <v>371051</v>
      </c>
    </row>
    <row r="26" spans="1:8" x14ac:dyDescent="0.25">
      <c r="A26" s="4"/>
      <c r="B26" t="s">
        <v>50</v>
      </c>
      <c r="C26" s="1">
        <f>C$25*Medicaid!E54*MEPS!$C23</f>
        <v>13006.510107497154</v>
      </c>
      <c r="D26" s="1">
        <f>D$25*Medicaid!F54*MEPS!$C23</f>
        <v>28948.5850929275</v>
      </c>
      <c r="E26" s="1">
        <f>E$25*Medicaid!G54*MEPS!$C23</f>
        <v>28903.647337007533</v>
      </c>
      <c r="F26" s="1">
        <f>F$25*Medicaid!J54*MEPS!$D23</f>
        <v>14277.536258204058</v>
      </c>
      <c r="G26" s="1">
        <f>G$25*Medicaid!K54*MEPS!$D23</f>
        <v>23737.844115579854</v>
      </c>
      <c r="H26" s="1">
        <f>H$25*Medicaid!L54*MEPS!$D23</f>
        <v>30503.07908314322</v>
      </c>
    </row>
    <row r="27" spans="1:8" x14ac:dyDescent="0.25">
      <c r="A27" s="4"/>
      <c r="B27" t="s">
        <v>17</v>
      </c>
      <c r="C27" s="1">
        <f>C$25*Medicaid!E55*MEPS!$C24</f>
        <v>51311.406691337688</v>
      </c>
      <c r="D27" s="1">
        <f>D$25*Medicaid!F55*MEPS!$C24</f>
        <v>168789.71741803686</v>
      </c>
      <c r="E27" s="1">
        <f>E$25*Medicaid!G55*MEPS!$C24</f>
        <v>167749.41910580342</v>
      </c>
      <c r="F27" s="1">
        <f>F$25*Medicaid!J55*MEPS!$D24</f>
        <v>37896.630554607655</v>
      </c>
      <c r="G27" s="1">
        <f>G$25*Medicaid!K55*MEPS!$D24</f>
        <v>155496.42802186447</v>
      </c>
      <c r="H27" s="1">
        <f>H$25*Medicaid!L55*MEPS!$D24</f>
        <v>226480.32055050152</v>
      </c>
    </row>
    <row r="28" spans="1:8" x14ac:dyDescent="0.25">
      <c r="A28" s="4"/>
      <c r="B28" t="s">
        <v>41</v>
      </c>
      <c r="C28" s="1">
        <f>C$25*Medicaid!E56*MEPS!$C25</f>
        <v>16016.133395866453</v>
      </c>
      <c r="D28" s="1">
        <f>D$25*Medicaid!F56*MEPS!$C25</f>
        <v>7462.058229058699</v>
      </c>
      <c r="E28" s="1">
        <f>E$25*Medicaid!G56*MEPS!$C25</f>
        <v>1859.3394049181343</v>
      </c>
      <c r="F28" s="1">
        <f>F$25*Medicaid!J56*MEPS!$D25</f>
        <v>0</v>
      </c>
      <c r="G28" s="1">
        <f>G$25*Medicaid!K56*MEPS!$D25</f>
        <v>0</v>
      </c>
      <c r="H28" s="1">
        <f>H$25*Medicaid!L56*MEPS!$D25</f>
        <v>0</v>
      </c>
    </row>
    <row r="29" spans="1:8" x14ac:dyDescent="0.25">
      <c r="A29" s="4"/>
      <c r="B29" t="s">
        <v>19</v>
      </c>
      <c r="C29" s="1">
        <f>C$25*Medicaid!E57*MEPS!$C26</f>
        <v>11306.24736082695</v>
      </c>
      <c r="D29" s="1">
        <f>D$25*Medicaid!F57*MEPS!$C26</f>
        <v>56290.559980336897</v>
      </c>
      <c r="E29" s="1">
        <f>E$25*Medicaid!G57*MEPS!$C26</f>
        <v>50677.283467514033</v>
      </c>
      <c r="F29" s="1">
        <f>F$25*Medicaid!J57*MEPS!$D26</f>
        <v>8033.0595929007459</v>
      </c>
      <c r="G29" s="1">
        <f>G$25*Medicaid!K57*MEPS!$D26</f>
        <v>27144.692381826888</v>
      </c>
      <c r="H29" s="1">
        <f>H$25*Medicaid!L57*MEPS!$D26</f>
        <v>30079.493134622906</v>
      </c>
    </row>
    <row r="30" spans="1:8" x14ac:dyDescent="0.25">
      <c r="A30" s="4"/>
      <c r="B30" t="s">
        <v>20</v>
      </c>
      <c r="C30" s="1">
        <f>C$25*Medicaid!E58*MEPS!$C27</f>
        <v>50497.199230956707</v>
      </c>
      <c r="D30" s="1">
        <f>D$25*Medicaid!F58*MEPS!$C27</f>
        <v>138210.43970690772</v>
      </c>
      <c r="E30" s="1">
        <f>E$25*Medicaid!G58*MEPS!$C27</f>
        <v>100371.4341665259</v>
      </c>
      <c r="F30" s="1">
        <f>F$25*Medicaid!J58*MEPS!$D27</f>
        <v>57636.438651370721</v>
      </c>
      <c r="G30" s="1">
        <f>G$25*Medicaid!K58*MEPS!$D27</f>
        <v>218254.96224676981</v>
      </c>
      <c r="H30" s="1">
        <f>H$25*Medicaid!L58*MEPS!$D27</f>
        <v>219717.6256695122</v>
      </c>
    </row>
    <row r="31" spans="1:8" x14ac:dyDescent="0.25">
      <c r="A31" s="4"/>
      <c r="B31" t="s">
        <v>29</v>
      </c>
      <c r="C31" s="1">
        <f>SUM(C26:C30)</f>
        <v>142137.49678648496</v>
      </c>
      <c r="D31" s="1">
        <f t="shared" ref="D31:H31" si="3">SUM(D26:D30)</f>
        <v>399701.36042726767</v>
      </c>
      <c r="E31" s="1">
        <f t="shared" si="3"/>
        <v>349561.123481769</v>
      </c>
      <c r="F31" s="1">
        <f t="shared" si="3"/>
        <v>117843.66505708318</v>
      </c>
      <c r="G31" s="1">
        <f t="shared" si="3"/>
        <v>424633.92676604103</v>
      </c>
      <c r="H31" s="1">
        <f t="shared" si="3"/>
        <v>506780.51843777986</v>
      </c>
    </row>
    <row r="32" spans="1:8" x14ac:dyDescent="0.25">
      <c r="A32" s="4" t="s">
        <v>53</v>
      </c>
      <c r="B32" t="s">
        <v>63</v>
      </c>
      <c r="C32" s="1">
        <v>2435055</v>
      </c>
      <c r="D32" s="1">
        <v>108886</v>
      </c>
      <c r="E32" s="1">
        <v>15091</v>
      </c>
      <c r="F32" s="1">
        <v>2545436</v>
      </c>
      <c r="G32" s="1">
        <v>97863</v>
      </c>
      <c r="H32" s="1">
        <v>21359</v>
      </c>
    </row>
    <row r="33" spans="1:8" x14ac:dyDescent="0.25">
      <c r="A33" s="4"/>
      <c r="B33" t="s">
        <v>50</v>
      </c>
      <c r="C33" s="1">
        <f>C$32*Medicaid!E54*MEPS!$C29</f>
        <v>71664.447847298143</v>
      </c>
      <c r="D33" s="1">
        <f>D$32*Medicaid!F54*MEPS!$C29</f>
        <v>3180.9869562694453</v>
      </c>
      <c r="E33" s="1">
        <f>E$32*Medicaid!G54*MEPS!$C29</f>
        <v>529.97378300146011</v>
      </c>
      <c r="F33" s="1">
        <f>F$32*Medicaid!J54*MEPS!$D29</f>
        <v>159708.63116117532</v>
      </c>
      <c r="G33" s="1">
        <f>G$32*Medicaid!K54*MEPS!$D29</f>
        <v>3395.8389747245778</v>
      </c>
      <c r="H33" s="1">
        <f>H$32*Medicaid!L54*MEPS!$D29</f>
        <v>899.47064548641049</v>
      </c>
    </row>
    <row r="34" spans="1:8" x14ac:dyDescent="0.25">
      <c r="A34" s="4"/>
      <c r="B34" t="s">
        <v>17</v>
      </c>
      <c r="C34" s="1">
        <f>C$32*Medicaid!E55*MEPS!$C30</f>
        <v>287819.53797193273</v>
      </c>
      <c r="D34" s="1">
        <f>D$32*Medicaid!F55*MEPS!$C30</f>
        <v>18881.82234145984</v>
      </c>
      <c r="E34" s="1">
        <f>E$32*Medicaid!G55*MEPS!$C30</f>
        <v>3131.310512352622</v>
      </c>
      <c r="F34" s="1">
        <f>F$32*Medicaid!J55*MEPS!$D30</f>
        <v>334710.21359635273</v>
      </c>
      <c r="G34" s="1">
        <f>G$32*Medicaid!K55*MEPS!$D30</f>
        <v>17563.840453877328</v>
      </c>
      <c r="H34" s="1">
        <f>H$32*Medicaid!L55*MEPS!$D30</f>
        <v>5273.1124915103737</v>
      </c>
    </row>
    <row r="35" spans="1:8" x14ac:dyDescent="0.25">
      <c r="A35" s="4"/>
      <c r="B35" t="s">
        <v>41</v>
      </c>
      <c r="C35" s="1">
        <f>C$32*Medicaid!E56*MEPS!$C31</f>
        <v>8551.7273370429248</v>
      </c>
      <c r="D35" s="1">
        <f>D$32*Medicaid!F56*MEPS!$C31</f>
        <v>79.459599529246574</v>
      </c>
      <c r="E35" s="1">
        <f>E$32*Medicaid!G56*MEPS!$C31</f>
        <v>3.3037988809282921</v>
      </c>
      <c r="F35" s="1">
        <f>F$32*Medicaid!J56*MEPS!$D31</f>
        <v>0</v>
      </c>
      <c r="G35" s="1">
        <f>G$32*Medicaid!K56*MEPS!$D31</f>
        <v>0</v>
      </c>
      <c r="H35" s="1">
        <f>H$32*Medicaid!L56*MEPS!$D31</f>
        <v>0</v>
      </c>
    </row>
    <row r="36" spans="1:8" x14ac:dyDescent="0.25">
      <c r="A36" s="4"/>
      <c r="B36" t="s">
        <v>19</v>
      </c>
      <c r="C36" s="1">
        <f>C$32*Medicaid!E57*MEPS!$C32</f>
        <v>221190.3715452078</v>
      </c>
      <c r="D36" s="1">
        <f>D$32*Medicaid!F57*MEPS!$C32</f>
        <v>21962.151067493262</v>
      </c>
      <c r="E36" s="1">
        <f>E$32*Medicaid!G57*MEPS!$C32</f>
        <v>3299.2849219045606</v>
      </c>
      <c r="F36" s="1">
        <f>F$32*Medicaid!J57*MEPS!$D32</f>
        <v>163579.55186854585</v>
      </c>
      <c r="G36" s="1">
        <f>G$32*Medicaid!K57*MEPS!$D32</f>
        <v>7069.0922472390439</v>
      </c>
      <c r="H36" s="1">
        <f>H$32*Medicaid!L57*MEPS!$D32</f>
        <v>1614.6810085744196</v>
      </c>
    </row>
    <row r="37" spans="1:8" x14ac:dyDescent="0.25">
      <c r="A37" s="4"/>
      <c r="B37" t="s">
        <v>20</v>
      </c>
      <c r="C37" s="1">
        <f>C$32*Medicaid!E58*MEPS!$C33</f>
        <v>451583.33158945007</v>
      </c>
      <c r="D37" s="1">
        <f>D$32*Medicaid!F58*MEPS!$C33</f>
        <v>24649.211483746141</v>
      </c>
      <c r="E37" s="1">
        <f>E$32*Medicaid!G58*MEPS!$C33</f>
        <v>2987.0294336078632</v>
      </c>
      <c r="F37" s="1">
        <f>F$32*Medicaid!J58*MEPS!$D33</f>
        <v>400623.72138593637</v>
      </c>
      <c r="G37" s="1">
        <f>G$32*Medicaid!K58*MEPS!$D33</f>
        <v>19401.457140973482</v>
      </c>
      <c r="H37" s="1">
        <f>H$32*Medicaid!L58*MEPS!$D33</f>
        <v>4025.989318170457</v>
      </c>
    </row>
    <row r="38" spans="1:8" x14ac:dyDescent="0.25">
      <c r="A38" s="4"/>
      <c r="B38" t="s">
        <v>29</v>
      </c>
      <c r="C38" s="1">
        <f>SUM(C33:C37)</f>
        <v>1040809.4162909316</v>
      </c>
      <c r="D38" s="1">
        <f t="shared" ref="D38:H38" si="4">SUM(D33:D37)</f>
        <v>68753.631448497938</v>
      </c>
      <c r="E38" s="1">
        <f t="shared" si="4"/>
        <v>9950.9024497474347</v>
      </c>
      <c r="F38" s="1">
        <f t="shared" si="4"/>
        <v>1058622.1180120101</v>
      </c>
      <c r="G38" s="1">
        <f t="shared" si="4"/>
        <v>47430.22881681443</v>
      </c>
      <c r="H38" s="1">
        <f t="shared" si="4"/>
        <v>11813.253463741661</v>
      </c>
    </row>
    <row r="39" spans="1:8" x14ac:dyDescent="0.25">
      <c r="A39" s="4" t="s">
        <v>54</v>
      </c>
      <c r="B39" t="s">
        <v>63</v>
      </c>
      <c r="C39" s="1">
        <v>26876</v>
      </c>
      <c r="D39" s="1">
        <v>3777</v>
      </c>
      <c r="E39">
        <v>453</v>
      </c>
      <c r="F39" s="1">
        <v>4940</v>
      </c>
      <c r="G39">
        <v>135</v>
      </c>
      <c r="H39">
        <v>78</v>
      </c>
    </row>
    <row r="40" spans="1:8" x14ac:dyDescent="0.25">
      <c r="A40" s="4"/>
      <c r="B40" t="s">
        <v>50</v>
      </c>
      <c r="C40" s="1">
        <f>C$39*Medicaid!E54*MEPS!$C35</f>
        <v>1190.682088211234</v>
      </c>
      <c r="D40" s="1">
        <f>D$39*Medicaid!F54*MEPS!$C35</f>
        <v>166.10130057225425</v>
      </c>
      <c r="E40" s="1">
        <f>E$39*Medicaid!G54*MEPS!$C35</f>
        <v>23.948084013063369</v>
      </c>
      <c r="F40" s="1">
        <f>F$39*Medicaid!J54*MEPS!$D35</f>
        <v>315.01028280477402</v>
      </c>
      <c r="G40" s="1">
        <f>G$39*Medicaid!K54*MEPS!$D35</f>
        <v>4.760953155138365</v>
      </c>
      <c r="H40" s="1">
        <f>H$39*Medicaid!L54*MEPS!$D35</f>
        <v>3.338353002992259</v>
      </c>
    </row>
    <row r="41" spans="1:8" x14ac:dyDescent="0.25">
      <c r="A41" s="4"/>
      <c r="B41" t="s">
        <v>17</v>
      </c>
      <c r="C41" s="1">
        <f>C$39*Medicaid!E55*MEPS!$C36</f>
        <v>3676.5958961308284</v>
      </c>
      <c r="D41" s="1">
        <f>D$39*Medicaid!F55*MEPS!$C36</f>
        <v>758.03388028011659</v>
      </c>
      <c r="E41" s="1">
        <f>E$39*Medicaid!G55*MEPS!$C36</f>
        <v>108.78677140357455</v>
      </c>
      <c r="F41" s="1">
        <f>F$39*Medicaid!J55*MEPS!$D36</f>
        <v>599.10760094302634</v>
      </c>
      <c r="G41" s="1">
        <f>G$39*Medicaid!K55*MEPS!$D36</f>
        <v>22.346310279238665</v>
      </c>
      <c r="H41" s="1">
        <f>H$39*Medicaid!L55*MEPS!$D36</f>
        <v>17.760362302569707</v>
      </c>
    </row>
    <row r="42" spans="1:8" x14ac:dyDescent="0.25">
      <c r="A42" s="4"/>
      <c r="B42" t="s">
        <v>41</v>
      </c>
      <c r="C42" s="1">
        <f>C$39*Medicaid!E56*MEPS!$C37</f>
        <v>153.38868124006356</v>
      </c>
      <c r="D42" s="1">
        <f>D$39*Medicaid!F56*MEPS!$C37</f>
        <v>4.47924609254021</v>
      </c>
      <c r="E42" s="1">
        <f>E$39*Medicaid!G56*MEPS!$C37</f>
        <v>0.16116747259100198</v>
      </c>
      <c r="F42" s="1">
        <f>F$39*Medicaid!J56*MEPS!$D37</f>
        <v>0</v>
      </c>
      <c r="G42" s="1">
        <f>G$39*Medicaid!K56*MEPS!$D37</f>
        <v>0</v>
      </c>
      <c r="H42" s="1">
        <f>H$39*Medicaid!L56*MEPS!$D37</f>
        <v>0</v>
      </c>
    </row>
    <row r="43" spans="1:8" x14ac:dyDescent="0.25">
      <c r="A43" s="4"/>
      <c r="B43" t="s">
        <v>19</v>
      </c>
      <c r="C43" s="1">
        <f>C$39*Medicaid!E57*MEPS!$C38</f>
        <v>2176.0261048761681</v>
      </c>
      <c r="D43" s="1">
        <f>D$39*Medicaid!F57*MEPS!$C38</f>
        <v>679.03450101811256</v>
      </c>
      <c r="E43" s="1">
        <f>E$39*Medicaid!G57*MEPS!$C38</f>
        <v>88.27587493214341</v>
      </c>
      <c r="F43" s="1">
        <f>F$39*Medicaid!J57*MEPS!$D38</f>
        <v>327.6575590976696</v>
      </c>
      <c r="G43" s="1">
        <f>G$39*Medicaid!K57*MEPS!$D38</f>
        <v>10.06480356422321</v>
      </c>
      <c r="H43" s="1">
        <f>H$39*Medicaid!L57*MEPS!$D38</f>
        <v>6.0859283467651606</v>
      </c>
    </row>
    <row r="44" spans="1:8" x14ac:dyDescent="0.25">
      <c r="A44" s="4"/>
      <c r="B44" t="s">
        <v>20</v>
      </c>
      <c r="C44" s="1">
        <f>C$39*Medicaid!E58*MEPS!$C39</f>
        <v>7943.5593832535005</v>
      </c>
      <c r="D44" s="1">
        <f>D$39*Medicaid!F58*MEPS!$C39</f>
        <v>1362.6971812452355</v>
      </c>
      <c r="E44" s="1">
        <f>E$39*Medicaid!G58*MEPS!$C39</f>
        <v>142.90290938919418</v>
      </c>
      <c r="F44" s="1">
        <f>F$39*Medicaid!J58*MEPS!$D39</f>
        <v>1108.4143402298271</v>
      </c>
      <c r="G44" s="1">
        <f>G$39*Medicaid!K58*MEPS!$D39</f>
        <v>38.154898312079226</v>
      </c>
      <c r="H44" s="1">
        <f>H$39*Medicaid!L58*MEPS!$D39</f>
        <v>20.959794167889402</v>
      </c>
    </row>
    <row r="45" spans="1:8" x14ac:dyDescent="0.25">
      <c r="A45" s="4"/>
      <c r="B45" t="s">
        <v>29</v>
      </c>
      <c r="C45" s="1">
        <f>SUM(C40:C44)</f>
        <v>15140.252153711794</v>
      </c>
      <c r="D45" s="1">
        <f t="shared" ref="D45:H45" si="5">SUM(D40:D44)</f>
        <v>2970.3461092082589</v>
      </c>
      <c r="E45" s="1">
        <f t="shared" si="5"/>
        <v>364.07480721056652</v>
      </c>
      <c r="F45" s="1">
        <f t="shared" si="5"/>
        <v>2350.1897830752969</v>
      </c>
      <c r="G45" s="1">
        <f t="shared" si="5"/>
        <v>75.326965310679469</v>
      </c>
      <c r="H45" s="1">
        <f t="shared" si="5"/>
        <v>48.144437820216531</v>
      </c>
    </row>
  </sheetData>
  <mergeCells count="6">
    <mergeCell ref="A4:A10"/>
    <mergeCell ref="A11:A17"/>
    <mergeCell ref="A18:A24"/>
    <mergeCell ref="A25:A31"/>
    <mergeCell ref="A32:A38"/>
    <mergeCell ref="A39:A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3DE03-A7A3-4757-ADDE-A69CEA755F32}">
  <dimension ref="A1:H26"/>
  <sheetViews>
    <sheetView workbookViewId="0">
      <selection activeCell="H3" sqref="H3:H8"/>
    </sheetView>
  </sheetViews>
  <sheetFormatPr defaultRowHeight="15" x14ac:dyDescent="0.25"/>
  <cols>
    <col min="1" max="1" width="23.85546875" bestFit="1" customWidth="1"/>
    <col min="2" max="2" width="15.42578125" customWidth="1"/>
  </cols>
  <sheetData>
    <row r="1" spans="1:8" x14ac:dyDescent="0.25">
      <c r="B1" s="4" t="s">
        <v>3</v>
      </c>
      <c r="C1" s="4"/>
      <c r="D1" s="4"/>
      <c r="E1" s="4" t="s">
        <v>4</v>
      </c>
      <c r="F1" s="4"/>
      <c r="G1" s="4"/>
      <c r="H1" t="s">
        <v>33</v>
      </c>
    </row>
    <row r="2" spans="1:8" x14ac:dyDescent="0.25">
      <c r="A2" t="s">
        <v>45</v>
      </c>
      <c r="B2" t="s">
        <v>7</v>
      </c>
      <c r="C2" t="s">
        <v>8</v>
      </c>
      <c r="D2" t="s">
        <v>62</v>
      </c>
      <c r="E2" t="s">
        <v>7</v>
      </c>
      <c r="F2" t="s">
        <v>8</v>
      </c>
      <c r="G2" t="s">
        <v>62</v>
      </c>
      <c r="H2" t="s">
        <v>33</v>
      </c>
    </row>
    <row r="3" spans="1:8" x14ac:dyDescent="0.25">
      <c r="A3" t="s">
        <v>49</v>
      </c>
      <c r="B3" s="1">
        <f>ACS_Condition!C$4*Medicaid!$E$75*MEPS!I5</f>
        <v>63054.773057173283</v>
      </c>
      <c r="C3" s="1">
        <f>ACS_Condition!D$4*Medicaid!$F$75*MEPS!I5</f>
        <v>4410.2899301739553</v>
      </c>
      <c r="D3" s="1">
        <f>ACS_Condition!E$4*Medicaid!$G$75*MEPS!I5</f>
        <v>1784.3598355730446</v>
      </c>
      <c r="E3" s="1">
        <f>ACS_Condition!F$4*Medicaid!$J$75*MEPS!J5</f>
        <v>88294.364030420867</v>
      </c>
      <c r="F3" s="1">
        <f>ACS_Condition!G$4*Medicaid!$K$75*MEPS!J5</f>
        <v>7353.3491854043368</v>
      </c>
      <c r="G3" s="1">
        <f>ACS_Condition!H$4*Medicaid!$L$75*MEPS!J5</f>
        <v>4119.0677133110203</v>
      </c>
      <c r="H3" s="1">
        <f>SUM(B3:G3)</f>
        <v>169016.20375205652</v>
      </c>
    </row>
    <row r="4" spans="1:8" x14ac:dyDescent="0.25">
      <c r="A4" t="s">
        <v>51</v>
      </c>
      <c r="B4" s="1">
        <f>ACS_Condition!C$11*Medicaid!$E$75*MEPS!I6</f>
        <v>81143.85511704364</v>
      </c>
      <c r="C4" s="1">
        <f>ACS_Condition!D$11*Medicaid!$F$75*MEPS!I6</f>
        <v>777405.27678839746</v>
      </c>
      <c r="D4" s="1">
        <f>ACS_Condition!E$11*Medicaid!$G$75*MEPS!I6</f>
        <v>668654.6046149201</v>
      </c>
      <c r="E4" s="1">
        <f>ACS_Condition!F$11*Medicaid!$J$75*MEPS!J6</f>
        <v>63271.313427728448</v>
      </c>
      <c r="F4" s="1">
        <f>ACS_Condition!G$11*Medicaid!$K$75*MEPS!J6</f>
        <v>634737.26005800324</v>
      </c>
      <c r="G4" s="1">
        <f>ACS_Condition!H$11*Medicaid!$L$75*MEPS!J6</f>
        <v>625650.31457779021</v>
      </c>
      <c r="H4" s="1">
        <f t="shared" ref="H4:H8" si="0">SUM(B4:G4)</f>
        <v>2850862.6245838832</v>
      </c>
    </row>
    <row r="5" spans="1:8" x14ac:dyDescent="0.25">
      <c r="A5" t="s">
        <v>31</v>
      </c>
      <c r="B5" s="1">
        <f>ACS_Condition!C$18*Medicaid!$E$75*MEPS!I7</f>
        <v>274434.15999999997</v>
      </c>
      <c r="C5" s="1">
        <f>ACS_Condition!D$18*Medicaid!$F$75*MEPS!I7</f>
        <v>0</v>
      </c>
      <c r="D5" s="1">
        <f>ACS_Condition!E$18*Medicaid!$G$75*MEPS!I7</f>
        <v>0</v>
      </c>
      <c r="E5" s="1">
        <f>ACS_Condition!F$18*Medicaid!$J$75*MEPS!J7</f>
        <v>313189.26420000003</v>
      </c>
      <c r="F5" s="1">
        <f>ACS_Condition!G$18*Medicaid!$K$75*MEPS!J7</f>
        <v>0</v>
      </c>
      <c r="G5" s="1">
        <f>ACS_Condition!H$18*Medicaid!$L$75*MEPS!J7</f>
        <v>0</v>
      </c>
      <c r="H5" s="1">
        <f t="shared" si="0"/>
        <v>587623.42420000001</v>
      </c>
    </row>
    <row r="6" spans="1:8" x14ac:dyDescent="0.25">
      <c r="A6" s="11" t="s">
        <v>58</v>
      </c>
      <c r="B6" s="1">
        <f>ACS_Condition!C$25*Medicaid!$E$75*MEPS!I8</f>
        <v>92747.16559773442</v>
      </c>
      <c r="C6" s="1">
        <f>ACS_Condition!D$25*Medicaid!$F$75*MEPS!I8</f>
        <v>192909.24340731694</v>
      </c>
      <c r="D6" s="1">
        <f>ACS_Condition!E$25*Medicaid!$G$75*MEPS!I8</f>
        <v>208985.14762056933</v>
      </c>
      <c r="E6" s="1">
        <f>ACS_Condition!F$25*Medicaid!$J$75*MEPS!J8</f>
        <v>69123.11369803884</v>
      </c>
      <c r="F6" s="1">
        <f>ACS_Condition!G$25*Medicaid!$K$75*MEPS!J8</f>
        <v>194867.53867584278</v>
      </c>
      <c r="G6" s="1">
        <f>ACS_Condition!H$25*Medicaid!$L$75*MEPS!J8</f>
        <v>267600.37104321923</v>
      </c>
      <c r="H6" s="1">
        <f t="shared" si="0"/>
        <v>1026232.5800427216</v>
      </c>
    </row>
    <row r="7" spans="1:8" x14ac:dyDescent="0.25">
      <c r="A7" s="11" t="s">
        <v>53</v>
      </c>
      <c r="B7" s="1">
        <f>ACS_Condition!C$32*Medicaid!$E$75*MEPS!I9</f>
        <v>850033.72499143472</v>
      </c>
      <c r="C7" s="1">
        <f>ACS_Condition!D$32*Medicaid!$F$75*MEPS!I9</f>
        <v>35259.822224634358</v>
      </c>
      <c r="D7" s="1">
        <f>ACS_Condition!E$32*Medicaid!$G$75*MEPS!I9</f>
        <v>6373.9652731413444</v>
      </c>
      <c r="E7" s="1">
        <f>ACS_Condition!F$32*Medicaid!$J$75*MEPS!J9</f>
        <v>921412.72790136235</v>
      </c>
      <c r="F7" s="1">
        <f>ACS_Condition!G$32*Medicaid!$K$75*MEPS!J9</f>
        <v>33220.11358736211</v>
      </c>
      <c r="G7" s="1">
        <f>ACS_Condition!H$32*Medicaid!$L$75*MEPS!J9</f>
        <v>9403.4197703128557</v>
      </c>
      <c r="H7" s="1">
        <f t="shared" si="0"/>
        <v>1855703.7737482479</v>
      </c>
    </row>
    <row r="8" spans="1:8" x14ac:dyDescent="0.25">
      <c r="A8" s="11" t="s">
        <v>54</v>
      </c>
      <c r="B8" s="1">
        <f>ACS_Condition!C$39*Medicaid!$E$75*MEPS!I10</f>
        <v>11068.245829020572</v>
      </c>
      <c r="C8" s="1">
        <f>ACS_Condition!D$39*Medicaid!$F$75*MEPS!I10</f>
        <v>1442.9186322046323</v>
      </c>
      <c r="D8" s="1">
        <f>ACS_Condition!E$39*Medicaid!$G$75*MEPS!I10</f>
        <v>225.72343893893282</v>
      </c>
      <c r="E8" s="1">
        <f>ACS_Condition!F$39*Medicaid!$J$75*MEPS!J10</f>
        <v>1756.7355122920592</v>
      </c>
      <c r="F8" s="1">
        <f>ACS_Condition!G$39*Medicaid!$K$75*MEPS!J10</f>
        <v>45.019820932753078</v>
      </c>
      <c r="G8" s="1">
        <f>ACS_Condition!H$39*Medicaid!$L$75*MEPS!J10</f>
        <v>33.735481809861547</v>
      </c>
      <c r="H8" s="1">
        <f t="shared" si="0"/>
        <v>14572.378715198811</v>
      </c>
    </row>
    <row r="9" spans="1:8" x14ac:dyDescent="0.25">
      <c r="A9" s="11"/>
    </row>
    <row r="10" spans="1:8" x14ac:dyDescent="0.25">
      <c r="A10" s="11"/>
    </row>
    <row r="11" spans="1:8" x14ac:dyDescent="0.25">
      <c r="A11" s="11"/>
    </row>
    <row r="12" spans="1:8" x14ac:dyDescent="0.25">
      <c r="A12" s="11"/>
    </row>
    <row r="14" spans="1:8" x14ac:dyDescent="0.25">
      <c r="A14" s="11"/>
    </row>
    <row r="15" spans="1:8" x14ac:dyDescent="0.25">
      <c r="A15" s="11"/>
    </row>
    <row r="16" spans="1:8" x14ac:dyDescent="0.25">
      <c r="A16" s="11"/>
    </row>
    <row r="17" spans="1:1" x14ac:dyDescent="0.25">
      <c r="A17" s="11"/>
    </row>
    <row r="18" spans="1:1" x14ac:dyDescent="0.25">
      <c r="A18" s="11"/>
    </row>
    <row r="19" spans="1:1" x14ac:dyDescent="0.25">
      <c r="A19" s="11"/>
    </row>
    <row r="21" spans="1:1" x14ac:dyDescent="0.25">
      <c r="A21" s="11"/>
    </row>
    <row r="22" spans="1:1" x14ac:dyDescent="0.25">
      <c r="A22" s="11"/>
    </row>
    <row r="23" spans="1:1" x14ac:dyDescent="0.25">
      <c r="A23" s="11"/>
    </row>
    <row r="24" spans="1:1" x14ac:dyDescent="0.25">
      <c r="A24" s="11"/>
    </row>
    <row r="25" spans="1:1" x14ac:dyDescent="0.25">
      <c r="A25" s="11"/>
    </row>
    <row r="26" spans="1:1" x14ac:dyDescent="0.25">
      <c r="A26" s="11"/>
    </row>
  </sheetData>
  <mergeCells count="2">
    <mergeCell ref="B1:D1"/>
    <mergeCell ref="E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"/>
  <sheetViews>
    <sheetView tabSelected="1" workbookViewId="0">
      <selection activeCell="B5" sqref="B5"/>
    </sheetView>
  </sheetViews>
  <sheetFormatPr defaultRowHeight="15" x14ac:dyDescent="0.25"/>
  <cols>
    <col min="1" max="1" width="42.28515625" bestFit="1" customWidth="1"/>
  </cols>
  <sheetData>
    <row r="1" spans="1:8" x14ac:dyDescent="0.25">
      <c r="A1" t="s">
        <v>69</v>
      </c>
    </row>
    <row r="2" spans="1:8" x14ac:dyDescent="0.25">
      <c r="B2" t="s">
        <v>2</v>
      </c>
      <c r="C2" t="s">
        <v>31</v>
      </c>
      <c r="D2" t="s">
        <v>51</v>
      </c>
      <c r="E2" t="s">
        <v>64</v>
      </c>
      <c r="F2" t="s">
        <v>65</v>
      </c>
      <c r="G2" t="s">
        <v>49</v>
      </c>
      <c r="H2" t="s">
        <v>66</v>
      </c>
    </row>
    <row r="3" spans="1:8" x14ac:dyDescent="0.25">
      <c r="A3" t="s">
        <v>67</v>
      </c>
    </row>
    <row r="4" spans="1:8" x14ac:dyDescent="0.25">
      <c r="A4" t="s">
        <v>68</v>
      </c>
      <c r="B4" s="1">
        <f>SUM(C4:H4)</f>
        <v>6504010.9850421082</v>
      </c>
      <c r="C4" s="1">
        <f>ACS_OnePlusConditions!H5</f>
        <v>587623.42420000001</v>
      </c>
      <c r="D4" s="1">
        <f>ACS_OnePlusConditions!H4</f>
        <v>2850862.6245838832</v>
      </c>
      <c r="E4" s="1">
        <f>ACS_OnePlusConditions!H6</f>
        <v>1026232.5800427216</v>
      </c>
      <c r="F4" s="1">
        <f>ACS_OnePlusConditions!H7</f>
        <v>1855703.7737482479</v>
      </c>
      <c r="G4" s="1">
        <f>ACS_OnePlusConditions!H3</f>
        <v>169016.20375205652</v>
      </c>
      <c r="H4" s="1">
        <f>ACS_OnePlusConditions!H8</f>
        <v>14572.378715198811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Medicaid</vt:lpstr>
      <vt:lpstr>MEPS</vt:lpstr>
      <vt:lpstr>MEPS_Calculations</vt:lpstr>
      <vt:lpstr>ACS_Condition</vt:lpstr>
      <vt:lpstr>ACS_OnePlusConditions</vt:lpstr>
      <vt:lpstr>Final Estimate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Scarlett Sijia Wang</dc:creator>
  <cp:lastModifiedBy>Benjamin Zhu</cp:lastModifiedBy>
  <dcterms:created xsi:type="dcterms:W3CDTF">2020-03-26T20:37:06Z</dcterms:created>
  <dcterms:modified xsi:type="dcterms:W3CDTF">2020-03-27T01:21:42Z</dcterms:modified>
</cp:coreProperties>
</file>