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z22\Desktop\SARS2NYC\output\"/>
    </mc:Choice>
  </mc:AlternateContent>
  <xr:revisionPtr revIDLastSave="0" documentId="13_ncr:1_{5AC06878-08B8-47AD-B79B-F3B6362171A9}" xr6:coauthVersionLast="36" xr6:coauthVersionMax="36" xr10:uidLastSave="{00000000-0000-0000-0000-000000000000}"/>
  <bookViews>
    <workbookView xWindow="0" yWindow="0" windowWidth="28800" windowHeight="11925" activeTab="3" xr2:uid="{00000000-000D-0000-FFFF-FFFF00000000}"/>
  </bookViews>
  <sheets>
    <sheet name="BothGenders" sheetId="1" r:id="rId1"/>
    <sheet name="GendersSeparately" sheetId="2" r:id="rId2"/>
    <sheet name="NumberOfConditions" sheetId="3" r:id="rId3"/>
    <sheet name="OnePlusCondi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4" l="1"/>
  <c r="R15" i="4"/>
  <c r="S15" i="4"/>
  <c r="T15" i="4"/>
  <c r="U15" i="4"/>
  <c r="P15" i="4"/>
  <c r="Q13" i="4"/>
  <c r="R13" i="4"/>
  <c r="S13" i="4"/>
  <c r="T13" i="4"/>
  <c r="U13" i="4"/>
  <c r="P13" i="4"/>
  <c r="Q11" i="4"/>
  <c r="R11" i="4"/>
  <c r="S11" i="4"/>
  <c r="T11" i="4"/>
  <c r="U11" i="4"/>
  <c r="P11" i="4"/>
  <c r="Q9" i="4"/>
  <c r="R9" i="4"/>
  <c r="S9" i="4"/>
  <c r="T9" i="4"/>
  <c r="U9" i="4"/>
  <c r="P9" i="4"/>
  <c r="Q7" i="4"/>
  <c r="R7" i="4"/>
  <c r="S7" i="4"/>
  <c r="T7" i="4"/>
  <c r="U7" i="4"/>
  <c r="P7" i="4"/>
  <c r="Q5" i="4"/>
  <c r="R5" i="4"/>
  <c r="S5" i="4"/>
  <c r="T5" i="4"/>
  <c r="U5" i="4"/>
  <c r="P5" i="4"/>
  <c r="C5" i="4" l="1"/>
  <c r="D5" i="4"/>
  <c r="E5" i="4"/>
  <c r="F5" i="4"/>
  <c r="G5" i="4"/>
  <c r="C7" i="4"/>
  <c r="D7" i="4"/>
  <c r="E7" i="4"/>
  <c r="F7" i="4"/>
  <c r="G7" i="4"/>
  <c r="C9" i="4"/>
  <c r="J9" i="4" s="1"/>
  <c r="D9" i="4"/>
  <c r="K9" i="4" s="1"/>
  <c r="E9" i="4"/>
  <c r="L9" i="4" s="1"/>
  <c r="F9" i="4"/>
  <c r="M9" i="4" s="1"/>
  <c r="G9" i="4"/>
  <c r="N9" i="4" s="1"/>
  <c r="C11" i="4"/>
  <c r="D11" i="4"/>
  <c r="E11" i="4"/>
  <c r="F11" i="4"/>
  <c r="M11" i="4" s="1"/>
  <c r="G11" i="4"/>
  <c r="C13" i="4"/>
  <c r="D13" i="4"/>
  <c r="E13" i="4"/>
  <c r="L13" i="4" s="1"/>
  <c r="F13" i="4"/>
  <c r="M13" i="4" s="1"/>
  <c r="G13" i="4"/>
  <c r="C15" i="4"/>
  <c r="D15" i="4"/>
  <c r="E15" i="4"/>
  <c r="L15" i="4" s="1"/>
  <c r="F15" i="4"/>
  <c r="M15" i="4" s="1"/>
  <c r="G15" i="4"/>
  <c r="B15" i="4"/>
  <c r="I15" i="4" s="1"/>
  <c r="B13" i="4"/>
  <c r="I13" i="4" s="1"/>
  <c r="B11" i="4"/>
  <c r="I11" i="4" s="1"/>
  <c r="B9" i="4"/>
  <c r="I9" i="4" s="1"/>
  <c r="B7" i="4"/>
  <c r="I7" i="4" s="1"/>
  <c r="B5" i="4"/>
  <c r="I5" i="4" s="1"/>
  <c r="K25" i="3"/>
  <c r="L25" i="3"/>
  <c r="M25" i="3"/>
  <c r="N25" i="3"/>
  <c r="O25" i="3"/>
  <c r="K26" i="3"/>
  <c r="L26" i="3"/>
  <c r="M26" i="3"/>
  <c r="N26" i="3"/>
  <c r="O26" i="3"/>
  <c r="K27" i="3"/>
  <c r="L27" i="3"/>
  <c r="M27" i="3"/>
  <c r="N27" i="3"/>
  <c r="O27" i="3"/>
  <c r="K21" i="3"/>
  <c r="L21" i="3"/>
  <c r="M21" i="3"/>
  <c r="N21" i="3"/>
  <c r="O21" i="3"/>
  <c r="K22" i="3"/>
  <c r="L22" i="3"/>
  <c r="M22" i="3"/>
  <c r="N22" i="3"/>
  <c r="O22" i="3"/>
  <c r="K23" i="3"/>
  <c r="L23" i="3"/>
  <c r="M23" i="3"/>
  <c r="N23" i="3"/>
  <c r="O23" i="3"/>
  <c r="K17" i="3"/>
  <c r="L17" i="3"/>
  <c r="M17" i="3"/>
  <c r="N17" i="3"/>
  <c r="O17" i="3"/>
  <c r="K18" i="3"/>
  <c r="L18" i="3"/>
  <c r="M18" i="3"/>
  <c r="N18" i="3"/>
  <c r="O18" i="3"/>
  <c r="K19" i="3"/>
  <c r="L19" i="3"/>
  <c r="M19" i="3"/>
  <c r="N19" i="3"/>
  <c r="O19" i="3"/>
  <c r="K9" i="3"/>
  <c r="L9" i="3"/>
  <c r="M9" i="3"/>
  <c r="N9" i="3"/>
  <c r="O9" i="3"/>
  <c r="K10" i="3"/>
  <c r="L10" i="3"/>
  <c r="M10" i="3"/>
  <c r="N10" i="3"/>
  <c r="O10" i="3"/>
  <c r="K11" i="3"/>
  <c r="L11" i="3"/>
  <c r="M11" i="3"/>
  <c r="N11" i="3"/>
  <c r="O11" i="3"/>
  <c r="J6" i="3"/>
  <c r="K6" i="3"/>
  <c r="L6" i="3"/>
  <c r="M6" i="3"/>
  <c r="N6" i="3"/>
  <c r="O6" i="3"/>
  <c r="J7" i="3"/>
  <c r="K7" i="3"/>
  <c r="L7" i="3"/>
  <c r="M7" i="3"/>
  <c r="N7" i="3"/>
  <c r="O7" i="3"/>
  <c r="M5" i="3"/>
  <c r="N5" i="3"/>
  <c r="O5" i="3"/>
  <c r="U5" i="3" s="1"/>
  <c r="L5" i="3"/>
  <c r="K5" i="3"/>
  <c r="D27" i="3"/>
  <c r="E27" i="3"/>
  <c r="F27" i="3"/>
  <c r="G27" i="3"/>
  <c r="H27" i="3"/>
  <c r="C27" i="3"/>
  <c r="D23" i="3"/>
  <c r="E23" i="3"/>
  <c r="F23" i="3"/>
  <c r="G23" i="3"/>
  <c r="H23" i="3"/>
  <c r="C23" i="3"/>
  <c r="D19" i="3"/>
  <c r="E19" i="3"/>
  <c r="F19" i="3"/>
  <c r="G19" i="3"/>
  <c r="H19" i="3"/>
  <c r="C19" i="3"/>
  <c r="D15" i="3"/>
  <c r="E15" i="3"/>
  <c r="F15" i="3"/>
  <c r="G15" i="3"/>
  <c r="H15" i="3"/>
  <c r="C15" i="3"/>
  <c r="J27" i="3" s="1"/>
  <c r="D11" i="3"/>
  <c r="E11" i="3"/>
  <c r="F11" i="3"/>
  <c r="U11" i="3" s="1"/>
  <c r="G11" i="3"/>
  <c r="H11" i="3"/>
  <c r="C11" i="3"/>
  <c r="R21" i="3"/>
  <c r="S21" i="3"/>
  <c r="T21" i="3"/>
  <c r="U21" i="3"/>
  <c r="V21" i="3"/>
  <c r="R22" i="3"/>
  <c r="S22" i="3"/>
  <c r="T22" i="3"/>
  <c r="U22" i="3"/>
  <c r="V22" i="3"/>
  <c r="Q22" i="3"/>
  <c r="Q21" i="3"/>
  <c r="R17" i="3"/>
  <c r="S17" i="3"/>
  <c r="T17" i="3"/>
  <c r="U17" i="3"/>
  <c r="V17" i="3"/>
  <c r="R18" i="3"/>
  <c r="S18" i="3"/>
  <c r="T18" i="3"/>
  <c r="U18" i="3"/>
  <c r="V18" i="3"/>
  <c r="R19" i="3"/>
  <c r="S19" i="3"/>
  <c r="T19" i="3"/>
  <c r="U19" i="3"/>
  <c r="V19" i="3"/>
  <c r="Q18" i="3"/>
  <c r="Q19" i="3"/>
  <c r="Q17" i="3"/>
  <c r="D7" i="3"/>
  <c r="E7" i="3"/>
  <c r="F7" i="3"/>
  <c r="G7" i="3"/>
  <c r="H7" i="3"/>
  <c r="C7" i="3"/>
  <c r="Q14" i="3"/>
  <c r="R14" i="3"/>
  <c r="S14" i="3"/>
  <c r="T14" i="3"/>
  <c r="U14" i="3"/>
  <c r="V14" i="3"/>
  <c r="Q15" i="3"/>
  <c r="R15" i="3"/>
  <c r="S15" i="3"/>
  <c r="T15" i="3"/>
  <c r="U15" i="3"/>
  <c r="V15" i="3"/>
  <c r="R13" i="3"/>
  <c r="S13" i="3"/>
  <c r="T13" i="3"/>
  <c r="U13" i="3"/>
  <c r="V13" i="3"/>
  <c r="Q13" i="3"/>
  <c r="U9" i="3"/>
  <c r="V9" i="3"/>
  <c r="U10" i="3"/>
  <c r="V10" i="3"/>
  <c r="T10" i="3"/>
  <c r="T9" i="3"/>
  <c r="R9" i="3"/>
  <c r="S9" i="3"/>
  <c r="R10" i="3"/>
  <c r="S10" i="3"/>
  <c r="Q10" i="3"/>
  <c r="Q9" i="3"/>
  <c r="V5" i="3"/>
  <c r="U6" i="3"/>
  <c r="V6" i="3"/>
  <c r="T6" i="3"/>
  <c r="T5" i="3"/>
  <c r="R5" i="3"/>
  <c r="S5" i="3"/>
  <c r="R6" i="3"/>
  <c r="S6" i="3"/>
  <c r="Q6" i="3"/>
  <c r="Q5" i="3"/>
  <c r="J26" i="3"/>
  <c r="J25" i="3"/>
  <c r="J22" i="3"/>
  <c r="J21" i="3"/>
  <c r="J18" i="3"/>
  <c r="J17" i="3"/>
  <c r="J10" i="3"/>
  <c r="J9" i="3"/>
  <c r="T7" i="3"/>
  <c r="J5" i="3"/>
  <c r="L5" i="4" l="1"/>
  <c r="L11" i="4"/>
  <c r="K15" i="4"/>
  <c r="K7" i="4"/>
  <c r="K13" i="4"/>
  <c r="K11" i="4"/>
  <c r="N15" i="4"/>
  <c r="J15" i="4"/>
  <c r="N7" i="4"/>
  <c r="J7" i="4"/>
  <c r="K5" i="4"/>
  <c r="N13" i="4"/>
  <c r="J13" i="4"/>
  <c r="M7" i="4"/>
  <c r="N5" i="4"/>
  <c r="J5" i="4"/>
  <c r="N11" i="4"/>
  <c r="J11" i="4"/>
  <c r="L7" i="4"/>
  <c r="M5" i="4"/>
  <c r="J23" i="3"/>
  <c r="U23" i="3" s="1"/>
  <c r="J19" i="3"/>
  <c r="Q23" i="3"/>
  <c r="T23" i="3"/>
  <c r="S23" i="3"/>
  <c r="J11" i="3"/>
  <c r="Q11" i="3" s="1"/>
  <c r="V23" i="3"/>
  <c r="R23" i="3"/>
  <c r="V7" i="3"/>
  <c r="T11" i="3"/>
  <c r="V11" i="3"/>
  <c r="U7" i="3"/>
  <c r="Q7" i="3"/>
  <c r="R7" i="3"/>
  <c r="S7" i="3"/>
  <c r="O42" i="2"/>
  <c r="O43" i="2" s="1"/>
  <c r="O44" i="2" s="1"/>
  <c r="O45" i="2" s="1"/>
  <c r="O46" i="2" s="1"/>
  <c r="P42" i="2"/>
  <c r="P43" i="2" s="1"/>
  <c r="P44" i="2" s="1"/>
  <c r="P45" i="2" s="1"/>
  <c r="P46" i="2" s="1"/>
  <c r="Q42" i="2"/>
  <c r="R42" i="2"/>
  <c r="S42" i="2"/>
  <c r="S43" i="2" s="1"/>
  <c r="S44" i="2" s="1"/>
  <c r="S45" i="2" s="1"/>
  <c r="S46" i="2" s="1"/>
  <c r="Q43" i="2"/>
  <c r="Q44" i="2" s="1"/>
  <c r="Q45" i="2" s="1"/>
  <c r="Q46" i="2" s="1"/>
  <c r="R43" i="2"/>
  <c r="R44" i="2" s="1"/>
  <c r="R45" i="2" s="1"/>
  <c r="R46" i="2" s="1"/>
  <c r="N42" i="2"/>
  <c r="N43" i="2" s="1"/>
  <c r="N44" i="2" s="1"/>
  <c r="N45" i="2" s="1"/>
  <c r="N46" i="2" s="1"/>
  <c r="S11" i="3" l="1"/>
  <c r="R11" i="3"/>
  <c r="N18" i="2"/>
  <c r="O18" i="2"/>
  <c r="P18" i="2"/>
  <c r="Q18" i="2"/>
  <c r="R18" i="2"/>
  <c r="S18" i="2"/>
  <c r="N19" i="2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O17" i="2"/>
  <c r="P17" i="2"/>
  <c r="Q17" i="2"/>
  <c r="R17" i="2"/>
  <c r="S17" i="2"/>
  <c r="N17" i="2" l="1"/>
  <c r="L88" i="2"/>
  <c r="J88" i="2"/>
  <c r="L87" i="2"/>
  <c r="J87" i="2"/>
  <c r="L86" i="2"/>
  <c r="J86" i="2"/>
  <c r="L85" i="2"/>
  <c r="J85" i="2"/>
  <c r="L84" i="2"/>
  <c r="J84" i="2"/>
  <c r="L82" i="2"/>
  <c r="J82" i="2"/>
  <c r="L81" i="2"/>
  <c r="J81" i="2"/>
  <c r="L80" i="2"/>
  <c r="J80" i="2"/>
  <c r="L79" i="2"/>
  <c r="J79" i="2"/>
  <c r="L78" i="2"/>
  <c r="J78" i="2"/>
  <c r="J76" i="2"/>
  <c r="L75" i="2"/>
  <c r="J75" i="2"/>
  <c r="L74" i="2"/>
  <c r="J74" i="2"/>
  <c r="L73" i="2"/>
  <c r="J73" i="2"/>
  <c r="L72" i="2"/>
  <c r="J72" i="2"/>
  <c r="L64" i="2"/>
  <c r="J64" i="2"/>
  <c r="L63" i="2"/>
  <c r="J63" i="2"/>
  <c r="L62" i="2"/>
  <c r="J62" i="2"/>
  <c r="L61" i="2"/>
  <c r="J61" i="2"/>
  <c r="L60" i="2"/>
  <c r="J60" i="2"/>
  <c r="L58" i="2"/>
  <c r="L57" i="2"/>
  <c r="L56" i="2"/>
  <c r="L55" i="2"/>
  <c r="L54" i="2"/>
  <c r="J58" i="2"/>
  <c r="J57" i="2"/>
  <c r="J56" i="2"/>
  <c r="J55" i="2"/>
  <c r="J54" i="2"/>
  <c r="L39" i="2"/>
  <c r="J39" i="2"/>
  <c r="L38" i="2"/>
  <c r="J38" i="2"/>
  <c r="L37" i="2"/>
  <c r="J37" i="2"/>
  <c r="L36" i="2"/>
  <c r="J36" i="2"/>
  <c r="L35" i="2"/>
  <c r="J35" i="2"/>
  <c r="L33" i="2"/>
  <c r="J33" i="2"/>
  <c r="L32" i="2"/>
  <c r="J32" i="2"/>
  <c r="L31" i="2"/>
  <c r="J31" i="2"/>
  <c r="L30" i="2"/>
  <c r="J30" i="2"/>
  <c r="L29" i="2"/>
  <c r="J29" i="2"/>
  <c r="L27" i="2"/>
  <c r="J27" i="2"/>
  <c r="L26" i="2"/>
  <c r="J26" i="2"/>
  <c r="L25" i="2"/>
  <c r="J25" i="2"/>
  <c r="L24" i="2"/>
  <c r="J24" i="2"/>
  <c r="L23" i="2"/>
  <c r="J23" i="2"/>
  <c r="L15" i="2"/>
  <c r="J15" i="2"/>
  <c r="L14" i="2"/>
  <c r="J14" i="2"/>
  <c r="L13" i="2"/>
  <c r="J13" i="2"/>
  <c r="L12" i="2"/>
  <c r="J12" i="2"/>
  <c r="L11" i="2"/>
  <c r="J11" i="2"/>
  <c r="L9" i="2"/>
  <c r="L8" i="2"/>
  <c r="L7" i="2"/>
  <c r="L6" i="2"/>
  <c r="L5" i="2"/>
  <c r="J9" i="2"/>
  <c r="J8" i="2"/>
  <c r="J7" i="2"/>
  <c r="J6" i="2"/>
  <c r="J5" i="2"/>
  <c r="R36" i="2" l="1"/>
  <c r="Q36" i="2"/>
  <c r="S36" i="2"/>
  <c r="R38" i="2"/>
  <c r="Q38" i="2"/>
  <c r="S38" i="2"/>
  <c r="P5" i="2"/>
  <c r="N5" i="2"/>
  <c r="O5" i="2"/>
  <c r="P9" i="2"/>
  <c r="N9" i="2"/>
  <c r="O9" i="2"/>
  <c r="R8" i="2"/>
  <c r="S8" i="2"/>
  <c r="Q8" i="2"/>
  <c r="P12" i="2"/>
  <c r="N12" i="2"/>
  <c r="O12" i="2"/>
  <c r="P14" i="2"/>
  <c r="N14" i="2"/>
  <c r="O14" i="2"/>
  <c r="N23" i="2"/>
  <c r="O23" i="2"/>
  <c r="P23" i="2"/>
  <c r="P25" i="2"/>
  <c r="N25" i="2"/>
  <c r="O25" i="2"/>
  <c r="N27" i="2"/>
  <c r="O27" i="2"/>
  <c r="P27" i="2"/>
  <c r="P30" i="2"/>
  <c r="N30" i="2"/>
  <c r="O30" i="2"/>
  <c r="P32" i="2"/>
  <c r="N32" i="2"/>
  <c r="O32" i="2"/>
  <c r="P35" i="2"/>
  <c r="O35" i="2"/>
  <c r="N35" i="2"/>
  <c r="P37" i="2"/>
  <c r="N37" i="2"/>
  <c r="O37" i="2"/>
  <c r="P39" i="2"/>
  <c r="N39" i="2"/>
  <c r="O39" i="2"/>
  <c r="N6" i="2"/>
  <c r="P6" i="2"/>
  <c r="O6" i="2"/>
  <c r="R5" i="2"/>
  <c r="S5" i="2"/>
  <c r="Q5" i="2"/>
  <c r="Q9" i="2"/>
  <c r="R9" i="2"/>
  <c r="S9" i="2"/>
  <c r="R12" i="2"/>
  <c r="Q12" i="2"/>
  <c r="S12" i="2"/>
  <c r="R14" i="2"/>
  <c r="S14" i="2"/>
  <c r="Q14" i="2"/>
  <c r="R23" i="2"/>
  <c r="S23" i="2"/>
  <c r="Q23" i="2"/>
  <c r="R25" i="2"/>
  <c r="Q25" i="2"/>
  <c r="S25" i="2"/>
  <c r="R27" i="2"/>
  <c r="S27" i="2"/>
  <c r="Q27" i="2"/>
  <c r="R30" i="2"/>
  <c r="S30" i="2"/>
  <c r="Q30" i="2"/>
  <c r="R32" i="2"/>
  <c r="S32" i="2"/>
  <c r="Q32" i="2"/>
  <c r="R35" i="2"/>
  <c r="Q35" i="2"/>
  <c r="S35" i="2"/>
  <c r="R37" i="2"/>
  <c r="S37" i="2"/>
  <c r="Q37" i="2"/>
  <c r="R39" i="2"/>
  <c r="S39" i="2"/>
  <c r="Q39" i="2"/>
  <c r="P7" i="2"/>
  <c r="N7" i="2"/>
  <c r="O7" i="2"/>
  <c r="R6" i="2"/>
  <c r="S6" i="2"/>
  <c r="Q6" i="2"/>
  <c r="O11" i="2"/>
  <c r="P11" i="2"/>
  <c r="N11" i="2"/>
  <c r="N13" i="2"/>
  <c r="O13" i="2"/>
  <c r="P13" i="2"/>
  <c r="O15" i="2"/>
  <c r="P15" i="2"/>
  <c r="N15" i="2"/>
  <c r="O24" i="2"/>
  <c r="P24" i="2"/>
  <c r="N24" i="2"/>
  <c r="N26" i="2"/>
  <c r="O26" i="2"/>
  <c r="P26" i="2"/>
  <c r="P29" i="2"/>
  <c r="O29" i="2"/>
  <c r="N29" i="2"/>
  <c r="N31" i="2"/>
  <c r="P31" i="2"/>
  <c r="O31" i="2"/>
  <c r="N33" i="2"/>
  <c r="P33" i="2"/>
  <c r="O33" i="2"/>
  <c r="N36" i="2"/>
  <c r="P36" i="2"/>
  <c r="O36" i="2"/>
  <c r="N38" i="2"/>
  <c r="P38" i="2"/>
  <c r="O38" i="2"/>
  <c r="N8" i="2"/>
  <c r="O8" i="2"/>
  <c r="P8" i="2"/>
  <c r="Q7" i="2"/>
  <c r="R7" i="2"/>
  <c r="S7" i="2"/>
  <c r="Q11" i="2"/>
  <c r="R11" i="2"/>
  <c r="S11" i="2"/>
  <c r="Q13" i="2"/>
  <c r="R13" i="2"/>
  <c r="S13" i="2"/>
  <c r="R15" i="2"/>
  <c r="S15" i="2"/>
  <c r="Q15" i="2"/>
  <c r="Q24" i="2"/>
  <c r="S24" i="2"/>
  <c r="R24" i="2"/>
  <c r="Q26" i="2"/>
  <c r="R26" i="2"/>
  <c r="S26" i="2"/>
  <c r="Q29" i="2"/>
  <c r="S29" i="2"/>
  <c r="R29" i="2"/>
  <c r="R31" i="2"/>
  <c r="Q31" i="2"/>
  <c r="S31" i="2"/>
  <c r="R33" i="2"/>
  <c r="S33" i="2"/>
  <c r="Q33" i="2"/>
</calcChain>
</file>

<file path=xl/sharedStrings.xml><?xml version="1.0" encoding="utf-8"?>
<sst xmlns="http://schemas.openxmlformats.org/spreadsheetml/2006/main" count="339" uniqueCount="47">
  <si>
    <t>AgeCat</t>
  </si>
  <si>
    <t xml:space="preserve">         </t>
  </si>
  <si>
    <t>FYI</t>
  </si>
  <si>
    <t>50-64</t>
  </si>
  <si>
    <t>65-74</t>
  </si>
  <si>
    <t>75+</t>
  </si>
  <si>
    <t>UninsuredAllYear</t>
  </si>
  <si>
    <t>MedicareAllYear</t>
  </si>
  <si>
    <t>MedicaidAllYear</t>
  </si>
  <si>
    <t>Medicaid+MedicareAllYear</t>
  </si>
  <si>
    <t>PrivateInsuranceAllYear</t>
  </si>
  <si>
    <t>AllOther</t>
  </si>
  <si>
    <t>Diabetes</t>
  </si>
  <si>
    <t>Heart Disease</t>
  </si>
  <si>
    <t>Cancer</t>
  </si>
  <si>
    <t>Chronic Lung</t>
  </si>
  <si>
    <t>HIV</t>
  </si>
  <si>
    <t>Full Year Insurance Status</t>
  </si>
  <si>
    <t>Disease</t>
  </si>
  <si>
    <t>Proportion With Disease by Insurance Status and Age Category</t>
  </si>
  <si>
    <t>Male</t>
  </si>
  <si>
    <t>Female</t>
  </si>
  <si>
    <t xml:space="preserve">      </t>
  </si>
  <si>
    <t xml:space="preserve">. </t>
  </si>
  <si>
    <t>Unweighted Cell Counts</t>
  </si>
  <si>
    <t>Red Highlighting means cell count less than 30</t>
  </si>
  <si>
    <t>No Conditions</t>
  </si>
  <si>
    <t>One Condition</t>
  </si>
  <si>
    <t>Three Conditions</t>
  </si>
  <si>
    <t>Four Conditions</t>
  </si>
  <si>
    <t>Two Conditions</t>
  </si>
  <si>
    <t>MALES</t>
  </si>
  <si>
    <t>FEMALES</t>
  </si>
  <si>
    <t>Ben MEPS</t>
  </si>
  <si>
    <t>MEPS Ratio</t>
  </si>
  <si>
    <t>Extrapolated and Multipled</t>
  </si>
  <si>
    <t>Scarlett Medicaid</t>
  </si>
  <si>
    <t>Duals Directly Multiplied With Scarletts Dual Numbers Instead</t>
  </si>
  <si>
    <t>Two+ Conditions</t>
  </si>
  <si>
    <t>UninsuredAllYearWithAtLeastOneCondition</t>
  </si>
  <si>
    <t>MedicareAllYearWithAtLeastOneCondition</t>
  </si>
  <si>
    <t>MedicaidAllYearWithAtLeastOneCondition</t>
  </si>
  <si>
    <t>Medicaid+MedicareAllYearWithAtLeastOneCondition</t>
  </si>
  <si>
    <t>PrivateInsuranceAllYearWithAtLeastOneCondition</t>
  </si>
  <si>
    <t>AllOtherWithAtLeastOneCondition</t>
  </si>
  <si>
    <t xml:space="preserve">        </t>
  </si>
  <si>
    <t xml:space="preserve">Ignore this red stuff for now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</si>
</sst>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5" borderId="0" applyNumberFormat="0" applyBorder="0" applyAlignment="0" applyProtection="0"/>
    <xf numFmtId="0" fontId="4" fillId="6" borderId="2" applyNumberFormat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2" fillId="2" borderId="0" xfId="2"/>
    <xf numFmtId="0" fontId="2" fillId="2" borderId="0" xfId="2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0" fontId="2" fillId="2" borderId="0" xfId="2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2" fillId="2" borderId="0" xfId="2" applyAlignment="1">
      <alignment horizontal="center"/>
    </xf>
    <xf numFmtId="0" fontId="0" fillId="0" borderId="0" xfId="0" applyAlignment="1"/>
    <xf numFmtId="1" fontId="0" fillId="0" borderId="0" xfId="0" applyNumberFormat="1"/>
    <xf numFmtId="1" fontId="0" fillId="3" borderId="1" xfId="3" applyNumberFormat="1" applyFont="1" applyAlignment="1">
      <alignment horizontal="center"/>
    </xf>
    <xf numFmtId="1" fontId="0" fillId="3" borderId="1" xfId="3" applyNumberFormat="1" applyFont="1"/>
    <xf numFmtId="0" fontId="4" fillId="6" borderId="2" xfId="5"/>
    <xf numFmtId="0" fontId="0" fillId="7" borderId="0" xfId="0" applyFill="1" applyAlignment="1"/>
    <xf numFmtId="3" fontId="3" fillId="5" borderId="0" xfId="4" applyNumberFormat="1"/>
    <xf numFmtId="0" fontId="3" fillId="5" borderId="0" xfId="4"/>
    <xf numFmtId="9" fontId="0" fillId="0" borderId="0" xfId="0" applyNumberFormat="1"/>
    <xf numFmtId="10" fontId="2" fillId="2" borderId="0" xfId="2" applyNumberFormat="1"/>
  </cellXfs>
  <cellStyles count="6">
    <cellStyle name="Bad" xfId="2" builtinId="27"/>
    <cellStyle name="Check Cell" xfId="5" builtinId="23"/>
    <cellStyle name="Good" xfId="4" builtinId="26"/>
    <cellStyle name="Normal" xfId="0" builtinId="0"/>
    <cellStyle name="Note" xfId="3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81"/>
  <sheetViews>
    <sheetView workbookViewId="0">
      <selection activeCell="G57" sqref="G57"/>
    </sheetView>
  </sheetViews>
  <sheetFormatPr defaultRowHeight="15" x14ac:dyDescent="0.25"/>
  <cols>
    <col min="1" max="1" width="25.140625" bestFit="1" customWidth="1"/>
    <col min="2" max="2" width="16.28515625" bestFit="1" customWidth="1"/>
    <col min="3" max="5" width="10.5703125" bestFit="1" customWidth="1"/>
    <col min="10" max="10" width="25.140625" bestFit="1" customWidth="1"/>
  </cols>
  <sheetData>
    <row r="3" spans="1:14" x14ac:dyDescent="0.25">
      <c r="A3" s="9" t="s">
        <v>19</v>
      </c>
      <c r="B3" s="9"/>
      <c r="C3" s="9"/>
      <c r="D3" s="9"/>
      <c r="E3" s="9"/>
      <c r="J3" s="10" t="s">
        <v>25</v>
      </c>
      <c r="K3" s="10"/>
      <c r="L3" s="10"/>
      <c r="M3" s="10"/>
      <c r="N3" s="10"/>
    </row>
    <row r="4" spans="1:14" x14ac:dyDescent="0.25">
      <c r="A4" t="s">
        <v>17</v>
      </c>
      <c r="B4" t="s">
        <v>18</v>
      </c>
      <c r="C4" t="s">
        <v>3</v>
      </c>
      <c r="D4" t="s">
        <v>4</v>
      </c>
      <c r="E4" t="s">
        <v>5</v>
      </c>
    </row>
    <row r="5" spans="1:14" x14ac:dyDescent="0.25">
      <c r="A5" s="9" t="s">
        <v>6</v>
      </c>
      <c r="B5" t="s">
        <v>12</v>
      </c>
      <c r="C5" s="5">
        <v>0.1521786</v>
      </c>
      <c r="D5" s="5">
        <v>0</v>
      </c>
      <c r="E5" s="5">
        <v>0</v>
      </c>
      <c r="J5" s="9" t="s">
        <v>24</v>
      </c>
      <c r="K5" s="9"/>
      <c r="L5" s="9"/>
      <c r="M5" s="9"/>
    </row>
    <row r="6" spans="1:14" x14ac:dyDescent="0.25">
      <c r="A6" s="9"/>
      <c r="B6" t="s">
        <v>13</v>
      </c>
      <c r="C6" s="5">
        <v>9.8092799999999994E-2</v>
      </c>
      <c r="D6" s="5">
        <v>0</v>
      </c>
      <c r="E6" s="5">
        <v>0.27474110000000002</v>
      </c>
      <c r="L6" t="s">
        <v>0</v>
      </c>
      <c r="M6" t="s">
        <v>22</v>
      </c>
    </row>
    <row r="7" spans="1:14" x14ac:dyDescent="0.25">
      <c r="A7" s="9"/>
      <c r="B7" t="s">
        <v>14</v>
      </c>
      <c r="C7" s="5">
        <v>8.0186599999999997E-2</v>
      </c>
      <c r="D7" s="5">
        <v>0</v>
      </c>
      <c r="E7" s="5">
        <v>0</v>
      </c>
      <c r="J7" t="s">
        <v>2</v>
      </c>
      <c r="K7" t="s">
        <v>3</v>
      </c>
      <c r="L7" t="s">
        <v>4</v>
      </c>
      <c r="M7" t="s">
        <v>5</v>
      </c>
    </row>
    <row r="8" spans="1:14" x14ac:dyDescent="0.25">
      <c r="A8" s="9"/>
      <c r="B8" t="s">
        <v>15</v>
      </c>
      <c r="C8" s="5">
        <v>6.9505200000000003E-2</v>
      </c>
      <c r="D8" s="5">
        <v>0</v>
      </c>
      <c r="E8" s="5">
        <v>0</v>
      </c>
    </row>
    <row r="9" spans="1:14" x14ac:dyDescent="0.25">
      <c r="A9" s="9"/>
      <c r="B9" t="s">
        <v>16</v>
      </c>
      <c r="C9" s="5">
        <v>0</v>
      </c>
      <c r="D9" s="5">
        <v>0</v>
      </c>
      <c r="E9" s="5">
        <v>0</v>
      </c>
      <c r="J9" t="s">
        <v>6</v>
      </c>
      <c r="K9">
        <v>330</v>
      </c>
      <c r="L9" s="3">
        <v>9</v>
      </c>
      <c r="M9" s="3">
        <v>10</v>
      </c>
    </row>
    <row r="10" spans="1:14" x14ac:dyDescent="0.25">
      <c r="C10" s="5"/>
      <c r="D10" s="5"/>
      <c r="E10" s="5"/>
      <c r="J10" t="s">
        <v>7</v>
      </c>
      <c r="K10">
        <v>253</v>
      </c>
      <c r="L10" s="2">
        <v>1164</v>
      </c>
      <c r="M10" s="2">
        <v>1072</v>
      </c>
    </row>
    <row r="11" spans="1:14" x14ac:dyDescent="0.25">
      <c r="A11" s="9" t="s">
        <v>7</v>
      </c>
      <c r="B11" t="s">
        <v>12</v>
      </c>
      <c r="C11" s="5">
        <v>0.31435819999999998</v>
      </c>
      <c r="D11" s="5">
        <v>0.19278110000000001</v>
      </c>
      <c r="E11" s="5">
        <v>0.21440809999999999</v>
      </c>
      <c r="J11" t="s">
        <v>8</v>
      </c>
      <c r="K11">
        <v>632</v>
      </c>
      <c r="L11">
        <v>34</v>
      </c>
      <c r="M11" s="3">
        <v>12</v>
      </c>
    </row>
    <row r="12" spans="1:14" x14ac:dyDescent="0.25">
      <c r="A12" s="9"/>
      <c r="B12" t="s">
        <v>13</v>
      </c>
      <c r="C12" s="5">
        <v>0.38985370000000003</v>
      </c>
      <c r="D12" s="5">
        <v>0.32728190000000001</v>
      </c>
      <c r="E12" s="5">
        <v>0.50806019999999996</v>
      </c>
      <c r="J12" t="s">
        <v>9</v>
      </c>
      <c r="K12">
        <v>176</v>
      </c>
      <c r="L12">
        <v>202</v>
      </c>
      <c r="M12">
        <v>227</v>
      </c>
    </row>
    <row r="13" spans="1:14" x14ac:dyDescent="0.25">
      <c r="A13" s="9"/>
      <c r="B13" t="s">
        <v>14</v>
      </c>
      <c r="C13" s="5">
        <v>0.18582129999999999</v>
      </c>
      <c r="D13" s="5">
        <v>0.23479530000000001</v>
      </c>
      <c r="E13" s="5">
        <v>0.37085859999999998</v>
      </c>
      <c r="J13" t="s">
        <v>10</v>
      </c>
      <c r="K13" s="2">
        <v>2393</v>
      </c>
      <c r="L13">
        <v>130</v>
      </c>
      <c r="M13" s="3">
        <v>3</v>
      </c>
    </row>
    <row r="14" spans="1:14" x14ac:dyDescent="0.25">
      <c r="A14" s="9"/>
      <c r="B14" t="s">
        <v>15</v>
      </c>
      <c r="C14" s="5">
        <v>0.22738430000000001</v>
      </c>
      <c r="D14" s="5">
        <v>0.132245</v>
      </c>
      <c r="E14" s="5">
        <v>0.1242475</v>
      </c>
      <c r="J14" t="s">
        <v>11</v>
      </c>
      <c r="K14">
        <v>464</v>
      </c>
      <c r="L14">
        <v>87</v>
      </c>
      <c r="M14">
        <v>30</v>
      </c>
    </row>
    <row r="15" spans="1:14" x14ac:dyDescent="0.25">
      <c r="A15" s="9"/>
      <c r="B15" t="s">
        <v>16</v>
      </c>
      <c r="C15" s="5">
        <v>1.24043E-2</v>
      </c>
      <c r="D15" s="5">
        <v>3.7986999999999999E-3</v>
      </c>
      <c r="E15" s="5">
        <v>0</v>
      </c>
    </row>
    <row r="16" spans="1:14" x14ac:dyDescent="0.25">
      <c r="C16" s="5"/>
      <c r="D16" s="5"/>
      <c r="E16" s="5"/>
    </row>
    <row r="17" spans="1:5" x14ac:dyDescent="0.25">
      <c r="A17" s="9" t="s">
        <v>8</v>
      </c>
      <c r="B17" t="s">
        <v>12</v>
      </c>
      <c r="C17" s="5">
        <v>0.24852099999999999</v>
      </c>
      <c r="D17" s="5">
        <v>0.32929120000000001</v>
      </c>
      <c r="E17" s="5">
        <v>3.3605500000000003E-2</v>
      </c>
    </row>
    <row r="18" spans="1:5" x14ac:dyDescent="0.25">
      <c r="A18" s="9"/>
      <c r="B18" t="s">
        <v>13</v>
      </c>
      <c r="C18" s="5">
        <v>0.24365510000000001</v>
      </c>
      <c r="D18" s="5">
        <v>0.35115560000000001</v>
      </c>
      <c r="E18" s="5">
        <v>0.57576970000000005</v>
      </c>
    </row>
    <row r="19" spans="1:5" x14ac:dyDescent="0.25">
      <c r="A19" s="9"/>
      <c r="B19" t="s">
        <v>14</v>
      </c>
      <c r="C19" s="5">
        <v>8.0706399999999998E-2</v>
      </c>
      <c r="D19" s="5">
        <v>5.49889E-2</v>
      </c>
      <c r="E19" s="5">
        <v>0</v>
      </c>
    </row>
    <row r="20" spans="1:5" x14ac:dyDescent="0.25">
      <c r="A20" s="9"/>
      <c r="B20" t="s">
        <v>15</v>
      </c>
      <c r="C20" s="5">
        <v>0.16771179999999999</v>
      </c>
      <c r="D20" s="5">
        <v>0.25891189999999997</v>
      </c>
      <c r="E20" s="5">
        <v>0</v>
      </c>
    </row>
    <row r="21" spans="1:5" x14ac:dyDescent="0.25">
      <c r="A21" s="9"/>
      <c r="B21" t="s">
        <v>16</v>
      </c>
      <c r="C21" s="5">
        <v>2.1142000000000001E-2</v>
      </c>
      <c r="D21" s="5">
        <v>1.9157199999999999E-2</v>
      </c>
      <c r="E21" s="5">
        <v>0</v>
      </c>
    </row>
    <row r="22" spans="1:5" x14ac:dyDescent="0.25">
      <c r="C22" s="5"/>
      <c r="D22" s="5"/>
      <c r="E22" s="5"/>
    </row>
    <row r="23" spans="1:5" x14ac:dyDescent="0.25">
      <c r="A23" s="9" t="s">
        <v>9</v>
      </c>
      <c r="B23" t="s">
        <v>12</v>
      </c>
      <c r="C23" s="5">
        <v>0.35656080000000001</v>
      </c>
      <c r="D23" s="5">
        <v>0.3570294</v>
      </c>
      <c r="E23" s="5">
        <v>0.45629500000000001</v>
      </c>
    </row>
    <row r="24" spans="1:5" x14ac:dyDescent="0.25">
      <c r="A24" s="9"/>
      <c r="B24" t="s">
        <v>13</v>
      </c>
      <c r="C24" s="5">
        <v>0.3934764</v>
      </c>
      <c r="D24" s="5">
        <v>0.4843209</v>
      </c>
      <c r="E24" s="5">
        <v>0.50068109999999999</v>
      </c>
    </row>
    <row r="25" spans="1:5" x14ac:dyDescent="0.25">
      <c r="A25" s="9"/>
      <c r="B25" t="s">
        <v>14</v>
      </c>
      <c r="C25" s="5">
        <v>0.2119685</v>
      </c>
      <c r="D25" s="5">
        <v>0.2420052</v>
      </c>
      <c r="E25" s="5">
        <v>0.29679060000000002</v>
      </c>
    </row>
    <row r="26" spans="1:5" x14ac:dyDescent="0.25">
      <c r="A26" s="9"/>
      <c r="B26" t="s">
        <v>15</v>
      </c>
      <c r="C26" s="5">
        <v>0.31658930000000002</v>
      </c>
      <c r="D26" s="5">
        <v>0.3356171</v>
      </c>
      <c r="E26" s="5">
        <v>0.1765379</v>
      </c>
    </row>
    <row r="27" spans="1:5" x14ac:dyDescent="0.25">
      <c r="A27" s="9"/>
      <c r="B27" t="s">
        <v>16</v>
      </c>
      <c r="C27" s="5">
        <v>4.9287400000000002E-2</v>
      </c>
      <c r="D27" s="5">
        <v>1.32046E-2</v>
      </c>
      <c r="E27" s="5">
        <v>0</v>
      </c>
    </row>
    <row r="28" spans="1:5" x14ac:dyDescent="0.25">
      <c r="C28" s="5"/>
      <c r="D28" s="5"/>
      <c r="E28" s="5"/>
    </row>
    <row r="29" spans="1:5" x14ac:dyDescent="0.25">
      <c r="A29" s="9" t="s">
        <v>10</v>
      </c>
      <c r="B29" t="s">
        <v>12</v>
      </c>
      <c r="C29" s="5">
        <v>8.63709E-2</v>
      </c>
      <c r="D29" s="5">
        <v>0.12626609999999999</v>
      </c>
      <c r="E29" s="5">
        <v>0</v>
      </c>
    </row>
    <row r="30" spans="1:5" x14ac:dyDescent="0.25">
      <c r="A30" s="9"/>
      <c r="B30" t="s">
        <v>13</v>
      </c>
      <c r="C30" s="5">
        <v>0.1406599</v>
      </c>
      <c r="D30" s="5">
        <v>0.171237</v>
      </c>
      <c r="E30" s="5">
        <v>0.27941880000000002</v>
      </c>
    </row>
    <row r="31" spans="1:5" x14ac:dyDescent="0.25">
      <c r="A31" s="9"/>
      <c r="B31" t="s">
        <v>14</v>
      </c>
      <c r="C31" s="5">
        <v>0.102892</v>
      </c>
      <c r="D31" s="5">
        <v>0.29813610000000001</v>
      </c>
      <c r="E31" s="5">
        <v>0.72058120000000003</v>
      </c>
    </row>
    <row r="32" spans="1:5" x14ac:dyDescent="0.25">
      <c r="A32" s="9"/>
      <c r="B32" t="s">
        <v>15</v>
      </c>
      <c r="C32" s="5">
        <v>6.83029E-2</v>
      </c>
      <c r="D32" s="5">
        <v>9.8472100000000007E-2</v>
      </c>
      <c r="E32" s="5">
        <v>0</v>
      </c>
    </row>
    <row r="33" spans="1:5" x14ac:dyDescent="0.25">
      <c r="A33" s="9"/>
      <c r="B33" t="s">
        <v>16</v>
      </c>
      <c r="C33" s="5">
        <v>2.6546999999999999E-3</v>
      </c>
      <c r="D33" s="5">
        <v>0</v>
      </c>
      <c r="E33" s="5">
        <v>0</v>
      </c>
    </row>
    <row r="34" spans="1:5" x14ac:dyDescent="0.25">
      <c r="C34" s="5"/>
      <c r="D34" s="5"/>
      <c r="E34" s="5"/>
    </row>
    <row r="35" spans="1:5" x14ac:dyDescent="0.25">
      <c r="A35" s="9" t="s">
        <v>11</v>
      </c>
      <c r="B35" t="s">
        <v>12</v>
      </c>
      <c r="C35" s="5">
        <v>0.13218740000000001</v>
      </c>
      <c r="D35" s="5">
        <v>0.14632010000000001</v>
      </c>
      <c r="E35" s="5">
        <v>0.26364510000000002</v>
      </c>
    </row>
    <row r="36" spans="1:5" x14ac:dyDescent="0.25">
      <c r="A36" s="9"/>
      <c r="B36" t="s">
        <v>13</v>
      </c>
      <c r="C36" s="5">
        <v>0.1992961</v>
      </c>
      <c r="D36" s="5">
        <v>0.27398020000000001</v>
      </c>
      <c r="E36" s="5">
        <v>0.54689600000000005</v>
      </c>
    </row>
    <row r="37" spans="1:5" x14ac:dyDescent="0.25">
      <c r="A37" s="9"/>
      <c r="B37" t="s">
        <v>14</v>
      </c>
      <c r="C37" s="5">
        <v>0.1230634</v>
      </c>
      <c r="D37" s="5">
        <v>0.1185379</v>
      </c>
      <c r="E37" s="5">
        <v>0.27124090000000001</v>
      </c>
    </row>
    <row r="38" spans="1:5" x14ac:dyDescent="0.25">
      <c r="A38" s="9"/>
      <c r="B38" t="s">
        <v>15</v>
      </c>
      <c r="C38" s="5">
        <v>9.98053E-2</v>
      </c>
      <c r="D38" s="5">
        <v>0.1071047</v>
      </c>
      <c r="E38" s="5">
        <v>0.1713229</v>
      </c>
    </row>
    <row r="39" spans="1:5" x14ac:dyDescent="0.25">
      <c r="A39" s="9"/>
      <c r="B39" t="s">
        <v>16</v>
      </c>
      <c r="C39" s="5">
        <v>0</v>
      </c>
      <c r="D39" s="5">
        <v>0</v>
      </c>
      <c r="E39" s="5">
        <v>0</v>
      </c>
    </row>
    <row r="44" spans="1:5" x14ac:dyDescent="0.25">
      <c r="D44" t="s">
        <v>0</v>
      </c>
      <c r="E44" t="s">
        <v>1</v>
      </c>
    </row>
    <row r="45" spans="1:5" x14ac:dyDescent="0.25">
      <c r="A45" t="s">
        <v>2</v>
      </c>
      <c r="C45" t="s">
        <v>3</v>
      </c>
      <c r="D45" t="s">
        <v>4</v>
      </c>
      <c r="E45" t="s">
        <v>5</v>
      </c>
    </row>
    <row r="47" spans="1:5" x14ac:dyDescent="0.25">
      <c r="A47" s="9" t="s">
        <v>6</v>
      </c>
      <c r="B47" t="s">
        <v>26</v>
      </c>
      <c r="C47" s="5">
        <v>0.69332740000000004</v>
      </c>
      <c r="D47" s="5">
        <v>1</v>
      </c>
      <c r="E47" s="5">
        <v>0.72525890000000004</v>
      </c>
    </row>
    <row r="48" spans="1:5" x14ac:dyDescent="0.25">
      <c r="A48" s="9"/>
      <c r="B48" t="s">
        <v>27</v>
      </c>
      <c r="C48" s="5">
        <v>0.2250897</v>
      </c>
      <c r="D48" s="5">
        <v>0</v>
      </c>
      <c r="E48" s="5">
        <v>0.27474110000000002</v>
      </c>
    </row>
    <row r="49" spans="1:5" x14ac:dyDescent="0.25">
      <c r="A49" s="9"/>
      <c r="B49" t="s">
        <v>30</v>
      </c>
      <c r="C49" s="5">
        <v>7.2401199999999999E-2</v>
      </c>
      <c r="D49" s="5">
        <v>0</v>
      </c>
      <c r="E49" s="5">
        <v>0</v>
      </c>
    </row>
    <row r="50" spans="1:5" x14ac:dyDescent="0.25">
      <c r="A50" s="9"/>
      <c r="B50" t="s">
        <v>28</v>
      </c>
      <c r="C50" s="5">
        <v>6.6559000000000002E-3</v>
      </c>
      <c r="D50" s="5">
        <v>0</v>
      </c>
      <c r="E50" s="5">
        <v>0</v>
      </c>
    </row>
    <row r="51" spans="1:5" x14ac:dyDescent="0.25">
      <c r="A51" s="9"/>
      <c r="B51" t="s">
        <v>29</v>
      </c>
      <c r="C51" s="5">
        <v>2.5259000000000002E-3</v>
      </c>
      <c r="D51" s="5">
        <v>0</v>
      </c>
      <c r="E51" s="5">
        <v>0</v>
      </c>
    </row>
    <row r="52" spans="1:5" x14ac:dyDescent="0.25">
      <c r="C52" s="5"/>
      <c r="D52" s="5"/>
      <c r="E52" s="5"/>
    </row>
    <row r="53" spans="1:5" x14ac:dyDescent="0.25">
      <c r="A53" s="9" t="s">
        <v>7</v>
      </c>
      <c r="B53" t="s">
        <v>26</v>
      </c>
      <c r="C53" s="5">
        <v>0.33389429999999998</v>
      </c>
      <c r="D53" s="5">
        <v>0.36793419999999999</v>
      </c>
      <c r="E53" s="5">
        <v>0.24541379999999999</v>
      </c>
    </row>
    <row r="54" spans="1:5" x14ac:dyDescent="0.25">
      <c r="A54" s="9"/>
      <c r="B54" t="s">
        <v>27</v>
      </c>
      <c r="C54" s="5">
        <v>0.33324740000000003</v>
      </c>
      <c r="D54" s="5">
        <v>0.41838449999999999</v>
      </c>
      <c r="E54" s="5">
        <v>0.40642709999999999</v>
      </c>
    </row>
    <row r="55" spans="1:5" x14ac:dyDescent="0.25">
      <c r="A55" s="9"/>
      <c r="B55" t="s">
        <v>30</v>
      </c>
      <c r="C55" s="5">
        <v>0.21532109999999999</v>
      </c>
      <c r="D55" s="5">
        <v>0.17188629999999999</v>
      </c>
      <c r="E55" s="5">
        <v>0.24404010000000001</v>
      </c>
    </row>
    <row r="56" spans="1:5" x14ac:dyDescent="0.25">
      <c r="A56" s="9"/>
      <c r="B56" t="s">
        <v>28</v>
      </c>
      <c r="C56" s="5">
        <v>0.1042165</v>
      </c>
      <c r="D56" s="5">
        <v>3.8435499999999997E-2</v>
      </c>
      <c r="E56" s="5">
        <v>9.34088E-2</v>
      </c>
    </row>
    <row r="57" spans="1:5" x14ac:dyDescent="0.25">
      <c r="A57" s="9"/>
      <c r="B57" t="s">
        <v>29</v>
      </c>
      <c r="C57" s="5">
        <v>1.33207E-2</v>
      </c>
      <c r="D57" s="5">
        <v>3.3595999999999999E-3</v>
      </c>
      <c r="E57" s="5">
        <v>1.07102E-2</v>
      </c>
    </row>
    <row r="58" spans="1:5" x14ac:dyDescent="0.25">
      <c r="C58" s="5"/>
      <c r="D58" s="5"/>
      <c r="E58" s="5"/>
    </row>
    <row r="59" spans="1:5" x14ac:dyDescent="0.25">
      <c r="A59" s="9" t="s">
        <v>8</v>
      </c>
      <c r="B59" t="s">
        <v>26</v>
      </c>
      <c r="C59" s="5">
        <v>0.49069040000000003</v>
      </c>
      <c r="D59" s="5">
        <v>0.49096689999999998</v>
      </c>
      <c r="E59" s="5">
        <v>0.39062479999999999</v>
      </c>
    </row>
    <row r="60" spans="1:5" x14ac:dyDescent="0.25">
      <c r="A60" s="9"/>
      <c r="B60" t="s">
        <v>27</v>
      </c>
      <c r="C60" s="5">
        <v>0.30469269999999998</v>
      </c>
      <c r="D60" s="5">
        <v>0.2377927</v>
      </c>
      <c r="E60" s="5">
        <v>0.60937520000000001</v>
      </c>
    </row>
    <row r="61" spans="1:5" x14ac:dyDescent="0.25">
      <c r="A61" s="9"/>
      <c r="B61" t="s">
        <v>30</v>
      </c>
      <c r="C61" s="5">
        <v>0.15813740000000001</v>
      </c>
      <c r="D61" s="5">
        <v>3.8009099999999997E-2</v>
      </c>
      <c r="E61" s="5">
        <v>0</v>
      </c>
    </row>
    <row r="62" spans="1:5" x14ac:dyDescent="0.25">
      <c r="A62" s="9"/>
      <c r="B62" t="s">
        <v>28</v>
      </c>
      <c r="C62" s="5">
        <v>4.5149300000000003E-2</v>
      </c>
      <c r="D62" s="5">
        <v>0.2332313</v>
      </c>
      <c r="E62" s="5">
        <v>0</v>
      </c>
    </row>
    <row r="63" spans="1:5" x14ac:dyDescent="0.25">
      <c r="A63" s="9"/>
      <c r="B63" t="s">
        <v>29</v>
      </c>
      <c r="C63" s="5">
        <v>1.3303E-3</v>
      </c>
      <c r="D63" s="5">
        <v>0</v>
      </c>
      <c r="E63" s="5">
        <v>0</v>
      </c>
    </row>
    <row r="64" spans="1:5" x14ac:dyDescent="0.25">
      <c r="C64" s="5"/>
      <c r="D64" s="5"/>
      <c r="E64" s="5"/>
    </row>
    <row r="65" spans="1:5" x14ac:dyDescent="0.25">
      <c r="A65" s="9" t="s">
        <v>9</v>
      </c>
      <c r="B65" t="s">
        <v>26</v>
      </c>
      <c r="C65" s="5">
        <v>0.26775880000000002</v>
      </c>
      <c r="D65" s="5">
        <v>0.1966193</v>
      </c>
      <c r="E65" s="5">
        <v>0.24052960000000001</v>
      </c>
    </row>
    <row r="66" spans="1:5" x14ac:dyDescent="0.25">
      <c r="A66" s="9"/>
      <c r="B66" t="s">
        <v>27</v>
      </c>
      <c r="C66" s="5">
        <v>0.34647509999999998</v>
      </c>
      <c r="D66" s="5">
        <v>0.39388139999999999</v>
      </c>
      <c r="E66" s="5">
        <v>0.32423669999999999</v>
      </c>
    </row>
    <row r="67" spans="1:5" x14ac:dyDescent="0.25">
      <c r="A67" s="9"/>
      <c r="B67" t="s">
        <v>30</v>
      </c>
      <c r="C67" s="5">
        <v>0.21018400000000001</v>
      </c>
      <c r="D67" s="5">
        <v>0.2223301</v>
      </c>
      <c r="E67" s="5">
        <v>0.22339719999999999</v>
      </c>
    </row>
    <row r="68" spans="1:5" x14ac:dyDescent="0.25">
      <c r="A68" s="9"/>
      <c r="B68" t="s">
        <v>28</v>
      </c>
      <c r="C68" s="5">
        <v>0.14128930000000001</v>
      </c>
      <c r="D68" s="5">
        <v>0.15504100000000001</v>
      </c>
      <c r="E68" s="5">
        <v>0.18807270000000001</v>
      </c>
    </row>
    <row r="69" spans="1:5" x14ac:dyDescent="0.25">
      <c r="A69" s="9"/>
      <c r="B69" t="s">
        <v>29</v>
      </c>
      <c r="C69" s="5">
        <v>3.4292900000000001E-2</v>
      </c>
      <c r="D69" s="5">
        <v>3.21281E-2</v>
      </c>
      <c r="E69" s="5">
        <v>2.3763900000000001E-2</v>
      </c>
    </row>
    <row r="70" spans="1:5" x14ac:dyDescent="0.25">
      <c r="C70" s="5"/>
      <c r="D70" s="5"/>
      <c r="E70" s="5"/>
    </row>
    <row r="71" spans="1:5" x14ac:dyDescent="0.25">
      <c r="A71" s="9" t="s">
        <v>10</v>
      </c>
      <c r="B71" t="s">
        <v>26</v>
      </c>
      <c r="C71" s="5">
        <v>0.6668212</v>
      </c>
      <c r="D71" s="5">
        <v>0.45316279999999998</v>
      </c>
      <c r="E71" s="5">
        <v>0</v>
      </c>
    </row>
    <row r="72" spans="1:5" x14ac:dyDescent="0.25">
      <c r="A72" s="9"/>
      <c r="B72" t="s">
        <v>27</v>
      </c>
      <c r="C72" s="5">
        <v>0.27507700000000002</v>
      </c>
      <c r="D72" s="5">
        <v>0.41713990000000001</v>
      </c>
      <c r="E72" s="5">
        <v>1</v>
      </c>
    </row>
    <row r="73" spans="1:5" x14ac:dyDescent="0.25">
      <c r="A73" s="9"/>
      <c r="B73" t="s">
        <v>30</v>
      </c>
      <c r="C73" s="5">
        <v>4.9697400000000003E-2</v>
      </c>
      <c r="D73" s="5">
        <v>0.1121207</v>
      </c>
      <c r="E73" s="5">
        <v>0</v>
      </c>
    </row>
    <row r="74" spans="1:5" x14ac:dyDescent="0.25">
      <c r="A74" s="9"/>
      <c r="B74" t="s">
        <v>28</v>
      </c>
      <c r="C74" s="5">
        <v>7.2088999999999999E-3</v>
      </c>
      <c r="D74" s="5">
        <v>1.7576700000000001E-2</v>
      </c>
      <c r="E74" s="5">
        <v>0</v>
      </c>
    </row>
    <row r="75" spans="1:5" x14ac:dyDescent="0.25">
      <c r="A75" s="9"/>
      <c r="B75" t="s">
        <v>29</v>
      </c>
      <c r="C75" s="5">
        <v>1.1954999999999999E-3</v>
      </c>
      <c r="D75" s="5">
        <v>0</v>
      </c>
      <c r="E75" s="5">
        <v>0</v>
      </c>
    </row>
    <row r="76" spans="1:5" x14ac:dyDescent="0.25">
      <c r="C76" s="5"/>
      <c r="D76" s="5"/>
      <c r="E76" s="5"/>
    </row>
    <row r="77" spans="1:5" x14ac:dyDescent="0.25">
      <c r="A77" s="9" t="s">
        <v>11</v>
      </c>
      <c r="B77" t="s">
        <v>26</v>
      </c>
      <c r="C77" s="5">
        <v>0.61295710000000003</v>
      </c>
      <c r="D77" s="5">
        <v>0.53791599999999995</v>
      </c>
      <c r="E77" s="5">
        <v>0.22514339999999999</v>
      </c>
    </row>
    <row r="78" spans="1:5" x14ac:dyDescent="0.25">
      <c r="A78" s="9"/>
      <c r="B78" t="s">
        <v>27</v>
      </c>
      <c r="C78" s="5">
        <v>0.2499265</v>
      </c>
      <c r="D78" s="5">
        <v>0.31138939999999998</v>
      </c>
      <c r="E78" s="5">
        <v>0.54228290000000001</v>
      </c>
    </row>
    <row r="79" spans="1:5" x14ac:dyDescent="0.25">
      <c r="A79" s="9"/>
      <c r="B79" t="s">
        <v>30</v>
      </c>
      <c r="C79" s="5">
        <v>0.1094985</v>
      </c>
      <c r="D79" s="5">
        <v>0.1175302</v>
      </c>
      <c r="E79" s="5">
        <v>7.6176300000000002E-2</v>
      </c>
    </row>
    <row r="80" spans="1:5" x14ac:dyDescent="0.25">
      <c r="A80" s="9"/>
      <c r="B80" t="s">
        <v>28</v>
      </c>
      <c r="C80" s="5">
        <v>2.5042700000000001E-2</v>
      </c>
      <c r="D80" s="5">
        <v>3.3164300000000001E-2</v>
      </c>
      <c r="E80" s="5">
        <v>6.7120299999999994E-2</v>
      </c>
    </row>
    <row r="81" spans="1:5" x14ac:dyDescent="0.25">
      <c r="A81" s="9"/>
      <c r="B81" t="s">
        <v>29</v>
      </c>
      <c r="C81" s="5">
        <v>2.5752000000000001E-3</v>
      </c>
      <c r="D81" s="5">
        <v>0</v>
      </c>
      <c r="E81" s="5">
        <v>8.9277099999999998E-2</v>
      </c>
    </row>
  </sheetData>
  <mergeCells count="15">
    <mergeCell ref="A65:A69"/>
    <mergeCell ref="A71:A75"/>
    <mergeCell ref="A77:A81"/>
    <mergeCell ref="A3:E3"/>
    <mergeCell ref="J5:M5"/>
    <mergeCell ref="J3:N3"/>
    <mergeCell ref="A47:A51"/>
    <mergeCell ref="A53:A57"/>
    <mergeCell ref="A59:A63"/>
    <mergeCell ref="A5:A9"/>
    <mergeCell ref="A11:A15"/>
    <mergeCell ref="A17:A21"/>
    <mergeCell ref="A23:A27"/>
    <mergeCell ref="A29:A33"/>
    <mergeCell ref="A35:A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88"/>
  <sheetViews>
    <sheetView workbookViewId="0">
      <pane ySplit="1" topLeftCell="A3" activePane="bottomLeft" state="frozen"/>
      <selection pane="bottomLeft" activeCell="N4" sqref="N4:S4"/>
    </sheetView>
  </sheetViews>
  <sheetFormatPr defaultRowHeight="15" x14ac:dyDescent="0.25"/>
  <cols>
    <col min="1" max="1" width="25.140625" bestFit="1" customWidth="1"/>
    <col min="2" max="2" width="13.28515625" bestFit="1" customWidth="1"/>
    <col min="9" max="9" width="9.140625" style="8"/>
    <col min="13" max="13" width="9.140625" style="8"/>
    <col min="14" max="14" width="12.5703125" bestFit="1" customWidth="1"/>
    <col min="15" max="15" width="12.7109375" bestFit="1" customWidth="1"/>
    <col min="16" max="16" width="14.7109375" bestFit="1" customWidth="1"/>
    <col min="17" max="17" width="13.7109375" bestFit="1" customWidth="1"/>
    <col min="18" max="18" width="14.7109375" bestFit="1" customWidth="1"/>
    <col min="19" max="19" width="13.85546875" bestFit="1" customWidth="1"/>
    <col min="20" max="20" width="9.140625" style="8"/>
  </cols>
  <sheetData>
    <row r="1" spans="1:41" x14ac:dyDescent="0.25">
      <c r="A1" s="9" t="s">
        <v>33</v>
      </c>
      <c r="B1" s="9"/>
      <c r="C1" s="9"/>
      <c r="D1" s="9"/>
      <c r="E1" s="9"/>
      <c r="F1" s="9"/>
      <c r="G1" s="9"/>
      <c r="H1" s="9"/>
      <c r="J1" s="9" t="s">
        <v>34</v>
      </c>
      <c r="K1" s="9"/>
      <c r="L1" s="9"/>
      <c r="N1" s="9" t="s">
        <v>35</v>
      </c>
      <c r="O1" s="9"/>
      <c r="P1" s="9"/>
      <c r="Q1" s="9"/>
      <c r="R1" s="9"/>
      <c r="S1" s="9"/>
      <c r="U1" s="9" t="s">
        <v>36</v>
      </c>
      <c r="V1" s="9"/>
      <c r="W1" s="9"/>
      <c r="X1" s="9"/>
      <c r="Y1" s="9"/>
      <c r="Z1" s="9"/>
    </row>
    <row r="2" spans="1:41" x14ac:dyDescent="0.25">
      <c r="C2" s="9" t="s">
        <v>20</v>
      </c>
      <c r="D2" s="9"/>
      <c r="E2" s="9"/>
      <c r="F2" s="9" t="s">
        <v>21</v>
      </c>
      <c r="G2" s="9"/>
      <c r="H2" s="9"/>
      <c r="N2" s="9" t="s">
        <v>20</v>
      </c>
      <c r="O2" s="9"/>
      <c r="P2" s="9"/>
      <c r="Q2" s="9" t="s">
        <v>21</v>
      </c>
      <c r="R2" s="9"/>
      <c r="S2" s="9"/>
      <c r="U2" s="9" t="s">
        <v>20</v>
      </c>
      <c r="V2" s="9"/>
      <c r="W2" s="9"/>
      <c r="X2" s="9" t="s">
        <v>21</v>
      </c>
      <c r="Y2" s="9"/>
      <c r="Z2" s="9"/>
    </row>
    <row r="3" spans="1:41" x14ac:dyDescent="0.25">
      <c r="A3" t="s">
        <v>17</v>
      </c>
      <c r="B3" t="s">
        <v>18</v>
      </c>
      <c r="C3" t="s">
        <v>3</v>
      </c>
      <c r="D3" t="s">
        <v>4</v>
      </c>
      <c r="E3" t="s">
        <v>5</v>
      </c>
      <c r="F3" t="s">
        <v>3</v>
      </c>
      <c r="G3" t="s">
        <v>4</v>
      </c>
      <c r="H3" t="s">
        <v>5</v>
      </c>
      <c r="J3" t="s">
        <v>31</v>
      </c>
      <c r="L3" t="s">
        <v>32</v>
      </c>
      <c r="N3" t="s">
        <v>3</v>
      </c>
      <c r="O3" t="s">
        <v>4</v>
      </c>
      <c r="P3" t="s">
        <v>5</v>
      </c>
      <c r="Q3" t="s">
        <v>3</v>
      </c>
      <c r="R3" t="s">
        <v>4</v>
      </c>
      <c r="S3" t="s">
        <v>5</v>
      </c>
      <c r="U3" t="s">
        <v>3</v>
      </c>
      <c r="V3" t="s">
        <v>4</v>
      </c>
      <c r="W3" t="s">
        <v>5</v>
      </c>
      <c r="X3" t="s">
        <v>3</v>
      </c>
      <c r="Y3" t="s">
        <v>4</v>
      </c>
      <c r="Z3" t="s">
        <v>5</v>
      </c>
      <c r="AH3" s="4" t="s">
        <v>25</v>
      </c>
      <c r="AI3" s="4"/>
      <c r="AJ3" s="4"/>
      <c r="AK3" s="4"/>
      <c r="AL3" s="4"/>
    </row>
    <row r="4" spans="1:41" x14ac:dyDescent="0.25">
      <c r="N4" s="17">
        <v>59914</v>
      </c>
      <c r="O4" s="17">
        <v>6690</v>
      </c>
      <c r="P4" s="17">
        <v>1293</v>
      </c>
      <c r="Q4" s="17">
        <v>51047</v>
      </c>
      <c r="R4" s="17">
        <v>6827</v>
      </c>
      <c r="S4" s="17">
        <v>2783</v>
      </c>
      <c r="AH4" s="4"/>
      <c r="AI4" s="4"/>
      <c r="AJ4" s="4"/>
      <c r="AK4" s="4"/>
      <c r="AL4" s="4"/>
    </row>
    <row r="5" spans="1:41" x14ac:dyDescent="0.25">
      <c r="A5" s="9" t="s">
        <v>6</v>
      </c>
      <c r="B5" t="s">
        <v>12</v>
      </c>
      <c r="C5" s="5">
        <v>0.1703788</v>
      </c>
      <c r="D5" s="5">
        <v>0</v>
      </c>
      <c r="E5" s="5">
        <v>0</v>
      </c>
      <c r="F5" s="5">
        <v>0.1327904</v>
      </c>
      <c r="G5" s="5">
        <v>0</v>
      </c>
      <c r="H5" s="5">
        <v>0</v>
      </c>
      <c r="J5">
        <f>+C5/C$17</f>
        <v>0.92276762913990495</v>
      </c>
      <c r="L5">
        <f>+F5/F$17</f>
        <v>0.45068541038076848</v>
      </c>
      <c r="N5" s="12">
        <f>N$4*U17*$J5</f>
        <v>15933.62686284548</v>
      </c>
      <c r="O5" s="12">
        <f t="shared" ref="O5:P5" si="0">O$4*V17*$J5</f>
        <v>2171.7723714211902</v>
      </c>
      <c r="P5" s="12">
        <f t="shared" si="0"/>
        <v>367.00941628140112</v>
      </c>
      <c r="Q5" s="12">
        <f>Q$4*X17*$L5</f>
        <v>6752.3015451780302</v>
      </c>
      <c r="R5" s="12">
        <f t="shared" ref="R5:S5" si="1">R$4*Y17*$L5</f>
        <v>1137.5037909787163</v>
      </c>
      <c r="S5" s="12">
        <f t="shared" si="1"/>
        <v>440.87151022702204</v>
      </c>
    </row>
    <row r="6" spans="1:41" x14ac:dyDescent="0.25">
      <c r="A6" s="9"/>
      <c r="B6" t="s">
        <v>13</v>
      </c>
      <c r="C6" s="5">
        <v>7.6176199999999999E-2</v>
      </c>
      <c r="D6" s="5">
        <v>0</v>
      </c>
      <c r="E6" s="5">
        <v>0.32980579999999998</v>
      </c>
      <c r="F6" s="5">
        <v>0.1214401</v>
      </c>
      <c r="G6" s="5">
        <v>0</v>
      </c>
      <c r="H6" s="5">
        <v>0.24074380000000001</v>
      </c>
      <c r="J6">
        <f>+C6/C$18</f>
        <v>0.32792588797961231</v>
      </c>
      <c r="L6">
        <f>+F6/F$18</f>
        <v>0.48218222216575235</v>
      </c>
      <c r="N6" s="12">
        <f t="shared" ref="N6:N9" si="2">N$4*U18*$J6</f>
        <v>4210.4274591115682</v>
      </c>
      <c r="O6" s="12">
        <f t="shared" ref="O6:O9" si="3">O$4*V18*$J6</f>
        <v>689.7383255194859</v>
      </c>
      <c r="P6" s="12">
        <f t="shared" ref="P6:P9" si="4">P$4*W18*$J6</f>
        <v>159.51187474190365</v>
      </c>
      <c r="Q6" s="12">
        <f t="shared" ref="Q6:Q9" si="5">Q$4*X18*$L6</f>
        <v>4681.5744112090597</v>
      </c>
      <c r="R6" s="12">
        <f t="shared" ref="R6:R9" si="6">R$4*Y18*$L6</f>
        <v>854.56634477636351</v>
      </c>
      <c r="S6" s="12">
        <f t="shared" ref="S6:S9" si="7">S$4*Z18*$L6</f>
        <v>479.1971766829908</v>
      </c>
      <c r="AI6" s="1" t="s">
        <v>24</v>
      </c>
      <c r="AJ6" s="1"/>
      <c r="AK6" s="1"/>
      <c r="AL6" s="1"/>
      <c r="AM6" s="1"/>
      <c r="AN6" s="1"/>
      <c r="AO6" s="1"/>
    </row>
    <row r="7" spans="1:41" x14ac:dyDescent="0.25">
      <c r="A7" s="9"/>
      <c r="B7" t="s">
        <v>14</v>
      </c>
      <c r="C7" s="5">
        <v>3.9877900000000001E-2</v>
      </c>
      <c r="D7" s="5">
        <v>0</v>
      </c>
      <c r="E7" s="5">
        <v>0</v>
      </c>
      <c r="F7" s="5">
        <v>0.12312629999999999</v>
      </c>
      <c r="G7" s="5">
        <v>0</v>
      </c>
      <c r="H7" s="5">
        <v>0</v>
      </c>
      <c r="J7">
        <f>+C7/C$19</f>
        <v>0.57879115105386758</v>
      </c>
      <c r="L7">
        <f>+F7/F$19</f>
        <v>1.3798585919034956</v>
      </c>
      <c r="N7" s="12">
        <f t="shared" si="2"/>
        <v>1321.2201042235984</v>
      </c>
      <c r="O7" s="12">
        <f t="shared" si="3"/>
        <v>327.58074292656158</v>
      </c>
      <c r="P7" s="12">
        <f t="shared" si="4"/>
        <v>68.626167077270082</v>
      </c>
      <c r="Q7" s="12">
        <f t="shared" si="5"/>
        <v>3634.5823035103235</v>
      </c>
      <c r="R7" s="12">
        <f t="shared" si="6"/>
        <v>546.37708720165949</v>
      </c>
      <c r="S7" s="12">
        <f t="shared" si="7"/>
        <v>233.0968901989329</v>
      </c>
      <c r="AJ7" s="1" t="s">
        <v>20</v>
      </c>
      <c r="AK7" s="1"/>
      <c r="AL7" s="1"/>
      <c r="AM7" s="1" t="s">
        <v>21</v>
      </c>
      <c r="AN7" s="1"/>
      <c r="AO7" s="1"/>
    </row>
    <row r="8" spans="1:41" x14ac:dyDescent="0.25">
      <c r="A8" s="9"/>
      <c r="B8" t="s">
        <v>15</v>
      </c>
      <c r="C8" s="5">
        <v>5.8164399999999998E-2</v>
      </c>
      <c r="D8" s="5">
        <v>0</v>
      </c>
      <c r="E8" s="5">
        <v>0</v>
      </c>
      <c r="F8" s="5">
        <v>8.1586199999999998E-2</v>
      </c>
      <c r="G8" s="5">
        <v>0</v>
      </c>
      <c r="H8" s="5">
        <v>0</v>
      </c>
      <c r="J8">
        <f>+C8/C$20</f>
        <v>0.65380292075824609</v>
      </c>
      <c r="L8">
        <f>+F8/F$20</f>
        <v>0.36330805184071591</v>
      </c>
      <c r="N8" s="12">
        <f t="shared" si="2"/>
        <v>3729.16946809827</v>
      </c>
      <c r="O8" s="12">
        <f t="shared" si="3"/>
        <v>413.33747551796699</v>
      </c>
      <c r="P8" s="12">
        <f t="shared" si="4"/>
        <v>96.033711254990834</v>
      </c>
      <c r="Q8" s="12">
        <f t="shared" si="5"/>
        <v>2464.7349756554008</v>
      </c>
      <c r="R8" s="12">
        <f t="shared" si="6"/>
        <v>182.3023491388677</v>
      </c>
      <c r="S8" s="12">
        <f t="shared" si="7"/>
        <v>90.18889869792595</v>
      </c>
      <c r="AI8" t="s">
        <v>2</v>
      </c>
      <c r="AJ8" t="s">
        <v>3</v>
      </c>
      <c r="AK8" t="s">
        <v>4</v>
      </c>
      <c r="AL8" t="s">
        <v>5</v>
      </c>
      <c r="AM8" t="s">
        <v>3</v>
      </c>
      <c r="AN8" t="s">
        <v>4</v>
      </c>
      <c r="AO8" t="s">
        <v>5</v>
      </c>
    </row>
    <row r="9" spans="1:41" x14ac:dyDescent="0.25">
      <c r="A9" s="9"/>
      <c r="B9" t="s">
        <v>16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J9">
        <f>+C9/C$21</f>
        <v>0</v>
      </c>
      <c r="L9">
        <f>+F9/F$21</f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0</v>
      </c>
      <c r="S9">
        <f t="shared" si="7"/>
        <v>0</v>
      </c>
    </row>
    <row r="10" spans="1:41" x14ac:dyDescent="0.25">
      <c r="C10" s="5"/>
      <c r="D10" s="5"/>
      <c r="E10" s="5"/>
      <c r="F10" s="5"/>
      <c r="G10" s="5"/>
      <c r="H10" s="5"/>
      <c r="N10" s="17">
        <v>21887</v>
      </c>
      <c r="O10" s="17">
        <v>181758</v>
      </c>
      <c r="P10" s="17">
        <v>128799</v>
      </c>
      <c r="Q10" s="17">
        <v>27253</v>
      </c>
      <c r="R10" s="17">
        <v>237000</v>
      </c>
      <c r="S10" s="17">
        <v>189949</v>
      </c>
      <c r="AI10" t="s">
        <v>6</v>
      </c>
      <c r="AJ10">
        <v>165</v>
      </c>
      <c r="AK10" s="3">
        <v>7</v>
      </c>
      <c r="AL10" s="3">
        <v>3</v>
      </c>
      <c r="AM10">
        <v>165</v>
      </c>
      <c r="AN10" s="3">
        <v>2</v>
      </c>
      <c r="AO10" s="3">
        <v>7</v>
      </c>
    </row>
    <row r="11" spans="1:41" x14ac:dyDescent="0.25">
      <c r="A11" s="9" t="s">
        <v>7</v>
      </c>
      <c r="B11" t="s">
        <v>12</v>
      </c>
      <c r="C11" s="5">
        <v>0.27730860000000002</v>
      </c>
      <c r="D11" s="5">
        <v>0.22703770000000001</v>
      </c>
      <c r="E11" s="5">
        <v>0.24191289999999999</v>
      </c>
      <c r="F11" s="5">
        <v>0.34909119999999999</v>
      </c>
      <c r="G11" s="5">
        <v>0.16245399999999999</v>
      </c>
      <c r="H11" s="5">
        <v>0.19349459999999999</v>
      </c>
      <c r="J11">
        <f>+C11/C$17</f>
        <v>1.501896945876519</v>
      </c>
      <c r="L11">
        <f t="shared" ref="L11" si="8">+F11/F$17</f>
        <v>1.1848018435994991</v>
      </c>
      <c r="N11" s="12">
        <f>+N$10*U17*$J11</f>
        <v>9473.7157185578999</v>
      </c>
      <c r="O11" s="12">
        <f t="shared" ref="O11:P15" si="9">+O$10*V17*$J11</f>
        <v>96034.991994178039</v>
      </c>
      <c r="P11" s="12">
        <f t="shared" si="9"/>
        <v>59503.012887547746</v>
      </c>
      <c r="Q11" s="12">
        <f>+Q$10*X17*$L11</f>
        <v>9476.9402629016331</v>
      </c>
      <c r="R11" s="12">
        <f t="shared" ref="R11:S15" si="10">+R$10*Y17*$L11</f>
        <v>103811.03425416014</v>
      </c>
      <c r="S11" s="12">
        <f t="shared" si="10"/>
        <v>79105.751774543256</v>
      </c>
      <c r="AI11" t="s">
        <v>7</v>
      </c>
      <c r="AJ11">
        <v>122</v>
      </c>
      <c r="AK11">
        <v>544</v>
      </c>
      <c r="AL11">
        <v>456</v>
      </c>
      <c r="AM11">
        <v>131</v>
      </c>
      <c r="AN11">
        <v>620</v>
      </c>
      <c r="AO11">
        <v>616</v>
      </c>
    </row>
    <row r="12" spans="1:41" x14ac:dyDescent="0.25">
      <c r="A12" s="9"/>
      <c r="B12" t="s">
        <v>13</v>
      </c>
      <c r="C12" s="5">
        <v>0.40739609999999998</v>
      </c>
      <c r="D12" s="5">
        <v>0.3949201</v>
      </c>
      <c r="E12" s="5">
        <v>0.59414339999999999</v>
      </c>
      <c r="F12" s="5">
        <v>0.37340820000000002</v>
      </c>
      <c r="G12" s="5">
        <v>0.26740229999999998</v>
      </c>
      <c r="H12" s="5">
        <v>0.4426061</v>
      </c>
      <c r="J12">
        <f>+C12/C$18</f>
        <v>1.7537725411864982</v>
      </c>
      <c r="L12">
        <f t="shared" ref="L12" si="11">+F12/F$18</f>
        <v>1.4826304956181171</v>
      </c>
      <c r="N12" s="12">
        <f t="shared" ref="N12:N15" si="12">+N$10*U18*$J12</f>
        <v>8225.8668421977472</v>
      </c>
      <c r="O12" s="12">
        <f t="shared" si="9"/>
        <v>100218.83239168271</v>
      </c>
      <c r="P12" s="12">
        <f t="shared" si="9"/>
        <v>84977.617054043643</v>
      </c>
      <c r="Q12" s="12">
        <f t="shared" ref="Q12:Q15" si="13">+Q$10*X18*$L12</f>
        <v>7685.2457162247192</v>
      </c>
      <c r="R12" s="12">
        <f t="shared" si="10"/>
        <v>91219.137769003777</v>
      </c>
      <c r="S12" s="12">
        <f t="shared" si="10"/>
        <v>100567.99468234438</v>
      </c>
      <c r="AI12" t="s">
        <v>8</v>
      </c>
      <c r="AJ12">
        <v>239</v>
      </c>
      <c r="AK12" s="3">
        <v>11</v>
      </c>
      <c r="AL12" s="3">
        <v>2</v>
      </c>
      <c r="AM12">
        <v>393</v>
      </c>
      <c r="AN12" s="3">
        <v>23</v>
      </c>
      <c r="AO12" s="3">
        <v>10</v>
      </c>
    </row>
    <row r="13" spans="1:41" x14ac:dyDescent="0.25">
      <c r="A13" s="9"/>
      <c r="B13" t="s">
        <v>14</v>
      </c>
      <c r="C13" s="5">
        <v>0.1405575</v>
      </c>
      <c r="D13" s="5">
        <v>0.22481290000000001</v>
      </c>
      <c r="E13" s="5">
        <v>0.4057326</v>
      </c>
      <c r="F13" s="5">
        <v>0.2282546</v>
      </c>
      <c r="G13" s="5">
        <v>0.2436325</v>
      </c>
      <c r="H13" s="5">
        <v>0.34434189999999998</v>
      </c>
      <c r="J13">
        <f>+C13/C$19</f>
        <v>2.0400632233456122</v>
      </c>
      <c r="L13">
        <f t="shared" ref="L13" si="14">+F13/F$19</f>
        <v>2.5580162073537145</v>
      </c>
      <c r="N13" s="12">
        <f t="shared" si="12"/>
        <v>1701.1979096128223</v>
      </c>
      <c r="O13" s="12">
        <f t="shared" si="9"/>
        <v>31369.494840112857</v>
      </c>
      <c r="P13" s="12">
        <f t="shared" si="9"/>
        <v>24094.918054608512</v>
      </c>
      <c r="Q13" s="12">
        <f t="shared" si="13"/>
        <v>3597.222570068956</v>
      </c>
      <c r="R13" s="12">
        <f t="shared" si="10"/>
        <v>35162.490786284157</v>
      </c>
      <c r="S13" s="12">
        <f t="shared" si="10"/>
        <v>29493.682068637285</v>
      </c>
      <c r="AI13" t="s">
        <v>9</v>
      </c>
      <c r="AJ13">
        <v>68</v>
      </c>
      <c r="AK13">
        <v>81</v>
      </c>
      <c r="AL13">
        <v>73</v>
      </c>
      <c r="AM13">
        <v>108</v>
      </c>
      <c r="AN13">
        <v>121</v>
      </c>
      <c r="AO13">
        <v>154</v>
      </c>
    </row>
    <row r="14" spans="1:41" x14ac:dyDescent="0.25">
      <c r="A14" s="9"/>
      <c r="B14" t="s">
        <v>15</v>
      </c>
      <c r="C14" s="5">
        <v>0.15526980000000001</v>
      </c>
      <c r="D14" s="5">
        <v>0.10547090000000001</v>
      </c>
      <c r="E14" s="5">
        <v>0.13488849999999999</v>
      </c>
      <c r="F14" s="5">
        <v>0.29498950000000002</v>
      </c>
      <c r="G14" s="5">
        <v>0.1559478</v>
      </c>
      <c r="H14" s="5">
        <v>0.1161565</v>
      </c>
      <c r="J14">
        <f>+C14/C$20</f>
        <v>1.7453261573324701</v>
      </c>
      <c r="L14">
        <f t="shared" ref="L14" si="15">+F14/F$20</f>
        <v>1.3136052489081103</v>
      </c>
      <c r="N14" s="12">
        <f t="shared" si="12"/>
        <v>3636.6355832470058</v>
      </c>
      <c r="O14" s="12">
        <f t="shared" si="9"/>
        <v>29977.950716069117</v>
      </c>
      <c r="P14" s="12">
        <f t="shared" si="9"/>
        <v>25536.855560666885</v>
      </c>
      <c r="Q14" s="12">
        <f t="shared" si="13"/>
        <v>4757.7779834646835</v>
      </c>
      <c r="R14" s="12">
        <f t="shared" si="10"/>
        <v>22882.346633354828</v>
      </c>
      <c r="S14" s="12">
        <f t="shared" si="10"/>
        <v>22257.005905496317</v>
      </c>
      <c r="AI14" t="s">
        <v>10</v>
      </c>
      <c r="AJ14" s="2">
        <v>1147</v>
      </c>
      <c r="AK14">
        <v>58</v>
      </c>
      <c r="AL14" s="3">
        <v>1</v>
      </c>
      <c r="AM14" s="2">
        <v>1246</v>
      </c>
      <c r="AN14">
        <v>72</v>
      </c>
      <c r="AO14" s="3">
        <v>2</v>
      </c>
    </row>
    <row r="15" spans="1:41" x14ac:dyDescent="0.25">
      <c r="A15" s="9"/>
      <c r="B15" t="s">
        <v>16</v>
      </c>
      <c r="C15" s="5">
        <v>2.1800699999999999E-2</v>
      </c>
      <c r="D15" s="5">
        <v>8.0894999999999995E-3</v>
      </c>
      <c r="E15" s="5">
        <v>0</v>
      </c>
      <c r="F15" s="5">
        <v>3.5953999999999999E-3</v>
      </c>
      <c r="G15" s="5">
        <v>0</v>
      </c>
      <c r="H15" s="5">
        <v>0</v>
      </c>
      <c r="J15">
        <f>+C15/C$21</f>
        <v>0.8863226110713589</v>
      </c>
      <c r="L15">
        <f t="shared" ref="L15" si="16">+F15/F$21</f>
        <v>0.19280661958311213</v>
      </c>
      <c r="N15" s="12">
        <f t="shared" si="12"/>
        <v>746.85930505797501</v>
      </c>
      <c r="O15" s="12">
        <f t="shared" si="9"/>
        <v>1288.7698011448645</v>
      </c>
      <c r="P15" s="12">
        <f t="shared" si="9"/>
        <v>273.97791836011186</v>
      </c>
      <c r="Q15" s="12">
        <f t="shared" si="13"/>
        <v>120.32939660011691</v>
      </c>
      <c r="R15" s="12">
        <f t="shared" si="10"/>
        <v>164.50260782831126</v>
      </c>
      <c r="S15" s="12">
        <f t="shared" si="10"/>
        <v>47.610451958150335</v>
      </c>
      <c r="AI15" t="s">
        <v>11</v>
      </c>
      <c r="AJ15">
        <v>207</v>
      </c>
      <c r="AK15">
        <v>43</v>
      </c>
      <c r="AL15" s="3">
        <v>12</v>
      </c>
      <c r="AM15">
        <v>257</v>
      </c>
      <c r="AN15">
        <v>44</v>
      </c>
      <c r="AO15" s="3">
        <v>18</v>
      </c>
    </row>
    <row r="16" spans="1:41" x14ac:dyDescent="0.25">
      <c r="C16" s="5"/>
      <c r="D16" s="5"/>
      <c r="E16" s="5"/>
      <c r="F16" s="5"/>
      <c r="G16" s="5"/>
      <c r="H16" s="5"/>
      <c r="N16" s="17">
        <v>179552</v>
      </c>
      <c r="O16" s="17"/>
      <c r="P16" s="17"/>
      <c r="Q16" s="17">
        <v>228924</v>
      </c>
      <c r="R16" s="17"/>
      <c r="S16" s="17" t="s">
        <v>45</v>
      </c>
    </row>
    <row r="17" spans="1:35" x14ac:dyDescent="0.25">
      <c r="A17" s="9" t="s">
        <v>8</v>
      </c>
      <c r="B17" t="s">
        <v>12</v>
      </c>
      <c r="C17" s="5">
        <v>0.18463889999999999</v>
      </c>
      <c r="D17" s="5">
        <v>0.29039979999999999</v>
      </c>
      <c r="E17" s="5">
        <v>0</v>
      </c>
      <c r="F17" s="5">
        <v>0.29464099999999999</v>
      </c>
      <c r="G17" s="5">
        <v>0.34383150000000001</v>
      </c>
      <c r="H17" s="5">
        <v>7.0008299999999996E-2</v>
      </c>
      <c r="N17" s="12">
        <f>+N$16*U17</f>
        <v>51746.886400000003</v>
      </c>
      <c r="O17" s="12">
        <f t="shared" ref="O17:S17" si="17">+O$16*V17</f>
        <v>0</v>
      </c>
      <c r="P17" s="12">
        <f t="shared" si="17"/>
        <v>0</v>
      </c>
      <c r="Q17" s="12">
        <f t="shared" si="17"/>
        <v>67189.194000000003</v>
      </c>
      <c r="R17" s="12">
        <f t="shared" si="17"/>
        <v>0</v>
      </c>
      <c r="S17" s="12" t="e">
        <f t="shared" si="17"/>
        <v>#VALUE!</v>
      </c>
      <c r="U17" s="6">
        <v>0.28820000000000001</v>
      </c>
      <c r="V17" s="6">
        <v>0.3518</v>
      </c>
      <c r="W17" s="6">
        <v>0.30759999999999998</v>
      </c>
      <c r="X17" s="6">
        <v>0.29349999999999998</v>
      </c>
      <c r="Y17" s="6">
        <v>0.36969999999999997</v>
      </c>
      <c r="Z17" s="6">
        <v>0.35149999999999998</v>
      </c>
      <c r="AA17" s="6"/>
      <c r="AB17" s="6"/>
      <c r="AC17" s="6"/>
      <c r="AD17" s="6"/>
      <c r="AE17" s="6"/>
      <c r="AF17" s="6"/>
    </row>
    <row r="18" spans="1:35" x14ac:dyDescent="0.25">
      <c r="A18" s="9"/>
      <c r="B18" t="s">
        <v>13</v>
      </c>
      <c r="C18" s="5">
        <v>0.232297</v>
      </c>
      <c r="D18" s="5">
        <v>0.26631250000000001</v>
      </c>
      <c r="E18" s="5">
        <v>1</v>
      </c>
      <c r="F18" s="5">
        <v>0.2518552</v>
      </c>
      <c r="G18" s="5">
        <v>0.38287599999999999</v>
      </c>
      <c r="H18" s="5">
        <v>0.11622689999999999</v>
      </c>
      <c r="N18" s="12">
        <f t="shared" ref="N18:N21" si="18">+N$16*U18</f>
        <v>38477.993600000002</v>
      </c>
      <c r="O18" s="12">
        <f t="shared" ref="O18:O21" si="19">+O$16*V18</f>
        <v>0</v>
      </c>
      <c r="P18" s="12">
        <f t="shared" ref="P18:P21" si="20">+P$16*W18</f>
        <v>0</v>
      </c>
      <c r="Q18" s="12">
        <f t="shared" ref="Q18:Q21" si="21">+Q$16*X18</f>
        <v>43541.344799999999</v>
      </c>
      <c r="R18" s="12">
        <f t="shared" ref="R18:R21" si="22">+R$16*Y18</f>
        <v>0</v>
      </c>
      <c r="S18" s="12" t="e">
        <f t="shared" ref="S18:S21" si="23">+S$16*Z18</f>
        <v>#VALUE!</v>
      </c>
      <c r="U18" s="6">
        <v>0.21429999999999999</v>
      </c>
      <c r="V18" s="6">
        <v>0.31440000000000001</v>
      </c>
      <c r="W18" s="6">
        <v>0.37619999999999998</v>
      </c>
      <c r="X18" s="6">
        <v>0.19020000000000001</v>
      </c>
      <c r="Y18" s="6">
        <v>0.2596</v>
      </c>
      <c r="Z18" s="6">
        <v>0.35709999999999997</v>
      </c>
      <c r="AI18" t="s">
        <v>23</v>
      </c>
    </row>
    <row r="19" spans="1:35" x14ac:dyDescent="0.25">
      <c r="A19" s="9"/>
      <c r="B19" t="s">
        <v>14</v>
      </c>
      <c r="C19" s="5">
        <v>6.8898600000000004E-2</v>
      </c>
      <c r="D19" s="5">
        <v>0.2020689</v>
      </c>
      <c r="E19" s="5">
        <v>0</v>
      </c>
      <c r="F19" s="5">
        <v>8.9231099999999994E-2</v>
      </c>
      <c r="G19" s="5">
        <v>0</v>
      </c>
      <c r="H19" s="5">
        <v>0</v>
      </c>
      <c r="N19" s="12">
        <f t="shared" si="18"/>
        <v>6840.9312</v>
      </c>
      <c r="O19" s="12">
        <f t="shared" si="19"/>
        <v>0</v>
      </c>
      <c r="P19" s="12">
        <f t="shared" si="20"/>
        <v>0</v>
      </c>
      <c r="Q19" s="12">
        <f t="shared" si="21"/>
        <v>11812.4784</v>
      </c>
      <c r="R19" s="12">
        <f t="shared" si="22"/>
        <v>0</v>
      </c>
      <c r="S19" s="12" t="e">
        <f t="shared" si="23"/>
        <v>#VALUE!</v>
      </c>
      <c r="U19" s="6">
        <v>3.8100000000000002E-2</v>
      </c>
      <c r="V19" s="6">
        <v>8.4599999999999995E-2</v>
      </c>
      <c r="W19" s="6">
        <v>9.1700000000000004E-2</v>
      </c>
      <c r="X19" s="6">
        <v>5.16E-2</v>
      </c>
      <c r="Y19" s="6">
        <v>5.8000000000000003E-2</v>
      </c>
      <c r="Z19" s="6">
        <v>6.0699999999999997E-2</v>
      </c>
    </row>
    <row r="20" spans="1:35" x14ac:dyDescent="0.25">
      <c r="A20" s="9"/>
      <c r="B20" t="s">
        <v>15</v>
      </c>
      <c r="C20" s="5">
        <v>8.8963200000000006E-2</v>
      </c>
      <c r="D20" s="5">
        <v>0</v>
      </c>
      <c r="E20" s="5">
        <v>0</v>
      </c>
      <c r="F20" s="5">
        <v>0.22456480000000001</v>
      </c>
      <c r="G20" s="5">
        <v>0.35571140000000001</v>
      </c>
      <c r="H20" s="5">
        <v>0</v>
      </c>
      <c r="N20" s="12">
        <f t="shared" si="18"/>
        <v>17093.350400000003</v>
      </c>
      <c r="O20" s="12">
        <f t="shared" si="19"/>
        <v>0</v>
      </c>
      <c r="P20" s="12">
        <f t="shared" si="20"/>
        <v>0</v>
      </c>
      <c r="Q20" s="12">
        <f t="shared" si="21"/>
        <v>30423.999599999999</v>
      </c>
      <c r="R20" s="12">
        <f t="shared" si="22"/>
        <v>0</v>
      </c>
      <c r="S20" s="12" t="e">
        <f t="shared" si="23"/>
        <v>#VALUE!</v>
      </c>
      <c r="U20" s="6">
        <v>9.5200000000000007E-2</v>
      </c>
      <c r="V20" s="6">
        <v>9.4500000000000001E-2</v>
      </c>
      <c r="W20" s="6">
        <v>0.11360000000000001</v>
      </c>
      <c r="X20" s="6">
        <v>0.13289999999999999</v>
      </c>
      <c r="Y20" s="6">
        <v>7.3499999999999996E-2</v>
      </c>
      <c r="Z20" s="6">
        <v>8.9200000000000002E-2</v>
      </c>
    </row>
    <row r="21" spans="1:35" x14ac:dyDescent="0.25">
      <c r="A21" s="9"/>
      <c r="B21" t="s">
        <v>16</v>
      </c>
      <c r="C21" s="5">
        <v>2.4596799999999999E-2</v>
      </c>
      <c r="D21" s="5">
        <v>7.0397399999999999E-2</v>
      </c>
      <c r="E21" s="5">
        <v>0</v>
      </c>
      <c r="F21" s="5">
        <v>1.86477E-2</v>
      </c>
      <c r="G21" s="5">
        <v>0</v>
      </c>
      <c r="H21" s="5">
        <v>0</v>
      </c>
      <c r="N21" s="12">
        <f t="shared" si="18"/>
        <v>6912.7519999999995</v>
      </c>
      <c r="O21" s="12">
        <f t="shared" si="19"/>
        <v>0</v>
      </c>
      <c r="P21" s="12">
        <f t="shared" si="20"/>
        <v>0</v>
      </c>
      <c r="Q21" s="12">
        <f t="shared" si="21"/>
        <v>5242.3595999999998</v>
      </c>
      <c r="R21" s="12">
        <f t="shared" si="22"/>
        <v>0</v>
      </c>
      <c r="S21" s="12" t="e">
        <f t="shared" si="23"/>
        <v>#VALUE!</v>
      </c>
      <c r="U21" s="6">
        <v>3.85E-2</v>
      </c>
      <c r="V21" s="6">
        <v>8.0000000000000002E-3</v>
      </c>
      <c r="W21" s="6">
        <v>2.3999999999999998E-3</v>
      </c>
      <c r="X21" s="6">
        <v>2.29E-2</v>
      </c>
      <c r="Y21" s="6">
        <v>3.5999999999999999E-3</v>
      </c>
      <c r="Z21" s="6">
        <v>1.2999999999999999E-3</v>
      </c>
    </row>
    <row r="22" spans="1:35" x14ac:dyDescent="0.25">
      <c r="C22" s="5"/>
      <c r="D22" s="5"/>
      <c r="E22" s="5"/>
      <c r="F22" s="5"/>
      <c r="G22" s="5"/>
      <c r="H22" s="5"/>
      <c r="N22" s="17">
        <v>26664</v>
      </c>
      <c r="O22" s="17">
        <v>82735</v>
      </c>
      <c r="P22" s="17">
        <v>67325</v>
      </c>
      <c r="Q22" s="17">
        <v>33917</v>
      </c>
      <c r="R22" s="17">
        <v>116299</v>
      </c>
      <c r="S22" s="17">
        <v>133309</v>
      </c>
    </row>
    <row r="23" spans="1:35" x14ac:dyDescent="0.25">
      <c r="A23" s="9" t="s">
        <v>9</v>
      </c>
      <c r="B23" t="s">
        <v>12</v>
      </c>
      <c r="C23" s="5">
        <v>0.34617029999999999</v>
      </c>
      <c r="D23" s="5">
        <v>0.28931380000000001</v>
      </c>
      <c r="E23" s="5">
        <v>0.3694672</v>
      </c>
      <c r="F23" s="5">
        <v>0.36365059999999999</v>
      </c>
      <c r="G23" s="5">
        <v>0.38894960000000001</v>
      </c>
      <c r="H23" s="5">
        <v>0.49624669999999999</v>
      </c>
      <c r="J23">
        <f>+C23/C$17</f>
        <v>1.874850315941007</v>
      </c>
      <c r="L23">
        <f t="shared" ref="L23" si="24">+F23/F$17</f>
        <v>1.2342158762697657</v>
      </c>
      <c r="N23" s="12">
        <f>N$22*U17*$J23</f>
        <v>14407.408743149143</v>
      </c>
      <c r="O23" s="12">
        <f t="shared" ref="O23:P23" si="25">O$22*V17*$J23</f>
        <v>54569.717644883603</v>
      </c>
      <c r="P23" s="12">
        <f t="shared" si="25"/>
        <v>38826.59391737602</v>
      </c>
      <c r="Q23" s="12">
        <f>Q$22*U17*$L23</f>
        <v>12064.311344102282</v>
      </c>
      <c r="R23" s="12">
        <f t="shared" ref="R23:S23" si="26">R$22*V17*$L23</f>
        <v>50496.693797953856</v>
      </c>
      <c r="S23" s="12">
        <f t="shared" si="26"/>
        <v>50610.069115191167</v>
      </c>
      <c r="U23" s="6">
        <v>0.26939999999999997</v>
      </c>
      <c r="V23" s="6">
        <v>0.248</v>
      </c>
      <c r="W23" s="6">
        <v>0.29330000000000001</v>
      </c>
      <c r="X23" s="6">
        <v>0.26450000000000001</v>
      </c>
      <c r="Y23" s="6">
        <v>0.26229999999999998</v>
      </c>
      <c r="Z23" s="6">
        <v>0.2974</v>
      </c>
    </row>
    <row r="24" spans="1:35" x14ac:dyDescent="0.25">
      <c r="A24" s="9"/>
      <c r="B24" t="s">
        <v>13</v>
      </c>
      <c r="C24" s="5">
        <v>0.43387199999999998</v>
      </c>
      <c r="D24" s="5">
        <v>0.51259699999999997</v>
      </c>
      <c r="E24" s="5">
        <v>0.53963669999999997</v>
      </c>
      <c r="F24" s="5">
        <v>0.36591279999999998</v>
      </c>
      <c r="G24" s="5">
        <v>0.47099200000000002</v>
      </c>
      <c r="H24" s="5">
        <v>0.48275659999999998</v>
      </c>
      <c r="J24">
        <f>+C24/C$18</f>
        <v>1.8677468929861341</v>
      </c>
      <c r="L24">
        <f t="shared" ref="L24" si="27">+F24/F$18</f>
        <v>1.452869744202224</v>
      </c>
      <c r="N24" s="12">
        <f t="shared" ref="N24:N27" si="28">N$22*U18*$J24</f>
        <v>10672.483556026982</v>
      </c>
      <c r="O24" s="12">
        <f t="shared" ref="O24:O27" si="29">O$22*V18*$J24</f>
        <v>48583.615521715736</v>
      </c>
      <c r="P24" s="12">
        <f t="shared" ref="P24:P27" si="30">P$22*W18*$J24</f>
        <v>47305.667610343648</v>
      </c>
      <c r="Q24" s="12">
        <f t="shared" ref="Q24:Q27" si="31">Q$22*U18*$L24</f>
        <v>10560.057481353095</v>
      </c>
      <c r="R24" s="12">
        <f t="shared" ref="R24:R27" si="32">R$22*V18*$L24</f>
        <v>53123.318610978364</v>
      </c>
      <c r="S24" s="12">
        <f t="shared" ref="S24:S27" si="33">S$22*W18*$L24</f>
        <v>72862.646508971171</v>
      </c>
      <c r="U24" s="6">
        <v>0.26729999999999998</v>
      </c>
      <c r="V24" s="6">
        <v>0.27900000000000003</v>
      </c>
      <c r="W24" s="6">
        <v>0.44929999999999998</v>
      </c>
      <c r="X24" s="6">
        <v>0.2293</v>
      </c>
      <c r="Y24" s="6">
        <v>0.248</v>
      </c>
      <c r="Z24" s="6">
        <v>0.42080000000000001</v>
      </c>
    </row>
    <row r="25" spans="1:35" x14ac:dyDescent="0.25">
      <c r="A25" s="9"/>
      <c r="B25" t="s">
        <v>14</v>
      </c>
      <c r="C25" s="5">
        <v>0.20475409999999999</v>
      </c>
      <c r="D25" s="5">
        <v>0.19349169999999999</v>
      </c>
      <c r="E25" s="5">
        <v>0.2191574</v>
      </c>
      <c r="F25" s="5">
        <v>0.2168911</v>
      </c>
      <c r="G25" s="5">
        <v>0.26487369999999999</v>
      </c>
      <c r="H25" s="5">
        <v>0.33251160000000002</v>
      </c>
      <c r="J25">
        <f>+C25/C$19</f>
        <v>2.9718180050102614</v>
      </c>
      <c r="L25">
        <f t="shared" ref="L25" si="34">+F25/F$19</f>
        <v>2.4306671104581254</v>
      </c>
      <c r="N25" s="12">
        <f t="shared" si="28"/>
        <v>3019.0651563811166</v>
      </c>
      <c r="O25" s="12">
        <f t="shared" si="29"/>
        <v>20800.886479726727</v>
      </c>
      <c r="P25" s="12">
        <f t="shared" si="30"/>
        <v>18347.120247076866</v>
      </c>
      <c r="Q25" s="12">
        <f t="shared" si="31"/>
        <v>3140.9996762840542</v>
      </c>
      <c r="R25" s="12">
        <f t="shared" si="32"/>
        <v>23915.079452017741</v>
      </c>
      <c r="S25" s="12">
        <f t="shared" si="33"/>
        <v>29713.532827633309</v>
      </c>
      <c r="U25" s="6">
        <v>5.4399999999999997E-2</v>
      </c>
      <c r="V25" s="6">
        <v>6.7000000000000004E-2</v>
      </c>
      <c r="W25" s="6">
        <v>9.8400000000000001E-2</v>
      </c>
      <c r="X25" s="6">
        <v>6.2899999999999998E-2</v>
      </c>
      <c r="Y25" s="6">
        <v>6.0400000000000002E-2</v>
      </c>
      <c r="Z25" s="6">
        <v>6.4899999999999999E-2</v>
      </c>
    </row>
    <row r="26" spans="1:35" x14ac:dyDescent="0.25">
      <c r="A26" s="9"/>
      <c r="B26" t="s">
        <v>15</v>
      </c>
      <c r="C26" s="5">
        <v>0.29940309999999998</v>
      </c>
      <c r="D26" s="5">
        <v>0.22705549999999999</v>
      </c>
      <c r="E26" s="5">
        <v>0.18961020000000001</v>
      </c>
      <c r="F26" s="5">
        <v>0.3283162</v>
      </c>
      <c r="G26" s="5">
        <v>0.38679140000000001</v>
      </c>
      <c r="H26" s="5">
        <v>0.17052290000000001</v>
      </c>
      <c r="J26">
        <f>+C26/C$20</f>
        <v>3.3654713409589578</v>
      </c>
      <c r="L26">
        <f t="shared" ref="L26" si="35">+F26/F$20</f>
        <v>1.4620109652091511</v>
      </c>
      <c r="N26" s="12">
        <f t="shared" si="28"/>
        <v>8542.9555299233834</v>
      </c>
      <c r="O26" s="12">
        <f t="shared" si="29"/>
        <v>26312.794646755621</v>
      </c>
      <c r="P26" s="12">
        <f t="shared" si="30"/>
        <v>25739.528672215027</v>
      </c>
      <c r="Q26" s="12">
        <f t="shared" si="31"/>
        <v>4720.6848663462833</v>
      </c>
      <c r="R26" s="12">
        <f t="shared" si="32"/>
        <v>16067.874051450181</v>
      </c>
      <c r="S26" s="12">
        <f t="shared" si="33"/>
        <v>22140.55136485718</v>
      </c>
      <c r="U26" s="6">
        <v>0.1056</v>
      </c>
      <c r="V26" s="6">
        <v>9.7500000000000003E-2</v>
      </c>
      <c r="W26" s="6">
        <v>0.14399999999999999</v>
      </c>
      <c r="X26" s="6">
        <v>0.15479999999999999</v>
      </c>
      <c r="Y26" s="6">
        <v>0.11360000000000001</v>
      </c>
      <c r="Z26" s="6">
        <v>0.1429</v>
      </c>
    </row>
    <row r="27" spans="1:35" x14ac:dyDescent="0.25">
      <c r="A27" s="9"/>
      <c r="B27" t="s">
        <v>16</v>
      </c>
      <c r="C27" s="5">
        <v>7.9237000000000002E-2</v>
      </c>
      <c r="D27" s="5">
        <v>5.9953000000000003E-3</v>
      </c>
      <c r="E27" s="5">
        <v>0</v>
      </c>
      <c r="F27" s="5">
        <v>2.8851600000000002E-2</v>
      </c>
      <c r="G27" s="5">
        <v>1.66029E-2</v>
      </c>
      <c r="H27" s="5">
        <v>0</v>
      </c>
      <c r="J27">
        <f>+C27/C$21</f>
        <v>3.221435308658037</v>
      </c>
      <c r="L27">
        <f t="shared" ref="L27" si="36">+F27/F$21</f>
        <v>1.5471934876687206</v>
      </c>
      <c r="N27" s="12">
        <f t="shared" si="28"/>
        <v>3307.0095161972295</v>
      </c>
      <c r="O27" s="12">
        <f t="shared" si="29"/>
        <v>2132.2036020945816</v>
      </c>
      <c r="P27" s="12">
        <f t="shared" si="30"/>
        <v>520.51951717296561</v>
      </c>
      <c r="Q27" s="12">
        <f t="shared" si="31"/>
        <v>2020.3322185685097</v>
      </c>
      <c r="R27" s="12">
        <f t="shared" si="32"/>
        <v>1439.4964433790763</v>
      </c>
      <c r="S27" s="12">
        <f t="shared" si="33"/>
        <v>495.01155995431071</v>
      </c>
      <c r="U27" s="6">
        <v>6.3200000000000006E-2</v>
      </c>
      <c r="V27" s="6">
        <v>1.9900000000000001E-2</v>
      </c>
      <c r="W27" s="6">
        <v>5.7000000000000002E-3</v>
      </c>
      <c r="X27" s="6">
        <v>2.7400000000000001E-2</v>
      </c>
      <c r="Y27" s="6">
        <v>8.6999999999999994E-3</v>
      </c>
      <c r="Z27" s="6">
        <v>1.6000000000000001E-3</v>
      </c>
    </row>
    <row r="28" spans="1:35" x14ac:dyDescent="0.25">
      <c r="C28" s="5"/>
      <c r="D28" s="5"/>
      <c r="E28" s="5"/>
      <c r="F28" s="5"/>
      <c r="G28" s="5"/>
      <c r="H28" s="5"/>
      <c r="N28" s="17">
        <v>430213</v>
      </c>
      <c r="O28" s="17">
        <v>25573</v>
      </c>
      <c r="P28" s="17">
        <v>2384</v>
      </c>
      <c r="Q28" s="17">
        <v>477575</v>
      </c>
      <c r="R28" s="17">
        <v>25070</v>
      </c>
      <c r="S28" s="17">
        <v>3835</v>
      </c>
    </row>
    <row r="29" spans="1:35" x14ac:dyDescent="0.25">
      <c r="A29" s="9" t="s">
        <v>10</v>
      </c>
      <c r="B29" t="s">
        <v>12</v>
      </c>
      <c r="C29" s="5">
        <v>0.10110570000000001</v>
      </c>
      <c r="D29" s="5">
        <v>0.1162508</v>
      </c>
      <c r="E29" s="5">
        <v>0</v>
      </c>
      <c r="F29" s="5">
        <v>7.2590299999999996E-2</v>
      </c>
      <c r="G29" s="5">
        <v>0.1344523</v>
      </c>
      <c r="H29" s="5">
        <v>0</v>
      </c>
      <c r="J29">
        <f>+C29/C$17</f>
        <v>0.54758612621717317</v>
      </c>
      <c r="L29">
        <f t="shared" ref="L29" si="37">+F29/F$17</f>
        <v>0.24636863165682985</v>
      </c>
      <c r="N29" s="12">
        <f>N$28*U17*$J29</f>
        <v>67893.772728085038</v>
      </c>
      <c r="O29" s="12">
        <f t="shared" ref="O29:P29" si="38">O$28*V17*$J29</f>
        <v>4926.4031580234732</v>
      </c>
      <c r="P29" s="12">
        <f t="shared" si="38"/>
        <v>401.55498193977547</v>
      </c>
      <c r="Q29" s="12">
        <f>Q$28*U17*$L29</f>
        <v>33909.467687743738</v>
      </c>
      <c r="R29" s="12">
        <f>R$28*V17*$L29</f>
        <v>2172.8791893449998</v>
      </c>
      <c r="S29" s="12">
        <f>S$28*W17*$L29</f>
        <v>290.62777085945271</v>
      </c>
    </row>
    <row r="30" spans="1:35" x14ac:dyDescent="0.25">
      <c r="A30" s="9"/>
      <c r="B30" t="s">
        <v>13</v>
      </c>
      <c r="C30" s="5">
        <v>0.139519</v>
      </c>
      <c r="D30" s="5">
        <v>0.14408969999999999</v>
      </c>
      <c r="E30" s="5">
        <v>1</v>
      </c>
      <c r="F30" s="5">
        <v>0.14172689999999999</v>
      </c>
      <c r="G30" s="5">
        <v>0.1934263</v>
      </c>
      <c r="H30" s="5">
        <v>0.17445540000000001</v>
      </c>
      <c r="J30">
        <f>+C30/C$18</f>
        <v>0.60060612061283614</v>
      </c>
      <c r="L30">
        <f t="shared" ref="L30" si="39">+F30/F$18</f>
        <v>0.5627316807435383</v>
      </c>
      <c r="N30" s="12">
        <f t="shared" ref="N30:N33" si="40">N$28*U18*$J30</f>
        <v>55372.66861527312</v>
      </c>
      <c r="O30" s="12">
        <f t="shared" ref="O30:O33" si="41">O$28*V18*$J30</f>
        <v>4828.9640213726398</v>
      </c>
      <c r="P30" s="12">
        <f t="shared" ref="P30:P33" si="42">P$28*W18*$J30</f>
        <v>538.66008581772462</v>
      </c>
      <c r="Q30" s="12">
        <f t="shared" ref="Q30:S30" si="43">Q$28*U18*$L30</f>
        <v>57592.392614983721</v>
      </c>
      <c r="R30" s="12">
        <f t="shared" si="43"/>
        <v>4435.4556094740155</v>
      </c>
      <c r="S30" s="12">
        <f t="shared" si="43"/>
        <v>811.86818956408274</v>
      </c>
    </row>
    <row r="31" spans="1:35" x14ac:dyDescent="0.25">
      <c r="A31" s="9"/>
      <c r="B31" t="s">
        <v>14</v>
      </c>
      <c r="C31" s="5">
        <v>9.6924899999999994E-2</v>
      </c>
      <c r="D31" s="5">
        <v>0.40444780000000002</v>
      </c>
      <c r="E31" s="5">
        <v>0</v>
      </c>
      <c r="F31" s="5">
        <v>0.10847270000000001</v>
      </c>
      <c r="G31" s="5">
        <v>0.21124029999999999</v>
      </c>
      <c r="H31" s="5">
        <v>0.82554459999999996</v>
      </c>
      <c r="J31">
        <f>+C31/C$19</f>
        <v>1.4067760447962656</v>
      </c>
      <c r="L31">
        <f t="shared" ref="L31" si="44">+F31/F$19</f>
        <v>1.2156378213425589</v>
      </c>
      <c r="N31" s="12">
        <f t="shared" si="40"/>
        <v>23058.628351533556</v>
      </c>
      <c r="O31" s="12">
        <f t="shared" si="41"/>
        <v>3043.5259289364362</v>
      </c>
      <c r="P31" s="12">
        <f t="shared" si="42"/>
        <v>307.5392501258371</v>
      </c>
      <c r="Q31" s="12">
        <f t="shared" ref="Q31:S31" si="45">Q$28*U19*$L31</f>
        <v>22119.268659304329</v>
      </c>
      <c r="R31" s="12">
        <f t="shared" si="45"/>
        <v>2578.2729993175026</v>
      </c>
      <c r="S31" s="12">
        <f t="shared" si="45"/>
        <v>427.50274481262704</v>
      </c>
    </row>
    <row r="32" spans="1:35" x14ac:dyDescent="0.25">
      <c r="A32" s="9"/>
      <c r="B32" t="s">
        <v>15</v>
      </c>
      <c r="C32" s="5">
        <v>5.4846100000000002E-2</v>
      </c>
      <c r="D32" s="5">
        <v>0.1089287</v>
      </c>
      <c r="E32" s="5">
        <v>0</v>
      </c>
      <c r="F32" s="5">
        <v>8.0888299999999996E-2</v>
      </c>
      <c r="G32" s="5">
        <v>8.9925099999999994E-2</v>
      </c>
      <c r="H32" s="5">
        <v>0</v>
      </c>
      <c r="J32">
        <f>+C32/C$20</f>
        <v>0.61650322830114024</v>
      </c>
      <c r="L32">
        <f t="shared" ref="L32" si="46">+F32/F$20</f>
        <v>0.36020026290852347</v>
      </c>
      <c r="N32" s="12">
        <f t="shared" si="40"/>
        <v>25249.677359597677</v>
      </c>
      <c r="O32" s="12">
        <f t="shared" si="41"/>
        <v>1489.8716019191083</v>
      </c>
      <c r="P32" s="12">
        <f t="shared" si="42"/>
        <v>166.96288389626272</v>
      </c>
      <c r="Q32" s="12">
        <f t="shared" ref="Q32:S32" si="47">Q$28*U20*$L32</f>
        <v>16376.55538117283</v>
      </c>
      <c r="R32" s="12">
        <f t="shared" si="47"/>
        <v>853.35584586052664</v>
      </c>
      <c r="S32" s="12">
        <f t="shared" si="47"/>
        <v>156.92340573767569</v>
      </c>
    </row>
    <row r="33" spans="1:19" x14ac:dyDescent="0.25">
      <c r="A33" s="9"/>
      <c r="B33" t="s">
        <v>16</v>
      </c>
      <c r="C33" s="5">
        <v>1.7912E-3</v>
      </c>
      <c r="D33" s="5">
        <v>0</v>
      </c>
      <c r="E33" s="5">
        <v>0</v>
      </c>
      <c r="F33" s="5">
        <v>3.4624E-3</v>
      </c>
      <c r="G33" s="5">
        <v>0</v>
      </c>
      <c r="H33" s="5">
        <v>0</v>
      </c>
      <c r="J33">
        <f>+C33/C$21</f>
        <v>7.2822480973134721E-2</v>
      </c>
      <c r="L33">
        <f t="shared" ref="L33" si="48">+F33/F$21</f>
        <v>0.18567437271084369</v>
      </c>
      <c r="N33" s="12">
        <f t="shared" si="40"/>
        <v>1206.1733532654655</v>
      </c>
      <c r="O33" s="12">
        <f t="shared" si="41"/>
        <v>14.898314447407794</v>
      </c>
      <c r="P33" s="12">
        <f t="shared" si="42"/>
        <v>0.41666110713588761</v>
      </c>
      <c r="Q33" s="12">
        <f t="shared" ref="Q33:S33" si="49">Q$28*U21*$L33</f>
        <v>3413.9273840741753</v>
      </c>
      <c r="R33" s="12">
        <f t="shared" si="49"/>
        <v>37.23885219088681</v>
      </c>
      <c r="S33" s="12">
        <f t="shared" si="49"/>
        <v>1.7089469264306052</v>
      </c>
    </row>
    <row r="34" spans="1:19" x14ac:dyDescent="0.25">
      <c r="C34" s="5"/>
      <c r="D34" s="5"/>
      <c r="E34" s="5"/>
      <c r="F34" s="5"/>
      <c r="G34" s="5"/>
      <c r="H34" s="5"/>
      <c r="N34" s="17">
        <v>2410</v>
      </c>
      <c r="O34" s="18">
        <v>176</v>
      </c>
      <c r="P34" s="18">
        <v>68</v>
      </c>
      <c r="Q34" s="18">
        <v>602</v>
      </c>
      <c r="R34" s="18">
        <v>82</v>
      </c>
      <c r="S34" s="18">
        <v>109</v>
      </c>
    </row>
    <row r="35" spans="1:19" x14ac:dyDescent="0.25">
      <c r="A35" s="9" t="s">
        <v>11</v>
      </c>
      <c r="B35" t="s">
        <v>12</v>
      </c>
      <c r="C35" s="5">
        <v>0.1131389</v>
      </c>
      <c r="D35" s="5">
        <v>0.16352910000000001</v>
      </c>
      <c r="E35" s="5">
        <v>0.34180559999999999</v>
      </c>
      <c r="F35" s="5">
        <v>0.14960699999999999</v>
      </c>
      <c r="G35" s="5">
        <v>0.1325326</v>
      </c>
      <c r="H35" s="5">
        <v>0.24165</v>
      </c>
      <c r="J35">
        <f>+C35/C$17</f>
        <v>0.612757658326604</v>
      </c>
      <c r="L35">
        <f t="shared" ref="L35" si="50">+F35/F$17</f>
        <v>0.50776029133759393</v>
      </c>
      <c r="N35" s="12">
        <f>N$34*U17*$J35</f>
        <v>425.59818468264274</v>
      </c>
      <c r="O35" s="12">
        <f t="shared" ref="O35:P35" si="51">O$34*V17*$J35</f>
        <v>37.939993379076675</v>
      </c>
      <c r="P35" s="12">
        <f t="shared" si="51"/>
        <v>12.81692938768591</v>
      </c>
      <c r="Q35" s="12">
        <f>Q$34*X17*$L35</f>
        <v>89.714642595565451</v>
      </c>
      <c r="R35" s="12">
        <f t="shared" ref="R35:S35" si="52">R$34*Y17*$L35</f>
        <v>15.392956336015693</v>
      </c>
      <c r="S35" s="12">
        <f t="shared" si="52"/>
        <v>19.454073922162905</v>
      </c>
    </row>
    <row r="36" spans="1:19" x14ac:dyDescent="0.25">
      <c r="A36" s="9"/>
      <c r="B36" t="s">
        <v>13</v>
      </c>
      <c r="C36" s="5">
        <v>0.19012009999999999</v>
      </c>
      <c r="D36" s="5">
        <v>0.30177169999999998</v>
      </c>
      <c r="E36" s="5">
        <v>0.57042570000000004</v>
      </c>
      <c r="F36" s="5">
        <v>0.20768739999999999</v>
      </c>
      <c r="G36" s="5">
        <v>0.2517142</v>
      </c>
      <c r="H36" s="5">
        <v>0.54027449999999999</v>
      </c>
      <c r="J36">
        <f>+C36/C$18</f>
        <v>0.81843545116811656</v>
      </c>
      <c r="L36">
        <f t="shared" ref="L36" si="53">+F36/F$18</f>
        <v>0.82463018432813773</v>
      </c>
      <c r="N36" s="12">
        <f t="shared" ref="N36:N39" si="54">N$34*U18*$J36</f>
        <v>422.69162841663893</v>
      </c>
      <c r="O36" s="12">
        <f t="shared" ref="O36:O39" si="55">O$34*V18*$J36</f>
        <v>45.287634629117029</v>
      </c>
      <c r="P36" s="12">
        <f t="shared" ref="P36:P39" si="56">P$34*W18*$J36</f>
        <v>20.936888337602291</v>
      </c>
      <c r="Q36" s="12">
        <f t="shared" ref="Q36:Q39" si="57">Q$34*X18*$L36</f>
        <v>94.420485957645496</v>
      </c>
      <c r="R36" s="12">
        <f t="shared" ref="R36:R39" si="58">R$34*Y18*$L36</f>
        <v>17.554067659829933</v>
      </c>
      <c r="S36" s="12">
        <f t="shared" ref="S36:S39" si="59">S$34*Z18*$L36</f>
        <v>32.097822831769996</v>
      </c>
    </row>
    <row r="37" spans="1:19" x14ac:dyDescent="0.25">
      <c r="A37" s="9"/>
      <c r="B37" t="s">
        <v>14</v>
      </c>
      <c r="C37" s="5">
        <v>0.1048</v>
      </c>
      <c r="D37" s="5">
        <v>0.18750610000000001</v>
      </c>
      <c r="E37" s="5">
        <v>3.81798E-2</v>
      </c>
      <c r="F37" s="5">
        <v>0.1397649</v>
      </c>
      <c r="G37" s="5">
        <v>6.3281900000000002E-2</v>
      </c>
      <c r="H37" s="5">
        <v>0.33682669999999998</v>
      </c>
      <c r="J37">
        <f>+C37/C$19</f>
        <v>1.5210758999457172</v>
      </c>
      <c r="L37">
        <f t="shared" ref="L37" si="60">+F37/F$19</f>
        <v>1.5663249696574402</v>
      </c>
      <c r="N37" s="12">
        <f t="shared" si="54"/>
        <v>139.6667102089157</v>
      </c>
      <c r="O37" s="12">
        <f t="shared" si="55"/>
        <v>22.64821171983175</v>
      </c>
      <c r="P37" s="12">
        <f t="shared" si="56"/>
        <v>9.4848208817015145</v>
      </c>
      <c r="Q37" s="12">
        <f t="shared" si="57"/>
        <v>48.655065797462996</v>
      </c>
      <c r="R37" s="12">
        <f t="shared" si="58"/>
        <v>7.449441555690786</v>
      </c>
      <c r="S37" s="12">
        <f t="shared" si="59"/>
        <v>10.363275896744522</v>
      </c>
    </row>
    <row r="38" spans="1:19" x14ac:dyDescent="0.25">
      <c r="A38" s="9"/>
      <c r="B38" t="s">
        <v>15</v>
      </c>
      <c r="C38" s="5">
        <v>7.6118900000000003E-2</v>
      </c>
      <c r="D38" s="5">
        <v>4.8952099999999998E-2</v>
      </c>
      <c r="E38" s="5">
        <v>0.16904130000000001</v>
      </c>
      <c r="F38" s="5">
        <v>0.12146609999999999</v>
      </c>
      <c r="G38" s="5">
        <v>0.15369550000000001</v>
      </c>
      <c r="H38" s="5">
        <v>0.17196500000000001</v>
      </c>
      <c r="J38">
        <f>+C38/C$20</f>
        <v>0.85562232473652022</v>
      </c>
      <c r="L38">
        <f t="shared" ref="L38" si="61">+F38/F$20</f>
        <v>0.54089554551737395</v>
      </c>
      <c r="N38" s="12">
        <f t="shared" si="54"/>
        <v>196.30714120894933</v>
      </c>
      <c r="O38" s="12">
        <f t="shared" si="55"/>
        <v>14.230710505017806</v>
      </c>
      <c r="P38" s="12">
        <f t="shared" si="56"/>
        <v>6.6095113341246714</v>
      </c>
      <c r="Q38" s="12">
        <f t="shared" si="57"/>
        <v>43.274780835553912</v>
      </c>
      <c r="R38" s="12">
        <f t="shared" si="58"/>
        <v>3.2599774528332124</v>
      </c>
      <c r="S38" s="12">
        <f t="shared" si="59"/>
        <v>5.2590192099563229</v>
      </c>
    </row>
    <row r="39" spans="1:19" x14ac:dyDescent="0.25">
      <c r="A39" s="9"/>
      <c r="B39" t="s">
        <v>16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J39">
        <f>+C39/C$21</f>
        <v>0</v>
      </c>
      <c r="L39">
        <f t="shared" ref="L39" si="62">+F39/F$21</f>
        <v>0</v>
      </c>
      <c r="N39" s="12">
        <f t="shared" si="54"/>
        <v>0</v>
      </c>
      <c r="O39" s="12">
        <f t="shared" si="55"/>
        <v>0</v>
      </c>
      <c r="P39" s="12">
        <f t="shared" si="56"/>
        <v>0</v>
      </c>
      <c r="Q39" s="12">
        <f t="shared" si="57"/>
        <v>0</v>
      </c>
      <c r="R39" s="12">
        <f t="shared" si="58"/>
        <v>0</v>
      </c>
      <c r="S39" s="12">
        <f t="shared" si="59"/>
        <v>0</v>
      </c>
    </row>
    <row r="40" spans="1:19" x14ac:dyDescent="0.25">
      <c r="N40" s="13" t="s">
        <v>37</v>
      </c>
      <c r="O40" s="13"/>
      <c r="P40" s="13"/>
      <c r="Q40" s="13"/>
      <c r="R40" s="13"/>
      <c r="S40" s="13"/>
    </row>
    <row r="41" spans="1:19" x14ac:dyDescent="0.25">
      <c r="N41" s="17">
        <v>25447</v>
      </c>
      <c r="O41" s="17">
        <v>82937</v>
      </c>
      <c r="P41" s="17">
        <v>65710</v>
      </c>
      <c r="Q41" s="17">
        <v>36869</v>
      </c>
      <c r="R41" s="17">
        <v>116902</v>
      </c>
      <c r="S41" s="17">
        <v>134737</v>
      </c>
    </row>
    <row r="42" spans="1:19" x14ac:dyDescent="0.25">
      <c r="A42" s="9" t="s">
        <v>9</v>
      </c>
      <c r="C42" s="5"/>
      <c r="D42" s="5"/>
      <c r="E42" s="5"/>
      <c r="F42" s="5"/>
      <c r="G42" s="5"/>
      <c r="H42" s="5"/>
      <c r="N42" s="14">
        <f>N41*U23</f>
        <v>6855.4217999999992</v>
      </c>
      <c r="O42" s="14">
        <f t="shared" ref="O42:S46" si="63">O41*V23</f>
        <v>20568.376</v>
      </c>
      <c r="P42" s="14">
        <f t="shared" si="63"/>
        <v>19272.742999999999</v>
      </c>
      <c r="Q42" s="14">
        <f t="shared" si="63"/>
        <v>9751.8505000000005</v>
      </c>
      <c r="R42" s="14">
        <f t="shared" si="63"/>
        <v>30663.394599999996</v>
      </c>
      <c r="S42" s="14">
        <f t="shared" si="63"/>
        <v>40070.783799999997</v>
      </c>
    </row>
    <row r="43" spans="1:19" x14ac:dyDescent="0.25">
      <c r="A43" s="9"/>
      <c r="C43" s="5"/>
      <c r="D43" s="5"/>
      <c r="E43" s="5"/>
      <c r="F43" s="5"/>
      <c r="G43" s="5"/>
      <c r="H43" s="5"/>
      <c r="N43" s="14">
        <f t="shared" ref="N43:N46" si="64">N42*U24</f>
        <v>1832.4542471399996</v>
      </c>
      <c r="O43" s="14">
        <f t="shared" si="63"/>
        <v>5738.5769040000005</v>
      </c>
      <c r="P43" s="14">
        <f t="shared" si="63"/>
        <v>8659.2434298999997</v>
      </c>
      <c r="Q43" s="14">
        <f t="shared" si="63"/>
        <v>2236.0993196500003</v>
      </c>
      <c r="R43" s="14">
        <f t="shared" si="63"/>
        <v>7604.5218607999986</v>
      </c>
      <c r="S43" s="14">
        <f t="shared" si="63"/>
        <v>16861.785823039998</v>
      </c>
    </row>
    <row r="44" spans="1:19" x14ac:dyDescent="0.25">
      <c r="A44" s="9"/>
      <c r="C44" s="5"/>
      <c r="D44" s="5"/>
      <c r="E44" s="5"/>
      <c r="F44" s="5"/>
      <c r="G44" s="5"/>
      <c r="H44" s="5"/>
      <c r="N44" s="14">
        <f t="shared" si="64"/>
        <v>99.685511044415975</v>
      </c>
      <c r="O44" s="14">
        <f t="shared" si="63"/>
        <v>384.48465256800006</v>
      </c>
      <c r="P44" s="14">
        <f t="shared" si="63"/>
        <v>852.06955350216003</v>
      </c>
      <c r="Q44" s="14">
        <f t="shared" si="63"/>
        <v>140.65064720598502</v>
      </c>
      <c r="R44" s="14">
        <f t="shared" si="63"/>
        <v>459.31312039231995</v>
      </c>
      <c r="S44" s="14">
        <f t="shared" si="63"/>
        <v>1094.3298999152958</v>
      </c>
    </row>
    <row r="45" spans="1:19" x14ac:dyDescent="0.25">
      <c r="A45" s="9"/>
      <c r="C45" s="5"/>
      <c r="D45" s="5"/>
      <c r="E45" s="5"/>
      <c r="F45" s="5"/>
      <c r="G45" s="5"/>
      <c r="H45" s="5"/>
      <c r="N45" s="14">
        <f t="shared" si="64"/>
        <v>10.526789966290327</v>
      </c>
      <c r="O45" s="14">
        <f t="shared" si="63"/>
        <v>37.487253625380006</v>
      </c>
      <c r="P45" s="14">
        <f t="shared" si="63"/>
        <v>122.69801570431103</v>
      </c>
      <c r="Q45" s="14">
        <f t="shared" si="63"/>
        <v>21.772720187486481</v>
      </c>
      <c r="R45" s="14">
        <f t="shared" si="63"/>
        <v>52.177970476567552</v>
      </c>
      <c r="S45" s="14">
        <f t="shared" si="63"/>
        <v>156.37974269789575</v>
      </c>
    </row>
    <row r="46" spans="1:19" x14ac:dyDescent="0.25">
      <c r="A46" s="9"/>
      <c r="C46" s="5"/>
      <c r="D46" s="5"/>
      <c r="E46" s="5"/>
      <c r="F46" s="5"/>
      <c r="G46" s="5"/>
      <c r="H46" s="5"/>
      <c r="N46" s="14">
        <f t="shared" si="64"/>
        <v>0.6652931258695487</v>
      </c>
      <c r="O46" s="14">
        <f t="shared" si="63"/>
        <v>0.74599634714506213</v>
      </c>
      <c r="P46" s="14">
        <f t="shared" si="63"/>
        <v>0.69937868951457294</v>
      </c>
      <c r="Q46" s="14">
        <f t="shared" si="63"/>
        <v>0.59657253313712955</v>
      </c>
      <c r="R46" s="14">
        <f t="shared" si="63"/>
        <v>0.45394834314613769</v>
      </c>
      <c r="S46" s="14">
        <f t="shared" si="63"/>
        <v>0.2502075883166332</v>
      </c>
    </row>
    <row r="51" spans="1:19" x14ac:dyDescent="0.25">
      <c r="B51" s="9" t="s">
        <v>20</v>
      </c>
      <c r="C51" s="9"/>
      <c r="D51" s="9"/>
      <c r="E51" s="9" t="s">
        <v>21</v>
      </c>
      <c r="F51" s="9"/>
      <c r="G51" s="9"/>
    </row>
    <row r="52" spans="1:19" x14ac:dyDescent="0.25">
      <c r="A52" t="s">
        <v>2</v>
      </c>
      <c r="C52" t="s">
        <v>3</v>
      </c>
      <c r="D52" t="s">
        <v>4</v>
      </c>
      <c r="E52" t="s">
        <v>5</v>
      </c>
      <c r="F52" t="s">
        <v>3</v>
      </c>
      <c r="G52" t="s">
        <v>4</v>
      </c>
      <c r="H52" t="s">
        <v>5</v>
      </c>
    </row>
    <row r="53" spans="1:19" x14ac:dyDescent="0.25">
      <c r="N53" s="3"/>
      <c r="O53" s="3"/>
      <c r="P53" s="3"/>
      <c r="Q53" s="3"/>
      <c r="R53" s="3"/>
      <c r="S53" s="3"/>
    </row>
    <row r="54" spans="1:19" x14ac:dyDescent="0.25">
      <c r="A54" s="9" t="s">
        <v>6</v>
      </c>
      <c r="B54" t="s">
        <v>26</v>
      </c>
      <c r="C54" s="5">
        <v>0.73077510000000001</v>
      </c>
      <c r="D54" s="5">
        <v>1</v>
      </c>
      <c r="E54" s="5">
        <v>0.67019419999999996</v>
      </c>
      <c r="F54" s="5">
        <v>0.65343549999999995</v>
      </c>
      <c r="G54" s="5">
        <v>1</v>
      </c>
      <c r="H54" s="5">
        <v>0.75925620000000005</v>
      </c>
      <c r="J54">
        <f>+C54/C$66</f>
        <v>1.3172000865906519</v>
      </c>
      <c r="L54">
        <f>+F54/F$66</f>
        <v>1.4703431649408587</v>
      </c>
    </row>
    <row r="55" spans="1:19" x14ac:dyDescent="0.25">
      <c r="A55" s="9"/>
      <c r="B55" t="s">
        <v>27</v>
      </c>
      <c r="C55" s="5">
        <v>0.19385260000000001</v>
      </c>
      <c r="D55" s="5">
        <v>0</v>
      </c>
      <c r="E55" s="5">
        <v>0.32980579999999998</v>
      </c>
      <c r="F55" s="5">
        <v>0.25836569999999998</v>
      </c>
      <c r="G55" s="5">
        <v>0</v>
      </c>
      <c r="H55" s="5">
        <v>0.24074380000000001</v>
      </c>
      <c r="J55">
        <f>+C55/C$67</f>
        <v>0.62230975425755619</v>
      </c>
      <c r="L55">
        <f>+F55/F$67</f>
        <v>0.86186654906719906</v>
      </c>
    </row>
    <row r="56" spans="1:19" x14ac:dyDescent="0.25">
      <c r="A56" s="9"/>
      <c r="B56" t="s">
        <v>30</v>
      </c>
      <c r="C56" s="5">
        <v>7.5372400000000006E-2</v>
      </c>
      <c r="D56" s="5">
        <v>0</v>
      </c>
      <c r="E56" s="5">
        <v>0</v>
      </c>
      <c r="F56" s="5">
        <v>6.9236000000000006E-2</v>
      </c>
      <c r="G56" s="5">
        <v>0</v>
      </c>
      <c r="H56" s="5">
        <v>0</v>
      </c>
      <c r="J56">
        <f>+C56/C$68</f>
        <v>0.64760932623967227</v>
      </c>
      <c r="L56">
        <f>+F56/F$68</f>
        <v>0.36772813314609493</v>
      </c>
    </row>
    <row r="57" spans="1:19" x14ac:dyDescent="0.25">
      <c r="A57" s="9"/>
      <c r="B57" t="s">
        <v>28</v>
      </c>
      <c r="C57" s="5">
        <v>0</v>
      </c>
      <c r="D57" s="5">
        <v>0</v>
      </c>
      <c r="E57" s="5">
        <v>0</v>
      </c>
      <c r="F57" s="5">
        <v>1.37462E-2</v>
      </c>
      <c r="G57" s="5">
        <v>0</v>
      </c>
      <c r="H57" s="5">
        <v>0</v>
      </c>
      <c r="J57">
        <f>+C57/C$69</f>
        <v>0</v>
      </c>
      <c r="L57">
        <f>+F57/F$69</f>
        <v>0.20354216856765911</v>
      </c>
    </row>
    <row r="58" spans="1:19" x14ac:dyDescent="0.25">
      <c r="A58" s="9"/>
      <c r="B58" t="s">
        <v>29</v>
      </c>
      <c r="C58" s="5">
        <v>0</v>
      </c>
      <c r="D58" s="5">
        <v>0</v>
      </c>
      <c r="E58" s="5">
        <v>0</v>
      </c>
      <c r="F58" s="5">
        <v>5.2167000000000003E-3</v>
      </c>
      <c r="G58" s="5">
        <v>0</v>
      </c>
      <c r="H58" s="5">
        <v>0</v>
      </c>
      <c r="J58">
        <f>+C58/C$70</f>
        <v>0</v>
      </c>
      <c r="L58" t="e">
        <f>+F58/F$70</f>
        <v>#DIV/0!</v>
      </c>
    </row>
    <row r="59" spans="1:19" x14ac:dyDescent="0.25">
      <c r="C59" s="5"/>
      <c r="D59" s="5"/>
      <c r="E59" s="5"/>
      <c r="F59" s="5"/>
      <c r="G59" s="5"/>
      <c r="H59" s="5"/>
      <c r="N59" s="3"/>
      <c r="O59" s="3"/>
      <c r="P59" s="3"/>
      <c r="Q59" s="3"/>
      <c r="R59" s="3"/>
      <c r="S59" s="3"/>
    </row>
    <row r="60" spans="1:19" x14ac:dyDescent="0.25">
      <c r="A60" s="9" t="s">
        <v>7</v>
      </c>
      <c r="B60" t="s">
        <v>26</v>
      </c>
      <c r="C60" s="5">
        <v>0.37545190000000001</v>
      </c>
      <c r="D60" s="5">
        <v>0.31383610000000001</v>
      </c>
      <c r="E60" s="5">
        <v>0.20575080000000001</v>
      </c>
      <c r="F60" s="5">
        <v>0.29493540000000001</v>
      </c>
      <c r="G60" s="5">
        <v>0.4158268</v>
      </c>
      <c r="H60" s="5">
        <v>0.27557189999999998</v>
      </c>
      <c r="J60">
        <f>+C60/C$66</f>
        <v>0.67674073075372265</v>
      </c>
      <c r="L60">
        <f>+F60/F$66</f>
        <v>0.66365578467820951</v>
      </c>
    </row>
    <row r="61" spans="1:19" x14ac:dyDescent="0.25">
      <c r="A61" s="9"/>
      <c r="B61" t="s">
        <v>27</v>
      </c>
      <c r="C61" s="5">
        <v>0.36827890000000002</v>
      </c>
      <c r="D61" s="5">
        <v>0.45997500000000002</v>
      </c>
      <c r="E61" s="5">
        <v>0.35697519999999999</v>
      </c>
      <c r="F61" s="5">
        <v>0.30040650000000002</v>
      </c>
      <c r="G61" s="5">
        <v>0.38156469999999998</v>
      </c>
      <c r="H61" s="5">
        <v>0.44402829999999999</v>
      </c>
      <c r="J61">
        <f>+C61/C$67</f>
        <v>1.1822567856053676</v>
      </c>
      <c r="L61">
        <f>+F61/F$67</f>
        <v>1.0021079170817009</v>
      </c>
    </row>
    <row r="62" spans="1:19" x14ac:dyDescent="0.25">
      <c r="A62" s="9"/>
      <c r="B62" t="s">
        <v>30</v>
      </c>
      <c r="C62" s="5">
        <v>0.15852579999999999</v>
      </c>
      <c r="D62" s="5">
        <v>0.17971429999999999</v>
      </c>
      <c r="E62" s="5">
        <v>0.2995295</v>
      </c>
      <c r="F62" s="5">
        <v>0.2685649</v>
      </c>
      <c r="G62" s="5">
        <v>0.16495609999999999</v>
      </c>
      <c r="H62" s="5">
        <v>0.20184830000000001</v>
      </c>
      <c r="J62">
        <f>+C62/C$68</f>
        <v>1.3620740022820692</v>
      </c>
      <c r="L62">
        <f>+F62/F$68</f>
        <v>1.4264092279387552</v>
      </c>
    </row>
    <row r="63" spans="1:19" x14ac:dyDescent="0.25">
      <c r="A63" s="9"/>
      <c r="B63" t="s">
        <v>28</v>
      </c>
      <c r="C63" s="5">
        <v>7.3971700000000001E-2</v>
      </c>
      <c r="D63" s="5">
        <v>4.4970700000000002E-2</v>
      </c>
      <c r="E63" s="5">
        <v>0.1303349</v>
      </c>
      <c r="F63" s="5">
        <v>0.1325701</v>
      </c>
      <c r="G63" s="5">
        <v>3.2649900000000003E-2</v>
      </c>
      <c r="H63" s="5">
        <v>6.5331700000000006E-2</v>
      </c>
      <c r="J63">
        <f>+C63/C$69</f>
        <v>5.2304912886073085</v>
      </c>
      <c r="L63">
        <f>+F63/F$69</f>
        <v>1.9629865447346484</v>
      </c>
    </row>
    <row r="64" spans="1:19" x14ac:dyDescent="0.25">
      <c r="A64" s="9"/>
      <c r="B64" t="s">
        <v>29</v>
      </c>
      <c r="C64" s="5">
        <v>2.3771799999999999E-2</v>
      </c>
      <c r="D64" s="5">
        <v>1.5039000000000001E-3</v>
      </c>
      <c r="E64" s="5">
        <v>7.4095999999999997E-3</v>
      </c>
      <c r="F64" s="5">
        <v>3.5230000000000001E-3</v>
      </c>
      <c r="G64" s="5">
        <v>5.0025E-3</v>
      </c>
      <c r="H64" s="5">
        <v>1.32198E-2</v>
      </c>
      <c r="J64">
        <f>+C64/C$70</f>
        <v>7.4923726676752391</v>
      </c>
      <c r="L64" t="e">
        <f>+F64/F$70</f>
        <v>#DIV/0!</v>
      </c>
    </row>
    <row r="65" spans="1:26" x14ac:dyDescent="0.25">
      <c r="C65" s="5"/>
      <c r="D65" s="5"/>
      <c r="E65" s="5"/>
      <c r="F65" s="5"/>
      <c r="G65" s="5"/>
      <c r="H65" s="5"/>
      <c r="N65" s="3"/>
      <c r="O65" s="3"/>
      <c r="P65" s="3"/>
      <c r="Q65" s="3"/>
      <c r="R65" s="3"/>
      <c r="S65" s="3"/>
    </row>
    <row r="66" spans="1:26" x14ac:dyDescent="0.25">
      <c r="A66" s="9" t="s">
        <v>8</v>
      </c>
      <c r="B66" t="s">
        <v>26</v>
      </c>
      <c r="C66" s="5">
        <v>0.55479429999999996</v>
      </c>
      <c r="D66" s="5">
        <v>0.51249730000000004</v>
      </c>
      <c r="E66" s="5">
        <v>0</v>
      </c>
      <c r="F66" s="5">
        <v>0.44441019999999998</v>
      </c>
      <c r="G66" s="5">
        <v>0.48291729999999999</v>
      </c>
      <c r="H66" s="5">
        <v>0.81376479999999995</v>
      </c>
      <c r="U66" s="6">
        <v>0.53759999999999997</v>
      </c>
      <c r="V66" s="6">
        <v>0.46100000000000002</v>
      </c>
      <c r="W66" s="6">
        <v>0.46079999999999999</v>
      </c>
      <c r="X66" s="6">
        <v>0.52859999999999996</v>
      </c>
      <c r="Y66" s="6">
        <v>0.4819</v>
      </c>
      <c r="Z66" s="6">
        <v>0.45179999999999998</v>
      </c>
    </row>
    <row r="67" spans="1:26" x14ac:dyDescent="0.25">
      <c r="A67" s="9"/>
      <c r="B67" t="s">
        <v>27</v>
      </c>
      <c r="C67" s="5">
        <v>0.31150499999999998</v>
      </c>
      <c r="D67" s="5">
        <v>0.31666480000000002</v>
      </c>
      <c r="E67" s="5">
        <v>1</v>
      </c>
      <c r="F67" s="5">
        <v>0.2997746</v>
      </c>
      <c r="G67" s="5">
        <v>0.20830480000000001</v>
      </c>
      <c r="H67" s="5">
        <v>0.18623519999999999</v>
      </c>
      <c r="U67" s="6">
        <v>0.29160000000000003</v>
      </c>
      <c r="V67" s="6">
        <v>0.29310000000000003</v>
      </c>
      <c r="W67" s="6">
        <v>0.26929999999999998</v>
      </c>
      <c r="X67" s="6">
        <v>0.30020000000000002</v>
      </c>
      <c r="Y67" s="6">
        <v>0.31909999999999999</v>
      </c>
      <c r="Z67" s="6">
        <v>0.30030000000000001</v>
      </c>
    </row>
    <row r="68" spans="1:26" x14ac:dyDescent="0.25">
      <c r="A68" s="9"/>
      <c r="B68" t="s">
        <v>30</v>
      </c>
      <c r="C68" s="5">
        <v>0.11638560000000001</v>
      </c>
      <c r="D68" s="5">
        <v>0</v>
      </c>
      <c r="E68" s="5">
        <v>0</v>
      </c>
      <c r="F68" s="5">
        <v>0.18828039999999999</v>
      </c>
      <c r="G68" s="5">
        <v>5.2219599999999998E-2</v>
      </c>
      <c r="H68" s="5">
        <v>0</v>
      </c>
      <c r="U68" s="6">
        <v>0.17069999999999999</v>
      </c>
      <c r="V68" s="6">
        <v>0.2457</v>
      </c>
      <c r="W68" s="6">
        <v>0.2697</v>
      </c>
      <c r="X68" s="6">
        <v>0.1711</v>
      </c>
      <c r="Y68" s="6">
        <v>0.19889999999999999</v>
      </c>
      <c r="Z68" s="6">
        <v>0.24779999999999999</v>
      </c>
    </row>
    <row r="69" spans="1:26" x14ac:dyDescent="0.25">
      <c r="A69" s="9"/>
      <c r="B69" t="s">
        <v>28</v>
      </c>
      <c r="C69" s="5">
        <v>1.4142399999999999E-2</v>
      </c>
      <c r="D69" s="5">
        <v>0.17083789999999999</v>
      </c>
      <c r="E69" s="5">
        <v>0</v>
      </c>
      <c r="F69" s="5">
        <v>6.7534899999999995E-2</v>
      </c>
      <c r="G69" s="5">
        <v>0.25655830000000002</v>
      </c>
      <c r="H69" s="5">
        <v>0</v>
      </c>
    </row>
    <row r="70" spans="1:26" x14ac:dyDescent="0.25">
      <c r="A70" s="9"/>
      <c r="B70" t="s">
        <v>29</v>
      </c>
      <c r="C70" s="5">
        <v>3.1727999999999999E-3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</row>
    <row r="71" spans="1:26" x14ac:dyDescent="0.25">
      <c r="C71" s="5"/>
      <c r="D71" s="5"/>
      <c r="E71" s="5"/>
      <c r="F71" s="5"/>
      <c r="G71" s="5"/>
      <c r="H71" s="5"/>
      <c r="N71" s="3"/>
      <c r="O71" s="3"/>
      <c r="P71" s="3"/>
      <c r="Q71" s="3"/>
      <c r="R71" s="3"/>
      <c r="S71" s="3"/>
    </row>
    <row r="72" spans="1:26" x14ac:dyDescent="0.25">
      <c r="A72" s="9" t="s">
        <v>9</v>
      </c>
      <c r="B72" t="s">
        <v>26</v>
      </c>
      <c r="C72" s="5">
        <v>0.3127065</v>
      </c>
      <c r="D72" s="5">
        <v>0.18748919999999999</v>
      </c>
      <c r="E72" s="5">
        <v>0.29824800000000001</v>
      </c>
      <c r="F72" s="5">
        <v>0.2370893</v>
      </c>
      <c r="G72" s="5">
        <v>0.20092309999999999</v>
      </c>
      <c r="H72" s="5">
        <v>0.21397189999999999</v>
      </c>
      <c r="J72">
        <f>+C72/C$66</f>
        <v>0.56364403888071668</v>
      </c>
      <c r="L72">
        <f>+F72/F$66</f>
        <v>0.53349203056095473</v>
      </c>
    </row>
    <row r="73" spans="1:26" x14ac:dyDescent="0.25">
      <c r="A73" s="9"/>
      <c r="B73" t="s">
        <v>27</v>
      </c>
      <c r="C73" s="5">
        <v>0.28303289999999998</v>
      </c>
      <c r="D73" s="5">
        <v>0.45345190000000002</v>
      </c>
      <c r="E73" s="5">
        <v>0.33687729999999999</v>
      </c>
      <c r="F73" s="5">
        <v>0.3897641</v>
      </c>
      <c r="G73" s="5">
        <v>0.36580079999999998</v>
      </c>
      <c r="H73" s="5">
        <v>0.31842039999999999</v>
      </c>
      <c r="J73">
        <f>+C73/C$67</f>
        <v>0.90859825684980977</v>
      </c>
      <c r="L73">
        <f>+F73/F$67</f>
        <v>1.3001905431614287</v>
      </c>
    </row>
    <row r="74" spans="1:26" x14ac:dyDescent="0.25">
      <c r="A74" s="9"/>
      <c r="B74" t="s">
        <v>30</v>
      </c>
      <c r="C74" s="5">
        <v>0.1973297</v>
      </c>
      <c r="D74" s="5">
        <v>0.30217529999999998</v>
      </c>
      <c r="E74" s="5">
        <v>0.16498399999999999</v>
      </c>
      <c r="F74" s="5">
        <v>0.21895490000000001</v>
      </c>
      <c r="G74" s="5">
        <v>0.1846922</v>
      </c>
      <c r="H74" s="5">
        <v>0.25027440000000001</v>
      </c>
      <c r="J74">
        <f>+C74/C$68</f>
        <v>1.6954820871310539</v>
      </c>
      <c r="L74">
        <f>+F74/F$68</f>
        <v>1.1629192417267014</v>
      </c>
    </row>
    <row r="75" spans="1:26" x14ac:dyDescent="0.25">
      <c r="A75" s="9"/>
      <c r="B75" t="s">
        <v>28</v>
      </c>
      <c r="C75" s="5">
        <v>0.14197950000000001</v>
      </c>
      <c r="D75" s="5">
        <v>5.6883599999999999E-2</v>
      </c>
      <c r="E75" s="5">
        <v>0.14853640000000001</v>
      </c>
      <c r="F75" s="5">
        <v>0.14081830000000001</v>
      </c>
      <c r="G75" s="5">
        <v>0.20131099999999999</v>
      </c>
      <c r="H75" s="5">
        <v>0.20626430000000001</v>
      </c>
      <c r="J75">
        <f>+C75/C$69</f>
        <v>10.039279047403554</v>
      </c>
      <c r="L75">
        <f>+F75/F$69</f>
        <v>2.0851189533115475</v>
      </c>
    </row>
    <row r="76" spans="1:26" x14ac:dyDescent="0.25">
      <c r="A76" s="9"/>
      <c r="B76" t="s">
        <v>29</v>
      </c>
      <c r="C76" s="5">
        <v>6.4951400000000006E-2</v>
      </c>
      <c r="D76" s="5">
        <v>0</v>
      </c>
      <c r="E76" s="5">
        <v>5.1354200000000003E-2</v>
      </c>
      <c r="F76" s="5">
        <v>1.3373400000000001E-2</v>
      </c>
      <c r="G76" s="5">
        <v>4.7272799999999997E-2</v>
      </c>
      <c r="H76" s="5">
        <v>1.10689E-2</v>
      </c>
      <c r="J76">
        <f>+C76/C$70</f>
        <v>20.471318709026729</v>
      </c>
    </row>
    <row r="77" spans="1:26" x14ac:dyDescent="0.25">
      <c r="C77" s="5"/>
      <c r="D77" s="5"/>
      <c r="E77" s="5"/>
      <c r="F77" s="5"/>
      <c r="G77" s="5"/>
      <c r="H77" s="5"/>
      <c r="N77" s="3"/>
      <c r="O77" s="3"/>
      <c r="P77" s="3"/>
      <c r="Q77" s="3"/>
      <c r="R77" s="3"/>
      <c r="S77" s="3"/>
    </row>
    <row r="78" spans="1:26" x14ac:dyDescent="0.25">
      <c r="A78" s="9" t="s">
        <v>10</v>
      </c>
      <c r="B78" t="s">
        <v>26</v>
      </c>
      <c r="C78" s="5">
        <v>0.67249590000000004</v>
      </c>
      <c r="D78" s="5">
        <v>0.41972169999999998</v>
      </c>
      <c r="E78" s="5">
        <v>0</v>
      </c>
      <c r="F78" s="5">
        <v>0.66151400000000005</v>
      </c>
      <c r="G78" s="5">
        <v>0.48049639999999999</v>
      </c>
      <c r="H78" s="5">
        <v>0</v>
      </c>
      <c r="J78">
        <f>+C78/C$66</f>
        <v>1.2121535855721663</v>
      </c>
      <c r="L78">
        <f>+F78/F$66</f>
        <v>1.4885211905577327</v>
      </c>
    </row>
    <row r="79" spans="1:26" x14ac:dyDescent="0.25">
      <c r="A79" s="9"/>
      <c r="B79" t="s">
        <v>27</v>
      </c>
      <c r="C79" s="5">
        <v>0.26805980000000001</v>
      </c>
      <c r="D79" s="5">
        <v>0.40173049999999999</v>
      </c>
      <c r="E79" s="5">
        <v>1</v>
      </c>
      <c r="F79" s="5">
        <v>0.2816398</v>
      </c>
      <c r="G79" s="5">
        <v>0.42973509999999998</v>
      </c>
      <c r="H79" s="5">
        <v>1</v>
      </c>
      <c r="J79">
        <f>+C79/C$67</f>
        <v>0.86053129163255815</v>
      </c>
      <c r="L79">
        <f>+F79/F$67</f>
        <v>0.93950521491814176</v>
      </c>
    </row>
    <row r="80" spans="1:26" x14ac:dyDescent="0.25">
      <c r="A80" s="9"/>
      <c r="B80" t="s">
        <v>30</v>
      </c>
      <c r="C80" s="5">
        <v>5.2478799999999999E-2</v>
      </c>
      <c r="D80" s="5">
        <v>0.163657</v>
      </c>
      <c r="E80" s="5">
        <v>0</v>
      </c>
      <c r="F80" s="5">
        <v>4.7096100000000002E-2</v>
      </c>
      <c r="G80" s="5">
        <v>6.9996500000000003E-2</v>
      </c>
      <c r="H80" s="5">
        <v>0</v>
      </c>
      <c r="J80">
        <f>+C80/C$68</f>
        <v>0.45090457926066452</v>
      </c>
      <c r="L80">
        <f>+F80/F$68</f>
        <v>0.25013809190972613</v>
      </c>
    </row>
    <row r="81" spans="1:19" x14ac:dyDescent="0.25">
      <c r="A81" s="9"/>
      <c r="B81" t="s">
        <v>28</v>
      </c>
      <c r="C81" s="5">
        <v>6.6924999999999997E-3</v>
      </c>
      <c r="D81" s="5">
        <v>1.4890799999999999E-2</v>
      </c>
      <c r="E81" s="5">
        <v>0</v>
      </c>
      <c r="F81" s="5">
        <v>7.6920000000000001E-3</v>
      </c>
      <c r="G81" s="5">
        <v>1.9772000000000001E-2</v>
      </c>
      <c r="H81" s="5">
        <v>0</v>
      </c>
      <c r="J81">
        <f>+C81/C$69</f>
        <v>0.47322236678357282</v>
      </c>
      <c r="L81">
        <f>+F81/F$69</f>
        <v>0.11389666676044535</v>
      </c>
    </row>
    <row r="82" spans="1:19" x14ac:dyDescent="0.25">
      <c r="A82" s="9"/>
      <c r="B82" t="s">
        <v>29</v>
      </c>
      <c r="C82" s="5">
        <v>2.7300000000000002E-4</v>
      </c>
      <c r="D82" s="5">
        <v>0</v>
      </c>
      <c r="E82" s="5">
        <v>0</v>
      </c>
      <c r="F82" s="5">
        <v>2.0582E-3</v>
      </c>
      <c r="G82" s="5">
        <v>0</v>
      </c>
      <c r="H82" s="5">
        <v>0</v>
      </c>
      <c r="J82">
        <f>+C82/C$70</f>
        <v>8.6043872919818465E-2</v>
      </c>
      <c r="L82" t="e">
        <f>+F82/F$70</f>
        <v>#DIV/0!</v>
      </c>
    </row>
    <row r="83" spans="1:19" x14ac:dyDescent="0.25">
      <c r="C83" s="5"/>
      <c r="D83" s="5"/>
      <c r="E83" s="5"/>
      <c r="F83" s="5"/>
      <c r="G83" s="5"/>
      <c r="H83" s="5"/>
      <c r="N83" s="3"/>
      <c r="O83" s="3"/>
      <c r="P83" s="3"/>
      <c r="Q83" s="3"/>
      <c r="R83" s="3"/>
      <c r="S83" s="3"/>
    </row>
    <row r="84" spans="1:19" x14ac:dyDescent="0.25">
      <c r="A84" s="9" t="s">
        <v>11</v>
      </c>
      <c r="B84" t="s">
        <v>26</v>
      </c>
      <c r="C84" s="5">
        <v>0.65046139999999997</v>
      </c>
      <c r="D84" s="5">
        <v>0.50565479999999996</v>
      </c>
      <c r="E84" s="5">
        <v>0.42957430000000002</v>
      </c>
      <c r="F84" s="5">
        <v>0.57866019999999996</v>
      </c>
      <c r="G84" s="5">
        <v>0.56376309999999996</v>
      </c>
      <c r="H84" s="5">
        <v>0.1676145</v>
      </c>
      <c r="J84">
        <f>+C84/C$66</f>
        <v>1.1724370636107833</v>
      </c>
      <c r="L84">
        <f>+F84/F$66</f>
        <v>1.3020857757090183</v>
      </c>
    </row>
    <row r="85" spans="1:19" x14ac:dyDescent="0.25">
      <c r="A85" s="9"/>
      <c r="B85" t="s">
        <v>27</v>
      </c>
      <c r="C85" s="5">
        <v>0.2288732</v>
      </c>
      <c r="D85" s="5">
        <v>0.34066619999999997</v>
      </c>
      <c r="E85" s="5">
        <v>0.1224766</v>
      </c>
      <c r="F85" s="5">
        <v>0.26917930000000001</v>
      </c>
      <c r="G85" s="5">
        <v>0.28793340000000001</v>
      </c>
      <c r="H85" s="5">
        <v>0.66042049999999997</v>
      </c>
      <c r="J85">
        <f>+C85/C$67</f>
        <v>0.73473363188391849</v>
      </c>
      <c r="L85">
        <f>+F85/F$67</f>
        <v>0.89793898482393109</v>
      </c>
    </row>
    <row r="86" spans="1:19" x14ac:dyDescent="0.25">
      <c r="A86" s="9"/>
      <c r="B86" t="s">
        <v>30</v>
      </c>
      <c r="C86" s="5">
        <v>0.10669149999999999</v>
      </c>
      <c r="D86" s="5">
        <v>9.9944400000000003E-2</v>
      </c>
      <c r="E86" s="5">
        <v>0.3468715</v>
      </c>
      <c r="F86" s="5">
        <v>0.1120654</v>
      </c>
      <c r="G86" s="5">
        <v>0.13161970000000001</v>
      </c>
      <c r="H86" s="5">
        <v>0</v>
      </c>
      <c r="J86">
        <f>+C86/C$68</f>
        <v>0.91670704966937477</v>
      </c>
      <c r="L86">
        <f>+F86/F$68</f>
        <v>0.59520481154703309</v>
      </c>
    </row>
    <row r="87" spans="1:19" x14ac:dyDescent="0.25">
      <c r="A87" s="9"/>
      <c r="B87" t="s">
        <v>28</v>
      </c>
      <c r="C87" s="5">
        <v>1.3973899999999999E-2</v>
      </c>
      <c r="D87" s="5">
        <v>5.3734700000000003E-2</v>
      </c>
      <c r="E87" s="5">
        <v>0.1010776</v>
      </c>
      <c r="F87" s="5">
        <v>3.5164899999999999E-2</v>
      </c>
      <c r="G87" s="5">
        <v>1.6683799999999999E-2</v>
      </c>
      <c r="H87" s="5">
        <v>5.7564400000000002E-2</v>
      </c>
      <c r="J87">
        <f>+C87/C$69</f>
        <v>0.98808547346984954</v>
      </c>
      <c r="L87">
        <f>+F87/F$69</f>
        <v>0.52069226429594184</v>
      </c>
    </row>
    <row r="88" spans="1:19" x14ac:dyDescent="0.25">
      <c r="A88" s="9"/>
      <c r="B88" t="s">
        <v>29</v>
      </c>
      <c r="C88" s="5">
        <v>0</v>
      </c>
      <c r="D88" s="5">
        <v>0</v>
      </c>
      <c r="E88" s="5">
        <v>0</v>
      </c>
      <c r="F88" s="5">
        <v>4.9302E-3</v>
      </c>
      <c r="G88" s="5">
        <v>0</v>
      </c>
      <c r="H88" s="5">
        <v>0.11440060000000001</v>
      </c>
      <c r="J88">
        <f>+C88/C$70</f>
        <v>0</v>
      </c>
      <c r="L88" t="e">
        <f>+F88/F$70</f>
        <v>#DIV/0!</v>
      </c>
    </row>
  </sheetData>
  <mergeCells count="26">
    <mergeCell ref="A84:A88"/>
    <mergeCell ref="B51:D51"/>
    <mergeCell ref="A1:H1"/>
    <mergeCell ref="J1:L1"/>
    <mergeCell ref="A42:A46"/>
    <mergeCell ref="A60:A64"/>
    <mergeCell ref="A29:A33"/>
    <mergeCell ref="A35:A39"/>
    <mergeCell ref="A66:A70"/>
    <mergeCell ref="A72:A76"/>
    <mergeCell ref="F2:H2"/>
    <mergeCell ref="E51:G51"/>
    <mergeCell ref="A54:A58"/>
    <mergeCell ref="C2:E2"/>
    <mergeCell ref="A5:A9"/>
    <mergeCell ref="A11:A15"/>
    <mergeCell ref="N1:S1"/>
    <mergeCell ref="U1:Z1"/>
    <mergeCell ref="U2:W2"/>
    <mergeCell ref="X2:Z2"/>
    <mergeCell ref="A78:A82"/>
    <mergeCell ref="N2:P2"/>
    <mergeCell ref="Q2:S2"/>
    <mergeCell ref="N40:S40"/>
    <mergeCell ref="A17:A21"/>
    <mergeCell ref="A23:A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9493-F59C-4774-8BC8-3C4E8556087E}">
  <dimension ref="A1:AO28"/>
  <sheetViews>
    <sheetView topLeftCell="E1" workbookViewId="0">
      <selection activeCell="L32" sqref="L32"/>
    </sheetView>
  </sheetViews>
  <sheetFormatPr defaultRowHeight="15" x14ac:dyDescent="0.25"/>
  <cols>
    <col min="1" max="1" width="25.140625" bestFit="1" customWidth="1"/>
    <col min="2" max="2" width="13.28515625" bestFit="1" customWidth="1"/>
    <col min="9" max="9" width="9.140625" style="8"/>
    <col min="16" max="16" width="9.140625" style="8"/>
    <col min="17" max="17" width="12" bestFit="1" customWidth="1"/>
    <col min="23" max="23" width="9.140625" style="8"/>
  </cols>
  <sheetData>
    <row r="1" spans="1:41" x14ac:dyDescent="0.25">
      <c r="A1" s="9" t="s">
        <v>33</v>
      </c>
      <c r="B1" s="9"/>
      <c r="C1" s="9"/>
      <c r="D1" s="9"/>
      <c r="E1" s="9"/>
      <c r="F1" s="9"/>
      <c r="G1" s="9"/>
      <c r="H1" s="9"/>
      <c r="J1" s="9" t="s">
        <v>34</v>
      </c>
      <c r="K1" s="9"/>
      <c r="L1" s="9"/>
      <c r="M1" s="9"/>
      <c r="N1" s="9"/>
      <c r="O1" s="9"/>
      <c r="Q1" s="9" t="s">
        <v>35</v>
      </c>
      <c r="R1" s="9"/>
      <c r="S1" s="9"/>
      <c r="T1" s="9"/>
      <c r="U1" s="9"/>
      <c r="V1" s="9"/>
      <c r="X1" s="9" t="s">
        <v>36</v>
      </c>
      <c r="Y1" s="9"/>
      <c r="Z1" s="9"/>
      <c r="AA1" s="9"/>
      <c r="AB1" s="9"/>
      <c r="AC1" s="9"/>
    </row>
    <row r="2" spans="1:41" x14ac:dyDescent="0.25">
      <c r="C2" s="9" t="s">
        <v>20</v>
      </c>
      <c r="D2" s="9"/>
      <c r="E2" s="9"/>
      <c r="F2" s="9" t="s">
        <v>21</v>
      </c>
      <c r="G2" s="9"/>
      <c r="H2" s="9"/>
      <c r="J2" s="9" t="s">
        <v>20</v>
      </c>
      <c r="K2" s="9"/>
      <c r="L2" s="9"/>
      <c r="M2" s="9" t="s">
        <v>21</v>
      </c>
      <c r="N2" s="9"/>
      <c r="O2" s="9"/>
      <c r="Q2" s="9" t="s">
        <v>20</v>
      </c>
      <c r="R2" s="9"/>
      <c r="S2" s="9"/>
      <c r="T2" s="9" t="s">
        <v>21</v>
      </c>
      <c r="U2" s="9"/>
      <c r="V2" s="9"/>
      <c r="X2" s="9" t="s">
        <v>20</v>
      </c>
      <c r="Y2" s="9"/>
      <c r="Z2" s="9"/>
      <c r="AA2" s="9" t="s">
        <v>21</v>
      </c>
      <c r="AB2" s="9"/>
      <c r="AC2" s="9"/>
    </row>
    <row r="3" spans="1:41" x14ac:dyDescent="0.25">
      <c r="A3" t="s">
        <v>17</v>
      </c>
      <c r="B3" t="s">
        <v>18</v>
      </c>
      <c r="C3" t="s">
        <v>3</v>
      </c>
      <c r="D3" t="s">
        <v>4</v>
      </c>
      <c r="E3" t="s">
        <v>5</v>
      </c>
      <c r="F3" t="s">
        <v>3</v>
      </c>
      <c r="G3" t="s">
        <v>4</v>
      </c>
      <c r="H3" t="s">
        <v>5</v>
      </c>
      <c r="J3" t="s">
        <v>3</v>
      </c>
      <c r="K3" t="s">
        <v>4</v>
      </c>
      <c r="L3" t="s">
        <v>5</v>
      </c>
      <c r="M3" t="s">
        <v>3</v>
      </c>
      <c r="N3" t="s">
        <v>4</v>
      </c>
      <c r="O3" t="s">
        <v>5</v>
      </c>
      <c r="Q3" t="s">
        <v>3</v>
      </c>
      <c r="R3" t="s">
        <v>4</v>
      </c>
      <c r="S3" t="s">
        <v>5</v>
      </c>
      <c r="T3" t="s">
        <v>3</v>
      </c>
      <c r="U3" t="s">
        <v>4</v>
      </c>
      <c r="V3" t="s">
        <v>5</v>
      </c>
      <c r="X3" t="s">
        <v>3</v>
      </c>
      <c r="Y3" t="s">
        <v>4</v>
      </c>
      <c r="Z3" t="s">
        <v>5</v>
      </c>
      <c r="AA3" t="s">
        <v>3</v>
      </c>
      <c r="AB3" t="s">
        <v>4</v>
      </c>
      <c r="AC3" t="s">
        <v>5</v>
      </c>
      <c r="AK3" s="7" t="s">
        <v>25</v>
      </c>
      <c r="AL3" s="7"/>
      <c r="AM3" s="7"/>
      <c r="AN3" s="7"/>
      <c r="AO3" s="7"/>
    </row>
    <row r="4" spans="1:41" ht="15.75" thickBot="1" x14ac:dyDescent="0.3">
      <c r="Q4" s="3"/>
      <c r="R4" s="3"/>
      <c r="S4" s="3"/>
      <c r="T4" s="3"/>
      <c r="U4" s="3"/>
      <c r="V4" s="3"/>
    </row>
    <row r="5" spans="1:41" ht="16.5" thickTop="1" thickBot="1" x14ac:dyDescent="0.3">
      <c r="A5" s="9" t="s">
        <v>6</v>
      </c>
      <c r="B5" t="s">
        <v>26</v>
      </c>
      <c r="C5" s="5">
        <v>0.73077510000000001</v>
      </c>
      <c r="D5" s="5">
        <v>1</v>
      </c>
      <c r="E5" s="5">
        <v>0.67019419999999996</v>
      </c>
      <c r="F5" s="5">
        <v>0.65343549999999995</v>
      </c>
      <c r="G5" s="5">
        <v>1</v>
      </c>
      <c r="H5" s="5">
        <v>0.75925620000000005</v>
      </c>
      <c r="J5">
        <f>+C5/C$13</f>
        <v>1.3172000865906519</v>
      </c>
      <c r="K5">
        <f>+D5/D$13</f>
        <v>1.9512297918447568</v>
      </c>
      <c r="L5" s="15" t="e">
        <f>+E5/E$13</f>
        <v>#DIV/0!</v>
      </c>
      <c r="M5">
        <f>+F5/F$13</f>
        <v>1.4703431649408587</v>
      </c>
      <c r="N5">
        <f>+G5/G$13</f>
        <v>2.0707479313745853</v>
      </c>
      <c r="O5">
        <f>+H5/H$13</f>
        <v>0.9330167635660821</v>
      </c>
      <c r="Q5">
        <f>Q$4*X13*$J5</f>
        <v>0</v>
      </c>
      <c r="R5">
        <f t="shared" ref="R5:S7" si="0">R$4*Y13*$J5</f>
        <v>0</v>
      </c>
      <c r="S5">
        <f t="shared" si="0"/>
        <v>0</v>
      </c>
      <c r="T5">
        <f>T$4*AA13*$O5</f>
        <v>0</v>
      </c>
      <c r="U5">
        <f t="shared" ref="U5:V7" si="1">U$4*AB13*$O5</f>
        <v>0</v>
      </c>
      <c r="V5">
        <f t="shared" si="1"/>
        <v>0</v>
      </c>
    </row>
    <row r="6" spans="1:41" ht="16.5" thickTop="1" thickBot="1" x14ac:dyDescent="0.3">
      <c r="A6" s="9"/>
      <c r="B6" t="s">
        <v>27</v>
      </c>
      <c r="C6" s="5">
        <v>0.19385260000000001</v>
      </c>
      <c r="D6" s="5">
        <v>0</v>
      </c>
      <c r="E6" s="5">
        <v>0.32980579999999998</v>
      </c>
      <c r="F6" s="5">
        <v>0.25836569999999998</v>
      </c>
      <c r="G6" s="5">
        <v>0</v>
      </c>
      <c r="H6" s="5">
        <v>0.24074380000000001</v>
      </c>
      <c r="J6">
        <f t="shared" ref="J6:J7" si="2">+C6/C$13</f>
        <v>0.3494134672976994</v>
      </c>
      <c r="K6">
        <f t="shared" ref="K6:K7" si="3">+D6/D$13</f>
        <v>0</v>
      </c>
      <c r="L6" s="15" t="e">
        <f t="shared" ref="L6:L7" si="4">+E6/E$13</f>
        <v>#DIV/0!</v>
      </c>
      <c r="M6">
        <f t="shared" ref="M6:M7" si="5">+F6/F$13</f>
        <v>0.58136761937507286</v>
      </c>
      <c r="N6">
        <f t="shared" ref="N6:N7" si="6">+G6/G$13</f>
        <v>0</v>
      </c>
      <c r="O6">
        <f t="shared" ref="O6:O7" si="7">+H6/H$13</f>
        <v>0.29583953496145327</v>
      </c>
      <c r="Q6">
        <f t="shared" ref="Q6:Q7" si="8">Q$4*X14*$J6</f>
        <v>0</v>
      </c>
      <c r="R6">
        <f t="shared" si="0"/>
        <v>0</v>
      </c>
      <c r="S6">
        <f t="shared" si="0"/>
        <v>0</v>
      </c>
      <c r="T6">
        <f t="shared" ref="T6:T7" si="9">T$4*AA14*$O6</f>
        <v>0</v>
      </c>
      <c r="U6">
        <f t="shared" si="1"/>
        <v>0</v>
      </c>
      <c r="V6">
        <f t="shared" si="1"/>
        <v>0</v>
      </c>
    </row>
    <row r="7" spans="1:41" ht="16.5" thickTop="1" thickBot="1" x14ac:dyDescent="0.3">
      <c r="A7" s="9"/>
      <c r="B7" t="s">
        <v>38</v>
      </c>
      <c r="C7" s="5">
        <f>GendersSeparately!C56+GendersSeparately!C57+GendersSeparately!C58</f>
        <v>7.5372400000000006E-2</v>
      </c>
      <c r="D7" s="5">
        <f>GendersSeparately!D56+GendersSeparately!D57+GendersSeparately!D58</f>
        <v>0</v>
      </c>
      <c r="E7" s="5">
        <f>GendersSeparately!E56+GendersSeparately!E57+GendersSeparately!E58</f>
        <v>0</v>
      </c>
      <c r="F7" s="5">
        <f>GendersSeparately!F56+GendersSeparately!F57+GendersSeparately!F58</f>
        <v>8.8198900000000011E-2</v>
      </c>
      <c r="G7" s="5">
        <f>GendersSeparately!G56+GendersSeparately!G57+GendersSeparately!G58</f>
        <v>0</v>
      </c>
      <c r="H7" s="5">
        <f>GendersSeparately!H56+GendersSeparately!H57+GendersSeparately!H58</f>
        <v>0</v>
      </c>
      <c r="J7">
        <f t="shared" si="2"/>
        <v>0.13585647869850143</v>
      </c>
      <c r="K7">
        <f t="shared" si="3"/>
        <v>0</v>
      </c>
      <c r="L7" s="15" t="e">
        <f t="shared" si="4"/>
        <v>#DIV/0!</v>
      </c>
      <c r="M7">
        <f t="shared" si="5"/>
        <v>0.19846281656001599</v>
      </c>
      <c r="N7">
        <f t="shared" si="6"/>
        <v>0</v>
      </c>
      <c r="O7">
        <f t="shared" si="7"/>
        <v>0</v>
      </c>
      <c r="Q7">
        <f t="shared" si="8"/>
        <v>0</v>
      </c>
      <c r="R7">
        <f t="shared" si="0"/>
        <v>0</v>
      </c>
      <c r="S7">
        <f t="shared" si="0"/>
        <v>0</v>
      </c>
      <c r="T7">
        <f t="shared" si="9"/>
        <v>0</v>
      </c>
      <c r="U7">
        <f t="shared" si="1"/>
        <v>0</v>
      </c>
      <c r="V7">
        <f t="shared" si="1"/>
        <v>0</v>
      </c>
    </row>
    <row r="8" spans="1:41" ht="16.5" thickTop="1" thickBot="1" x14ac:dyDescent="0.3">
      <c r="C8" s="5"/>
      <c r="D8" s="5"/>
      <c r="E8" s="5"/>
      <c r="F8" s="5"/>
      <c r="G8" s="5"/>
      <c r="H8" s="5"/>
      <c r="Q8" s="3"/>
      <c r="R8" s="3"/>
      <c r="S8" s="3"/>
      <c r="T8" s="3"/>
      <c r="U8" s="3"/>
      <c r="V8" s="3"/>
    </row>
    <row r="9" spans="1:41" ht="16.5" thickTop="1" thickBot="1" x14ac:dyDescent="0.3">
      <c r="A9" s="9" t="s">
        <v>7</v>
      </c>
      <c r="B9" t="s">
        <v>26</v>
      </c>
      <c r="C9" s="5">
        <v>0.37545190000000001</v>
      </c>
      <c r="D9" s="5">
        <v>0.31383610000000001</v>
      </c>
      <c r="E9" s="5">
        <v>0.20575080000000001</v>
      </c>
      <c r="F9" s="5">
        <v>0.29493540000000001</v>
      </c>
      <c r="G9" s="5">
        <v>0.4158268</v>
      </c>
      <c r="H9" s="5">
        <v>0.27557189999999998</v>
      </c>
      <c r="J9">
        <f>+C9/C$13</f>
        <v>0.67674073075372265</v>
      </c>
      <c r="K9">
        <f t="shared" ref="K9:O9" si="10">+D9/D$13</f>
        <v>0.61236634807637036</v>
      </c>
      <c r="L9" s="15" t="e">
        <f t="shared" si="10"/>
        <v>#DIV/0!</v>
      </c>
      <c r="M9">
        <f t="shared" si="10"/>
        <v>0.66365578467820951</v>
      </c>
      <c r="N9">
        <f t="shared" si="10"/>
        <v>0.86107248591011343</v>
      </c>
      <c r="O9">
        <f t="shared" si="10"/>
        <v>0.33863826501220007</v>
      </c>
      <c r="Q9">
        <f>Q$8*X13*$J9</f>
        <v>0</v>
      </c>
      <c r="R9">
        <f t="shared" ref="R9:S11" si="11">R$8*Y13*$J9</f>
        <v>0</v>
      </c>
      <c r="S9">
        <f t="shared" si="11"/>
        <v>0</v>
      </c>
      <c r="T9">
        <f>T$8*AA13*$O9</f>
        <v>0</v>
      </c>
      <c r="U9">
        <f t="shared" ref="U9:V11" si="12">U$8*AB13*$O9</f>
        <v>0</v>
      </c>
      <c r="V9">
        <f t="shared" si="12"/>
        <v>0</v>
      </c>
    </row>
    <row r="10" spans="1:41" ht="16.5" thickTop="1" thickBot="1" x14ac:dyDescent="0.3">
      <c r="A10" s="9"/>
      <c r="B10" t="s">
        <v>27</v>
      </c>
      <c r="C10" s="5">
        <v>0.36827890000000002</v>
      </c>
      <c r="D10" s="5">
        <v>0.45997500000000002</v>
      </c>
      <c r="E10" s="5">
        <v>0.35697519999999999</v>
      </c>
      <c r="F10" s="5">
        <v>0.30040650000000002</v>
      </c>
      <c r="G10" s="5">
        <v>0.38156469999999998</v>
      </c>
      <c r="H10" s="5">
        <v>0.44402829999999999</v>
      </c>
      <c r="J10">
        <f>+C10/C$14</f>
        <v>1.1822567856053676</v>
      </c>
      <c r="K10">
        <f t="shared" ref="K10:O10" si="13">+D10/D$14</f>
        <v>1.4525611940449332</v>
      </c>
      <c r="L10">
        <f t="shared" si="13"/>
        <v>0.35697519999999999</v>
      </c>
      <c r="M10">
        <f t="shared" si="13"/>
        <v>1.0021079170817009</v>
      </c>
      <c r="N10">
        <f t="shared" si="13"/>
        <v>1.8317614380465546</v>
      </c>
      <c r="O10">
        <f t="shared" si="13"/>
        <v>2.3842340223545282</v>
      </c>
      <c r="Q10">
        <f t="shared" ref="Q10:Q11" si="14">Q$8*X14*$J10</f>
        <v>0</v>
      </c>
      <c r="R10">
        <f t="shared" si="11"/>
        <v>0</v>
      </c>
      <c r="S10">
        <f t="shared" si="11"/>
        <v>0</v>
      </c>
      <c r="T10">
        <f t="shared" ref="T10:T11" si="15">T$8*AA14*$O10</f>
        <v>0</v>
      </c>
      <c r="U10">
        <f t="shared" si="12"/>
        <v>0</v>
      </c>
      <c r="V10">
        <f t="shared" si="12"/>
        <v>0</v>
      </c>
    </row>
    <row r="11" spans="1:41" ht="16.5" thickTop="1" thickBot="1" x14ac:dyDescent="0.3">
      <c r="A11" s="9"/>
      <c r="B11" t="s">
        <v>38</v>
      </c>
      <c r="C11" s="5">
        <f>GendersSeparately!C62+GendersSeparately!C63+GendersSeparately!C64</f>
        <v>0.25626929999999998</v>
      </c>
      <c r="D11" s="5">
        <f>GendersSeparately!D62+GendersSeparately!D63+GendersSeparately!D64</f>
        <v>0.2261889</v>
      </c>
      <c r="E11" s="5">
        <f>GendersSeparately!E62+GendersSeparately!E63+GendersSeparately!E64</f>
        <v>0.43727400000000005</v>
      </c>
      <c r="F11" s="5">
        <f>GendersSeparately!F62+GendersSeparately!F63+GendersSeparately!F64</f>
        <v>0.40465800000000002</v>
      </c>
      <c r="G11" s="5">
        <f>GendersSeparately!G62+GendersSeparately!G63+GendersSeparately!G64</f>
        <v>0.2026085</v>
      </c>
      <c r="H11" s="5">
        <f>GendersSeparately!H62+GendersSeparately!H63+GendersSeparately!H64</f>
        <v>0.28039980000000003</v>
      </c>
      <c r="J11">
        <f>+C11/C$15</f>
        <v>1.9167372222155736</v>
      </c>
      <c r="K11">
        <f t="shared" ref="K11:O11" si="16">+D11/D$15</f>
        <v>1.3239971926604108</v>
      </c>
      <c r="L11" s="15" t="e">
        <f t="shared" si="16"/>
        <v>#DIV/0!</v>
      </c>
      <c r="M11">
        <f t="shared" si="16"/>
        <v>1.5818365828783505</v>
      </c>
      <c r="N11">
        <f t="shared" si="16"/>
        <v>0.6561625686294259</v>
      </c>
      <c r="O11" s="15" t="e">
        <f t="shared" si="16"/>
        <v>#DIV/0!</v>
      </c>
      <c r="Q11">
        <f t="shared" si="14"/>
        <v>0</v>
      </c>
      <c r="R11">
        <f t="shared" si="11"/>
        <v>0</v>
      </c>
      <c r="S11">
        <f t="shared" si="11"/>
        <v>0</v>
      </c>
      <c r="T11" t="e">
        <f t="shared" si="15"/>
        <v>#DIV/0!</v>
      </c>
      <c r="U11" t="e">
        <f t="shared" si="12"/>
        <v>#DIV/0!</v>
      </c>
      <c r="V11" t="e">
        <f t="shared" si="12"/>
        <v>#DIV/0!</v>
      </c>
    </row>
    <row r="12" spans="1:41" ht="15.75" thickTop="1" x14ac:dyDescent="0.25">
      <c r="C12" s="5"/>
      <c r="D12" s="5"/>
      <c r="E12" s="5"/>
      <c r="F12" s="5"/>
      <c r="G12" s="5"/>
      <c r="H12" s="5"/>
      <c r="Q12" s="3"/>
      <c r="R12" s="3"/>
      <c r="S12" s="3"/>
      <c r="T12" s="3"/>
      <c r="U12" s="3"/>
      <c r="V12" s="3"/>
    </row>
    <row r="13" spans="1:41" x14ac:dyDescent="0.25">
      <c r="A13" s="9" t="s">
        <v>8</v>
      </c>
      <c r="B13" t="s">
        <v>26</v>
      </c>
      <c r="C13" s="5">
        <v>0.55479429999999996</v>
      </c>
      <c r="D13" s="5">
        <v>0.51249730000000004</v>
      </c>
      <c r="E13" s="5">
        <v>0</v>
      </c>
      <c r="F13" s="5">
        <v>0.44441019999999998</v>
      </c>
      <c r="G13" s="5">
        <v>0.48291729999999999</v>
      </c>
      <c r="H13" s="5">
        <v>0.81376479999999995</v>
      </c>
      <c r="Q13">
        <f>Q$12*X13</f>
        <v>0</v>
      </c>
      <c r="R13">
        <f t="shared" ref="R13:V13" si="17">R$12*Y13</f>
        <v>0</v>
      </c>
      <c r="S13">
        <f t="shared" si="17"/>
        <v>0</v>
      </c>
      <c r="T13">
        <f t="shared" si="17"/>
        <v>0</v>
      </c>
      <c r="U13">
        <f t="shared" si="17"/>
        <v>0</v>
      </c>
      <c r="V13">
        <f t="shared" si="17"/>
        <v>0</v>
      </c>
      <c r="X13" s="6">
        <v>0.53759999999999997</v>
      </c>
      <c r="Y13" s="6">
        <v>0.46100000000000002</v>
      </c>
      <c r="Z13" s="6">
        <v>0.46079999999999999</v>
      </c>
      <c r="AA13" s="6">
        <v>0.52859999999999996</v>
      </c>
      <c r="AB13" s="6">
        <v>0.4819</v>
      </c>
      <c r="AC13" s="6">
        <v>0.45179999999999998</v>
      </c>
    </row>
    <row r="14" spans="1:41" x14ac:dyDescent="0.25">
      <c r="A14" s="9"/>
      <c r="B14" t="s">
        <v>27</v>
      </c>
      <c r="C14" s="5">
        <v>0.31150499999999998</v>
      </c>
      <c r="D14" s="5">
        <v>0.31666480000000002</v>
      </c>
      <c r="E14" s="5">
        <v>1</v>
      </c>
      <c r="F14" s="5">
        <v>0.2997746</v>
      </c>
      <c r="G14" s="5">
        <v>0.20830480000000001</v>
      </c>
      <c r="H14" s="5">
        <v>0.18623519999999999</v>
      </c>
      <c r="Q14">
        <f t="shared" ref="Q14:Q15" si="18">Q$12*X14</f>
        <v>0</v>
      </c>
      <c r="R14">
        <f t="shared" ref="R14:R15" si="19">R$12*Y14</f>
        <v>0</v>
      </c>
      <c r="S14">
        <f t="shared" ref="S14:S15" si="20">S$12*Z14</f>
        <v>0</v>
      </c>
      <c r="T14">
        <f t="shared" ref="T14:T15" si="21">T$12*AA14</f>
        <v>0</v>
      </c>
      <c r="U14">
        <f t="shared" ref="U14:U15" si="22">U$12*AB14</f>
        <v>0</v>
      </c>
      <c r="V14">
        <f t="shared" ref="V14:V15" si="23">V$12*AC14</f>
        <v>0</v>
      </c>
      <c r="X14" s="6">
        <v>0.29160000000000003</v>
      </c>
      <c r="Y14" s="6">
        <v>0.29310000000000003</v>
      </c>
      <c r="Z14" s="6">
        <v>0.26929999999999998</v>
      </c>
      <c r="AA14" s="6">
        <v>0.30020000000000002</v>
      </c>
      <c r="AB14" s="6">
        <v>0.31909999999999999</v>
      </c>
      <c r="AC14" s="6">
        <v>0.30030000000000001</v>
      </c>
    </row>
    <row r="15" spans="1:41" x14ac:dyDescent="0.25">
      <c r="A15" s="9"/>
      <c r="B15" t="s">
        <v>38</v>
      </c>
      <c r="C15" s="5">
        <f>GendersSeparately!C68+GendersSeparately!C69+GendersSeparately!C70</f>
        <v>0.13370080000000001</v>
      </c>
      <c r="D15" s="5">
        <f>GendersSeparately!D68+GendersSeparately!D69+GendersSeparately!D70</f>
        <v>0.17083789999999999</v>
      </c>
      <c r="E15" s="5">
        <f>GendersSeparately!E68+GendersSeparately!E69+GendersSeparately!E70</f>
        <v>0</v>
      </c>
      <c r="F15" s="5">
        <f>GendersSeparately!F68+GendersSeparately!F69+GendersSeparately!F70</f>
        <v>0.25581529999999997</v>
      </c>
      <c r="G15" s="5">
        <f>GendersSeparately!G68+GendersSeparately!G69+GendersSeparately!G70</f>
        <v>0.30877789999999999</v>
      </c>
      <c r="H15" s="5">
        <f>GendersSeparately!H68+GendersSeparately!H69+GendersSeparately!H70</f>
        <v>0</v>
      </c>
      <c r="Q15">
        <f t="shared" si="18"/>
        <v>0</v>
      </c>
      <c r="R15">
        <f t="shared" si="19"/>
        <v>0</v>
      </c>
      <c r="S15">
        <f t="shared" si="20"/>
        <v>0</v>
      </c>
      <c r="T15">
        <f t="shared" si="21"/>
        <v>0</v>
      </c>
      <c r="U15">
        <f t="shared" si="22"/>
        <v>0</v>
      </c>
      <c r="V15">
        <f t="shared" si="23"/>
        <v>0</v>
      </c>
      <c r="X15" s="6">
        <v>0.17069999999999999</v>
      </c>
      <c r="Y15" s="6">
        <v>0.2457</v>
      </c>
      <c r="Z15" s="6">
        <v>0.2697</v>
      </c>
      <c r="AA15" s="6">
        <v>0.1711</v>
      </c>
      <c r="AB15" s="6">
        <v>0.19889999999999999</v>
      </c>
      <c r="AC15" s="6">
        <v>0.24779999999999999</v>
      </c>
    </row>
    <row r="16" spans="1:41" ht="15.75" thickBot="1" x14ac:dyDescent="0.3">
      <c r="C16" s="5"/>
      <c r="D16" s="5"/>
      <c r="E16" s="5"/>
      <c r="F16" s="5"/>
      <c r="G16" s="5"/>
      <c r="H16" s="5"/>
      <c r="Q16" s="3"/>
      <c r="R16" s="3"/>
      <c r="S16" s="3"/>
      <c r="T16" s="3"/>
      <c r="U16" s="3"/>
      <c r="V16" s="3"/>
    </row>
    <row r="17" spans="1:29" ht="16.5" thickTop="1" thickBot="1" x14ac:dyDescent="0.3">
      <c r="A17" s="9" t="s">
        <v>9</v>
      </c>
      <c r="B17" t="s">
        <v>26</v>
      </c>
      <c r="C17" s="5">
        <v>0.3127065</v>
      </c>
      <c r="D17" s="5">
        <v>0.18748919999999999</v>
      </c>
      <c r="E17" s="5">
        <v>0.29824800000000001</v>
      </c>
      <c r="F17" s="5">
        <v>0.2370893</v>
      </c>
      <c r="G17" s="5">
        <v>0.20092309999999999</v>
      </c>
      <c r="H17" s="5">
        <v>0.21397189999999999</v>
      </c>
      <c r="J17">
        <f>+C17/C$13</f>
        <v>0.56364403888071668</v>
      </c>
      <c r="K17">
        <f t="shared" ref="K17:O17" si="24">+D17/D$13</f>
        <v>0.36583451268913997</v>
      </c>
      <c r="L17" s="15" t="e">
        <f t="shared" si="24"/>
        <v>#DIV/0!</v>
      </c>
      <c r="M17">
        <f t="shared" si="24"/>
        <v>0.53349203056095473</v>
      </c>
      <c r="N17">
        <f t="shared" si="24"/>
        <v>0.41606109369036892</v>
      </c>
      <c r="O17">
        <f t="shared" si="24"/>
        <v>0.26294071702290395</v>
      </c>
      <c r="Q17">
        <f>Q$16*X17</f>
        <v>0</v>
      </c>
      <c r="R17">
        <f t="shared" ref="R17:V19" si="25">R$16*Y17</f>
        <v>0</v>
      </c>
      <c r="S17">
        <f t="shared" si="25"/>
        <v>0</v>
      </c>
      <c r="T17">
        <f t="shared" si="25"/>
        <v>0</v>
      </c>
      <c r="U17">
        <f t="shared" si="25"/>
        <v>0</v>
      </c>
      <c r="V17">
        <f t="shared" si="25"/>
        <v>0</v>
      </c>
      <c r="X17" s="6">
        <v>0.52310000000000001</v>
      </c>
      <c r="Y17" s="6">
        <v>0.55759999999999998</v>
      </c>
      <c r="Z17" s="6">
        <v>0.42299999999999999</v>
      </c>
      <c r="AA17" s="6">
        <v>0.53879999999999995</v>
      </c>
      <c r="AB17" s="6">
        <v>0.5675</v>
      </c>
      <c r="AC17" s="6">
        <v>0.43909999999999999</v>
      </c>
    </row>
    <row r="18" spans="1:29" ht="16.5" thickTop="1" thickBot="1" x14ac:dyDescent="0.3">
      <c r="A18" s="9"/>
      <c r="B18" t="s">
        <v>27</v>
      </c>
      <c r="C18" s="5">
        <v>0.28303289999999998</v>
      </c>
      <c r="D18" s="5">
        <v>0.45345190000000002</v>
      </c>
      <c r="E18" s="5">
        <v>0.33687729999999999</v>
      </c>
      <c r="F18" s="5">
        <v>0.3897641</v>
      </c>
      <c r="G18" s="5">
        <v>0.36580079999999998</v>
      </c>
      <c r="H18" s="5">
        <v>0.31842039999999999</v>
      </c>
      <c r="J18">
        <f>+C18/C$14</f>
        <v>0.90859825684980977</v>
      </c>
      <c r="K18">
        <f t="shared" ref="K18:O18" si="26">+D18/D$14</f>
        <v>1.4319618094590874</v>
      </c>
      <c r="L18">
        <f t="shared" si="26"/>
        <v>0.33687729999999999</v>
      </c>
      <c r="M18">
        <f t="shared" si="26"/>
        <v>1.3001905431614287</v>
      </c>
      <c r="N18">
        <f t="shared" si="26"/>
        <v>1.7560843533130295</v>
      </c>
      <c r="O18">
        <f t="shared" si="26"/>
        <v>1.7097755955909517</v>
      </c>
      <c r="Q18">
        <f t="shared" ref="Q18:Q19" si="27">Q$16*X18</f>
        <v>0</v>
      </c>
      <c r="R18">
        <f t="shared" si="25"/>
        <v>0</v>
      </c>
      <c r="S18">
        <f t="shared" si="25"/>
        <v>0</v>
      </c>
      <c r="T18">
        <f t="shared" si="25"/>
        <v>0</v>
      </c>
      <c r="U18">
        <f t="shared" si="25"/>
        <v>0</v>
      </c>
      <c r="V18">
        <f t="shared" si="25"/>
        <v>0</v>
      </c>
      <c r="X18" s="6">
        <v>0.2611</v>
      </c>
      <c r="Y18" s="6">
        <v>0.23930000000000001</v>
      </c>
      <c r="Z18" s="6">
        <v>0.27329999999999999</v>
      </c>
      <c r="AA18" s="6">
        <v>0.25640000000000002</v>
      </c>
      <c r="AB18" s="6">
        <v>0.24</v>
      </c>
      <c r="AC18" s="6">
        <v>0.28549999999999998</v>
      </c>
    </row>
    <row r="19" spans="1:29" ht="16.5" thickTop="1" thickBot="1" x14ac:dyDescent="0.3">
      <c r="A19" s="9"/>
      <c r="B19" t="s">
        <v>38</v>
      </c>
      <c r="C19" s="5">
        <f>GendersSeparately!C74+GendersSeparately!C75+GendersSeparately!C76</f>
        <v>0.40426059999999997</v>
      </c>
      <c r="D19" s="5">
        <f>GendersSeparately!D74+GendersSeparately!D75+GendersSeparately!D76</f>
        <v>0.35905889999999996</v>
      </c>
      <c r="E19" s="5">
        <f>GendersSeparately!E74+GendersSeparately!E75+GendersSeparately!E76</f>
        <v>0.36487460000000005</v>
      </c>
      <c r="F19" s="5">
        <f>GendersSeparately!F74+GendersSeparately!F75+GendersSeparately!F76</f>
        <v>0.37314659999999999</v>
      </c>
      <c r="G19" s="5">
        <f>GendersSeparately!G74+GendersSeparately!G75+GendersSeparately!G76</f>
        <v>0.43327599999999999</v>
      </c>
      <c r="H19" s="5">
        <f>GendersSeparately!H74+GendersSeparately!H75+GendersSeparately!H76</f>
        <v>0.46760760000000001</v>
      </c>
      <c r="J19">
        <f>+C19/C$15</f>
        <v>3.0236213994231891</v>
      </c>
      <c r="K19">
        <f t="shared" ref="K19:O19" si="28">+D19/D$15</f>
        <v>2.1017520117023212</v>
      </c>
      <c r="L19" s="15" t="e">
        <f t="shared" si="28"/>
        <v>#DIV/0!</v>
      </c>
      <c r="M19">
        <f t="shared" si="28"/>
        <v>1.4586563039818183</v>
      </c>
      <c r="N19">
        <f t="shared" si="28"/>
        <v>1.4031962779719662</v>
      </c>
      <c r="O19" t="e">
        <f t="shared" si="28"/>
        <v>#DIV/0!</v>
      </c>
      <c r="Q19">
        <f t="shared" si="27"/>
        <v>0</v>
      </c>
      <c r="R19">
        <f t="shared" si="25"/>
        <v>0</v>
      </c>
      <c r="S19">
        <f t="shared" si="25"/>
        <v>0</v>
      </c>
      <c r="T19">
        <f t="shared" si="25"/>
        <v>0</v>
      </c>
      <c r="U19">
        <f t="shared" si="25"/>
        <v>0</v>
      </c>
      <c r="V19">
        <f t="shared" si="25"/>
        <v>0</v>
      </c>
      <c r="X19" s="6">
        <v>0.2157</v>
      </c>
      <c r="Y19" s="6">
        <v>0.2029</v>
      </c>
      <c r="Z19" s="6">
        <v>0.30349999999999999</v>
      </c>
      <c r="AA19" s="6">
        <v>0.2046</v>
      </c>
      <c r="AB19" s="6">
        <v>0.1923</v>
      </c>
      <c r="AC19" s="6">
        <v>0.2752</v>
      </c>
    </row>
    <row r="20" spans="1:29" ht="16.5" thickTop="1" thickBot="1" x14ac:dyDescent="0.3">
      <c r="C20" s="5"/>
      <c r="D20" s="5"/>
      <c r="E20" s="5"/>
      <c r="F20" s="5"/>
      <c r="G20" s="5"/>
      <c r="H20" s="5"/>
      <c r="Q20" s="3"/>
      <c r="R20" s="3"/>
      <c r="S20" s="3"/>
      <c r="T20" s="3"/>
      <c r="U20" s="3"/>
      <c r="V20" s="3"/>
    </row>
    <row r="21" spans="1:29" ht="16.5" thickTop="1" thickBot="1" x14ac:dyDescent="0.3">
      <c r="A21" s="9" t="s">
        <v>10</v>
      </c>
      <c r="B21" t="s">
        <v>26</v>
      </c>
      <c r="C21" s="5">
        <v>0.67249590000000004</v>
      </c>
      <c r="D21" s="5">
        <v>0.41972169999999998</v>
      </c>
      <c r="E21" s="5">
        <v>0</v>
      </c>
      <c r="F21" s="5">
        <v>0.66151400000000005</v>
      </c>
      <c r="G21" s="5">
        <v>0.48049639999999999</v>
      </c>
      <c r="H21" s="5">
        <v>0</v>
      </c>
      <c r="J21">
        <f>+C21/C$13</f>
        <v>1.2121535855721663</v>
      </c>
      <c r="K21">
        <f t="shared" ref="K21:O21" si="29">+D21/D$13</f>
        <v>0.81897348532372749</v>
      </c>
      <c r="L21" s="15" t="e">
        <f t="shared" si="29"/>
        <v>#DIV/0!</v>
      </c>
      <c r="M21">
        <f t="shared" si="29"/>
        <v>1.4885211905577327</v>
      </c>
      <c r="N21">
        <f t="shared" si="29"/>
        <v>0.99498692633293528</v>
      </c>
      <c r="O21">
        <f t="shared" si="29"/>
        <v>0</v>
      </c>
      <c r="Q21">
        <f>Q$20*X13*$J21</f>
        <v>0</v>
      </c>
      <c r="R21">
        <f t="shared" ref="R21:V23" si="30">R$20*Y13*$J21</f>
        <v>0</v>
      </c>
      <c r="S21">
        <f t="shared" si="30"/>
        <v>0</v>
      </c>
      <c r="T21">
        <f t="shared" si="30"/>
        <v>0</v>
      </c>
      <c r="U21">
        <f t="shared" si="30"/>
        <v>0</v>
      </c>
      <c r="V21">
        <f t="shared" si="30"/>
        <v>0</v>
      </c>
    </row>
    <row r="22" spans="1:29" ht="16.5" thickTop="1" thickBot="1" x14ac:dyDescent="0.3">
      <c r="A22" s="9"/>
      <c r="B22" t="s">
        <v>27</v>
      </c>
      <c r="C22" s="5">
        <v>0.26805980000000001</v>
      </c>
      <c r="D22" s="5">
        <v>0.40173049999999999</v>
      </c>
      <c r="E22" s="5">
        <v>1</v>
      </c>
      <c r="F22" s="5">
        <v>0.2816398</v>
      </c>
      <c r="G22" s="5">
        <v>0.42973509999999998</v>
      </c>
      <c r="H22" s="5">
        <v>1</v>
      </c>
      <c r="J22">
        <f>+C22/C$14</f>
        <v>0.86053129163255815</v>
      </c>
      <c r="K22">
        <f t="shared" ref="K22:O22" si="31">+D22/D$14</f>
        <v>1.2686301098195947</v>
      </c>
      <c r="L22">
        <f t="shared" si="31"/>
        <v>1</v>
      </c>
      <c r="M22">
        <f t="shared" si="31"/>
        <v>0.93950521491814176</v>
      </c>
      <c r="N22">
        <f t="shared" si="31"/>
        <v>2.0630110299906672</v>
      </c>
      <c r="O22">
        <f t="shared" si="31"/>
        <v>5.3695541981322545</v>
      </c>
      <c r="Q22">
        <f t="shared" ref="Q22:Q23" si="32">Q$20*X14*$J22</f>
        <v>0</v>
      </c>
      <c r="R22">
        <f t="shared" si="30"/>
        <v>0</v>
      </c>
      <c r="S22">
        <f t="shared" si="30"/>
        <v>0</v>
      </c>
      <c r="T22">
        <f t="shared" si="30"/>
        <v>0</v>
      </c>
      <c r="U22">
        <f t="shared" si="30"/>
        <v>0</v>
      </c>
      <c r="V22">
        <f t="shared" si="30"/>
        <v>0</v>
      </c>
    </row>
    <row r="23" spans="1:29" ht="16.5" thickTop="1" thickBot="1" x14ac:dyDescent="0.3">
      <c r="A23" s="9"/>
      <c r="B23" t="s">
        <v>38</v>
      </c>
      <c r="C23" s="5">
        <f>GendersSeparately!C80+GendersSeparately!C81+GendersSeparately!C82</f>
        <v>5.9444299999999999E-2</v>
      </c>
      <c r="D23" s="5">
        <f>GendersSeparately!D80+GendersSeparately!D81+GendersSeparately!D82</f>
        <v>0.17854780000000001</v>
      </c>
      <c r="E23" s="5">
        <f>GendersSeparately!E80+GendersSeparately!E81+GendersSeparately!E82</f>
        <v>0</v>
      </c>
      <c r="F23" s="5">
        <f>GendersSeparately!F80+GendersSeparately!F81+GendersSeparately!F82</f>
        <v>5.6846300000000002E-2</v>
      </c>
      <c r="G23" s="5">
        <f>GendersSeparately!G80+GendersSeparately!G81+GendersSeparately!G82</f>
        <v>8.9768500000000001E-2</v>
      </c>
      <c r="H23" s="5">
        <f>GendersSeparately!H80+GendersSeparately!H81+GendersSeparately!H82</f>
        <v>0</v>
      </c>
      <c r="J23">
        <f>+C23/C$15</f>
        <v>0.44460691334681612</v>
      </c>
      <c r="K23">
        <f t="shared" ref="K23:O23" si="33">+D23/D$15</f>
        <v>1.0451299155515259</v>
      </c>
      <c r="L23" s="15" t="e">
        <f t="shared" si="33"/>
        <v>#DIV/0!</v>
      </c>
      <c r="M23">
        <f t="shared" si="33"/>
        <v>0.22221618488026326</v>
      </c>
      <c r="N23">
        <f t="shared" si="33"/>
        <v>0.29072190723494135</v>
      </c>
      <c r="O23" s="15" t="e">
        <f t="shared" si="33"/>
        <v>#DIV/0!</v>
      </c>
      <c r="Q23">
        <f t="shared" si="32"/>
        <v>0</v>
      </c>
      <c r="R23">
        <f t="shared" si="30"/>
        <v>0</v>
      </c>
      <c r="S23">
        <f t="shared" si="30"/>
        <v>0</v>
      </c>
      <c r="T23">
        <f t="shared" si="30"/>
        <v>0</v>
      </c>
      <c r="U23">
        <f t="shared" si="30"/>
        <v>0</v>
      </c>
      <c r="V23">
        <f t="shared" si="30"/>
        <v>0</v>
      </c>
    </row>
    <row r="24" spans="1:29" ht="16.5" thickTop="1" thickBot="1" x14ac:dyDescent="0.3">
      <c r="C24" s="5"/>
      <c r="D24" s="5"/>
      <c r="E24" s="5"/>
      <c r="F24" s="5"/>
      <c r="G24" s="5"/>
      <c r="H24" s="5"/>
      <c r="Q24" s="3"/>
      <c r="R24" s="3"/>
      <c r="S24" s="3"/>
      <c r="T24" s="3"/>
      <c r="U24" s="3"/>
      <c r="V24" s="3"/>
    </row>
    <row r="25" spans="1:29" ht="16.5" thickTop="1" thickBot="1" x14ac:dyDescent="0.3">
      <c r="A25" s="9" t="s">
        <v>11</v>
      </c>
      <c r="B25" t="s">
        <v>26</v>
      </c>
      <c r="C25" s="5">
        <v>0.65046139999999997</v>
      </c>
      <c r="D25" s="5">
        <v>0.50565479999999996</v>
      </c>
      <c r="E25" s="5">
        <v>0.42957430000000002</v>
      </c>
      <c r="F25" s="5">
        <v>0.57866019999999996</v>
      </c>
      <c r="G25" s="5">
        <v>0.56376309999999996</v>
      </c>
      <c r="H25" s="5">
        <v>0.1676145</v>
      </c>
      <c r="J25">
        <f>+C25/C$13</f>
        <v>1.1724370636107833</v>
      </c>
      <c r="K25">
        <f t="shared" ref="K25:O25" si="34">+D25/D$13</f>
        <v>0.98664871014930211</v>
      </c>
      <c r="L25" s="15" t="e">
        <f t="shared" si="34"/>
        <v>#DIV/0!</v>
      </c>
      <c r="M25">
        <f t="shared" si="34"/>
        <v>1.3020857757090183</v>
      </c>
      <c r="N25">
        <f t="shared" si="34"/>
        <v>1.1674112731103234</v>
      </c>
      <c r="O25">
        <f t="shared" si="34"/>
        <v>0.20597413404954357</v>
      </c>
    </row>
    <row r="26" spans="1:29" ht="16.5" thickTop="1" thickBot="1" x14ac:dyDescent="0.3">
      <c r="A26" s="9"/>
      <c r="B26" t="s">
        <v>27</v>
      </c>
      <c r="C26" s="5">
        <v>0.2288732</v>
      </c>
      <c r="D26" s="5">
        <v>0.34066619999999997</v>
      </c>
      <c r="E26" s="5">
        <v>0.1224766</v>
      </c>
      <c r="F26" s="5">
        <v>0.26917930000000001</v>
      </c>
      <c r="G26" s="5">
        <v>0.28793340000000001</v>
      </c>
      <c r="H26" s="5">
        <v>0.66042049999999997</v>
      </c>
      <c r="J26">
        <f>+C26/C$14</f>
        <v>0.73473363188391849</v>
      </c>
      <c r="K26">
        <f t="shared" ref="K26:O26" si="35">+D26/D$14</f>
        <v>1.0757943415245395</v>
      </c>
      <c r="L26">
        <f t="shared" si="35"/>
        <v>0.1224766</v>
      </c>
      <c r="M26">
        <f t="shared" si="35"/>
        <v>0.89793898482393109</v>
      </c>
      <c r="N26">
        <f t="shared" si="35"/>
        <v>1.3822696356492985</v>
      </c>
      <c r="O26">
        <f t="shared" si="35"/>
        <v>3.5461636683076025</v>
      </c>
    </row>
    <row r="27" spans="1:29" ht="16.5" thickTop="1" thickBot="1" x14ac:dyDescent="0.3">
      <c r="A27" s="9"/>
      <c r="B27" t="s">
        <v>38</v>
      </c>
      <c r="C27" s="5">
        <f>GendersSeparately!C86+GendersSeparately!C87+GendersSeparately!C88</f>
        <v>0.12066539999999999</v>
      </c>
      <c r="D27" s="5">
        <f>GendersSeparately!D86+GendersSeparately!D87+GendersSeparately!D88</f>
        <v>0.15367910000000001</v>
      </c>
      <c r="E27" s="5">
        <f>GendersSeparately!E86+GendersSeparately!E87+GendersSeparately!E88</f>
        <v>0.44794909999999999</v>
      </c>
      <c r="F27" s="5">
        <f>GendersSeparately!F86+GendersSeparately!F87+GendersSeparately!F88</f>
        <v>0.15216049999999998</v>
      </c>
      <c r="G27" s="5">
        <f>GendersSeparately!G86+GendersSeparately!G87+GendersSeparately!G88</f>
        <v>0.1483035</v>
      </c>
      <c r="H27" s="5">
        <f>GendersSeparately!H86+GendersSeparately!H87+GendersSeparately!H88</f>
        <v>0.17196500000000001</v>
      </c>
      <c r="J27">
        <f>+C27/C$15</f>
        <v>0.90250320117755456</v>
      </c>
      <c r="K27">
        <f t="shared" ref="K27:O27" si="36">+D27/D$15</f>
        <v>0.89956092881029337</v>
      </c>
      <c r="L27" s="15" t="e">
        <f t="shared" si="36"/>
        <v>#DIV/0!</v>
      </c>
      <c r="M27">
        <f t="shared" si="36"/>
        <v>0.59480609642972881</v>
      </c>
      <c r="N27">
        <f t="shared" si="36"/>
        <v>0.4802918214030214</v>
      </c>
      <c r="O27" s="15" t="e">
        <f t="shared" si="36"/>
        <v>#DIV/0!</v>
      </c>
    </row>
    <row r="28" spans="1:29" ht="15.75" thickTop="1" x14ac:dyDescent="0.25"/>
  </sheetData>
  <mergeCells count="18">
    <mergeCell ref="AA2:AC2"/>
    <mergeCell ref="X2:Z2"/>
    <mergeCell ref="T2:V2"/>
    <mergeCell ref="Q2:S2"/>
    <mergeCell ref="F2:H2"/>
    <mergeCell ref="C2:E2"/>
    <mergeCell ref="J2:L2"/>
    <mergeCell ref="M2:O2"/>
    <mergeCell ref="A5:A7"/>
    <mergeCell ref="A9:A11"/>
    <mergeCell ref="A13:A15"/>
    <mergeCell ref="A17:A19"/>
    <mergeCell ref="A21:A23"/>
    <mergeCell ref="A25:A27"/>
    <mergeCell ref="A1:H1"/>
    <mergeCell ref="J1:O1"/>
    <mergeCell ref="Q1:V1"/>
    <mergeCell ref="X1:A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1AAD-3E53-475E-ADF8-E6DF7818C3F9}">
  <dimension ref="A1:AC16"/>
  <sheetViews>
    <sheetView tabSelected="1" topLeftCell="B1" workbookViewId="0">
      <selection activeCell="AC13" sqref="AC13"/>
    </sheetView>
  </sheetViews>
  <sheetFormatPr defaultRowHeight="15" x14ac:dyDescent="0.25"/>
  <cols>
    <col min="1" max="1" width="25.140625" bestFit="1" customWidth="1"/>
    <col min="9" max="14" width="8.140625" bestFit="1" customWidth="1"/>
    <col min="16" max="16" width="12.140625" bestFit="1" customWidth="1"/>
    <col min="17" max="17" width="11.140625" bestFit="1" customWidth="1"/>
    <col min="18" max="18" width="10.140625" bestFit="1" customWidth="1"/>
    <col min="19" max="19" width="12.140625" bestFit="1" customWidth="1"/>
    <col min="20" max="21" width="11.140625" bestFit="1" customWidth="1"/>
  </cols>
  <sheetData>
    <row r="1" spans="1:29" x14ac:dyDescent="0.25">
      <c r="A1" s="9" t="s">
        <v>33</v>
      </c>
      <c r="B1" s="9"/>
      <c r="C1" s="9"/>
      <c r="D1" s="9"/>
      <c r="E1" s="9"/>
      <c r="F1" s="9"/>
      <c r="G1" s="9"/>
      <c r="H1" s="16"/>
      <c r="I1" s="9" t="s">
        <v>34</v>
      </c>
      <c r="J1" s="9"/>
      <c r="K1" s="9"/>
      <c r="L1" s="9"/>
      <c r="M1" s="9"/>
      <c r="N1" s="9"/>
      <c r="O1" s="8"/>
      <c r="P1" s="9" t="s">
        <v>35</v>
      </c>
      <c r="Q1" s="9"/>
      <c r="R1" s="9"/>
      <c r="S1" s="9"/>
      <c r="T1" s="9"/>
      <c r="U1" s="9"/>
      <c r="V1" s="8"/>
      <c r="X1" s="9" t="s">
        <v>36</v>
      </c>
      <c r="Y1" s="9"/>
      <c r="Z1" s="9"/>
      <c r="AA1" s="9"/>
      <c r="AB1" s="9"/>
      <c r="AC1" s="9"/>
    </row>
    <row r="2" spans="1:29" x14ac:dyDescent="0.25">
      <c r="B2" s="9" t="s">
        <v>20</v>
      </c>
      <c r="C2" s="9"/>
      <c r="D2" s="9"/>
      <c r="E2" s="9" t="s">
        <v>21</v>
      </c>
      <c r="F2" s="9"/>
      <c r="G2" s="9"/>
      <c r="H2" s="8"/>
      <c r="I2" s="9" t="s">
        <v>20</v>
      </c>
      <c r="J2" s="9"/>
      <c r="K2" s="9"/>
      <c r="L2" s="9" t="s">
        <v>21</v>
      </c>
      <c r="M2" s="9"/>
      <c r="N2" s="9"/>
      <c r="O2" s="8"/>
      <c r="P2" s="9" t="s">
        <v>20</v>
      </c>
      <c r="Q2" s="9"/>
      <c r="R2" s="9"/>
      <c r="S2" s="9" t="s">
        <v>21</v>
      </c>
      <c r="T2" s="9"/>
      <c r="U2" s="9"/>
      <c r="V2" s="8"/>
      <c r="W2" s="9" t="s">
        <v>20</v>
      </c>
      <c r="X2" s="9"/>
      <c r="Y2" s="9"/>
      <c r="Z2" s="9" t="s">
        <v>21</v>
      </c>
      <c r="AA2" s="9"/>
      <c r="AB2" s="9"/>
    </row>
    <row r="3" spans="1:29" x14ac:dyDescent="0.25">
      <c r="A3" t="s">
        <v>17</v>
      </c>
      <c r="B3" t="s">
        <v>3</v>
      </c>
      <c r="C3" t="s">
        <v>4</v>
      </c>
      <c r="D3" t="s">
        <v>5</v>
      </c>
      <c r="E3" t="s">
        <v>3</v>
      </c>
      <c r="F3" t="s">
        <v>4</v>
      </c>
      <c r="G3" t="s">
        <v>5</v>
      </c>
      <c r="H3" s="8"/>
      <c r="I3" t="s">
        <v>3</v>
      </c>
      <c r="J3" t="s">
        <v>4</v>
      </c>
      <c r="K3" t="s">
        <v>5</v>
      </c>
      <c r="L3" t="s">
        <v>3</v>
      </c>
      <c r="M3" t="s">
        <v>4</v>
      </c>
      <c r="N3" t="s">
        <v>5</v>
      </c>
      <c r="O3" s="8"/>
      <c r="P3" t="s">
        <v>3</v>
      </c>
      <c r="Q3" t="s">
        <v>4</v>
      </c>
      <c r="R3" t="s">
        <v>5</v>
      </c>
      <c r="S3" t="s">
        <v>3</v>
      </c>
      <c r="T3" t="s">
        <v>4</v>
      </c>
      <c r="U3" t="s">
        <v>5</v>
      </c>
      <c r="V3" s="8"/>
      <c r="W3" t="s">
        <v>3</v>
      </c>
      <c r="X3" t="s">
        <v>4</v>
      </c>
      <c r="Y3" t="s">
        <v>5</v>
      </c>
      <c r="Z3" t="s">
        <v>3</v>
      </c>
      <c r="AA3" t="s">
        <v>4</v>
      </c>
      <c r="AB3" t="s">
        <v>5</v>
      </c>
    </row>
    <row r="4" spans="1:29" x14ac:dyDescent="0.25">
      <c r="H4" s="8"/>
      <c r="O4" s="8"/>
      <c r="P4" s="17">
        <v>59003</v>
      </c>
      <c r="Q4" s="17">
        <v>5992</v>
      </c>
      <c r="R4" s="17">
        <v>1591</v>
      </c>
      <c r="S4" s="17">
        <v>52943</v>
      </c>
      <c r="T4" s="17">
        <v>7379</v>
      </c>
      <c r="U4" s="17">
        <v>3635</v>
      </c>
      <c r="V4" s="8"/>
    </row>
    <row r="5" spans="1:29" x14ac:dyDescent="0.25">
      <c r="A5" s="11" t="s">
        <v>39</v>
      </c>
      <c r="B5" s="5">
        <f>1-GendersSeparately!C54</f>
        <v>0.26922489999999999</v>
      </c>
      <c r="C5" s="5">
        <f>1-GendersSeparately!D54</f>
        <v>0</v>
      </c>
      <c r="D5" s="5">
        <f>1-GendersSeparately!E54</f>
        <v>0.32980580000000004</v>
      </c>
      <c r="E5" s="5">
        <f>1-GendersSeparately!F54</f>
        <v>0.34656450000000005</v>
      </c>
      <c r="F5" s="5">
        <f>1-GendersSeparately!G54</f>
        <v>0</v>
      </c>
      <c r="G5" s="5">
        <f>1-GendersSeparately!H54</f>
        <v>0.24074379999999995</v>
      </c>
      <c r="H5" s="8"/>
      <c r="I5" s="6">
        <f>B5/B$9</f>
        <v>0.60472024504627853</v>
      </c>
      <c r="J5" s="6">
        <f t="shared" ref="J5:N15" si="0">C5/C$9</f>
        <v>0</v>
      </c>
      <c r="K5" s="6">
        <f t="shared" si="0"/>
        <v>0.32980580000000004</v>
      </c>
      <c r="L5" s="6">
        <f t="shared" si="0"/>
        <v>0.62377765034563282</v>
      </c>
      <c r="M5" s="6">
        <f t="shared" si="0"/>
        <v>0</v>
      </c>
      <c r="N5" s="6">
        <f t="shared" si="0"/>
        <v>1.2926868819643111</v>
      </c>
      <c r="O5" s="8"/>
      <c r="P5" s="12">
        <f>P4*W9*I5</f>
        <v>16498.574705178482</v>
      </c>
      <c r="Q5" s="12">
        <f t="shared" ref="Q5:U5" si="1">Q4*X9*J5</f>
        <v>0</v>
      </c>
      <c r="R5" s="12">
        <f t="shared" si="1"/>
        <v>282.92957818976004</v>
      </c>
      <c r="S5" s="12">
        <f t="shared" si="1"/>
        <v>15567.824791056104</v>
      </c>
      <c r="T5" s="12">
        <f t="shared" si="1"/>
        <v>0</v>
      </c>
      <c r="U5" s="12">
        <f t="shared" si="1"/>
        <v>2575.9461984984569</v>
      </c>
      <c r="V5" s="8"/>
    </row>
    <row r="6" spans="1:29" x14ac:dyDescent="0.25">
      <c r="A6" s="11"/>
      <c r="B6" s="5"/>
      <c r="C6" s="5"/>
      <c r="D6" s="5"/>
      <c r="E6" s="5"/>
      <c r="F6" s="5"/>
      <c r="G6" s="5"/>
      <c r="H6" s="8"/>
      <c r="I6" s="6"/>
      <c r="J6" s="6"/>
      <c r="K6" s="6"/>
      <c r="L6" s="6"/>
      <c r="M6" s="6"/>
      <c r="N6" s="6"/>
      <c r="O6" s="8"/>
      <c r="P6" s="17">
        <v>20541</v>
      </c>
      <c r="Q6" s="17">
        <v>189473</v>
      </c>
      <c r="R6" s="17">
        <v>136094</v>
      </c>
      <c r="S6" s="17">
        <v>27303</v>
      </c>
      <c r="T6" s="17">
        <v>242503</v>
      </c>
      <c r="U6" s="17">
        <v>197346</v>
      </c>
      <c r="V6" s="8"/>
    </row>
    <row r="7" spans="1:29" x14ac:dyDescent="0.25">
      <c r="A7" s="11" t="s">
        <v>40</v>
      </c>
      <c r="B7" s="5">
        <f>1-GendersSeparately!C60</f>
        <v>0.62454809999999994</v>
      </c>
      <c r="C7" s="5">
        <f>1-GendersSeparately!D60</f>
        <v>0.68616389999999994</v>
      </c>
      <c r="D7" s="5">
        <f>1-GendersSeparately!E60</f>
        <v>0.79424919999999999</v>
      </c>
      <c r="E7" s="5">
        <f>1-GendersSeparately!F60</f>
        <v>0.70506460000000004</v>
      </c>
      <c r="F7" s="5">
        <f>1-GendersSeparately!G60</f>
        <v>0.58417319999999995</v>
      </c>
      <c r="G7" s="5">
        <f>1-GendersSeparately!H60</f>
        <v>0.72442810000000002</v>
      </c>
      <c r="H7" s="8"/>
      <c r="I7" s="6">
        <f>B7/B$9</f>
        <v>1.4028304219824677</v>
      </c>
      <c r="J7" s="6">
        <f t="shared" si="0"/>
        <v>1.4075078968793404</v>
      </c>
      <c r="K7" s="6">
        <f t="shared" si="0"/>
        <v>0.79424919999999999</v>
      </c>
      <c r="L7" s="6">
        <f t="shared" si="0"/>
        <v>1.2690380564941977</v>
      </c>
      <c r="M7" s="6">
        <f t="shared" si="0"/>
        <v>1.1297481041233828</v>
      </c>
      <c r="N7" s="6">
        <f t="shared" si="0"/>
        <v>3.8898559455999715</v>
      </c>
      <c r="O7" s="8"/>
      <c r="P7" s="12">
        <f>P6*W9*I7</f>
        <v>13324.30555632832</v>
      </c>
      <c r="Q7" s="12">
        <f t="shared" ref="Q7:U7" si="2">Q6*X9*J7</f>
        <v>143743.07687878096</v>
      </c>
      <c r="R7" s="12">
        <f t="shared" si="2"/>
        <v>58283.503296892159</v>
      </c>
      <c r="S7" s="12">
        <f t="shared" si="2"/>
        <v>16333.324611015752</v>
      </c>
      <c r="T7" s="12">
        <f t="shared" si="2"/>
        <v>141942.46045846195</v>
      </c>
      <c r="U7" s="12">
        <f t="shared" si="2"/>
        <v>420824.36577161192</v>
      </c>
      <c r="V7" s="8"/>
    </row>
    <row r="8" spans="1:29" x14ac:dyDescent="0.25">
      <c r="A8" s="11"/>
      <c r="B8" s="5"/>
      <c r="C8" s="5"/>
      <c r="D8" s="5"/>
      <c r="E8" s="5"/>
      <c r="F8" s="5"/>
      <c r="G8" s="5"/>
      <c r="H8" s="8"/>
      <c r="I8" s="6"/>
      <c r="J8" s="6"/>
      <c r="K8" s="6"/>
      <c r="L8" s="6"/>
      <c r="M8" s="6"/>
      <c r="N8" s="6"/>
      <c r="O8" s="8"/>
      <c r="P8" s="17">
        <v>175177</v>
      </c>
      <c r="Q8" s="18"/>
      <c r="R8" s="18"/>
      <c r="S8" s="17">
        <v>221353</v>
      </c>
      <c r="T8" s="18"/>
      <c r="U8" s="18"/>
      <c r="V8" s="8"/>
    </row>
    <row r="9" spans="1:29" x14ac:dyDescent="0.25">
      <c r="A9" s="11" t="s">
        <v>41</v>
      </c>
      <c r="B9" s="5">
        <f>1-GendersSeparately!C66</f>
        <v>0.44520570000000004</v>
      </c>
      <c r="C9" s="5">
        <f>1-GendersSeparately!D66</f>
        <v>0.48750269999999996</v>
      </c>
      <c r="D9" s="5">
        <f>1-GendersSeparately!E66</f>
        <v>1</v>
      </c>
      <c r="E9" s="5">
        <f>1-GendersSeparately!F66</f>
        <v>0.55558980000000002</v>
      </c>
      <c r="F9" s="5">
        <f>1-GendersSeparately!G66</f>
        <v>0.51708270000000001</v>
      </c>
      <c r="G9" s="5">
        <f>1-GendersSeparately!H66</f>
        <v>0.18623520000000005</v>
      </c>
      <c r="H9" s="8"/>
      <c r="I9" s="6">
        <f t="shared" ref="I9:I15" si="3">B9/B$9</f>
        <v>1</v>
      </c>
      <c r="J9" s="6">
        <f t="shared" si="0"/>
        <v>1</v>
      </c>
      <c r="K9" s="6">
        <f t="shared" si="0"/>
        <v>1</v>
      </c>
      <c r="L9" s="6">
        <f t="shared" si="0"/>
        <v>1</v>
      </c>
      <c r="M9" s="6">
        <f t="shared" si="0"/>
        <v>1</v>
      </c>
      <c r="N9" s="6">
        <f t="shared" si="0"/>
        <v>1</v>
      </c>
      <c r="O9" s="8"/>
      <c r="P9" s="12">
        <f>P8*W9*I9</f>
        <v>81001.844800000006</v>
      </c>
      <c r="Q9" s="12">
        <f t="shared" ref="Q9:U9" si="4">Q8*X9*J9</f>
        <v>0</v>
      </c>
      <c r="R9" s="12">
        <f t="shared" si="4"/>
        <v>0</v>
      </c>
      <c r="S9" s="12">
        <f t="shared" si="4"/>
        <v>104345.80420000001</v>
      </c>
      <c r="T9" s="12">
        <f t="shared" si="4"/>
        <v>0</v>
      </c>
      <c r="U9" s="12">
        <f t="shared" si="4"/>
        <v>0</v>
      </c>
      <c r="V9" s="8"/>
      <c r="W9" s="6">
        <v>0.46240000000000003</v>
      </c>
      <c r="X9" s="6">
        <v>0.53899999999999992</v>
      </c>
      <c r="Y9" s="6">
        <v>0.53920000000000001</v>
      </c>
      <c r="Z9" s="6">
        <v>0.47140000000000004</v>
      </c>
      <c r="AA9" s="6">
        <v>0.5181</v>
      </c>
      <c r="AB9" s="6">
        <v>0.54820000000000002</v>
      </c>
    </row>
    <row r="10" spans="1:29" x14ac:dyDescent="0.25">
      <c r="A10" s="11"/>
      <c r="B10" s="5"/>
      <c r="C10" s="5"/>
      <c r="D10" s="5"/>
      <c r="E10" s="5"/>
      <c r="F10" s="5"/>
      <c r="G10" s="5"/>
      <c r="H10" s="8"/>
      <c r="I10" s="6"/>
      <c r="J10" s="6"/>
      <c r="K10" s="6"/>
      <c r="L10" s="6"/>
      <c r="M10" s="6"/>
      <c r="N10" s="6"/>
      <c r="O10" s="8"/>
      <c r="P10" s="17">
        <v>25447</v>
      </c>
      <c r="Q10" s="17">
        <v>82937</v>
      </c>
      <c r="R10" s="17">
        <v>65710</v>
      </c>
      <c r="S10" s="17">
        <v>36869</v>
      </c>
      <c r="T10" s="17">
        <v>116902</v>
      </c>
      <c r="U10" s="17">
        <v>134737</v>
      </c>
      <c r="V10" s="8"/>
      <c r="W10" s="6"/>
      <c r="X10" s="6"/>
      <c r="Y10" s="6"/>
      <c r="Z10" s="6"/>
      <c r="AA10" s="6"/>
      <c r="AB10" s="6"/>
    </row>
    <row r="11" spans="1:29" x14ac:dyDescent="0.25">
      <c r="A11" s="11" t="s">
        <v>42</v>
      </c>
      <c r="B11" s="5">
        <f>1-GendersSeparately!C72</f>
        <v>0.6872935</v>
      </c>
      <c r="C11" s="5">
        <f>1-GendersSeparately!D72</f>
        <v>0.81251079999999998</v>
      </c>
      <c r="D11" s="5">
        <f>1-GendersSeparately!E72</f>
        <v>0.70175199999999993</v>
      </c>
      <c r="E11" s="5">
        <f>1-GendersSeparately!F72</f>
        <v>0.76291069999999994</v>
      </c>
      <c r="F11" s="5">
        <f>1-GendersSeparately!G72</f>
        <v>0.79907689999999998</v>
      </c>
      <c r="G11" s="5">
        <f>1-GendersSeparately!H72</f>
        <v>0.78602810000000001</v>
      </c>
      <c r="H11" s="8"/>
      <c r="I11" s="6">
        <f t="shared" si="3"/>
        <v>1.5437661737035262</v>
      </c>
      <c r="J11" s="6">
        <f t="shared" si="0"/>
        <v>1.6666795896720163</v>
      </c>
      <c r="K11" s="6">
        <f t="shared" si="0"/>
        <v>0.70175199999999993</v>
      </c>
      <c r="L11" s="6">
        <f t="shared" si="0"/>
        <v>1.3731546187493002</v>
      </c>
      <c r="M11" s="6">
        <f t="shared" si="0"/>
        <v>1.5453560910082662</v>
      </c>
      <c r="N11" s="6">
        <f t="shared" si="0"/>
        <v>4.2206204842049182</v>
      </c>
      <c r="O11" s="8"/>
      <c r="P11" s="12">
        <f>P10*W9*I11</f>
        <v>18165.022321000833</v>
      </c>
      <c r="Q11" s="12">
        <f t="shared" ref="Q11:U11" si="5">Q10*X9*J11</f>
        <v>74505.649364330486</v>
      </c>
      <c r="R11" s="12">
        <f t="shared" si="5"/>
        <v>24863.657217664</v>
      </c>
      <c r="S11" s="12">
        <f t="shared" si="5"/>
        <v>23865.491262868072</v>
      </c>
      <c r="T11" s="12">
        <f t="shared" si="5"/>
        <v>93597.468316818151</v>
      </c>
      <c r="U11" s="12">
        <f t="shared" si="5"/>
        <v>311746.94546325039</v>
      </c>
      <c r="V11" s="8"/>
      <c r="W11" s="20">
        <v>0.47689999999999999</v>
      </c>
      <c r="X11" s="20">
        <v>0.44240000000000002</v>
      </c>
      <c r="Y11" s="20">
        <v>0.57699999999999996</v>
      </c>
      <c r="Z11" s="20">
        <v>0.46120000000000005</v>
      </c>
      <c r="AA11" s="20">
        <v>0.4325</v>
      </c>
      <c r="AB11" s="20">
        <v>0.56089999999999995</v>
      </c>
      <c r="AC11" t="s">
        <v>46</v>
      </c>
    </row>
    <row r="12" spans="1:29" x14ac:dyDescent="0.25">
      <c r="A12" s="11"/>
      <c r="B12" s="5"/>
      <c r="C12" s="5"/>
      <c r="D12" s="5"/>
      <c r="E12" s="5"/>
      <c r="F12" s="5"/>
      <c r="G12" s="5"/>
      <c r="H12" s="8"/>
      <c r="I12" s="6"/>
      <c r="J12" s="6"/>
      <c r="K12" s="6"/>
      <c r="L12" s="6"/>
      <c r="M12" s="6"/>
      <c r="N12" s="6"/>
      <c r="O12" s="8"/>
      <c r="P12" s="17">
        <v>430213</v>
      </c>
      <c r="Q12" s="17">
        <v>25573</v>
      </c>
      <c r="R12" s="17">
        <v>2384</v>
      </c>
      <c r="S12" s="17">
        <v>477575</v>
      </c>
      <c r="T12" s="17">
        <v>25070</v>
      </c>
      <c r="U12" s="17">
        <v>3835</v>
      </c>
      <c r="V12" s="8"/>
      <c r="W12" s="6"/>
      <c r="X12" s="6"/>
      <c r="Y12" s="6"/>
      <c r="Z12" s="6"/>
      <c r="AA12" s="6"/>
      <c r="AB12" s="6"/>
    </row>
    <row r="13" spans="1:29" x14ac:dyDescent="0.25">
      <c r="A13" s="11" t="s">
        <v>43</v>
      </c>
      <c r="B13" s="5">
        <f>1-GendersSeparately!C78</f>
        <v>0.32750409999999996</v>
      </c>
      <c r="C13" s="5">
        <f>1-GendersSeparately!D78</f>
        <v>0.58027830000000002</v>
      </c>
      <c r="D13" s="5">
        <f>1-GendersSeparately!E78</f>
        <v>1</v>
      </c>
      <c r="E13" s="5">
        <f>1-GendersSeparately!F78</f>
        <v>0.33848599999999995</v>
      </c>
      <c r="F13" s="5">
        <f>1-GendersSeparately!G78</f>
        <v>0.51950359999999995</v>
      </c>
      <c r="G13" s="5">
        <f>1-GendersSeparately!H78</f>
        <v>1</v>
      </c>
      <c r="H13" s="8"/>
      <c r="I13" s="6">
        <f t="shared" si="3"/>
        <v>0.73562422942922778</v>
      </c>
      <c r="J13" s="6">
        <f t="shared" si="0"/>
        <v>1.19030786906411</v>
      </c>
      <c r="K13" s="6">
        <f t="shared" si="0"/>
        <v>1</v>
      </c>
      <c r="L13" s="6">
        <f t="shared" si="0"/>
        <v>0.60923724661611844</v>
      </c>
      <c r="M13" s="6">
        <f t="shared" si="0"/>
        <v>1.0046818429624507</v>
      </c>
      <c r="N13" s="6">
        <f t="shared" si="0"/>
        <v>5.3695541981322528</v>
      </c>
      <c r="O13" s="8"/>
      <c r="P13" s="12">
        <f>P12*W9*I13</f>
        <v>146338.08929897778</v>
      </c>
      <c r="Q13" s="12">
        <f t="shared" ref="Q13:U13" si="6">Q12*X9*J13</f>
        <v>16407.021550075722</v>
      </c>
      <c r="R13" s="12">
        <f t="shared" si="6"/>
        <v>1285.4528</v>
      </c>
      <c r="S13" s="12">
        <f t="shared" si="6"/>
        <v>137156.88375403939</v>
      </c>
      <c r="T13" s="12">
        <f t="shared" si="6"/>
        <v>13049.578367369861</v>
      </c>
      <c r="U13" s="12">
        <f t="shared" si="6"/>
        <v>11288.666159780749</v>
      </c>
      <c r="V13" s="8"/>
    </row>
    <row r="14" spans="1:29" x14ac:dyDescent="0.25">
      <c r="A14" s="11"/>
      <c r="B14" s="5"/>
      <c r="C14" s="5"/>
      <c r="D14" s="5"/>
      <c r="E14" s="5"/>
      <c r="F14" s="5"/>
      <c r="G14" s="5"/>
      <c r="H14" s="8"/>
      <c r="I14" s="6"/>
      <c r="J14" s="6"/>
      <c r="K14" s="6"/>
      <c r="L14" s="6"/>
      <c r="M14" s="6"/>
      <c r="N14" s="6"/>
      <c r="O14" s="8"/>
      <c r="P14" s="17">
        <v>2410</v>
      </c>
      <c r="Q14" s="18">
        <v>176</v>
      </c>
      <c r="R14" s="18">
        <v>68</v>
      </c>
      <c r="S14" s="18">
        <v>602</v>
      </c>
      <c r="T14" s="18">
        <v>82</v>
      </c>
      <c r="U14" s="18">
        <v>109</v>
      </c>
      <c r="V14" s="8"/>
    </row>
    <row r="15" spans="1:29" x14ac:dyDescent="0.25">
      <c r="A15" s="11" t="s">
        <v>44</v>
      </c>
      <c r="B15" s="5">
        <f>1-GendersSeparately!C84</f>
        <v>0.34953860000000003</v>
      </c>
      <c r="C15" s="5">
        <f>1-GendersSeparately!D84</f>
        <v>0.49434520000000004</v>
      </c>
      <c r="D15" s="5">
        <f>1-GendersSeparately!E84</f>
        <v>0.57042569999999992</v>
      </c>
      <c r="E15" s="5">
        <f>1-GendersSeparately!F84</f>
        <v>0.42133980000000004</v>
      </c>
      <c r="F15" s="5">
        <f>1-GendersSeparately!G84</f>
        <v>0.43623690000000004</v>
      </c>
      <c r="G15" s="5">
        <f>1-GendersSeparately!H84</f>
        <v>0.8323855</v>
      </c>
      <c r="H15" s="8"/>
      <c r="I15" s="6">
        <f t="shared" si="3"/>
        <v>0.78511708183430717</v>
      </c>
      <c r="J15" s="6">
        <f t="shared" si="0"/>
        <v>1.01403581969905</v>
      </c>
      <c r="K15" s="6">
        <f t="shared" si="0"/>
        <v>0.57042569999999992</v>
      </c>
      <c r="L15" s="6">
        <f t="shared" si="0"/>
        <v>0.75836489438790999</v>
      </c>
      <c r="M15" s="6">
        <f t="shared" si="0"/>
        <v>0.84365015499454932</v>
      </c>
      <c r="N15" s="6">
        <f t="shared" si="0"/>
        <v>4.4695390559894141</v>
      </c>
      <c r="O15" s="8"/>
      <c r="P15" s="12">
        <f>P14*W9*I15</f>
        <v>874.92191412284262</v>
      </c>
      <c r="Q15" s="12">
        <f t="shared" ref="Q15:U15" si="7">Q14*X9*J15</f>
        <v>96.195493999930662</v>
      </c>
      <c r="R15" s="12">
        <f t="shared" si="7"/>
        <v>20.915000545919995</v>
      </c>
      <c r="S15" s="12">
        <f t="shared" si="7"/>
        <v>215.21091315110539</v>
      </c>
      <c r="T15" s="12">
        <f t="shared" si="7"/>
        <v>35.841801914819435</v>
      </c>
      <c r="U15" s="12">
        <f t="shared" si="7"/>
        <v>267.07194284378028</v>
      </c>
      <c r="V15" s="8"/>
    </row>
    <row r="16" spans="1:29" x14ac:dyDescent="0.25">
      <c r="P16" s="19"/>
      <c r="Q16" s="19"/>
      <c r="R16" s="19"/>
      <c r="S16" s="19"/>
      <c r="T16" s="19"/>
      <c r="U16" s="19"/>
    </row>
  </sheetData>
  <mergeCells count="12">
    <mergeCell ref="A1:G1"/>
    <mergeCell ref="I1:N1"/>
    <mergeCell ref="P1:U1"/>
    <mergeCell ref="W2:Y2"/>
    <mergeCell ref="Z2:AB2"/>
    <mergeCell ref="X1:AC1"/>
    <mergeCell ref="B2:D2"/>
    <mergeCell ref="E2:G2"/>
    <mergeCell ref="I2:K2"/>
    <mergeCell ref="L2:N2"/>
    <mergeCell ref="P2:R2"/>
    <mergeCell ref="S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BothGenders</vt:lpstr>
      <vt:lpstr>GendersSeparately</vt:lpstr>
      <vt:lpstr>NumberOfConditions</vt:lpstr>
      <vt:lpstr>OnePlusConditions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2020-03-11T17:10:21Z</dcterms:created>
  <dcterms:modified xsi:type="dcterms:W3CDTF">2020-03-11T20:27:47Z</dcterms:modified>
</cp:coreProperties>
</file>