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showInkAnnotation="0" defaultThemeVersion="124226"/>
  <mc:AlternateContent xmlns:mc="http://schemas.openxmlformats.org/markup-compatibility/2006">
    <mc:Choice Requires="x15">
      <x15ac:absPath xmlns:x15ac="http://schemas.microsoft.com/office/spreadsheetml/2010/11/ac" url="C:\OPORFIN 2023\10. OCTUBRE\7.- Andrea Pérez Castro\"/>
    </mc:Choice>
  </mc:AlternateContent>
  <xr:revisionPtr revIDLastSave="0" documentId="13_ncr:1_{CF7E76B3-FF17-4FAB-9C05-19F525EE7D47}" xr6:coauthVersionLast="47" xr6:coauthVersionMax="47" xr10:uidLastSave="{00000000-0000-0000-0000-000000000000}"/>
  <bookViews>
    <workbookView xWindow="-120" yWindow="-120" windowWidth="29040" windowHeight="1572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7" l="1"/>
  <c r="E6" i="7"/>
  <c r="E5" i="7"/>
  <c r="D8" i="7"/>
  <c r="D10" i="7" s="1"/>
  <c r="J62" i="6" s="1"/>
  <c r="J65" i="6" s="1"/>
  <c r="D7" i="5"/>
  <c r="C7" i="5"/>
  <c r="D5" i="5"/>
  <c r="C5" i="5"/>
  <c r="E3" i="5"/>
  <c r="E2" i="5"/>
  <c r="D3" i="5"/>
  <c r="D2" i="5"/>
  <c r="C3" i="5"/>
  <c r="C2" i="5"/>
  <c r="AK47" i="6"/>
  <c r="E8" i="7" l="1"/>
  <c r="E10" i="7" s="1"/>
  <c r="J74" i="6" s="1"/>
  <c r="E12" i="7" l="1"/>
  <c r="J76" i="6" s="1"/>
  <c r="J78" i="6" s="1"/>
  <c r="AB76" i="6" s="1"/>
  <c r="AK78" i="6" s="1"/>
</calcChain>
</file>

<file path=xl/sharedStrings.xml><?xml version="1.0" encoding="utf-8"?>
<sst xmlns="http://schemas.openxmlformats.org/spreadsheetml/2006/main" count="150" uniqueCount="131">
  <si>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</si>
  <si>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</si>
  <si>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</si>
  <si>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</si>
  <si>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</si>
  <si>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</si>
  <si>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</si>
  <si>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</si>
  <si>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</si>
  <si>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</si>
  <si>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</si>
  <si>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</si>
  <si>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</si>
  <si>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</si>
  <si>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</si>
  <si>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</si>
  <si>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</si>
  <si>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</si>
  <si>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</si>
  <si>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</si>
  <si>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</si>
  <si>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</si>
  <si>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</si>
  <si>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</si>
  <si>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</si>
  <si>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</si>
  <si>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</si>
  <si>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</si>
  <si>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</si>
  <si>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</si>
  <si>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</si>
  <si>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</si>
  <si>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</si>
  <si>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</si>
  <si>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</si>
  <si>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</si>
  <si>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</si>
  <si>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</si>
  <si>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</si>
  <si>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</si>
  <si>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</si>
  <si>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</si>
  <si>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</si>
  <si>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</si>
  <si>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</si>
  <si>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</si>
  <si>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</si>
  <si>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</si>
  <si>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</si>
  <si>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</si>
  <si>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</si>
  <si>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</si>
  <si>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</si>
  <si>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</si>
  <si>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</si>
  <si>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</si>
  <si>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</si>
  <si>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</si>
  <si>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</si>
  <si>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</si>
  <si>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</si>
  <si>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</si>
  <si>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</si>
  <si>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</si>
  <si>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</si>
  <si>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</si>
  <si>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</si>
  <si>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</si>
  <si>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</si>
  <si>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</si>
  <si>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</si>
  <si>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</si>
  <si>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</si>
  <si>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</si>
  <si>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</si>
  <si>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</si>
  <si>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</si>
  <si>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</si>
  <si>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</si>
  <si>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</si>
  <si>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</si>
  <si>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</si>
  <si>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</si>
  <si>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</si>
  <si>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</si>
  <si>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</si>
  <si>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</si>
  <si>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</si>
  <si>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</si>
  <si>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</si>
  <si>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</si>
  <si>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</si>
  <si>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</si>
  <si>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</si>
  <si>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</si>
  <si>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</si>
  <si>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</si>
  <si>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</si>
  <si>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</si>
  <si>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</si>
  <si>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</si>
  <si>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</si>
  <si>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El promotor no realizó llamada</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</si>
  <si>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</si>
  <si>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</si>
  <si>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</si>
  <si>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</si>
  <si>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</si>
  <si>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</si>
  <si>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</si>
  <si>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</si>
  <si>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</si>
  <si>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Los ingresos reflejados corresponden principalmente a su nómina. Se determina un promedio trimestral para efectos de este análisis.</t>
  </si>
  <si>
    <t>Enfermera</t>
  </si>
  <si>
    <t>AGOSTO</t>
  </si>
  <si>
    <t>188/4¿+</t>
  </si>
  <si>
    <t xml:space="preserve">En conclusión, una vez analizada toda la información proporcionada, en mi opinión, el cliente SI cuenta con la solvencia y el respaldo requerido para hacer frente a una nueva obligación por la cantidad solicitada. </t>
  </si>
  <si>
    <t>Rosa María Olvera</t>
  </si>
  <si>
    <t>ANDREA PÉREZ CASTRO</t>
  </si>
  <si>
    <t>COMERCIANTE</t>
  </si>
  <si>
    <t>Comerciante</t>
  </si>
  <si>
    <t>VENTA DE PRODUCTOS DE LIMPIEZA</t>
  </si>
  <si>
    <t>Andador 34 Mz 1 Lt 34 Ute 5A</t>
  </si>
  <si>
    <t>María López López</t>
  </si>
  <si>
    <t>Jessica Salcedo Pérez</t>
  </si>
  <si>
    <t>Yolanda Hernández</t>
  </si>
  <si>
    <t>El historial crediticio del cliente es regular, sin embargo,en el caso del préstamo que tiene con OPORFIN, ha pagado en tiempo y forma acordados</t>
  </si>
  <si>
    <t>2do crédito Oporfin</t>
  </si>
  <si>
    <t>Mediante el análisis de los estados bancarios del prospecto se puede identificar que su fuente principal de ingresos es su negocio, su historial crediticio refleja un comportamiento regular de sus finanzas, sin embargo, ha cumplido con el pago del crédito que tiene con Oprofin en tiempo y forma acordados, por lo que recomiendo autorizarle el crédito.</t>
  </si>
  <si>
    <t>SEPTIEMBRE</t>
  </si>
  <si>
    <t>OCTUBRE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</si>
</sst>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6">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0" fontId="5" fillId="0" borderId="3" xfId="0" applyFont="1" applyBorder="1"/>
    <xf numFmtId="0" fontId="5" fillId="0" borderId="0" xfId="0" applyFont="1"/>
    <xf numFmtId="9" fontId="0" fillId="0" borderId="0" xfId="3" applyNumberFormat="1"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0" borderId="4" xfId="2" applyFont="1" applyFill="1" applyBorder="1" applyAlignment="1">
      <alignment horizontal="center"/>
    </xf>
    <xf numFmtId="164" fontId="20" fillId="0" borderId="3" xfId="2" applyFont="1" applyFill="1" applyBorder="1" applyAlignment="1">
      <alignment horizontal="center"/>
    </xf>
    <xf numFmtId="164" fontId="20" fillId="0" borderId="5" xfId="2" applyFont="1" applyFill="1" applyBorder="1" applyAlignment="1">
      <alignment horizontal="center"/>
    </xf>
    <xf numFmtId="43" fontId="9" fillId="0" borderId="4" xfId="3"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49" zoomScale="120" zoomScaleNormal="120" workbookViewId="0">
      <selection activeCell="J74" sqref="J74:M74"/>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18" t="s">
        <v>96</v>
      </c>
      <c r="C3" s="119"/>
      <c r="D3" s="119"/>
      <c r="E3" s="119"/>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20"/>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21" t="s">
        <v>8</v>
      </c>
      <c r="Z5" s="121"/>
      <c r="AA5" s="121"/>
      <c r="AB5" s="121"/>
      <c r="AC5" s="121"/>
      <c r="AD5" s="121"/>
      <c r="AE5" s="121"/>
      <c r="AF5" s="121"/>
      <c r="AG5" s="121"/>
      <c r="AH5" s="121"/>
      <c r="AI5" s="121"/>
      <c r="AJ5" s="121"/>
      <c r="AK5" s="121"/>
      <c r="AL5" s="121"/>
      <c r="AM5" s="121"/>
      <c r="AN5" s="122"/>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4" t="s">
        <v>118</v>
      </c>
      <c r="Q7" s="135"/>
      <c r="R7" s="135"/>
      <c r="S7" s="135"/>
      <c r="T7" s="135"/>
      <c r="U7" s="135"/>
      <c r="V7" s="135"/>
      <c r="W7" s="135"/>
      <c r="X7" s="135"/>
      <c r="Y7" s="135"/>
      <c r="Z7" s="135"/>
      <c r="AA7" s="135"/>
      <c r="AB7" s="135"/>
      <c r="AC7" s="135"/>
      <c r="AD7" s="135"/>
      <c r="AE7" s="135"/>
      <c r="AF7" s="123" t="s">
        <v>0</v>
      </c>
      <c r="AG7" s="123"/>
      <c r="AH7" s="123"/>
      <c r="AI7" s="123"/>
      <c r="AJ7" s="136">
        <v>1</v>
      </c>
      <c r="AK7" s="137"/>
      <c r="AL7" s="137"/>
      <c r="AM7" s="137"/>
      <c r="AN7" s="138"/>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24">
        <v>78000</v>
      </c>
      <c r="C10" s="125"/>
      <c r="D10" s="125"/>
      <c r="E10" s="125"/>
      <c r="F10" s="125"/>
      <c r="G10" s="125"/>
      <c r="H10" s="125"/>
      <c r="I10" s="125"/>
      <c r="J10" s="126"/>
      <c r="K10" s="127">
        <v>24</v>
      </c>
      <c r="L10" s="128"/>
      <c r="M10" s="128"/>
      <c r="N10" s="128"/>
      <c r="O10" s="129"/>
      <c r="P10" s="130" t="s">
        <v>97</v>
      </c>
      <c r="Q10" s="128"/>
      <c r="R10" s="128"/>
      <c r="S10" s="128"/>
      <c r="T10" s="129"/>
      <c r="U10" s="131" t="s">
        <v>119</v>
      </c>
      <c r="V10" s="132"/>
      <c r="W10" s="132"/>
      <c r="X10" s="132"/>
      <c r="Y10" s="132"/>
      <c r="Z10" s="132"/>
      <c r="AA10" s="132"/>
      <c r="AB10" s="132"/>
      <c r="AC10" s="132"/>
      <c r="AD10" s="132"/>
      <c r="AE10" s="132"/>
      <c r="AF10" s="132"/>
      <c r="AG10" s="132"/>
      <c r="AH10" s="132"/>
      <c r="AI10" s="132"/>
      <c r="AJ10" s="132"/>
      <c r="AK10" s="132"/>
      <c r="AL10" s="132"/>
      <c r="AM10" s="132"/>
      <c r="AN10" s="133"/>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40" t="s">
        <v>100</v>
      </c>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3"/>
      <c r="AB12" s="141" t="s">
        <v>101</v>
      </c>
      <c r="AC12" s="125"/>
      <c r="AD12" s="125"/>
      <c r="AE12" s="125"/>
      <c r="AF12" s="125"/>
      <c r="AG12" s="125"/>
      <c r="AH12" s="125"/>
      <c r="AI12" s="125"/>
      <c r="AJ12" s="125"/>
      <c r="AK12" s="125"/>
      <c r="AL12" s="125"/>
      <c r="AM12" s="125"/>
      <c r="AN12" s="126"/>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42" t="s">
        <v>98</v>
      </c>
      <c r="H14" s="143"/>
      <c r="I14" s="10"/>
      <c r="J14" s="10" t="s">
        <v>17</v>
      </c>
      <c r="K14" s="10"/>
      <c r="L14" s="10"/>
      <c r="M14" s="10"/>
      <c r="N14" s="10"/>
      <c r="O14" s="142"/>
      <c r="P14" s="143"/>
      <c r="Q14" s="10"/>
      <c r="R14" s="10" t="s">
        <v>18</v>
      </c>
      <c r="S14" s="10"/>
      <c r="T14" s="10"/>
      <c r="U14" s="10"/>
      <c r="V14" s="10"/>
      <c r="W14" s="79"/>
      <c r="X14" s="72"/>
      <c r="Y14" s="72"/>
      <c r="Z14" s="72"/>
      <c r="AA14" s="72"/>
      <c r="AB14" s="72"/>
      <c r="AC14" s="72"/>
      <c r="AD14" s="72"/>
      <c r="AE14" s="72"/>
      <c r="AF14" s="72"/>
      <c r="AG14" s="72"/>
      <c r="AH14" s="72"/>
      <c r="AI14" s="72"/>
      <c r="AJ14" s="72"/>
      <c r="AK14" s="72"/>
      <c r="AL14" s="72"/>
      <c r="AM14" s="72"/>
      <c r="AN14" s="73"/>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t="s">
        <v>98</v>
      </c>
      <c r="T16" s="10"/>
      <c r="U16" s="10" t="s">
        <v>21</v>
      </c>
      <c r="V16" s="10"/>
      <c r="W16" s="59"/>
      <c r="X16" s="10"/>
      <c r="Y16" s="10" t="s">
        <v>22</v>
      </c>
      <c r="Z16" s="10"/>
      <c r="AA16" s="10"/>
      <c r="AB16" s="59"/>
      <c r="AC16" s="10"/>
      <c r="AD16" s="10" t="s">
        <v>23</v>
      </c>
      <c r="AE16" s="10"/>
      <c r="AF16" s="66"/>
      <c r="AG16" s="67" t="s">
        <v>120</v>
      </c>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9"/>
      <c r="H20" s="72"/>
      <c r="I20" s="72"/>
      <c r="J20" s="72"/>
      <c r="K20" s="72"/>
      <c r="L20" s="72"/>
      <c r="M20" s="72"/>
      <c r="N20" s="72"/>
      <c r="O20" s="72"/>
      <c r="P20" s="72"/>
      <c r="Q20" s="72"/>
      <c r="R20" s="72"/>
      <c r="S20" s="72"/>
      <c r="T20" s="73"/>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9"/>
      <c r="J22" s="72"/>
      <c r="K22" s="72"/>
      <c r="L22" s="72"/>
      <c r="M22" s="72"/>
      <c r="N22" s="72"/>
      <c r="O22" s="72"/>
      <c r="P22" s="72"/>
      <c r="Q22" s="72"/>
      <c r="R22" s="72"/>
      <c r="S22" s="72"/>
      <c r="T22" s="72"/>
      <c r="U22" s="72"/>
      <c r="V22" s="72"/>
      <c r="W22" s="72"/>
      <c r="X22" s="72"/>
      <c r="Y22" s="72"/>
      <c r="Z22" s="72"/>
      <c r="AA22" s="72"/>
      <c r="AB22" s="72"/>
      <c r="AC22" s="72"/>
      <c r="AD22" s="72"/>
      <c r="AE22" s="72"/>
      <c r="AF22" s="72"/>
      <c r="AG22" s="73"/>
      <c r="AH22" s="10"/>
      <c r="AI22" s="10" t="s">
        <v>46</v>
      </c>
      <c r="AJ22" s="10"/>
      <c r="AK22" s="10"/>
      <c r="AL22" s="79"/>
      <c r="AM22" s="72"/>
      <c r="AN22" s="73"/>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9"/>
      <c r="J24" s="72"/>
      <c r="K24" s="73"/>
      <c r="L24" s="10"/>
      <c r="M24" s="10" t="s">
        <v>34</v>
      </c>
      <c r="N24" s="10"/>
      <c r="O24" s="10"/>
      <c r="P24" s="10"/>
      <c r="Q24" s="10"/>
      <c r="R24" s="18"/>
      <c r="S24" s="10"/>
      <c r="T24" s="10" t="s">
        <v>35</v>
      </c>
      <c r="U24" s="10"/>
      <c r="V24" s="10"/>
      <c r="W24" s="10"/>
      <c r="X24" s="10"/>
      <c r="Y24" s="10"/>
      <c r="Z24" s="18"/>
      <c r="AA24" s="10"/>
      <c r="AB24" s="10" t="s">
        <v>36</v>
      </c>
      <c r="AC24" s="10"/>
      <c r="AD24" s="10"/>
      <c r="AE24" s="10"/>
      <c r="AF24" s="79"/>
      <c r="AG24" s="72"/>
      <c r="AH24" s="72"/>
      <c r="AI24" s="72"/>
      <c r="AJ24" s="72"/>
      <c r="AK24" s="72"/>
      <c r="AL24" s="72"/>
      <c r="AM24" s="72"/>
      <c r="AN24" s="73"/>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9"/>
      <c r="K27" s="72"/>
      <c r="L27" s="72"/>
      <c r="M27" s="73"/>
      <c r="N27" s="12"/>
      <c r="O27" s="28" t="s">
        <v>38</v>
      </c>
      <c r="P27" s="12"/>
      <c r="Q27" s="12"/>
      <c r="R27" s="12"/>
      <c r="S27" s="12"/>
      <c r="T27" s="12"/>
      <c r="U27" s="12"/>
      <c r="V27" s="12"/>
      <c r="W27" s="79"/>
      <c r="X27" s="72"/>
      <c r="Y27" s="72"/>
      <c r="Z27" s="72"/>
      <c r="AA27" s="72"/>
      <c r="AB27" s="72"/>
      <c r="AC27" s="72"/>
      <c r="AD27" s="72"/>
      <c r="AE27" s="72"/>
      <c r="AF27" s="72"/>
      <c r="AG27" s="72"/>
      <c r="AH27" s="72"/>
      <c r="AI27" s="72"/>
      <c r="AJ27" s="72"/>
      <c r="AK27" s="72"/>
      <c r="AL27" s="72"/>
      <c r="AM27" s="72"/>
      <c r="AN27" s="73"/>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9"/>
      <c r="K29" s="72"/>
      <c r="L29" s="72"/>
      <c r="M29" s="73"/>
      <c r="N29" s="10"/>
      <c r="O29" s="10" t="s">
        <v>40</v>
      </c>
      <c r="P29" s="10"/>
      <c r="Q29" s="10"/>
      <c r="R29" s="10"/>
      <c r="S29" s="10"/>
      <c r="T29" s="79"/>
      <c r="U29" s="72"/>
      <c r="V29" s="72"/>
      <c r="W29" s="72"/>
      <c r="X29" s="72"/>
      <c r="Y29" s="72"/>
      <c r="Z29" s="72"/>
      <c r="AA29" s="72"/>
      <c r="AB29" s="72"/>
      <c r="AC29" s="72"/>
      <c r="AD29" s="72"/>
      <c r="AE29" s="72"/>
      <c r="AF29" s="72"/>
      <c r="AG29" s="72"/>
      <c r="AH29" s="72"/>
      <c r="AI29" s="72"/>
      <c r="AJ29" s="72"/>
      <c r="AK29" s="72"/>
      <c r="AL29" s="72"/>
      <c r="AM29" s="72"/>
      <c r="AN29" s="73"/>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6" t="s">
        <v>41</v>
      </c>
      <c r="C32" s="107"/>
      <c r="D32" s="107"/>
      <c r="E32" s="107"/>
      <c r="F32" s="107"/>
      <c r="G32" s="107"/>
      <c r="H32" s="107"/>
      <c r="I32" s="107"/>
      <c r="J32" s="107"/>
      <c r="K32" s="107"/>
      <c r="L32" s="107"/>
      <c r="M32" s="108"/>
      <c r="N32" s="10"/>
      <c r="O32" s="97" t="s">
        <v>68</v>
      </c>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9"/>
    </row>
    <row r="33" spans="2:40" ht="3.95" hidden="1" customHeight="1" x14ac:dyDescent="0.2">
      <c r="B33" s="10"/>
      <c r="C33" s="10"/>
      <c r="D33" s="10"/>
      <c r="E33" s="10"/>
      <c r="F33" s="10"/>
      <c r="G33" s="10"/>
      <c r="H33" s="10"/>
      <c r="I33" s="10"/>
      <c r="J33" s="10"/>
      <c r="K33" s="10"/>
      <c r="L33" s="10"/>
      <c r="M33" s="10"/>
      <c r="N33" s="10"/>
      <c r="O33" s="100"/>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2"/>
    </row>
    <row r="34" spans="2:40" ht="12.75" hidden="1" customHeight="1" x14ac:dyDescent="0.2">
      <c r="B34" s="10" t="s">
        <v>42</v>
      </c>
      <c r="C34" s="10"/>
      <c r="D34" s="10"/>
      <c r="E34" s="10"/>
      <c r="F34" s="10"/>
      <c r="G34" s="10"/>
      <c r="H34" s="10"/>
      <c r="I34" s="10"/>
      <c r="J34" s="79"/>
      <c r="K34" s="72"/>
      <c r="L34" s="72"/>
      <c r="M34" s="73"/>
      <c r="N34" s="10"/>
      <c r="O34" s="103"/>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5"/>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6" t="s">
        <v>43</v>
      </c>
      <c r="C36" s="107"/>
      <c r="D36" s="107"/>
      <c r="E36" s="107"/>
      <c r="F36" s="107"/>
      <c r="G36" s="107"/>
      <c r="H36" s="107"/>
      <c r="I36" s="107"/>
      <c r="J36" s="107"/>
      <c r="K36" s="107"/>
      <c r="L36" s="107"/>
      <c r="M36" s="108"/>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87"/>
      <c r="K38" s="88"/>
      <c r="L38" s="88"/>
      <c r="M38" s="89"/>
      <c r="N38" s="10"/>
      <c r="O38" s="97" t="s">
        <v>67</v>
      </c>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9"/>
    </row>
    <row r="39" spans="2:40" ht="12.75" hidden="1" customHeight="1" x14ac:dyDescent="0.2">
      <c r="B39" s="10" t="s">
        <v>45</v>
      </c>
      <c r="C39" s="10"/>
      <c r="D39" s="10"/>
      <c r="E39" s="10"/>
      <c r="F39" s="10"/>
      <c r="G39" s="10"/>
      <c r="H39" s="10"/>
      <c r="I39" s="10"/>
      <c r="J39" s="87"/>
      <c r="K39" s="88"/>
      <c r="L39" s="88"/>
      <c r="M39" s="89"/>
      <c r="N39" s="10"/>
      <c r="O39" s="100"/>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2"/>
    </row>
    <row r="40" spans="2:40" ht="12.75" hidden="1" customHeight="1" x14ac:dyDescent="0.2">
      <c r="B40" s="10" t="s">
        <v>11</v>
      </c>
      <c r="C40" s="10"/>
      <c r="D40" s="10"/>
      <c r="E40" s="10"/>
      <c r="F40" s="10"/>
      <c r="G40" s="10"/>
      <c r="H40" s="10"/>
      <c r="I40" s="10"/>
      <c r="J40" s="87"/>
      <c r="K40" s="88"/>
      <c r="L40" s="88"/>
      <c r="M40" s="89"/>
      <c r="N40" s="10"/>
      <c r="O40" s="103"/>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5"/>
    </row>
    <row r="41" spans="2:40" ht="12.75" hidden="1" customHeight="1" x14ac:dyDescent="0.2">
      <c r="B41" s="10" t="s">
        <v>47</v>
      </c>
      <c r="C41" s="10"/>
      <c r="D41" s="10"/>
      <c r="E41" s="10"/>
      <c r="F41" s="10"/>
      <c r="G41" s="10"/>
      <c r="H41" s="10"/>
      <c r="I41" s="10"/>
      <c r="J41" s="87"/>
      <c r="K41" s="88"/>
      <c r="L41" s="88"/>
      <c r="M41" s="89"/>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87"/>
      <c r="K43" s="88"/>
      <c r="L43" s="88"/>
      <c r="M43" s="89"/>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9"/>
      <c r="K45" s="72"/>
      <c r="L45" s="72"/>
      <c r="M45" s="73"/>
      <c r="N45" s="10"/>
      <c r="O45" s="14" t="s">
        <v>50</v>
      </c>
      <c r="P45" s="10"/>
      <c r="Q45" s="10"/>
      <c r="R45" s="10"/>
      <c r="S45" s="10"/>
      <c r="T45" s="10"/>
      <c r="U45" s="10"/>
      <c r="V45" s="10"/>
      <c r="W45" s="10"/>
      <c r="X45" s="10"/>
      <c r="Y45" s="24"/>
      <c r="Z45" s="25"/>
      <c r="AA45" s="25"/>
      <c r="AB45" s="79"/>
      <c r="AC45" s="72"/>
      <c r="AD45" s="72"/>
      <c r="AE45" s="73"/>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9"/>
      <c r="K47" s="72"/>
      <c r="L47" s="72"/>
      <c r="M47" s="73"/>
      <c r="N47" s="10"/>
      <c r="O47" s="14" t="s">
        <v>51</v>
      </c>
      <c r="P47" s="10"/>
      <c r="Q47" s="10"/>
      <c r="R47" s="10"/>
      <c r="S47" s="10"/>
      <c r="T47" s="10"/>
      <c r="U47" s="10"/>
      <c r="V47" s="10"/>
      <c r="W47" s="10"/>
      <c r="X47" s="10"/>
      <c r="Y47" s="24"/>
      <c r="Z47" s="25"/>
      <c r="AA47" s="25"/>
      <c r="AB47" s="79"/>
      <c r="AC47" s="72"/>
      <c r="AD47" s="72"/>
      <c r="AE47" s="73"/>
      <c r="AF47" s="25"/>
      <c r="AG47" s="26" t="s">
        <v>52</v>
      </c>
      <c r="AH47" s="25"/>
      <c r="AI47" s="25"/>
      <c r="AJ47" s="25"/>
      <c r="AK47" s="79">
        <f>11051.17-9404.05</f>
        <v>1647.1200000000008</v>
      </c>
      <c r="AL47" s="72"/>
      <c r="AM47" s="72"/>
      <c r="AN47" s="73"/>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54" t="s">
        <v>121</v>
      </c>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7"/>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54" t="s">
        <v>122</v>
      </c>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7"/>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155" t="s">
        <v>113</v>
      </c>
      <c r="F55" s="76"/>
      <c r="G55" s="76"/>
      <c r="H55" s="76"/>
      <c r="I55" s="76"/>
      <c r="J55" s="76"/>
      <c r="K55" s="76"/>
      <c r="L55" s="76"/>
      <c r="M55" s="76"/>
      <c r="N55" s="77"/>
      <c r="O55" s="10" t="s">
        <v>10</v>
      </c>
      <c r="P55" s="10"/>
      <c r="Q55" s="10"/>
      <c r="R55" s="156">
        <v>32143</v>
      </c>
      <c r="S55" s="76"/>
      <c r="T55" s="76"/>
      <c r="U55" s="77"/>
      <c r="V55" s="10" t="s">
        <v>9</v>
      </c>
      <c r="W55" s="10"/>
      <c r="X55" s="10"/>
      <c r="Y55" s="157">
        <v>5516836828</v>
      </c>
      <c r="Z55" s="158"/>
      <c r="AA55" s="158"/>
      <c r="AB55" s="158"/>
      <c r="AC55" s="159"/>
      <c r="AD55" s="10" t="s">
        <v>54</v>
      </c>
      <c r="AE55" s="25"/>
      <c r="AF55" s="25"/>
      <c r="AG55" s="25"/>
      <c r="AH55" s="25"/>
      <c r="AI55" s="160"/>
      <c r="AJ55" s="161"/>
      <c r="AK55" s="161"/>
      <c r="AL55" s="162"/>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3"/>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6" t="s">
        <v>56</v>
      </c>
      <c r="C59" s="107"/>
      <c r="D59" s="107"/>
      <c r="E59" s="107"/>
      <c r="F59" s="107"/>
      <c r="G59" s="107"/>
      <c r="H59" s="107"/>
      <c r="I59" s="107"/>
      <c r="J59" s="107"/>
      <c r="K59" s="107"/>
      <c r="L59" s="107"/>
      <c r="M59" s="108"/>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9" t="s">
        <v>112</v>
      </c>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1"/>
    </row>
    <row r="61" spans="2:40" ht="12.75" customHeight="1" x14ac:dyDescent="0.2">
      <c r="B61" s="10" t="s">
        <v>57</v>
      </c>
      <c r="C61" s="10"/>
      <c r="D61" s="10"/>
      <c r="E61" s="10"/>
      <c r="F61" s="10"/>
      <c r="G61" s="10"/>
      <c r="H61" s="10"/>
      <c r="I61" s="10"/>
      <c r="J61" s="87"/>
      <c r="K61" s="88"/>
      <c r="L61" s="88"/>
      <c r="M61" s="89"/>
      <c r="N61" s="10"/>
      <c r="O61" s="112"/>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4"/>
    </row>
    <row r="62" spans="2:40" ht="12.75" customHeight="1" x14ac:dyDescent="0.2">
      <c r="B62" s="10" t="s">
        <v>13</v>
      </c>
      <c r="C62" s="10"/>
      <c r="D62" s="10"/>
      <c r="E62" s="10"/>
      <c r="F62" s="10"/>
      <c r="G62" s="10"/>
      <c r="H62" s="10"/>
      <c r="I62" s="10"/>
      <c r="J62" s="87">
        <f>+'Análisis ingresos y gastos'!D10</f>
        <v>80543.886666666673</v>
      </c>
      <c r="K62" s="88"/>
      <c r="L62" s="88"/>
      <c r="M62" s="89"/>
      <c r="N62" s="10"/>
      <c r="O62" s="112"/>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4"/>
    </row>
    <row r="63" spans="2:40" ht="12.75" customHeight="1" x14ac:dyDescent="0.2">
      <c r="B63" s="10" t="s">
        <v>58</v>
      </c>
      <c r="C63" s="10"/>
      <c r="D63" s="10"/>
      <c r="E63" s="10"/>
      <c r="F63" s="10"/>
      <c r="G63" s="10"/>
      <c r="H63" s="10"/>
      <c r="I63" s="10"/>
      <c r="J63" s="87">
        <v>8000</v>
      </c>
      <c r="K63" s="88"/>
      <c r="L63" s="88"/>
      <c r="M63" s="89"/>
      <c r="N63" s="10"/>
      <c r="O63" s="112"/>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4"/>
    </row>
    <row r="64" spans="2:40" ht="3.95" customHeight="1" x14ac:dyDescent="0.2">
      <c r="B64" s="10"/>
      <c r="C64" s="10"/>
      <c r="D64" s="10"/>
      <c r="E64" s="10"/>
      <c r="F64" s="10"/>
      <c r="G64" s="10"/>
      <c r="H64" s="10"/>
      <c r="I64" s="10"/>
      <c r="J64" s="10"/>
      <c r="K64" s="10"/>
      <c r="L64" s="10"/>
      <c r="M64" s="10"/>
      <c r="N64" s="10"/>
      <c r="O64" s="115"/>
      <c r="P64" s="116"/>
      <c r="Q64" s="116"/>
      <c r="R64" s="116"/>
      <c r="S64" s="116"/>
      <c r="T64" s="116"/>
      <c r="U64" s="116"/>
      <c r="V64" s="116"/>
      <c r="W64" s="116"/>
      <c r="X64" s="116"/>
      <c r="Y64" s="116"/>
      <c r="Z64" s="116"/>
      <c r="AA64" s="116"/>
      <c r="AB64" s="116"/>
      <c r="AC64" s="116"/>
      <c r="AD64" s="116"/>
      <c r="AE64" s="116"/>
      <c r="AF64" s="116"/>
      <c r="AG64" s="116"/>
      <c r="AH64" s="116"/>
      <c r="AI64" s="116"/>
      <c r="AJ64" s="116"/>
      <c r="AK64" s="116"/>
      <c r="AL64" s="116"/>
      <c r="AM64" s="116"/>
      <c r="AN64" s="117"/>
    </row>
    <row r="65" spans="2:40" ht="12.75" customHeight="1" x14ac:dyDescent="0.2">
      <c r="B65" s="10"/>
      <c r="C65" s="10"/>
      <c r="D65" s="10"/>
      <c r="E65" s="14" t="s">
        <v>59</v>
      </c>
      <c r="F65" s="10"/>
      <c r="G65" s="10"/>
      <c r="H65" s="10"/>
      <c r="I65" s="10"/>
      <c r="J65" s="94">
        <f>+J61+J62+J63</f>
        <v>88543.886666666673</v>
      </c>
      <c r="K65" s="95"/>
      <c r="L65" s="95"/>
      <c r="M65" s="96"/>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6" t="s">
        <v>60</v>
      </c>
      <c r="C67" s="107"/>
      <c r="D67" s="107"/>
      <c r="E67" s="107"/>
      <c r="F67" s="107"/>
      <c r="G67" s="107"/>
      <c r="H67" s="107"/>
      <c r="I67" s="107"/>
      <c r="J67" s="107"/>
      <c r="K67" s="107"/>
      <c r="L67" s="107"/>
      <c r="M67" s="108"/>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87"/>
      <c r="K69" s="88"/>
      <c r="L69" s="88"/>
      <c r="M69" s="89"/>
      <c r="N69" s="10"/>
      <c r="O69" s="109" t="s">
        <v>111</v>
      </c>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9"/>
    </row>
    <row r="70" spans="2:40" ht="12.75" customHeight="1" x14ac:dyDescent="0.2">
      <c r="B70" s="10" t="s">
        <v>62</v>
      </c>
      <c r="C70" s="10"/>
      <c r="D70" s="10"/>
      <c r="E70" s="10"/>
      <c r="F70" s="10"/>
      <c r="G70" s="10"/>
      <c r="H70" s="10"/>
      <c r="I70" s="10"/>
      <c r="J70" s="87"/>
      <c r="K70" s="88"/>
      <c r="L70" s="88"/>
      <c r="M70" s="89"/>
      <c r="N70" s="10"/>
      <c r="O70" s="100"/>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2"/>
    </row>
    <row r="71" spans="2:40" ht="12.75" customHeight="1" x14ac:dyDescent="0.2">
      <c r="B71" s="10" t="s">
        <v>63</v>
      </c>
      <c r="C71" s="10"/>
      <c r="D71" s="10"/>
      <c r="E71" s="10"/>
      <c r="F71" s="10"/>
      <c r="G71" s="10"/>
      <c r="H71" s="10"/>
      <c r="I71" s="10"/>
      <c r="J71" s="87"/>
      <c r="K71" s="88"/>
      <c r="L71" s="88"/>
      <c r="M71" s="89"/>
      <c r="N71" s="10"/>
      <c r="O71" s="103"/>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5"/>
    </row>
    <row r="72" spans="2:40" ht="12.75" customHeight="1" x14ac:dyDescent="0.2">
      <c r="B72" s="10" t="s">
        <v>64</v>
      </c>
      <c r="C72" s="10"/>
      <c r="D72" s="10"/>
      <c r="E72" s="10"/>
      <c r="F72" s="10"/>
      <c r="G72" s="10"/>
      <c r="H72" s="10"/>
      <c r="I72" s="10"/>
      <c r="J72" s="87"/>
      <c r="K72" s="88"/>
      <c r="L72" s="88"/>
      <c r="M72" s="89"/>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91">
        <v>3900</v>
      </c>
      <c r="K73" s="92"/>
      <c r="L73" s="92"/>
      <c r="M73" s="93"/>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87">
        <f>+'Análisis ingresos y gastos'!E10</f>
        <v>76864.433333333334</v>
      </c>
      <c r="K74" s="88"/>
      <c r="L74" s="88"/>
      <c r="M74" s="89"/>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90">
        <f>+J69+J70+J71+J72+J73+J74</f>
        <v>80764.433333333334</v>
      </c>
      <c r="K76" s="72"/>
      <c r="L76" s="72"/>
      <c r="M76" s="73"/>
      <c r="N76" s="10"/>
      <c r="O76" s="14" t="s">
        <v>50</v>
      </c>
      <c r="P76" s="10"/>
      <c r="Q76" s="10"/>
      <c r="R76" s="10"/>
      <c r="S76" s="10"/>
      <c r="T76" s="10"/>
      <c r="U76" s="10"/>
      <c r="V76" s="10"/>
      <c r="W76" s="10"/>
      <c r="X76" s="10"/>
      <c r="Y76" s="24"/>
      <c r="Z76" s="25"/>
      <c r="AA76" s="25"/>
      <c r="AB76" s="86">
        <f>+J78*0.8</f>
        <v>6223.5626666666712</v>
      </c>
      <c r="AC76" s="81"/>
      <c r="AD76" s="81"/>
      <c r="AE76" s="82"/>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94">
        <f>+J65-J76</f>
        <v>7779.4533333333384</v>
      </c>
      <c r="K78" s="95"/>
      <c r="L78" s="95"/>
      <c r="M78" s="96"/>
      <c r="N78" s="10"/>
      <c r="O78" s="14" t="s">
        <v>51</v>
      </c>
      <c r="P78" s="10"/>
      <c r="Q78" s="10"/>
      <c r="R78" s="10"/>
      <c r="S78" s="10"/>
      <c r="T78" s="10"/>
      <c r="U78" s="10"/>
      <c r="V78" s="10"/>
      <c r="W78" s="10"/>
      <c r="X78" s="10"/>
      <c r="Y78" s="24"/>
      <c r="Z78" s="25"/>
      <c r="AA78" s="25"/>
      <c r="AB78" s="80">
        <v>4871.75</v>
      </c>
      <c r="AC78" s="81"/>
      <c r="AD78" s="81"/>
      <c r="AE78" s="82"/>
      <c r="AF78" s="25"/>
      <c r="AG78" s="26" t="s">
        <v>52</v>
      </c>
      <c r="AH78" s="25"/>
      <c r="AI78" s="25"/>
      <c r="AJ78" s="25"/>
      <c r="AK78" s="83">
        <f>+AB76-AB78</f>
        <v>1351.8126666666712</v>
      </c>
      <c r="AL78" s="84"/>
      <c r="AM78" s="84"/>
      <c r="AN78" s="85"/>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9" t="s">
        <v>6</v>
      </c>
      <c r="C84" s="72"/>
      <c r="D84" s="72"/>
      <c r="E84" s="72"/>
      <c r="F84" s="72"/>
      <c r="G84" s="72"/>
      <c r="H84" s="72"/>
      <c r="I84" s="72"/>
      <c r="J84" s="72"/>
      <c r="K84" s="72"/>
      <c r="L84" s="72"/>
      <c r="M84" s="73"/>
      <c r="N84" s="79" t="s">
        <v>71</v>
      </c>
      <c r="O84" s="72"/>
      <c r="P84" s="72"/>
      <c r="Q84" s="72"/>
      <c r="R84" s="73"/>
      <c r="S84" s="79" t="s">
        <v>72</v>
      </c>
      <c r="T84" s="72"/>
      <c r="U84" s="72"/>
      <c r="V84" s="72"/>
      <c r="W84" s="72"/>
      <c r="X84" s="72"/>
      <c r="Y84" s="72"/>
      <c r="Z84" s="72"/>
      <c r="AA84" s="72"/>
      <c r="AB84" s="72"/>
      <c r="AC84" s="72"/>
      <c r="AD84" s="72"/>
      <c r="AE84" s="72"/>
      <c r="AF84" s="72"/>
      <c r="AG84" s="72"/>
      <c r="AH84" s="72"/>
      <c r="AI84" s="72"/>
      <c r="AJ84" s="72"/>
      <c r="AK84" s="72"/>
      <c r="AL84" s="72"/>
      <c r="AM84" s="72"/>
      <c r="AN84" s="73"/>
    </row>
    <row r="85" spans="2:40" ht="12.75" customHeight="1" x14ac:dyDescent="0.2">
      <c r="B85" s="78" t="s">
        <v>123</v>
      </c>
      <c r="C85" s="72"/>
      <c r="D85" s="72"/>
      <c r="E85" s="72"/>
      <c r="F85" s="72"/>
      <c r="G85" s="72"/>
      <c r="H85" s="72"/>
      <c r="I85" s="72"/>
      <c r="J85" s="72"/>
      <c r="K85" s="72"/>
      <c r="L85" s="72"/>
      <c r="M85" s="73"/>
      <c r="N85" s="79"/>
      <c r="O85" s="72"/>
      <c r="P85" s="72"/>
      <c r="Q85" s="72"/>
      <c r="R85" s="73"/>
      <c r="S85" s="78" t="s">
        <v>102</v>
      </c>
      <c r="T85" s="72"/>
      <c r="U85" s="72"/>
      <c r="V85" s="72"/>
      <c r="W85" s="72"/>
      <c r="X85" s="72"/>
      <c r="Y85" s="72"/>
      <c r="Z85" s="72"/>
      <c r="AA85" s="72"/>
      <c r="AB85" s="72"/>
      <c r="AC85" s="72"/>
      <c r="AD85" s="72"/>
      <c r="AE85" s="72"/>
      <c r="AF85" s="72"/>
      <c r="AG85" s="72"/>
      <c r="AH85" s="72"/>
      <c r="AI85" s="72"/>
      <c r="AJ85" s="72"/>
      <c r="AK85" s="72"/>
      <c r="AL85" s="72"/>
      <c r="AM85" s="72"/>
      <c r="AN85" s="73"/>
    </row>
    <row r="86" spans="2:40" ht="12.75" customHeight="1" x14ac:dyDescent="0.2">
      <c r="B86" s="78" t="s">
        <v>124</v>
      </c>
      <c r="C86" s="72"/>
      <c r="D86" s="72"/>
      <c r="E86" s="72"/>
      <c r="F86" s="72"/>
      <c r="G86" s="72"/>
      <c r="H86" s="72"/>
      <c r="I86" s="72"/>
      <c r="J86" s="72"/>
      <c r="K86" s="72"/>
      <c r="L86" s="72"/>
      <c r="M86" s="73"/>
      <c r="N86" s="79"/>
      <c r="O86" s="72"/>
      <c r="P86" s="72"/>
      <c r="Q86" s="72"/>
      <c r="R86" s="73"/>
      <c r="S86" s="78" t="s">
        <v>102</v>
      </c>
      <c r="T86" s="72"/>
      <c r="U86" s="72"/>
      <c r="V86" s="72"/>
      <c r="W86" s="72"/>
      <c r="X86" s="72"/>
      <c r="Y86" s="72"/>
      <c r="Z86" s="72"/>
      <c r="AA86" s="72"/>
      <c r="AB86" s="72"/>
      <c r="AC86" s="72"/>
      <c r="AD86" s="72"/>
      <c r="AE86" s="72"/>
      <c r="AF86" s="72"/>
      <c r="AG86" s="72"/>
      <c r="AH86" s="72"/>
      <c r="AI86" s="72"/>
      <c r="AJ86" s="72"/>
      <c r="AK86" s="72"/>
      <c r="AL86" s="72"/>
      <c r="AM86" s="72"/>
      <c r="AN86" s="73"/>
    </row>
    <row r="87" spans="2:40" ht="12.75" customHeight="1" x14ac:dyDescent="0.2">
      <c r="B87" s="78" t="s">
        <v>125</v>
      </c>
      <c r="C87" s="72"/>
      <c r="D87" s="72"/>
      <c r="E87" s="72"/>
      <c r="F87" s="72"/>
      <c r="G87" s="72"/>
      <c r="H87" s="72"/>
      <c r="I87" s="72"/>
      <c r="J87" s="72"/>
      <c r="K87" s="72"/>
      <c r="L87" s="72"/>
      <c r="M87" s="73"/>
      <c r="N87" s="79"/>
      <c r="O87" s="72"/>
      <c r="P87" s="72"/>
      <c r="Q87" s="72"/>
      <c r="R87" s="73"/>
      <c r="S87" s="78" t="s">
        <v>102</v>
      </c>
      <c r="T87" s="72"/>
      <c r="U87" s="72"/>
      <c r="V87" s="72"/>
      <c r="W87" s="72"/>
      <c r="X87" s="72"/>
      <c r="Y87" s="72"/>
      <c r="Z87" s="72"/>
      <c r="AA87" s="72"/>
      <c r="AB87" s="72"/>
      <c r="AC87" s="72"/>
      <c r="AD87" s="72"/>
      <c r="AE87" s="72"/>
      <c r="AF87" s="72"/>
      <c r="AG87" s="72"/>
      <c r="AH87" s="72"/>
      <c r="AI87" s="72"/>
      <c r="AJ87" s="72"/>
      <c r="AK87" s="72"/>
      <c r="AL87" s="72"/>
      <c r="AM87" s="72"/>
      <c r="AN87" s="73"/>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63">
        <v>45221</v>
      </c>
      <c r="Z89" s="164"/>
      <c r="AA89" s="164"/>
      <c r="AB89" s="165"/>
      <c r="AC89" s="38" t="s">
        <v>87</v>
      </c>
      <c r="AD89" s="38"/>
      <c r="AE89" s="38"/>
      <c r="AF89" s="38"/>
      <c r="AG89" s="54"/>
      <c r="AH89" s="38" t="s">
        <v>88</v>
      </c>
      <c r="AI89" s="38"/>
      <c r="AJ89" s="54" t="s">
        <v>98</v>
      </c>
      <c r="AK89" s="38" t="s">
        <v>86</v>
      </c>
      <c r="AL89" s="55"/>
      <c r="AM89" s="54"/>
      <c r="AN89" s="38"/>
    </row>
    <row r="90" spans="2:40" ht="3.95" customHeight="1" x14ac:dyDescent="0.2">
      <c r="B90" s="68" t="s">
        <v>115</v>
      </c>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44" t="s">
        <v>126</v>
      </c>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6"/>
    </row>
    <row r="92" spans="2:40" ht="18.75" customHeight="1" x14ac:dyDescent="0.2">
      <c r="B92" s="147"/>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s="148"/>
      <c r="AC92" s="148"/>
      <c r="AD92" s="148"/>
      <c r="AE92" s="148"/>
      <c r="AF92" s="148"/>
      <c r="AG92" s="148"/>
      <c r="AH92" s="148"/>
      <c r="AI92" s="148"/>
      <c r="AJ92" s="148"/>
      <c r="AK92" s="148"/>
      <c r="AL92" s="148"/>
      <c r="AM92" s="148"/>
      <c r="AN92" s="149"/>
    </row>
    <row r="93" spans="2:40" ht="18.75" customHeight="1" x14ac:dyDescent="0.2">
      <c r="B93" s="150"/>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2"/>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44" t="s">
        <v>127</v>
      </c>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6"/>
    </row>
    <row r="98" spans="2:40" ht="12.75" customHeight="1" x14ac:dyDescent="0.2">
      <c r="B98" s="147"/>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c r="AB98" s="148"/>
      <c r="AC98" s="148"/>
      <c r="AD98" s="148"/>
      <c r="AE98" s="148"/>
      <c r="AF98" s="148"/>
      <c r="AG98" s="148"/>
      <c r="AH98" s="148"/>
      <c r="AI98" s="148"/>
      <c r="AJ98" s="148"/>
      <c r="AK98" s="148"/>
      <c r="AL98" s="148"/>
      <c r="AM98" s="148"/>
      <c r="AN98" s="149"/>
    </row>
    <row r="99" spans="2:40" ht="12.75" customHeight="1" x14ac:dyDescent="0.2">
      <c r="B99" s="147"/>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9"/>
    </row>
    <row r="100" spans="2:40" ht="12.75" customHeight="1" x14ac:dyDescent="0.2">
      <c r="B100" s="150"/>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c r="AL100" s="151"/>
      <c r="AM100" s="151"/>
      <c r="AN100" s="152"/>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74" t="s">
        <v>98</v>
      </c>
      <c r="I104" s="75"/>
      <c r="J104" s="12"/>
      <c r="K104" s="28" t="s">
        <v>77</v>
      </c>
      <c r="L104" s="12"/>
      <c r="M104" s="12"/>
      <c r="N104" s="10"/>
      <c r="O104" s="10"/>
      <c r="P104" s="10"/>
      <c r="Q104" s="15"/>
      <c r="R104" s="76"/>
      <c r="S104" s="76"/>
      <c r="T104" s="76"/>
      <c r="U104" s="76"/>
      <c r="V104" s="77"/>
      <c r="W104" s="10"/>
      <c r="X104" s="10" t="s">
        <v>78</v>
      </c>
      <c r="Y104" s="24"/>
      <c r="Z104" s="25"/>
      <c r="AA104" s="36"/>
      <c r="AB104" s="70"/>
      <c r="AC104" s="70"/>
      <c r="AD104" s="70"/>
      <c r="AE104" s="70"/>
      <c r="AF104" s="70"/>
      <c r="AG104" s="70"/>
      <c r="AH104" s="70"/>
      <c r="AI104" s="70"/>
      <c r="AJ104" s="70"/>
      <c r="AK104" s="70"/>
      <c r="AL104" s="70"/>
      <c r="AM104" s="70"/>
      <c r="AN104" s="71"/>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74" t="s">
        <v>98</v>
      </c>
      <c r="I106" s="75"/>
      <c r="J106" s="12"/>
      <c r="K106" s="28" t="s">
        <v>77</v>
      </c>
      <c r="L106" s="12"/>
      <c r="M106" s="12"/>
      <c r="N106" s="10"/>
      <c r="O106" s="10"/>
      <c r="P106" s="10"/>
      <c r="Q106" s="15"/>
      <c r="R106" s="76"/>
      <c r="S106" s="76"/>
      <c r="T106" s="76"/>
      <c r="U106" s="76"/>
      <c r="V106" s="77"/>
      <c r="W106" s="10"/>
      <c r="X106" s="10" t="s">
        <v>78</v>
      </c>
      <c r="Y106" s="24"/>
      <c r="Z106" s="25"/>
      <c r="AA106" s="36"/>
      <c r="AB106" s="70"/>
      <c r="AC106" s="70"/>
      <c r="AD106" s="70"/>
      <c r="AE106" s="70"/>
      <c r="AF106" s="70"/>
      <c r="AG106" s="70"/>
      <c r="AH106" s="70"/>
      <c r="AI106" s="70"/>
      <c r="AJ106" s="70"/>
      <c r="AK106" s="70"/>
      <c r="AL106" s="70"/>
      <c r="AM106" s="70"/>
      <c r="AN106" s="71"/>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74"/>
      <c r="I108" s="75"/>
      <c r="J108" s="12"/>
      <c r="K108" s="28" t="s">
        <v>77</v>
      </c>
      <c r="L108" s="12"/>
      <c r="M108" s="12"/>
      <c r="N108" s="10"/>
      <c r="O108" s="10"/>
      <c r="P108" s="10"/>
      <c r="Q108" s="15"/>
      <c r="R108" s="76"/>
      <c r="S108" s="76"/>
      <c r="T108" s="76"/>
      <c r="U108" s="76"/>
      <c r="V108" s="77"/>
      <c r="W108" s="10"/>
      <c r="X108" s="10" t="s">
        <v>78</v>
      </c>
      <c r="Y108" s="24"/>
      <c r="Z108" s="25"/>
      <c r="AA108" s="36"/>
      <c r="AB108" s="70"/>
      <c r="AC108" s="70"/>
      <c r="AD108" s="70"/>
      <c r="AE108" s="70"/>
      <c r="AF108" s="70"/>
      <c r="AG108" s="70"/>
      <c r="AH108" s="70"/>
      <c r="AI108" s="70"/>
      <c r="AJ108" s="70"/>
      <c r="AK108" s="70"/>
      <c r="AL108" s="70"/>
      <c r="AM108" s="70"/>
      <c r="AN108" s="71"/>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8" t="s">
        <v>117</v>
      </c>
      <c r="T112" s="72"/>
      <c r="U112" s="72"/>
      <c r="V112" s="72"/>
      <c r="W112" s="72"/>
      <c r="X112" s="72"/>
      <c r="Y112" s="72"/>
      <c r="Z112" s="72"/>
      <c r="AA112" s="72"/>
      <c r="AB112" s="72"/>
      <c r="AC112" s="72"/>
      <c r="AD112" s="72"/>
      <c r="AE112" s="73"/>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53" t="s">
        <v>99</v>
      </c>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6"/>
    </row>
    <row r="115" spans="2:40" ht="12.75" customHeight="1" x14ac:dyDescent="0.2">
      <c r="B115" s="147"/>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9"/>
    </row>
    <row r="116" spans="2:40" ht="12.75" customHeight="1" x14ac:dyDescent="0.2">
      <c r="B116" s="150"/>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1"/>
      <c r="AL116" s="151"/>
      <c r="AM116" s="151"/>
      <c r="AN116" s="152"/>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44" t="s">
        <v>128</v>
      </c>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6"/>
    </row>
    <row r="121" spans="2:40" ht="12.75" customHeight="1" x14ac:dyDescent="0.2">
      <c r="B121" s="147"/>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c r="AB121" s="148"/>
      <c r="AC121" s="148"/>
      <c r="AD121" s="148"/>
      <c r="AE121" s="148"/>
      <c r="AF121" s="148"/>
      <c r="AG121" s="148"/>
      <c r="AH121" s="148"/>
      <c r="AI121" s="148"/>
      <c r="AJ121" s="148"/>
      <c r="AK121" s="148"/>
      <c r="AL121" s="148"/>
      <c r="AM121" s="148"/>
      <c r="AN121" s="149"/>
    </row>
    <row r="122" spans="2:40" ht="12.75" customHeight="1" x14ac:dyDescent="0.2">
      <c r="B122" s="147"/>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9"/>
    </row>
    <row r="123" spans="2:40" ht="12.75" customHeight="1" x14ac:dyDescent="0.2">
      <c r="B123" s="147"/>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c r="AD123" s="148"/>
      <c r="AE123" s="148"/>
      <c r="AF123" s="148"/>
      <c r="AG123" s="148"/>
      <c r="AH123" s="148"/>
      <c r="AI123" s="148"/>
      <c r="AJ123" s="148"/>
      <c r="AK123" s="148"/>
      <c r="AL123" s="148"/>
      <c r="AM123" s="148"/>
      <c r="AN123" s="149"/>
    </row>
    <row r="124" spans="2:40" ht="12.75" customHeight="1" x14ac:dyDescent="0.2">
      <c r="B124" s="147"/>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c r="AI124" s="148"/>
      <c r="AJ124" s="148"/>
      <c r="AK124" s="148"/>
      <c r="AL124" s="148"/>
      <c r="AM124" s="148"/>
      <c r="AN124" s="149"/>
    </row>
    <row r="125" spans="2:40" ht="12.75" customHeight="1" x14ac:dyDescent="0.2">
      <c r="B125" s="147"/>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c r="AB125" s="148"/>
      <c r="AC125" s="148"/>
      <c r="AD125" s="148"/>
      <c r="AE125" s="148"/>
      <c r="AF125" s="148"/>
      <c r="AG125" s="148"/>
      <c r="AH125" s="148"/>
      <c r="AI125" s="148"/>
      <c r="AJ125" s="148"/>
      <c r="AK125" s="148"/>
      <c r="AL125" s="148"/>
      <c r="AM125" s="148"/>
      <c r="AN125" s="149"/>
    </row>
    <row r="126" spans="2:40" ht="12.75" customHeight="1" x14ac:dyDescent="0.2">
      <c r="B126" s="150"/>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52"/>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66">
        <v>45222</v>
      </c>
      <c r="AH130" s="167"/>
      <c r="AI130" s="167"/>
      <c r="AJ130" s="167"/>
      <c r="AK130" s="167"/>
      <c r="AL130" s="167"/>
      <c r="AM130" s="167"/>
      <c r="AN130" s="168"/>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44" t="s">
        <v>116</v>
      </c>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6"/>
    </row>
    <row r="133" spans="2:40" ht="12.75" customHeight="1" x14ac:dyDescent="0.2">
      <c r="B133" s="147"/>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9"/>
    </row>
    <row r="134" spans="2:40" ht="12.75" customHeight="1" x14ac:dyDescent="0.2">
      <c r="B134" s="147"/>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9"/>
    </row>
    <row r="135" spans="2:40" ht="12.75" customHeight="1" x14ac:dyDescent="0.2">
      <c r="B135" s="147"/>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9"/>
    </row>
    <row r="136" spans="2:40" ht="12.75" customHeight="1" x14ac:dyDescent="0.2">
      <c r="B136" s="150"/>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52"/>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107</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39" t="s">
        <v>106</v>
      </c>
      <c r="G144" s="139"/>
      <c r="H144" s="139"/>
      <c r="I144" s="139"/>
      <c r="J144" s="139"/>
      <c r="K144" s="139"/>
      <c r="L144" s="139"/>
      <c r="M144" s="139"/>
      <c r="N144" s="139"/>
      <c r="O144" s="139"/>
      <c r="P144" s="139"/>
      <c r="Q144" s="139"/>
      <c r="R144" s="139"/>
      <c r="S144" s="139"/>
      <c r="T144" s="139"/>
      <c r="U144" s="139"/>
      <c r="V144" s="139"/>
      <c r="W144" s="139"/>
      <c r="X144" s="139"/>
      <c r="Y144" s="139"/>
      <c r="Z144" s="139"/>
      <c r="AA144" s="139"/>
      <c r="AB144" s="139"/>
      <c r="AC144" s="139"/>
      <c r="AD144" s="139"/>
      <c r="AE144" s="139"/>
      <c r="AF144" s="139"/>
      <c r="AG144" s="139"/>
      <c r="AH144" s="139"/>
      <c r="AI144" s="139"/>
      <c r="AJ144" s="139"/>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C4:F15"/>
  <sheetViews>
    <sheetView zoomScale="115" zoomScaleNormal="115" workbookViewId="0">
      <selection activeCell="E8" sqref="E8"/>
    </sheetView>
  </sheetViews>
  <sheetFormatPr baseColWidth="10" defaultRowHeight="12.75" x14ac:dyDescent="0.2"/>
  <cols>
    <col min="3" max="3" width="13" bestFit="1" customWidth="1"/>
    <col min="5" max="5" width="12.85546875" bestFit="1" customWidth="1"/>
  </cols>
  <sheetData>
    <row r="4" spans="3:6" x14ac:dyDescent="0.2">
      <c r="D4" t="s">
        <v>56</v>
      </c>
      <c r="E4" t="s">
        <v>60</v>
      </c>
    </row>
    <row r="5" spans="3:6" x14ac:dyDescent="0.2">
      <c r="C5" t="s">
        <v>114</v>
      </c>
      <c r="D5" s="61">
        <v>72720</v>
      </c>
      <c r="E5" s="61">
        <f>73062-5000</f>
        <v>68062</v>
      </c>
    </row>
    <row r="6" spans="3:6" x14ac:dyDescent="0.2">
      <c r="C6" t="s">
        <v>129</v>
      </c>
      <c r="D6" s="61">
        <v>103586</v>
      </c>
      <c r="E6" s="61">
        <f>101680-5000</f>
        <v>96680</v>
      </c>
      <c r="F6" s="63"/>
    </row>
    <row r="7" spans="3:6" x14ac:dyDescent="0.2">
      <c r="C7" t="s">
        <v>130</v>
      </c>
      <c r="D7" s="61">
        <v>138045.66</v>
      </c>
      <c r="E7" s="62">
        <f>138913.3-5000</f>
        <v>133913.29999999999</v>
      </c>
      <c r="F7" s="63"/>
    </row>
    <row r="8" spans="3:6" x14ac:dyDescent="0.2">
      <c r="D8" s="61">
        <f>SUM(D6:D7)</f>
        <v>241631.66</v>
      </c>
      <c r="E8" s="61">
        <f>SUM(E6:E7)</f>
        <v>230593.3</v>
      </c>
    </row>
    <row r="9" spans="3:6" x14ac:dyDescent="0.2">
      <c r="D9" s="61">
        <v>3</v>
      </c>
      <c r="E9" s="61">
        <v>3</v>
      </c>
    </row>
    <row r="10" spans="3:6" x14ac:dyDescent="0.2">
      <c r="D10" s="61">
        <f>+D8/D9</f>
        <v>80543.886666666673</v>
      </c>
      <c r="E10" s="61">
        <f>+E8/E9</f>
        <v>76864.433333333334</v>
      </c>
      <c r="F10" s="63"/>
    </row>
    <row r="11" spans="3:6" x14ac:dyDescent="0.2">
      <c r="D11" s="61"/>
      <c r="E11" s="62"/>
    </row>
    <row r="12" spans="3:6" x14ac:dyDescent="0.2">
      <c r="D12" s="61"/>
      <c r="E12" s="61">
        <f>+E10-E11</f>
        <v>76864.433333333334</v>
      </c>
    </row>
    <row r="13" spans="3:6" x14ac:dyDescent="0.2">
      <c r="D13" s="61"/>
      <c r="E13" s="61"/>
    </row>
    <row r="14" spans="3:6" x14ac:dyDescent="0.2">
      <c r="D14" s="61"/>
      <c r="E14" s="61"/>
    </row>
    <row r="15" spans="3:6" x14ac:dyDescent="0.2">
      <c r="D15" s="61"/>
      <c r="E15"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13" workbookViewId="0">
      <selection activeCell="D32" sqref="D32"/>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103</v>
      </c>
      <c r="D1" s="62" t="s">
        <v>104</v>
      </c>
      <c r="E1" s="63" t="s">
        <v>105</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108</v>
      </c>
      <c r="C29" s="61">
        <v>186480</v>
      </c>
      <c r="D29" s="61">
        <v>60669</v>
      </c>
    </row>
    <row r="30" spans="2:4" x14ac:dyDescent="0.2">
      <c r="B30" s="62" t="s">
        <v>109</v>
      </c>
      <c r="C30" s="61">
        <v>60669</v>
      </c>
    </row>
    <row r="31" spans="2:4" x14ac:dyDescent="0.2">
      <c r="C31" s="64">
        <v>0.23</v>
      </c>
      <c r="D31" s="69">
        <v>0.67</v>
      </c>
    </row>
    <row r="32" spans="2:4" x14ac:dyDescent="0.2">
      <c r="B32" s="62" t="s">
        <v>110</v>
      </c>
      <c r="C32" s="61">
        <v>0</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2023-05-05T22:35:59Z</cp:lastPrinted>
  <dcterms:created xsi:type="dcterms:W3CDTF">2004-07-06T23:55:25Z</dcterms:created>
  <dcterms:modified xsi:type="dcterms:W3CDTF">2023-10-24T14:05:01Z</dcterms:modified>
</cp:coreProperties>
</file>