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benny\PyCharmProjects\Auditor\datacurrent\"/>
    </mc:Choice>
  </mc:AlternateContent>
  <xr:revisionPtr revIDLastSave="0" documentId="8_{37168B5C-0B39-41C9-A6C6-66C6DD63D7C5}" xr6:coauthVersionLast="47" xr6:coauthVersionMax="47" xr10:uidLastSave="{00000000-0000-0000-0000-000000000000}"/>
  <bookViews>
    <workbookView xWindow="-120" yWindow="-120" windowWidth="29040" windowHeight="17640" tabRatio="500" activeTab="1"/>
  </bookViews>
  <sheets>
    <sheet name="Variables &amp; FAQ" sheetId="2" r:id="rId1"/>
    <sheet name="Industry Averages" sheetId="1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1" i="1" l="1"/>
  <c r="I111" i="1"/>
  <c r="J111" i="1"/>
  <c r="G110" i="1"/>
  <c r="I110" i="1"/>
  <c r="G105" i="1"/>
  <c r="I105" i="1"/>
  <c r="J105" i="1"/>
  <c r="G104" i="1"/>
  <c r="I104" i="1"/>
  <c r="J100" i="1"/>
  <c r="K100" i="1"/>
  <c r="L100" i="1"/>
  <c r="G99" i="1"/>
  <c r="I99" i="1"/>
  <c r="K99" i="1"/>
  <c r="L99" i="1"/>
  <c r="J99" i="1"/>
  <c r="G96" i="1"/>
  <c r="I96" i="1"/>
  <c r="G94" i="1"/>
  <c r="I94" i="1"/>
  <c r="J94" i="1"/>
  <c r="G93" i="1"/>
  <c r="I93" i="1"/>
  <c r="J93" i="1"/>
  <c r="G92" i="1"/>
  <c r="I92" i="1"/>
  <c r="G91" i="1"/>
  <c r="I91" i="1"/>
  <c r="J88" i="1"/>
  <c r="K88" i="1"/>
  <c r="L88" i="1"/>
  <c r="G87" i="1"/>
  <c r="I87" i="1"/>
  <c r="K87" i="1"/>
  <c r="L87" i="1"/>
  <c r="J87" i="1"/>
  <c r="G82" i="1"/>
  <c r="I82" i="1"/>
  <c r="J82" i="1"/>
  <c r="K82" i="1"/>
  <c r="L82" i="1"/>
  <c r="G81" i="1"/>
  <c r="I81" i="1"/>
  <c r="J81" i="1"/>
  <c r="K81" i="1"/>
  <c r="L81" i="1"/>
  <c r="G80" i="1"/>
  <c r="I80" i="1"/>
  <c r="K80" i="1"/>
  <c r="L80" i="1"/>
  <c r="G75" i="1"/>
  <c r="I75" i="1"/>
  <c r="K75" i="1"/>
  <c r="L75" i="1"/>
  <c r="J75" i="1"/>
  <c r="G72" i="1"/>
  <c r="I72" i="1"/>
  <c r="G70" i="1"/>
  <c r="I70" i="1"/>
  <c r="J70" i="1"/>
  <c r="G68" i="1"/>
  <c r="I68" i="1"/>
  <c r="G67" i="1"/>
  <c r="I67" i="1"/>
  <c r="K67" i="1"/>
  <c r="L67" i="1"/>
  <c r="J64" i="1"/>
  <c r="G63" i="1"/>
  <c r="I63" i="1"/>
  <c r="J63" i="1"/>
  <c r="G62" i="1"/>
  <c r="I62" i="1"/>
  <c r="K62" i="1"/>
  <c r="L62" i="1"/>
  <c r="J58" i="1"/>
  <c r="G57" i="1"/>
  <c r="I57" i="1"/>
  <c r="J57" i="1"/>
  <c r="G56" i="1"/>
  <c r="I56" i="1"/>
  <c r="J56" i="1"/>
  <c r="G53" i="1"/>
  <c r="I53" i="1"/>
  <c r="K53" i="1"/>
  <c r="L53" i="1"/>
  <c r="G50" i="1"/>
  <c r="I50" i="1"/>
  <c r="K50" i="1"/>
  <c r="L50" i="1"/>
  <c r="G49" i="1"/>
  <c r="I49" i="1"/>
  <c r="J46" i="1"/>
  <c r="G45" i="1"/>
  <c r="I45" i="1"/>
  <c r="G41" i="1"/>
  <c r="I41" i="1"/>
  <c r="G40" i="1"/>
  <c r="I40" i="1"/>
  <c r="K40" i="1"/>
  <c r="L40" i="1"/>
  <c r="G39" i="1"/>
  <c r="I39" i="1"/>
  <c r="K39" i="1"/>
  <c r="L39" i="1"/>
  <c r="J39" i="1"/>
  <c r="G37" i="1"/>
  <c r="I37" i="1"/>
  <c r="G36" i="1"/>
  <c r="I36" i="1"/>
  <c r="G35" i="1"/>
  <c r="I35" i="1"/>
  <c r="K35" i="1"/>
  <c r="L35" i="1"/>
  <c r="J34" i="1"/>
  <c r="G33" i="1"/>
  <c r="I33" i="1"/>
  <c r="J33" i="1"/>
  <c r="G32" i="1"/>
  <c r="I32" i="1"/>
  <c r="K32" i="1"/>
  <c r="L32" i="1"/>
  <c r="G31" i="1"/>
  <c r="I31" i="1"/>
  <c r="G29" i="1"/>
  <c r="I29" i="1"/>
  <c r="K29" i="1"/>
  <c r="L29" i="1"/>
  <c r="J28" i="1"/>
  <c r="G27" i="1"/>
  <c r="I27" i="1"/>
  <c r="J27" i="1"/>
  <c r="G26" i="1"/>
  <c r="I26" i="1"/>
  <c r="J26" i="1"/>
  <c r="K26" i="1"/>
  <c r="L26" i="1"/>
  <c r="G25" i="1"/>
  <c r="I25" i="1"/>
  <c r="J22" i="1"/>
  <c r="J21" i="1"/>
  <c r="G20" i="1"/>
  <c r="I20" i="1"/>
  <c r="D109" i="1"/>
  <c r="D108" i="1"/>
  <c r="D103" i="1"/>
  <c r="D96" i="1"/>
  <c r="D95" i="1"/>
  <c r="D93" i="1"/>
  <c r="K93" i="1"/>
  <c r="L93" i="1"/>
  <c r="D91" i="1"/>
  <c r="D89" i="1"/>
  <c r="K89" i="1"/>
  <c r="L89" i="1"/>
  <c r="D88" i="1"/>
  <c r="D80" i="1"/>
  <c r="D79" i="1"/>
  <c r="D72" i="1"/>
  <c r="D64" i="1"/>
  <c r="D63" i="1"/>
  <c r="D59" i="1"/>
  <c r="D57" i="1"/>
  <c r="D56" i="1"/>
  <c r="D55" i="1"/>
  <c r="D51" i="1"/>
  <c r="D48" i="1"/>
  <c r="K48" i="1"/>
  <c r="L48" i="1"/>
  <c r="D44" i="1"/>
  <c r="D43" i="1"/>
  <c r="D40" i="1"/>
  <c r="D39" i="1"/>
  <c r="D33" i="1"/>
  <c r="D32" i="1"/>
  <c r="D31" i="1"/>
  <c r="D29" i="1"/>
  <c r="D25" i="1"/>
  <c r="D24" i="1"/>
  <c r="D23" i="1"/>
  <c r="D20" i="1"/>
  <c r="G114" i="1"/>
  <c r="I114" i="1"/>
  <c r="G113" i="1"/>
  <c r="I113" i="1"/>
  <c r="J113" i="1"/>
  <c r="G112" i="1"/>
  <c r="I112" i="1"/>
  <c r="J109" i="1"/>
  <c r="G108" i="1"/>
  <c r="I108" i="1"/>
  <c r="G106" i="1"/>
  <c r="I106" i="1"/>
  <c r="K106" i="1"/>
  <c r="L106" i="1"/>
  <c r="J101" i="1"/>
  <c r="K101" i="1"/>
  <c r="L101" i="1"/>
  <c r="G100" i="1"/>
  <c r="I100" i="1"/>
  <c r="G98" i="1"/>
  <c r="I98" i="1"/>
  <c r="K98" i="1"/>
  <c r="L98" i="1"/>
  <c r="G97" i="1"/>
  <c r="I97" i="1"/>
  <c r="J97" i="1"/>
  <c r="G89" i="1"/>
  <c r="I89" i="1"/>
  <c r="J89" i="1"/>
  <c r="G88" i="1"/>
  <c r="I88" i="1"/>
  <c r="G86" i="1"/>
  <c r="I86" i="1"/>
  <c r="G85" i="1"/>
  <c r="I85" i="1"/>
  <c r="K85" i="1"/>
  <c r="L85" i="1"/>
  <c r="J85" i="1"/>
  <c r="G84" i="1"/>
  <c r="I84" i="1"/>
  <c r="J77" i="1"/>
  <c r="G76" i="1"/>
  <c r="I76" i="1"/>
  <c r="G74" i="1"/>
  <c r="I74" i="1"/>
  <c r="G73" i="1"/>
  <c r="I73" i="1"/>
  <c r="J73" i="1"/>
  <c r="G66" i="1"/>
  <c r="I66" i="1"/>
  <c r="G65" i="1"/>
  <c r="I65" i="1"/>
  <c r="J65" i="1"/>
  <c r="K65" i="1"/>
  <c r="L65" i="1"/>
  <c r="G64" i="1"/>
  <c r="I64" i="1"/>
  <c r="K64" i="1"/>
  <c r="L64" i="1"/>
  <c r="J61" i="1"/>
  <c r="G60" i="1"/>
  <c r="I60" i="1"/>
  <c r="J53" i="1"/>
  <c r="G52" i="1"/>
  <c r="I52" i="1"/>
  <c r="K52" i="1"/>
  <c r="L52" i="1"/>
  <c r="J52" i="1"/>
  <c r="G48" i="1"/>
  <c r="I48" i="1"/>
  <c r="J45" i="1"/>
  <c r="K45" i="1"/>
  <c r="L45" i="1"/>
  <c r="G44" i="1"/>
  <c r="I44" i="1"/>
  <c r="K44" i="1"/>
  <c r="L44" i="1"/>
  <c r="J44" i="1"/>
  <c r="J41" i="1"/>
  <c r="K41" i="1"/>
  <c r="L41" i="1"/>
  <c r="J32" i="1"/>
  <c r="J29" i="1"/>
  <c r="G28" i="1"/>
  <c r="I28" i="1"/>
  <c r="K28" i="1"/>
  <c r="L28" i="1"/>
  <c r="G24" i="1"/>
  <c r="I24" i="1"/>
  <c r="J24" i="1"/>
  <c r="G22" i="1"/>
  <c r="I22" i="1"/>
  <c r="D111" i="1"/>
  <c r="D110" i="1"/>
  <c r="K110" i="1"/>
  <c r="L110" i="1"/>
  <c r="D106" i="1"/>
  <c r="D101" i="1"/>
  <c r="D98" i="1"/>
  <c r="D90" i="1"/>
  <c r="D86" i="1"/>
  <c r="D85" i="1"/>
  <c r="D82" i="1"/>
  <c r="D77" i="1"/>
  <c r="D74" i="1"/>
  <c r="D71" i="1"/>
  <c r="D70" i="1"/>
  <c r="D66" i="1"/>
  <c r="D61" i="1"/>
  <c r="D58" i="1"/>
  <c r="D53" i="1"/>
  <c r="D50" i="1"/>
  <c r="D47" i="1"/>
  <c r="D46" i="1"/>
  <c r="D45" i="1"/>
  <c r="D42" i="1"/>
  <c r="D34" i="1"/>
  <c r="D22" i="1"/>
  <c r="D21" i="1"/>
  <c r="J112" i="1"/>
  <c r="K112" i="1"/>
  <c r="L112" i="1"/>
  <c r="J108" i="1"/>
  <c r="J106" i="1"/>
  <c r="J102" i="1"/>
  <c r="J96" i="1"/>
  <c r="J92" i="1"/>
  <c r="J84" i="1"/>
  <c r="J78" i="1"/>
  <c r="J76" i="1"/>
  <c r="J72" i="1"/>
  <c r="J69" i="1"/>
  <c r="J68" i="1"/>
  <c r="J66" i="1"/>
  <c r="J60" i="1"/>
  <c r="J48" i="1"/>
  <c r="J40" i="1"/>
  <c r="J38" i="1"/>
  <c r="J37" i="1"/>
  <c r="J36" i="1"/>
  <c r="K36" i="1"/>
  <c r="L36" i="1"/>
  <c r="J25" i="1"/>
  <c r="G21" i="1"/>
  <c r="I21" i="1"/>
  <c r="J20" i="1"/>
  <c r="D94" i="1"/>
  <c r="K94" i="1"/>
  <c r="L94" i="1"/>
  <c r="D54" i="1"/>
  <c r="D52" i="1"/>
  <c r="D38" i="1"/>
  <c r="D36" i="1"/>
  <c r="D30" i="1"/>
  <c r="D28" i="1"/>
  <c r="J104" i="1"/>
  <c r="J80" i="1"/>
  <c r="J49" i="1"/>
  <c r="K49" i="1"/>
  <c r="L49" i="1"/>
  <c r="D113" i="1"/>
  <c r="D105" i="1"/>
  <c r="D102" i="1"/>
  <c r="D97" i="1"/>
  <c r="D73" i="1"/>
  <c r="D65" i="1"/>
  <c r="D62" i="1"/>
  <c r="D41" i="1"/>
  <c r="D26" i="1"/>
  <c r="G79" i="1"/>
  <c r="I79" i="1"/>
  <c r="J23" i="1"/>
  <c r="D27" i="1"/>
  <c r="K27" i="1"/>
  <c r="L27" i="1"/>
  <c r="G30" i="1"/>
  <c r="I30" i="1"/>
  <c r="J30" i="1"/>
  <c r="J31" i="1"/>
  <c r="G34" i="1"/>
  <c r="I34" i="1"/>
  <c r="K34" i="1"/>
  <c r="L34" i="1"/>
  <c r="D35" i="1"/>
  <c r="J35" i="1"/>
  <c r="D37" i="1"/>
  <c r="G42" i="1"/>
  <c r="I42" i="1"/>
  <c r="J42" i="1"/>
  <c r="G43" i="1"/>
  <c r="I43" i="1"/>
  <c r="J43" i="1"/>
  <c r="J47" i="1"/>
  <c r="K47" i="1"/>
  <c r="L47" i="1"/>
  <c r="D49" i="1"/>
  <c r="J50" i="1"/>
  <c r="G51" i="1"/>
  <c r="I51" i="1"/>
  <c r="J51" i="1"/>
  <c r="G54" i="1"/>
  <c r="I54" i="1"/>
  <c r="J54" i="1"/>
  <c r="G55" i="1"/>
  <c r="I55" i="1"/>
  <c r="J55" i="1"/>
  <c r="G59" i="1"/>
  <c r="I59" i="1"/>
  <c r="J59" i="1"/>
  <c r="D60" i="1"/>
  <c r="G61" i="1"/>
  <c r="I61" i="1"/>
  <c r="J62" i="1"/>
  <c r="D67" i="1"/>
  <c r="J67" i="1"/>
  <c r="D68" i="1"/>
  <c r="D69" i="1"/>
  <c r="G69" i="1"/>
  <c r="I69" i="1"/>
  <c r="G71" i="1"/>
  <c r="I71" i="1"/>
  <c r="J71" i="1"/>
  <c r="J74" i="1"/>
  <c r="D75" i="1"/>
  <c r="D76" i="1"/>
  <c r="G77" i="1"/>
  <c r="I77" i="1"/>
  <c r="D78" i="1"/>
  <c r="G78" i="1"/>
  <c r="I78" i="1"/>
  <c r="J79" i="1"/>
  <c r="D81" i="1"/>
  <c r="D83" i="1"/>
  <c r="G83" i="1"/>
  <c r="I83" i="1"/>
  <c r="J83" i="1"/>
  <c r="K83" i="1"/>
  <c r="L83" i="1"/>
  <c r="D84" i="1"/>
  <c r="J86" i="1"/>
  <c r="K86" i="1"/>
  <c r="L86" i="1"/>
  <c r="D87" i="1"/>
  <c r="J90" i="1"/>
  <c r="J91" i="1"/>
  <c r="D92" i="1"/>
  <c r="J95" i="1"/>
  <c r="J98" i="1"/>
  <c r="D99" i="1"/>
  <c r="D100" i="1"/>
  <c r="G101" i="1"/>
  <c r="I101" i="1"/>
  <c r="G102" i="1"/>
  <c r="I102" i="1"/>
  <c r="J103" i="1"/>
  <c r="D104" i="1"/>
  <c r="D107" i="1"/>
  <c r="G107" i="1"/>
  <c r="I107" i="1"/>
  <c r="J107" i="1"/>
  <c r="G109" i="1"/>
  <c r="I109" i="1"/>
  <c r="J110" i="1"/>
  <c r="D112" i="1"/>
  <c r="D114" i="1"/>
  <c r="J114" i="1"/>
  <c r="D115" i="1"/>
  <c r="J115" i="1"/>
  <c r="G115" i="1"/>
  <c r="I115" i="1"/>
  <c r="K115" i="1"/>
  <c r="L115" i="1"/>
  <c r="G46" i="1"/>
  <c r="I46" i="1"/>
  <c r="K46" i="1"/>
  <c r="L46" i="1"/>
  <c r="G38" i="1"/>
  <c r="I38" i="1"/>
  <c r="G103" i="1"/>
  <c r="I103" i="1"/>
  <c r="G95" i="1"/>
  <c r="I95" i="1"/>
  <c r="G23" i="1"/>
  <c r="I23" i="1"/>
  <c r="G90" i="1"/>
  <c r="I90" i="1"/>
  <c r="G58" i="1"/>
  <c r="I58" i="1"/>
  <c r="K58" i="1"/>
  <c r="L58" i="1"/>
  <c r="G47" i="1"/>
  <c r="I47" i="1"/>
  <c r="K109" i="1"/>
  <c r="L109" i="1"/>
  <c r="K57" i="1"/>
  <c r="L57" i="1"/>
  <c r="K61" i="1"/>
  <c r="L61" i="1"/>
  <c r="K38" i="1"/>
  <c r="L38" i="1"/>
  <c r="K114" i="1"/>
  <c r="L114" i="1"/>
  <c r="K54" i="1"/>
  <c r="L54" i="1"/>
  <c r="K56" i="1"/>
  <c r="L56" i="1"/>
  <c r="K24" i="1"/>
  <c r="L24" i="1"/>
  <c r="K97" i="1"/>
  <c r="L97" i="1"/>
  <c r="K20" i="1"/>
  <c r="L20" i="1"/>
  <c r="K113" i="1"/>
  <c r="L113" i="1"/>
  <c r="K102" i="1"/>
  <c r="L102" i="1"/>
  <c r="K105" i="1"/>
  <c r="L105" i="1"/>
  <c r="K72" i="1"/>
  <c r="L72" i="1"/>
  <c r="K79" i="1"/>
  <c r="L79" i="1"/>
  <c r="K71" i="1"/>
  <c r="L71" i="1"/>
  <c r="K43" i="1"/>
  <c r="L43" i="1"/>
  <c r="K73" i="1"/>
  <c r="L73" i="1"/>
  <c r="K76" i="1"/>
  <c r="L76" i="1"/>
  <c r="K66" i="1"/>
  <c r="L66" i="1"/>
  <c r="K107" i="1"/>
  <c r="L107" i="1"/>
  <c r="K69" i="1"/>
  <c r="L69" i="1"/>
  <c r="K21" i="1"/>
  <c r="L21" i="1"/>
  <c r="K70" i="1"/>
  <c r="L70" i="1"/>
  <c r="K111" i="1"/>
  <c r="L111" i="1"/>
  <c r="K23" i="1"/>
  <c r="L23" i="1"/>
  <c r="K51" i="1"/>
  <c r="L51" i="1"/>
  <c r="K91" i="1"/>
  <c r="L91" i="1"/>
  <c r="K92" i="1"/>
  <c r="L92" i="1"/>
  <c r="K78" i="1"/>
  <c r="L78" i="1"/>
  <c r="K55" i="1"/>
  <c r="L55" i="1"/>
  <c r="K25" i="1"/>
  <c r="L25" i="1"/>
  <c r="K42" i="1"/>
  <c r="L42" i="1"/>
  <c r="K31" i="1"/>
  <c r="L31" i="1"/>
  <c r="K103" i="1"/>
  <c r="L103" i="1"/>
  <c r="K37" i="1"/>
  <c r="L37" i="1"/>
  <c r="K63" i="1"/>
  <c r="L63" i="1"/>
  <c r="K108" i="1"/>
  <c r="L108" i="1"/>
  <c r="K33" i="1"/>
  <c r="L33" i="1"/>
  <c r="K104" i="1"/>
  <c r="L104" i="1"/>
  <c r="K22" i="1"/>
  <c r="L22" i="1"/>
  <c r="K95" i="1"/>
  <c r="L95" i="1"/>
  <c r="K77" i="1"/>
  <c r="L77" i="1"/>
  <c r="K84" i="1"/>
  <c r="L84" i="1"/>
  <c r="K30" i="1"/>
  <c r="L30" i="1"/>
  <c r="K90" i="1"/>
  <c r="L90" i="1"/>
  <c r="K68" i="1"/>
  <c r="L68" i="1"/>
  <c r="K74" i="1"/>
  <c r="L74" i="1"/>
  <c r="K96" i="1"/>
  <c r="L96" i="1"/>
  <c r="K59" i="1"/>
  <c r="L59" i="1"/>
  <c r="K60" i="1"/>
  <c r="L60" i="1"/>
</calcChain>
</file>

<file path=xl/sharedStrings.xml><?xml version="1.0" encoding="utf-8"?>
<sst xmlns="http://schemas.openxmlformats.org/spreadsheetml/2006/main" count="167" uniqueCount="162">
  <si>
    <t>Date updated:</t>
  </si>
  <si>
    <t>Air Transport</t>
  </si>
  <si>
    <t>Apparel</t>
  </si>
  <si>
    <t>Auto &amp; Truck</t>
  </si>
  <si>
    <t>Auto Parts</t>
  </si>
  <si>
    <t>Bank (Money Center)</t>
  </si>
  <si>
    <t>Banks (Regional)</t>
  </si>
  <si>
    <t>Beverage (Alcoholic)</t>
  </si>
  <si>
    <t>Beverage (Soft)</t>
  </si>
  <si>
    <t>Broadcasting</t>
  </si>
  <si>
    <t>Brokerage &amp; Investment Banking</t>
  </si>
  <si>
    <t>Building Materials</t>
  </si>
  <si>
    <t>Business &amp; Consumer Services</t>
  </si>
  <si>
    <t>Cable TV</t>
  </si>
  <si>
    <t>Chemical (Basic)</t>
  </si>
  <si>
    <t>Chemical (Diversified)</t>
  </si>
  <si>
    <t>Chemical (Specialty)</t>
  </si>
  <si>
    <t>Coal &amp; Related Energy</t>
  </si>
  <si>
    <t>Computer Services</t>
  </si>
  <si>
    <t>Computers/Peripherals</t>
  </si>
  <si>
    <t>Construction Supplies</t>
  </si>
  <si>
    <t>Diversified</t>
  </si>
  <si>
    <t>Drugs (Biotechnology)</t>
  </si>
  <si>
    <t>Drugs (Pharmaceutical)</t>
  </si>
  <si>
    <t>Education</t>
  </si>
  <si>
    <t>Electrical Equipment</t>
  </si>
  <si>
    <t>Electronics (Consumer &amp; Office)</t>
  </si>
  <si>
    <t>Electronics (General)</t>
  </si>
  <si>
    <t>Engineering/Construction</t>
  </si>
  <si>
    <t>Entertainment</t>
  </si>
  <si>
    <t>Environmental &amp; Waste Services</t>
  </si>
  <si>
    <t>Farming/Agriculture</t>
  </si>
  <si>
    <t>Financial Svcs. (Non-bank &amp; Insurance)</t>
  </si>
  <si>
    <t>Food Processing</t>
  </si>
  <si>
    <t>Food Wholesalers</t>
  </si>
  <si>
    <t>Furn/Home Furnishings</t>
  </si>
  <si>
    <t>Green &amp; Renewable Energy</t>
  </si>
  <si>
    <t>Healthcare Products</t>
  </si>
  <si>
    <t>Healthcare Support Services</t>
  </si>
  <si>
    <t>Heathcare Information and Technology</t>
  </si>
  <si>
    <t>Homebuilding</t>
  </si>
  <si>
    <t>Hospitals/Healthcare Facilities</t>
  </si>
  <si>
    <t>Hotel/Gaming</t>
  </si>
  <si>
    <t>Household Products</t>
  </si>
  <si>
    <t>Information Services</t>
  </si>
  <si>
    <t>Insurance (General)</t>
  </si>
  <si>
    <t>Insurance (Life)</t>
  </si>
  <si>
    <t>Insurance (Prop/Cas.)</t>
  </si>
  <si>
    <t>Investments &amp; Asset Management</t>
  </si>
  <si>
    <t>Machinery</t>
  </si>
  <si>
    <t>Metals &amp; Mining</t>
  </si>
  <si>
    <t>Office Equipment &amp; Services</t>
  </si>
  <si>
    <t>Oil/Gas (Integrated)</t>
  </si>
  <si>
    <t>Oil/Gas (Production and Exploration)</t>
  </si>
  <si>
    <t>Oil/Gas Distribution</t>
  </si>
  <si>
    <t>Oilfield Svcs/Equip.</t>
  </si>
  <si>
    <t>Packaging &amp; Container</t>
  </si>
  <si>
    <t>Paper/Forest Products</t>
  </si>
  <si>
    <t>Power</t>
  </si>
  <si>
    <t>Precious Metals</t>
  </si>
  <si>
    <t>R.E.I.T.</t>
  </si>
  <si>
    <t>Real Estate (Development)</t>
  </si>
  <si>
    <t>Real Estate (General/Diversified)</t>
  </si>
  <si>
    <t>Real Estate (Operations &amp; Services)</t>
  </si>
  <si>
    <t>Recreation</t>
  </si>
  <si>
    <t>Reinsurance</t>
  </si>
  <si>
    <t>Restaurant/Dining</t>
  </si>
  <si>
    <t>Retail (Automotive)</t>
  </si>
  <si>
    <t>Retail (Building Supply)</t>
  </si>
  <si>
    <t>Retail (Distributors)</t>
  </si>
  <si>
    <t>Retail (General)</t>
  </si>
  <si>
    <t>Retail (Grocery and Food)</t>
  </si>
  <si>
    <t>Retail (Special Lines)</t>
  </si>
  <si>
    <t>Rubber&amp; Tires</t>
  </si>
  <si>
    <t>Semiconductor</t>
  </si>
  <si>
    <t>Semiconductor Equip</t>
  </si>
  <si>
    <t>Shipbuilding &amp; Marine</t>
  </si>
  <si>
    <t>Shoe</t>
  </si>
  <si>
    <t>Software (Entertainment)</t>
  </si>
  <si>
    <t>Software (Internet)</t>
  </si>
  <si>
    <t>Software (System &amp; Application)</t>
  </si>
  <si>
    <t>Steel</t>
  </si>
  <si>
    <t>Telecom (Wireless)</t>
  </si>
  <si>
    <t>Telecom. Equipment</t>
  </si>
  <si>
    <t>Telecom. Services</t>
  </si>
  <si>
    <t>Tobacco</t>
  </si>
  <si>
    <t>Transportation</t>
  </si>
  <si>
    <t>Transportation (Railroads)</t>
  </si>
  <si>
    <t>Trucking</t>
  </si>
  <si>
    <t>Utility (General)</t>
  </si>
  <si>
    <t>Utility (Water)</t>
  </si>
  <si>
    <t>Companies in each industry:</t>
  </si>
  <si>
    <t>Data website:</t>
  </si>
  <si>
    <t>Variable definitions:</t>
  </si>
  <si>
    <t>Advertising</t>
  </si>
  <si>
    <t>Aerospace/Defense</t>
  </si>
  <si>
    <t>To update this spreadsheet, enter the following</t>
  </si>
  <si>
    <t>Cost of Debt Lookup Table (based on std dev in stock prices)</t>
  </si>
  <si>
    <t>Long Term Treasury bond rate =</t>
  </si>
  <si>
    <t>Standard Deviation</t>
  </si>
  <si>
    <t>Basis Spread</t>
  </si>
  <si>
    <t>Risk Premium to Use for Equity =</t>
  </si>
  <si>
    <t>Global Default Spread to add to cost of debt =</t>
  </si>
  <si>
    <t>Do you want to use the marginal tax rate for cost of debt?</t>
  </si>
  <si>
    <t>Yes</t>
  </si>
  <si>
    <t>If yes, enter the marginal tax rate to use</t>
  </si>
  <si>
    <t>Industry Name</t>
  </si>
  <si>
    <t>Number of Firms</t>
  </si>
  <si>
    <t>Beta</t>
  </si>
  <si>
    <t>Cost of Equity</t>
  </si>
  <si>
    <t>E/(D+E)</t>
  </si>
  <si>
    <t>Std Dev in Stock</t>
  </si>
  <si>
    <t>Cost of Debt</t>
  </si>
  <si>
    <t>Tax Rate</t>
  </si>
  <si>
    <t>After-tax Cost of Debt</t>
  </si>
  <si>
    <t>D/(D+E)</t>
  </si>
  <si>
    <t>Cost of Capital</t>
  </si>
  <si>
    <t>Created by:</t>
  </si>
  <si>
    <t>Aswath Damodaran, adamodar@stern.nyu.edu</t>
  </si>
  <si>
    <t>Home Page:</t>
  </si>
  <si>
    <t>http://www.damodaran.com</t>
  </si>
  <si>
    <t>What is this data?</t>
  </si>
  <si>
    <t>US companies</t>
  </si>
  <si>
    <t>Cost of equity and capital (updateable)</t>
  </si>
  <si>
    <t>Publishing &amp; Newspapers</t>
  </si>
  <si>
    <t>Cost of Capital (Local Currency)</t>
  </si>
  <si>
    <t>These costs of capital are in US$. To convert to a different currency, please enter</t>
  </si>
  <si>
    <t>Expected inflation rate in local currency =</t>
  </si>
  <si>
    <t>Expected inflation rate in US $ =</t>
  </si>
  <si>
    <t>Total Market (without financials)</t>
  </si>
  <si>
    <t>End Game</t>
  </si>
  <si>
    <t>Variable</t>
  </si>
  <si>
    <t>Explanation</t>
  </si>
  <si>
    <t>Why?</t>
  </si>
  <si>
    <t>Number of firms</t>
  </si>
  <si>
    <t>Number of firms in the indusry grouping.</t>
  </si>
  <si>
    <t>Law of large numbers?</t>
  </si>
  <si>
    <t>Average regression beta across companies in the group.</t>
  </si>
  <si>
    <t>Relative risk of sector</t>
  </si>
  <si>
    <t>Required return on equity, given equity risk (beta).</t>
  </si>
  <si>
    <t>Cost of Equity * (Equity/ (Debt + Equity)) + Cost of Debt (1- Marginal tax rate) *(Debt/ (Debt + Equity)), with aggregated debt and market equity values across all companies in the sector, using most recent balance sheet for debt and most recent year-end for equity.</t>
  </si>
  <si>
    <t>To estimate the hurdle rate (required return) on both equity and overall capital invested for firms.</t>
  </si>
  <si>
    <t>Total Debt (including lease debt)/ (Total Debt (including lease debt)+ Market Cap), aggregated across all firms in group, with all numbers other than market cap coming from most recent balance sheet; market cap is as of last day of the most recent year.</t>
  </si>
  <si>
    <t>Cost of debt</t>
  </si>
  <si>
    <t>Pre-tax cost of borrowing for sector, estimated based upon the standard deviation of equity.</t>
  </si>
  <si>
    <t>This is an approximation, but the alternatives are not attractive. I could estimate the average cost of debt across firms in the group, but many of them are unrated and there are outliers.</t>
  </si>
  <si>
    <t>Interest saves you taxes, at the margin.</t>
  </si>
  <si>
    <t>Measure of debt used, as a proportion of overall funding (based upon market value)</t>
  </si>
  <si>
    <t>Cost of Capital (local currency)</t>
  </si>
  <si>
    <t>Pre-tax cost of borrowing  (1- Marginal tax rate), in US $</t>
  </si>
  <si>
    <t>Risk free Rate + Beta * Equity Risk Premium, in US $</t>
  </si>
  <si>
    <t>You can convert the $ cost of capital for a sector into any other currency, if you can estimate an expected inflation rate for the local currency.</t>
  </si>
  <si>
    <t>Required return on invested capital.</t>
  </si>
  <si>
    <t>Required return on invested capital, converted into local currency.</t>
  </si>
  <si>
    <t>https://pages.stern.nyu.edu/~adamodar/New_Home_Page/data.html</t>
  </si>
  <si>
    <t>https://pages.stern.nyu.edu/~adamodar/pc/datasets/indname.xls</t>
  </si>
  <si>
    <t>https://pages.stern.nyu.edu/~adamodar/New_Home_Page/datafile/variable.htm</t>
  </si>
  <si>
    <t>Retail (REITs)</t>
  </si>
  <si>
    <t>YouTube Video explaining estimation choices and process.</t>
  </si>
  <si>
    <t>Notes</t>
  </si>
  <si>
    <t>Notes on how cost of capital is estimated for firms in US dollars and how to convert that into a cost of capital in a different currency</t>
  </si>
  <si>
    <t>Total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</si>
</sst>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2"/>
      <color theme="1"/>
      <name val="Calibri"/>
      <family val="2"/>
      <scheme val="minor"/>
    </font>
    <font>
      <b/>
      <i/>
      <sz val="9"/>
      <name val="Geneva"/>
      <family val="2"/>
      <charset val="1"/>
    </font>
    <font>
      <sz val="9"/>
      <name val="Geneva"/>
      <family val="2"/>
      <charset val="1"/>
    </font>
    <font>
      <i/>
      <sz val="9"/>
      <name val="Geneva"/>
      <family val="2"/>
      <charset val="1"/>
    </font>
    <font>
      <b/>
      <sz val="10"/>
      <name val="Verdana"/>
      <family val="2"/>
    </font>
    <font>
      <i/>
      <sz val="9"/>
      <name val="Geneva"/>
      <family val="2"/>
      <charset val="1"/>
    </font>
    <font>
      <sz val="9"/>
      <name val="Geneva"/>
      <family val="2"/>
      <charset val="1"/>
    </font>
    <font>
      <b/>
      <sz val="9"/>
      <name val="Geneva"/>
      <family val="2"/>
      <charset val="1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CF305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79">
    <xf numFmtId="0" fontId="0" fillId="0" borderId="0" xfId="0"/>
    <xf numFmtId="0" fontId="10" fillId="0" borderId="0" xfId="0" applyFont="1"/>
    <xf numFmtId="0" fontId="1" fillId="0" borderId="0" xfId="0" applyFont="1"/>
    <xf numFmtId="0" fontId="2" fillId="0" borderId="0" xfId="0" applyFont="1"/>
    <xf numFmtId="10" fontId="2" fillId="2" borderId="1" xfId="0" applyNumberFormat="1" applyFont="1" applyFill="1" applyBorder="1"/>
    <xf numFmtId="10" fontId="2" fillId="2" borderId="2" xfId="0" applyNumberFormat="1" applyFont="1" applyFill="1" applyBorder="1"/>
    <xf numFmtId="10" fontId="2" fillId="3" borderId="1" xfId="0" applyNumberFormat="1" applyFont="1" applyFill="1" applyBorder="1"/>
    <xf numFmtId="0" fontId="2" fillId="2" borderId="3" xfId="0" applyFont="1" applyFill="1" applyBorder="1" applyAlignment="1">
      <alignment horizontal="center"/>
    </xf>
    <xf numFmtId="9" fontId="2" fillId="2" borderId="4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8" fillId="0" borderId="1" xfId="2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8" fillId="0" borderId="3" xfId="2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0" fontId="10" fillId="0" borderId="7" xfId="2" applyNumberFormat="1" applyFont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10" fontId="10" fillId="0" borderId="8" xfId="2" applyNumberFormat="1" applyFont="1" applyBorder="1" applyAlignment="1">
      <alignment horizontal="center"/>
    </xf>
    <xf numFmtId="10" fontId="8" fillId="0" borderId="1" xfId="2" applyNumberFormat="1" applyFont="1" applyBorder="1" applyAlignment="1">
      <alignment horizontal="center"/>
    </xf>
    <xf numFmtId="0" fontId="12" fillId="4" borderId="9" xfId="0" applyFont="1" applyFill="1" applyBorder="1"/>
    <xf numFmtId="0" fontId="12" fillId="4" borderId="10" xfId="0" applyFont="1" applyFill="1" applyBorder="1"/>
    <xf numFmtId="0" fontId="12" fillId="4" borderId="11" xfId="0" applyFont="1" applyFill="1" applyBorder="1"/>
    <xf numFmtId="10" fontId="4" fillId="0" borderId="1" xfId="2" applyNumberFormat="1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0" xfId="0" applyFont="1"/>
    <xf numFmtId="10" fontId="10" fillId="0" borderId="1" xfId="2" applyNumberFormat="1" applyFont="1" applyBorder="1" applyAlignment="1">
      <alignment horizontal="center"/>
    </xf>
    <xf numFmtId="10" fontId="10" fillId="0" borderId="1" xfId="0" applyNumberFormat="1" applyFont="1" applyBorder="1" applyAlignment="1">
      <alignment horizontal="center"/>
    </xf>
    <xf numFmtId="10" fontId="10" fillId="0" borderId="3" xfId="2" applyNumberFormat="1" applyFont="1" applyBorder="1" applyAlignment="1">
      <alignment horizontal="center"/>
    </xf>
    <xf numFmtId="0" fontId="13" fillId="0" borderId="12" xfId="0" applyFont="1" applyBorder="1" applyAlignment="1">
      <alignment vertical="center"/>
    </xf>
    <xf numFmtId="0" fontId="10" fillId="0" borderId="1" xfId="0" applyFont="1" applyBorder="1"/>
    <xf numFmtId="0" fontId="10" fillId="0" borderId="1" xfId="0" applyFont="1" applyBorder="1" applyAlignment="1">
      <alignment vertical="top" wrapText="1"/>
    </xf>
    <xf numFmtId="0" fontId="11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top" wrapText="1"/>
    </xf>
    <xf numFmtId="10" fontId="0" fillId="0" borderId="1" xfId="0" applyNumberFormat="1" applyBorder="1"/>
    <xf numFmtId="10" fontId="4" fillId="0" borderId="1" xfId="0" applyNumberFormat="1" applyFont="1" applyBorder="1"/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/>
    <xf numFmtId="10" fontId="14" fillId="3" borderId="1" xfId="0" applyNumberFormat="1" applyFont="1" applyFill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2" fontId="6" fillId="0" borderId="1" xfId="0" applyNumberFormat="1" applyFont="1" applyBorder="1"/>
    <xf numFmtId="0" fontId="7" fillId="0" borderId="1" xfId="0" applyFont="1" applyBorder="1"/>
    <xf numFmtId="2" fontId="7" fillId="0" borderId="1" xfId="0" applyNumberFormat="1" applyFont="1" applyBorder="1"/>
    <xf numFmtId="0" fontId="5" fillId="0" borderId="1" xfId="0" applyFont="1" applyBorder="1" applyAlignment="1">
      <alignment horizontal="center"/>
    </xf>
    <xf numFmtId="10" fontId="8" fillId="0" borderId="1" xfId="2" applyNumberFormat="1" applyFont="1" applyBorder="1" applyAlignment="1">
      <alignment horizontal="center"/>
    </xf>
    <xf numFmtId="0" fontId="13" fillId="0" borderId="13" xfId="0" applyFont="1" applyBorder="1" applyAlignment="1">
      <alignment horizontal="left" wrapText="1"/>
    </xf>
    <xf numFmtId="0" fontId="13" fillId="0" borderId="0" xfId="0" applyFont="1" applyAlignment="1">
      <alignment horizontal="left" wrapText="1"/>
    </xf>
    <xf numFmtId="0" fontId="9" fillId="4" borderId="3" xfId="1" applyFill="1" applyBorder="1" applyAlignment="1">
      <alignment horizontal="left"/>
    </xf>
    <xf numFmtId="0" fontId="9" fillId="4" borderId="25" xfId="1" applyFill="1" applyBorder="1" applyAlignment="1">
      <alignment horizontal="left"/>
    </xf>
    <xf numFmtId="0" fontId="9" fillId="4" borderId="29" xfId="1" applyFill="1" applyBorder="1" applyAlignment="1">
      <alignment horizontal="left"/>
    </xf>
    <xf numFmtId="0" fontId="9" fillId="5" borderId="7" xfId="1" applyFill="1" applyBorder="1" applyAlignment="1">
      <alignment horizontal="center" vertical="center" wrapText="1"/>
    </xf>
    <xf numFmtId="0" fontId="9" fillId="5" borderId="14" xfId="1" applyFill="1" applyBorder="1" applyAlignment="1">
      <alignment horizontal="center" vertical="center" wrapText="1"/>
    </xf>
    <xf numFmtId="0" fontId="9" fillId="5" borderId="2" xfId="1" applyFill="1" applyBorder="1" applyAlignment="1">
      <alignment horizontal="center" vertical="center" wrapText="1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0" fillId="0" borderId="18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9" fillId="4" borderId="23" xfId="1" applyFill="1" applyBorder="1" applyAlignment="1">
      <alignment horizontal="left"/>
    </xf>
    <xf numFmtId="0" fontId="9" fillId="4" borderId="24" xfId="1" applyFill="1" applyBorder="1" applyAlignment="1">
      <alignment horizontal="left"/>
    </xf>
    <xf numFmtId="0" fontId="9" fillId="4" borderId="28" xfId="1" applyFill="1" applyBorder="1" applyAlignment="1">
      <alignment horizontal="left"/>
    </xf>
    <xf numFmtId="0" fontId="15" fillId="4" borderId="3" xfId="0" applyFont="1" applyFill="1" applyBorder="1" applyAlignment="1">
      <alignment horizontal="left"/>
    </xf>
    <xf numFmtId="0" fontId="15" fillId="4" borderId="25" xfId="0" applyFont="1" applyFill="1" applyBorder="1" applyAlignment="1">
      <alignment horizontal="left"/>
    </xf>
    <xf numFmtId="0" fontId="15" fillId="4" borderId="18" xfId="0" applyFont="1" applyFill="1" applyBorder="1" applyAlignment="1">
      <alignment horizontal="left"/>
    </xf>
    <xf numFmtId="0" fontId="15" fillId="4" borderId="29" xfId="0" applyFont="1" applyFill="1" applyBorder="1" applyAlignment="1">
      <alignment horizontal="left"/>
    </xf>
    <xf numFmtId="15" fontId="16" fillId="4" borderId="26" xfId="0" applyNumberFormat="1" applyFont="1" applyFill="1" applyBorder="1" applyAlignment="1">
      <alignment horizontal="left"/>
    </xf>
    <xf numFmtId="15" fontId="16" fillId="4" borderId="27" xfId="0" applyNumberFormat="1" applyFont="1" applyFill="1" applyBorder="1" applyAlignment="1">
      <alignment horizontal="left"/>
    </xf>
    <xf numFmtId="15" fontId="16" fillId="4" borderId="30" xfId="0" applyNumberFormat="1" applyFont="1" applyFill="1" applyBorder="1" applyAlignment="1">
      <alignment horizontal="left"/>
    </xf>
    <xf numFmtId="15" fontId="9" fillId="4" borderId="3" xfId="1" applyNumberFormat="1" applyFill="1" applyBorder="1" applyAlignment="1">
      <alignment horizontal="left"/>
    </xf>
    <xf numFmtId="15" fontId="9" fillId="4" borderId="25" xfId="1" applyNumberFormat="1" applyFill="1" applyBorder="1" applyAlignment="1">
      <alignment horizontal="left"/>
    </xf>
    <xf numFmtId="15" fontId="9" fillId="4" borderId="29" xfId="1" applyNumberFormat="1" applyFill="1" applyBorder="1" applyAlignment="1">
      <alignment horizontal="left"/>
    </xf>
    <xf numFmtId="0" fontId="9" fillId="4" borderId="3" xfId="1" applyFill="1" applyBorder="1"/>
    <xf numFmtId="0" fontId="9" fillId="4" borderId="25" xfId="1" applyFill="1" applyBorder="1"/>
    <xf numFmtId="0" fontId="9" fillId="4" borderId="29" xfId="1" applyFill="1" applyBorder="1"/>
  </cellXfs>
  <cellStyles count="3">
    <cellStyle name="Hyperlink" xfId="1" builtinId="8"/>
    <cellStyle name="Normal" xfId="0" builtinId="0"/>
    <cellStyle name="Percent" xfId="2" builtinId="5"/>
  </cellStyles>
  <dxfs count="16"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family val="2"/>
        <charset val="1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family val="2"/>
        <charset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family val="2"/>
        <charset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9:L115" totalsRowShown="0" headerRowDxfId="3" dataDxfId="2" headerRowBorderDxfId="0" tableBorderDxfId="1">
  <autoFilter ref="A19:L115"/>
  <tableColumns count="12">
    <tableColumn id="1" name="Industry Name" dataDxfId="15"/>
    <tableColumn id="2" name="Number of Firms" dataDxfId="14"/>
    <tableColumn id="3" name="Beta" dataDxfId="13"/>
    <tableColumn id="4" name="Cost of Equity" dataDxfId="12" dataCellStyle="Percent"/>
    <tableColumn id="5" name="E/(D+E)" dataDxfId="11" dataCellStyle="Percent"/>
    <tableColumn id="6" name="Std Dev in Stock" dataDxfId="10" dataCellStyle="Percent"/>
    <tableColumn id="7" name="Cost of Debt" dataDxfId="9"/>
    <tableColumn id="8" name="Tax Rate" dataDxfId="8"/>
    <tableColumn id="9" name="After-tax Cost of Debt" dataDxfId="7" dataCellStyle="Percent"/>
    <tableColumn id="10" name="D/(D+E)" dataDxfId="6"/>
    <tableColumn id="11" name="Cost of Capital" dataDxfId="5" dataCellStyle="Percent"/>
    <tableColumn id="12" name="Cost of Capital (Local Currency)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ern.nyu.edu/~adamodar/New_Home_Page/data.html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www.damodaran.com/" TargetMode="External"/><Relationship Id="rId1" Type="http://schemas.openxmlformats.org/officeDocument/2006/relationships/hyperlink" Target="mailto:adamodar@stern.nyu.edu?subject=Data%20on%20website" TargetMode="External"/><Relationship Id="rId6" Type="http://schemas.openxmlformats.org/officeDocument/2006/relationships/hyperlink" Target="https://youtu.be/ypvQuufNUrY?si=SV7z5u6uctKF7Uj3" TargetMode="External"/><Relationship Id="rId5" Type="http://schemas.openxmlformats.org/officeDocument/2006/relationships/hyperlink" Target="http://www.stern.nyu.edu/~adamodar/New_Home_Page/datafile/variable.htm" TargetMode="External"/><Relationship Id="rId4" Type="http://schemas.openxmlformats.org/officeDocument/2006/relationships/hyperlink" Target="http://www.stern.nyu.edu/~adamodar/pc/datasets/indname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7" sqref="C7"/>
    </sheetView>
  </sheetViews>
  <sheetFormatPr defaultRowHeight="15.75"/>
  <cols>
    <col min="1" max="1" width="33.375" customWidth="1"/>
    <col min="2" max="2" width="60" bestFit="1" customWidth="1"/>
    <col min="3" max="3" width="86.5" bestFit="1" customWidth="1"/>
    <col min="4" max="256" width="11" customWidth="1"/>
  </cols>
  <sheetData>
    <row r="1" spans="1:3" ht="19.5" thickBot="1">
      <c r="A1" s="28" t="s">
        <v>130</v>
      </c>
      <c r="B1" s="46" t="s">
        <v>141</v>
      </c>
      <c r="C1" s="47"/>
    </row>
    <row r="3" spans="1:3">
      <c r="A3" s="29" t="s">
        <v>131</v>
      </c>
      <c r="B3" s="29" t="s">
        <v>132</v>
      </c>
      <c r="C3" s="30" t="s">
        <v>133</v>
      </c>
    </row>
    <row r="4" spans="1:3">
      <c r="A4" s="31" t="s">
        <v>134</v>
      </c>
      <c r="B4" s="32" t="s">
        <v>135</v>
      </c>
      <c r="C4" s="33" t="s">
        <v>136</v>
      </c>
    </row>
    <row r="5" spans="1:3">
      <c r="A5" s="31" t="s">
        <v>108</v>
      </c>
      <c r="B5" s="33" t="s">
        <v>137</v>
      </c>
      <c r="C5" s="33" t="s">
        <v>138</v>
      </c>
    </row>
    <row r="6" spans="1:3">
      <c r="A6" s="31" t="s">
        <v>109</v>
      </c>
      <c r="B6" s="33" t="s">
        <v>150</v>
      </c>
      <c r="C6" s="33" t="s">
        <v>139</v>
      </c>
    </row>
    <row r="7" spans="1:3" ht="63">
      <c r="A7" s="31" t="s">
        <v>115</v>
      </c>
      <c r="B7" s="33" t="s">
        <v>142</v>
      </c>
      <c r="C7" s="33" t="s">
        <v>147</v>
      </c>
    </row>
    <row r="8" spans="1:3" ht="31.5">
      <c r="A8" s="31" t="s">
        <v>143</v>
      </c>
      <c r="B8" s="33" t="s">
        <v>144</v>
      </c>
      <c r="C8" s="33" t="s">
        <v>145</v>
      </c>
    </row>
    <row r="9" spans="1:3">
      <c r="A9" s="31" t="s">
        <v>114</v>
      </c>
      <c r="B9" s="33" t="s">
        <v>149</v>
      </c>
      <c r="C9" s="33" t="s">
        <v>146</v>
      </c>
    </row>
    <row r="10" spans="1:3" ht="63">
      <c r="A10" s="31" t="s">
        <v>116</v>
      </c>
      <c r="B10" s="33" t="s">
        <v>140</v>
      </c>
      <c r="C10" s="33" t="s">
        <v>152</v>
      </c>
    </row>
    <row r="11" spans="1:3" ht="47.25">
      <c r="A11" s="31" t="s">
        <v>148</v>
      </c>
      <c r="B11" s="33" t="s">
        <v>151</v>
      </c>
      <c r="C11" s="33" t="s">
        <v>153</v>
      </c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tabSelected="1" topLeftCell="A76" workbookViewId="0">
      <selection activeCell="K97" sqref="K97"/>
    </sheetView>
  </sheetViews>
  <sheetFormatPr defaultRowHeight="15.75"/>
  <cols>
    <col min="1" max="1" width="33.125" bestFit="1" customWidth="1"/>
    <col min="2" max="2" width="15.875" customWidth="1"/>
    <col min="3" max="3" width="18.875" bestFit="1" customWidth="1"/>
    <col min="4" max="4" width="34.625" bestFit="1" customWidth="1"/>
    <col min="5" max="5" width="24.625" bestFit="1" customWidth="1"/>
    <col min="6" max="6" width="15.875" customWidth="1"/>
    <col min="7" max="7" width="13" customWidth="1"/>
    <col min="8" max="8" width="11" customWidth="1"/>
    <col min="9" max="9" width="20.375" customWidth="1"/>
    <col min="10" max="10" width="11" customWidth="1"/>
    <col min="11" max="11" width="20.375" bestFit="1" customWidth="1"/>
    <col min="12" max="256" width="11" customWidth="1"/>
  </cols>
  <sheetData>
    <row r="1" spans="1:11">
      <c r="A1" s="19" t="s">
        <v>0</v>
      </c>
      <c r="B1" s="70">
        <v>45296</v>
      </c>
      <c r="C1" s="71"/>
      <c r="D1" s="71"/>
      <c r="E1" s="71"/>
      <c r="F1" s="71"/>
      <c r="G1" s="72"/>
      <c r="H1" s="51" t="s">
        <v>158</v>
      </c>
      <c r="I1" s="54" t="s">
        <v>159</v>
      </c>
      <c r="J1" s="55"/>
      <c r="K1" s="56"/>
    </row>
    <row r="2" spans="1:11" ht="15.95" customHeight="1">
      <c r="A2" s="20" t="s">
        <v>117</v>
      </c>
      <c r="B2" s="48" t="s">
        <v>118</v>
      </c>
      <c r="C2" s="49"/>
      <c r="D2" s="49"/>
      <c r="E2" s="49"/>
      <c r="F2" s="49"/>
      <c r="G2" s="50"/>
      <c r="H2" s="52"/>
      <c r="I2" s="57" t="s">
        <v>160</v>
      </c>
      <c r="J2" s="58"/>
      <c r="K2" s="59"/>
    </row>
    <row r="3" spans="1:11">
      <c r="A3" s="20" t="s">
        <v>121</v>
      </c>
      <c r="B3" s="66" t="s">
        <v>123</v>
      </c>
      <c r="C3" s="67"/>
      <c r="D3" s="67"/>
      <c r="E3" s="68"/>
      <c r="F3" s="66" t="s">
        <v>122</v>
      </c>
      <c r="G3" s="69"/>
      <c r="H3" s="52"/>
      <c r="I3" s="57"/>
      <c r="J3" s="58"/>
      <c r="K3" s="59"/>
    </row>
    <row r="4" spans="1:11">
      <c r="A4" s="20" t="s">
        <v>119</v>
      </c>
      <c r="B4" s="73" t="s">
        <v>120</v>
      </c>
      <c r="C4" s="74"/>
      <c r="D4" s="74"/>
      <c r="E4" s="74"/>
      <c r="F4" s="74"/>
      <c r="G4" s="75"/>
      <c r="H4" s="52"/>
      <c r="I4" s="57"/>
      <c r="J4" s="58"/>
      <c r="K4" s="59"/>
    </row>
    <row r="5" spans="1:11">
      <c r="A5" s="20" t="s">
        <v>92</v>
      </c>
      <c r="B5" s="76" t="s">
        <v>154</v>
      </c>
      <c r="C5" s="77"/>
      <c r="D5" s="77"/>
      <c r="E5" s="77"/>
      <c r="F5" s="77"/>
      <c r="G5" s="78"/>
      <c r="H5" s="52"/>
      <c r="I5" s="57"/>
      <c r="J5" s="58"/>
      <c r="K5" s="59"/>
    </row>
    <row r="6" spans="1:11" s="1" customFormat="1">
      <c r="A6" s="20" t="s">
        <v>91</v>
      </c>
      <c r="B6" s="48" t="s">
        <v>155</v>
      </c>
      <c r="C6" s="49"/>
      <c r="D6" s="49"/>
      <c r="E6" s="49"/>
      <c r="F6" s="49"/>
      <c r="G6" s="50"/>
      <c r="H6" s="52"/>
      <c r="I6" s="57"/>
      <c r="J6" s="58"/>
      <c r="K6" s="59"/>
    </row>
    <row r="7" spans="1:11" ht="16.5" thickBot="1">
      <c r="A7" s="21" t="s">
        <v>93</v>
      </c>
      <c r="B7" s="63" t="s">
        <v>156</v>
      </c>
      <c r="C7" s="64"/>
      <c r="D7" s="64"/>
      <c r="E7" s="64"/>
      <c r="F7" s="64"/>
      <c r="G7" s="65"/>
      <c r="H7" s="53"/>
      <c r="I7" s="60"/>
      <c r="J7" s="61"/>
      <c r="K7" s="62"/>
    </row>
    <row r="8" spans="1:11">
      <c r="A8" s="2" t="s">
        <v>96</v>
      </c>
      <c r="B8" s="2"/>
      <c r="C8" s="2"/>
      <c r="D8" s="2"/>
      <c r="E8" s="3"/>
      <c r="F8" s="3"/>
      <c r="G8" s="3" t="s">
        <v>97</v>
      </c>
      <c r="H8" s="3"/>
      <c r="I8" s="3"/>
      <c r="J8" s="3"/>
      <c r="K8" s="3"/>
    </row>
    <row r="9" spans="1:11">
      <c r="A9" s="3" t="s">
        <v>98</v>
      </c>
      <c r="B9" s="3"/>
      <c r="C9" s="3"/>
      <c r="D9" s="4">
        <v>3.8800000000000001E-2</v>
      </c>
      <c r="E9" s="3"/>
      <c r="F9" s="3"/>
      <c r="G9" s="9" t="s">
        <v>99</v>
      </c>
      <c r="H9" s="9"/>
      <c r="I9" s="9" t="s">
        <v>100</v>
      </c>
      <c r="J9" s="3"/>
      <c r="K9" s="3"/>
    </row>
    <row r="10" spans="1:11">
      <c r="A10" s="3" t="s">
        <v>101</v>
      </c>
      <c r="B10" s="3"/>
      <c r="C10" s="3"/>
      <c r="D10" s="5">
        <v>4.5999999999999999E-2</v>
      </c>
      <c r="E10" s="3"/>
      <c r="F10" s="3"/>
      <c r="G10" s="36">
        <v>0</v>
      </c>
      <c r="H10" s="37">
        <v>0.25</v>
      </c>
      <c r="I10" s="38">
        <v>6.2430000000000003E-3</v>
      </c>
      <c r="J10" s="3"/>
      <c r="K10" s="3"/>
    </row>
    <row r="11" spans="1:11">
      <c r="A11" s="3" t="s">
        <v>102</v>
      </c>
      <c r="B11" s="3"/>
      <c r="C11" s="3"/>
      <c r="D11" s="6">
        <v>0</v>
      </c>
      <c r="E11" s="3"/>
      <c r="F11" s="3"/>
      <c r="G11" s="36">
        <v>0.25000099999999997</v>
      </c>
      <c r="H11" s="37">
        <v>0.5</v>
      </c>
      <c r="I11" s="38">
        <v>1.2055E-2</v>
      </c>
      <c r="J11" s="3"/>
      <c r="K11" s="3"/>
    </row>
    <row r="12" spans="1:11">
      <c r="A12" s="3" t="s">
        <v>103</v>
      </c>
      <c r="B12" s="3"/>
      <c r="C12" s="3"/>
      <c r="D12" s="3"/>
      <c r="E12" s="3"/>
      <c r="F12" s="7" t="s">
        <v>104</v>
      </c>
      <c r="G12" s="36">
        <v>0.50000100000000003</v>
      </c>
      <c r="H12" s="37">
        <v>0.65</v>
      </c>
      <c r="I12" s="38">
        <v>1.4724000000000001E-2</v>
      </c>
      <c r="J12" s="3"/>
      <c r="K12" s="3"/>
    </row>
    <row r="13" spans="1:11">
      <c r="A13" s="3" t="s">
        <v>105</v>
      </c>
      <c r="B13" s="3"/>
      <c r="C13" s="3"/>
      <c r="D13" s="3"/>
      <c r="E13" s="3"/>
      <c r="F13" s="8">
        <v>0.25</v>
      </c>
      <c r="G13" s="36">
        <v>0.65000100000000005</v>
      </c>
      <c r="H13" s="37">
        <v>0.8</v>
      </c>
      <c r="I13" s="38">
        <v>2.2078999999999998E-2</v>
      </c>
      <c r="J13" s="3"/>
      <c r="K13" s="3"/>
    </row>
    <row r="14" spans="1:11">
      <c r="A14" s="3"/>
      <c r="B14" s="3"/>
      <c r="C14" s="3"/>
      <c r="D14" s="3"/>
      <c r="E14" s="3"/>
      <c r="F14" s="3"/>
      <c r="G14" s="36">
        <v>0.80000099999999996</v>
      </c>
      <c r="H14" s="37">
        <v>0.9</v>
      </c>
      <c r="I14" s="38">
        <v>3.6055999999999998E-2</v>
      </c>
      <c r="J14" s="3"/>
      <c r="K14" s="3"/>
    </row>
    <row r="15" spans="1:11">
      <c r="A15" s="24" t="s">
        <v>126</v>
      </c>
      <c r="B15" s="3"/>
      <c r="C15" s="3"/>
      <c r="D15" s="3"/>
      <c r="E15" s="3"/>
      <c r="F15" s="3"/>
      <c r="G15" s="36">
        <v>0.90000100000000005</v>
      </c>
      <c r="H15" s="37">
        <v>1</v>
      </c>
      <c r="I15" s="38">
        <v>5.2403999999999999E-2</v>
      </c>
      <c r="J15" s="3"/>
      <c r="K15" s="3"/>
    </row>
    <row r="16" spans="1:11">
      <c r="A16" s="3" t="s">
        <v>127</v>
      </c>
      <c r="B16" s="3"/>
      <c r="C16" s="6">
        <v>1.4999999999999999E-2</v>
      </c>
      <c r="D16" s="3"/>
      <c r="E16" s="3"/>
      <c r="F16" s="3"/>
      <c r="G16" s="36">
        <v>1.0000009999999999</v>
      </c>
      <c r="H16" s="37">
        <v>10</v>
      </c>
      <c r="I16" s="38">
        <v>8.5099999999999995E-2</v>
      </c>
      <c r="J16" s="3"/>
      <c r="K16" s="3"/>
    </row>
    <row r="17" spans="1:12">
      <c r="A17" s="3" t="s">
        <v>128</v>
      </c>
      <c r="B17" s="3"/>
      <c r="C17" s="6">
        <v>1.4999999999999999E-2</v>
      </c>
      <c r="D17" s="3"/>
      <c r="E17" s="3"/>
      <c r="F17" s="3"/>
      <c r="G17" s="3"/>
      <c r="H17" s="3"/>
      <c r="I17" s="3"/>
      <c r="J17" s="3"/>
      <c r="K17" s="3"/>
    </row>
    <row r="18" spans="1:1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2">
      <c r="A19" s="39" t="s">
        <v>106</v>
      </c>
      <c r="B19" s="39" t="s">
        <v>107</v>
      </c>
      <c r="C19" s="39" t="s">
        <v>108</v>
      </c>
      <c r="D19" s="13" t="s">
        <v>109</v>
      </c>
      <c r="E19" s="44" t="s">
        <v>110</v>
      </c>
      <c r="F19" s="44" t="s">
        <v>111</v>
      </c>
      <c r="G19" s="13" t="s">
        <v>112</v>
      </c>
      <c r="H19" s="39" t="s">
        <v>113</v>
      </c>
      <c r="I19" s="13" t="s">
        <v>114</v>
      </c>
      <c r="J19" s="13" t="s">
        <v>115</v>
      </c>
      <c r="K19" s="14" t="s">
        <v>116</v>
      </c>
      <c r="L19" s="23" t="s">
        <v>125</v>
      </c>
    </row>
    <row r="20" spans="1:12">
      <c r="A20" s="40" t="s">
        <v>94</v>
      </c>
      <c r="B20" s="40">
        <v>57</v>
      </c>
      <c r="C20" s="41">
        <v>1.3723256229214125</v>
      </c>
      <c r="D20" s="10">
        <f>$D$9+C20*$D$10</f>
        <v>0.10192697865438498</v>
      </c>
      <c r="E20" s="45">
        <v>0.74758191520290418</v>
      </c>
      <c r="F20" s="45">
        <v>0.56414425301504312</v>
      </c>
      <c r="G20" s="11">
        <f>$D$9+VLOOKUP(F20,$G$10:$I$16,3)+$D$11</f>
        <v>5.3524000000000002E-2</v>
      </c>
      <c r="H20" s="34">
        <v>5.438041996417136E-2</v>
      </c>
      <c r="I20" s="10">
        <f>IF($F$12="Yes",G20*(1-$F$13),G20*(1-H20))</f>
        <v>4.0142999999999998E-2</v>
      </c>
      <c r="J20" s="11">
        <f>1-E20</f>
        <v>0.25241808479709582</v>
      </c>
      <c r="K20" s="12">
        <f>D20*(1-J20)+I20*J20</f>
        <v>8.633158509130047E-2</v>
      </c>
      <c r="L20" s="18">
        <f t="shared" ref="L20:L51" si="0">(1+K20)*((1+$C$16)/(1+$C$17))-1</f>
        <v>8.6331585091300456E-2</v>
      </c>
    </row>
    <row r="21" spans="1:12">
      <c r="A21" s="40" t="s">
        <v>95</v>
      </c>
      <c r="B21" s="40">
        <v>70</v>
      </c>
      <c r="C21" s="41">
        <v>1.0764050153356324</v>
      </c>
      <c r="D21" s="10">
        <f t="shared" ref="D21:D84" si="1">$D$9+C21*$D$10</f>
        <v>8.8314630705439087E-2</v>
      </c>
      <c r="E21" s="45">
        <v>0.79708222379837124</v>
      </c>
      <c r="F21" s="45">
        <v>0.36402149671230677</v>
      </c>
      <c r="G21" s="11">
        <f t="shared" ref="G21:G84" si="2">$D$9+VLOOKUP(F21,$G$10:$I$16,3)+$D$11</f>
        <v>5.0854999999999997E-2</v>
      </c>
      <c r="H21" s="34">
        <v>7.2752939084211404E-2</v>
      </c>
      <c r="I21" s="10">
        <f t="shared" ref="I21:I84" si="3">IF($F$12="Yes",G21*(1-$F$13),G21*(1-H21))</f>
        <v>3.8141250000000002E-2</v>
      </c>
      <c r="J21" s="11">
        <f t="shared" ref="J21:J84" si="4">1-E21</f>
        <v>0.20291777620162876</v>
      </c>
      <c r="K21" s="12">
        <f t="shared" ref="K21:K84" si="5">D21*(1-J21)+I21*J21</f>
        <v>7.8133559868173677E-2</v>
      </c>
      <c r="L21" s="18">
        <f t="shared" si="0"/>
        <v>7.8133559868173608E-2</v>
      </c>
    </row>
    <row r="22" spans="1:12">
      <c r="A22" s="40" t="s">
        <v>1</v>
      </c>
      <c r="B22" s="40">
        <v>25</v>
      </c>
      <c r="C22" s="41">
        <v>1.2668401714816373</v>
      </c>
      <c r="D22" s="10">
        <f t="shared" si="1"/>
        <v>9.7074647888155313E-2</v>
      </c>
      <c r="E22" s="45">
        <v>0.38145960962393743</v>
      </c>
      <c r="F22" s="45">
        <v>0.44650998921901031</v>
      </c>
      <c r="G22" s="11">
        <f t="shared" si="2"/>
        <v>5.0854999999999997E-2</v>
      </c>
      <c r="H22" s="34">
        <v>8.6210396664610348E-2</v>
      </c>
      <c r="I22" s="10">
        <f t="shared" si="3"/>
        <v>3.8141250000000002E-2</v>
      </c>
      <c r="J22" s="11">
        <f t="shared" si="4"/>
        <v>0.61854039037606257</v>
      </c>
      <c r="K22" s="12">
        <f t="shared" si="5"/>
        <v>6.062196095222791E-2</v>
      </c>
      <c r="L22" s="18">
        <f t="shared" si="0"/>
        <v>6.0621960952227827E-2</v>
      </c>
    </row>
    <row r="23" spans="1:12">
      <c r="A23" s="40" t="s">
        <v>2</v>
      </c>
      <c r="B23" s="40">
        <v>38</v>
      </c>
      <c r="C23" s="41">
        <v>1.1946998769689117</v>
      </c>
      <c r="D23" s="10">
        <f t="shared" si="1"/>
        <v>9.3756194340569934E-2</v>
      </c>
      <c r="E23" s="45">
        <v>0.6722124986390472</v>
      </c>
      <c r="F23" s="45">
        <v>0.37035509904588476</v>
      </c>
      <c r="G23" s="11">
        <f t="shared" si="2"/>
        <v>5.0854999999999997E-2</v>
      </c>
      <c r="H23" s="34">
        <v>0.10192862402659153</v>
      </c>
      <c r="I23" s="10">
        <f t="shared" si="3"/>
        <v>3.8141250000000002E-2</v>
      </c>
      <c r="J23" s="11">
        <f t="shared" si="4"/>
        <v>0.3277875013609528</v>
      </c>
      <c r="K23" s="12">
        <f t="shared" si="5"/>
        <v>7.5526310696846052E-2</v>
      </c>
      <c r="L23" s="18">
        <f t="shared" si="0"/>
        <v>7.5526310696846011E-2</v>
      </c>
    </row>
    <row r="24" spans="1:12">
      <c r="A24" s="40" t="s">
        <v>3</v>
      </c>
      <c r="B24" s="40">
        <v>34</v>
      </c>
      <c r="C24" s="41">
        <v>1.5223779065768546</v>
      </c>
      <c r="D24" s="10">
        <f t="shared" si="1"/>
        <v>0.10882938370253531</v>
      </c>
      <c r="E24" s="45">
        <v>0.76324565946669631</v>
      </c>
      <c r="F24" s="45">
        <v>0.59698514250325996</v>
      </c>
      <c r="G24" s="11">
        <f t="shared" si="2"/>
        <v>5.3524000000000002E-2</v>
      </c>
      <c r="H24" s="34">
        <v>3.1169075211201127E-2</v>
      </c>
      <c r="I24" s="10">
        <f t="shared" si="3"/>
        <v>4.0142999999999998E-2</v>
      </c>
      <c r="J24" s="11">
        <f t="shared" si="4"/>
        <v>0.23675434053330369</v>
      </c>
      <c r="K24" s="12">
        <f t="shared" si="5"/>
        <v>9.2567584225424104E-2</v>
      </c>
      <c r="L24" s="18">
        <f t="shared" si="0"/>
        <v>9.2567584225424104E-2</v>
      </c>
    </row>
    <row r="25" spans="1:12">
      <c r="A25" s="40" t="s">
        <v>4</v>
      </c>
      <c r="B25" s="40">
        <v>39</v>
      </c>
      <c r="C25" s="41">
        <v>1.3444265903808044</v>
      </c>
      <c r="D25" s="10">
        <f t="shared" si="1"/>
        <v>0.100643623157517</v>
      </c>
      <c r="E25" s="45">
        <v>0.72233728412729814</v>
      </c>
      <c r="F25" s="45">
        <v>0.37071964001600449</v>
      </c>
      <c r="G25" s="11">
        <f t="shared" si="2"/>
        <v>5.0854999999999997E-2</v>
      </c>
      <c r="H25" s="34">
        <v>0.14615612198755554</v>
      </c>
      <c r="I25" s="10">
        <f t="shared" si="3"/>
        <v>3.8141250000000002E-2</v>
      </c>
      <c r="J25" s="11">
        <f t="shared" si="4"/>
        <v>0.27766271587270186</v>
      </c>
      <c r="K25" s="12">
        <f t="shared" si="5"/>
        <v>8.3289044478111765E-2</v>
      </c>
      <c r="L25" s="18">
        <f t="shared" si="0"/>
        <v>8.3289044478111807E-2</v>
      </c>
    </row>
    <row r="26" spans="1:12">
      <c r="A26" s="40" t="s">
        <v>5</v>
      </c>
      <c r="B26" s="40">
        <v>15</v>
      </c>
      <c r="C26" s="41">
        <v>1.0613761697933088</v>
      </c>
      <c r="D26" s="10">
        <f t="shared" si="1"/>
        <v>8.7623303810492215E-2</v>
      </c>
      <c r="E26" s="45">
        <v>0.31629339137489221</v>
      </c>
      <c r="F26" s="45">
        <v>0.22510527234137442</v>
      </c>
      <c r="G26" s="11">
        <f t="shared" si="2"/>
        <v>4.5043E-2</v>
      </c>
      <c r="H26" s="34">
        <v>0.1768572683971302</v>
      </c>
      <c r="I26" s="10">
        <f t="shared" si="3"/>
        <v>3.378225E-2</v>
      </c>
      <c r="J26" s="11">
        <f t="shared" si="4"/>
        <v>0.68370660862510779</v>
      </c>
      <c r="K26" s="12">
        <f t="shared" si="5"/>
        <v>5.0811819504918643E-2</v>
      </c>
      <c r="L26" s="18">
        <f t="shared" si="0"/>
        <v>5.0811819504918532E-2</v>
      </c>
    </row>
    <row r="27" spans="1:12">
      <c r="A27" s="40" t="s">
        <v>6</v>
      </c>
      <c r="B27" s="40">
        <v>625</v>
      </c>
      <c r="C27" s="41">
        <v>0.46115813409367462</v>
      </c>
      <c r="D27" s="10">
        <f t="shared" si="1"/>
        <v>6.0013274168309032E-2</v>
      </c>
      <c r="E27" s="45">
        <v>0.49518171155334223</v>
      </c>
      <c r="F27" s="45">
        <v>0.1867735328629955</v>
      </c>
      <c r="G27" s="11">
        <f t="shared" si="2"/>
        <v>4.5043E-2</v>
      </c>
      <c r="H27" s="34">
        <v>0.17694013741619696</v>
      </c>
      <c r="I27" s="10">
        <f t="shared" si="3"/>
        <v>3.378225E-2</v>
      </c>
      <c r="J27" s="11">
        <f t="shared" si="4"/>
        <v>0.50481828844665777</v>
      </c>
      <c r="K27" s="12">
        <f t="shared" si="5"/>
        <v>4.677137344346035E-2</v>
      </c>
      <c r="L27" s="18">
        <f t="shared" si="0"/>
        <v>4.6771373443460273E-2</v>
      </c>
    </row>
    <row r="28" spans="1:12">
      <c r="A28" s="40" t="s">
        <v>7</v>
      </c>
      <c r="B28" s="40">
        <v>19</v>
      </c>
      <c r="C28" s="41">
        <v>1.1318349126688121</v>
      </c>
      <c r="D28" s="10">
        <f t="shared" si="1"/>
        <v>9.0864405982765351E-2</v>
      </c>
      <c r="E28" s="45">
        <v>0.80343977979933312</v>
      </c>
      <c r="F28" s="45">
        <v>0.4970414041193621</v>
      </c>
      <c r="G28" s="11">
        <f t="shared" si="2"/>
        <v>5.0854999999999997E-2</v>
      </c>
      <c r="H28" s="34">
        <v>0.10420025692940119</v>
      </c>
      <c r="I28" s="10">
        <f t="shared" si="3"/>
        <v>3.8141250000000002E-2</v>
      </c>
      <c r="J28" s="11">
        <f t="shared" si="4"/>
        <v>0.19656022020066688</v>
      </c>
      <c r="K28" s="12">
        <f t="shared" si="5"/>
        <v>8.0501130833118884E-2</v>
      </c>
      <c r="L28" s="18">
        <f t="shared" si="0"/>
        <v>8.0501130833118939E-2</v>
      </c>
    </row>
    <row r="29" spans="1:12">
      <c r="A29" s="40" t="s">
        <v>8</v>
      </c>
      <c r="B29" s="40">
        <v>29</v>
      </c>
      <c r="C29" s="41">
        <v>0.76414587542458534</v>
      </c>
      <c r="D29" s="10">
        <f t="shared" si="1"/>
        <v>7.3950710269530928E-2</v>
      </c>
      <c r="E29" s="45">
        <v>0.85384212475704546</v>
      </c>
      <c r="F29" s="45">
        <v>0.42961071148670704</v>
      </c>
      <c r="G29" s="11">
        <f t="shared" si="2"/>
        <v>5.0854999999999997E-2</v>
      </c>
      <c r="H29" s="34">
        <v>6.675054463698489E-2</v>
      </c>
      <c r="I29" s="10">
        <f t="shared" si="3"/>
        <v>3.8141250000000002E-2</v>
      </c>
      <c r="J29" s="11">
        <f t="shared" si="4"/>
        <v>0.14615787524295454</v>
      </c>
      <c r="K29" s="12">
        <f t="shared" si="5"/>
        <v>6.8716875642939296E-2</v>
      </c>
      <c r="L29" s="18">
        <f t="shared" si="0"/>
        <v>6.8716875642939268E-2</v>
      </c>
    </row>
    <row r="30" spans="1:12">
      <c r="A30" s="40" t="s">
        <v>9</v>
      </c>
      <c r="B30" s="40">
        <v>22</v>
      </c>
      <c r="C30" s="41">
        <v>1.0609243999049403</v>
      </c>
      <c r="D30" s="10">
        <f t="shared" si="1"/>
        <v>8.7602522395627255E-2</v>
      </c>
      <c r="E30" s="45">
        <v>0.36179201317078624</v>
      </c>
      <c r="F30" s="45">
        <v>0.38457133667076027</v>
      </c>
      <c r="G30" s="11">
        <f t="shared" si="2"/>
        <v>5.0854999999999997E-2</v>
      </c>
      <c r="H30" s="34">
        <v>7.8549043141772593E-2</v>
      </c>
      <c r="I30" s="10">
        <f t="shared" si="3"/>
        <v>3.8141250000000002E-2</v>
      </c>
      <c r="J30" s="11">
        <f t="shared" si="4"/>
        <v>0.63820798682921376</v>
      </c>
      <c r="K30" s="12">
        <f t="shared" si="5"/>
        <v>5.603594331400262E-2</v>
      </c>
      <c r="L30" s="18">
        <f t="shared" si="0"/>
        <v>5.6035943314002523E-2</v>
      </c>
    </row>
    <row r="31" spans="1:12">
      <c r="A31" s="40" t="s">
        <v>10</v>
      </c>
      <c r="B31" s="40">
        <v>27</v>
      </c>
      <c r="C31" s="41">
        <v>1.120326193984736</v>
      </c>
      <c r="D31" s="10">
        <f t="shared" si="1"/>
        <v>9.0335004923297851E-2</v>
      </c>
      <c r="E31" s="45">
        <v>0.30669234112291055</v>
      </c>
      <c r="F31" s="45">
        <v>0.25213732428210645</v>
      </c>
      <c r="G31" s="11">
        <f t="shared" si="2"/>
        <v>5.0854999999999997E-2</v>
      </c>
      <c r="H31" s="34">
        <v>0.16840414602423662</v>
      </c>
      <c r="I31" s="10">
        <f t="shared" si="3"/>
        <v>3.8141250000000002E-2</v>
      </c>
      <c r="J31" s="11">
        <f t="shared" si="4"/>
        <v>0.69330765887708945</v>
      </c>
      <c r="K31" s="12">
        <f t="shared" si="5"/>
        <v>5.4148674889421655E-2</v>
      </c>
      <c r="L31" s="18">
        <f t="shared" si="0"/>
        <v>5.4148674889421766E-2</v>
      </c>
    </row>
    <row r="32" spans="1:12">
      <c r="A32" s="40" t="s">
        <v>11</v>
      </c>
      <c r="B32" s="40">
        <v>44</v>
      </c>
      <c r="C32" s="41">
        <v>1.3177985305249351</v>
      </c>
      <c r="D32" s="10">
        <f t="shared" si="1"/>
        <v>9.9418732404147017E-2</v>
      </c>
      <c r="E32" s="45">
        <v>0.84638876855196554</v>
      </c>
      <c r="F32" s="45">
        <v>0.28715879840268466</v>
      </c>
      <c r="G32" s="11">
        <f t="shared" si="2"/>
        <v>5.0854999999999997E-2</v>
      </c>
      <c r="H32" s="34">
        <v>0.19935747379008123</v>
      </c>
      <c r="I32" s="10">
        <f t="shared" si="3"/>
        <v>3.8141250000000002E-2</v>
      </c>
      <c r="J32" s="11">
        <f t="shared" si="4"/>
        <v>0.15361123144803446</v>
      </c>
      <c r="K32" s="12">
        <f t="shared" si="5"/>
        <v>9.0005822872010727E-2</v>
      </c>
      <c r="L32" s="18">
        <f t="shared" si="0"/>
        <v>9.0005822872010643E-2</v>
      </c>
    </row>
    <row r="33" spans="1:12">
      <c r="A33" s="40" t="s">
        <v>12</v>
      </c>
      <c r="B33" s="40">
        <v>162</v>
      </c>
      <c r="C33" s="41">
        <v>1.0221017216409709</v>
      </c>
      <c r="D33" s="10">
        <f t="shared" si="1"/>
        <v>8.5816679195484663E-2</v>
      </c>
      <c r="E33" s="45">
        <v>0.84789393464468943</v>
      </c>
      <c r="F33" s="45">
        <v>0.41290054994468384</v>
      </c>
      <c r="G33" s="11">
        <f t="shared" si="2"/>
        <v>5.0854999999999997E-2</v>
      </c>
      <c r="H33" s="34">
        <v>0.10838486587183108</v>
      </c>
      <c r="I33" s="10">
        <f t="shared" si="3"/>
        <v>3.8141250000000002E-2</v>
      </c>
      <c r="J33" s="11">
        <f t="shared" si="4"/>
        <v>0.15210606535531057</v>
      </c>
      <c r="K33" s="12">
        <f t="shared" si="5"/>
        <v>7.8564957246433781E-2</v>
      </c>
      <c r="L33" s="18">
        <f t="shared" si="0"/>
        <v>7.8564957246433753E-2</v>
      </c>
    </row>
    <row r="34" spans="1:12">
      <c r="A34" s="40" t="s">
        <v>13</v>
      </c>
      <c r="B34" s="40">
        <v>10</v>
      </c>
      <c r="C34" s="41">
        <v>1.2767983158980267</v>
      </c>
      <c r="D34" s="10">
        <f t="shared" si="1"/>
        <v>9.7532722531309235E-2</v>
      </c>
      <c r="E34" s="45">
        <v>0.49573996536741771</v>
      </c>
      <c r="F34" s="45">
        <v>0.3300530419558696</v>
      </c>
      <c r="G34" s="11">
        <f t="shared" si="2"/>
        <v>5.0854999999999997E-2</v>
      </c>
      <c r="H34" s="34">
        <v>0.23715496806034392</v>
      </c>
      <c r="I34" s="10">
        <f t="shared" si="3"/>
        <v>3.8141250000000002E-2</v>
      </c>
      <c r="J34" s="11">
        <f t="shared" si="4"/>
        <v>0.50426003463258229</v>
      </c>
      <c r="K34" s="12">
        <f t="shared" si="5"/>
        <v>6.7583976535791179E-2</v>
      </c>
      <c r="L34" s="18">
        <f t="shared" si="0"/>
        <v>6.758397653579129E-2</v>
      </c>
    </row>
    <row r="35" spans="1:12">
      <c r="A35" s="40" t="s">
        <v>14</v>
      </c>
      <c r="B35" s="40">
        <v>32</v>
      </c>
      <c r="C35" s="41">
        <v>1.096267077331708</v>
      </c>
      <c r="D35" s="10">
        <f t="shared" si="1"/>
        <v>8.9228285557258563E-2</v>
      </c>
      <c r="E35" s="45">
        <v>0.68645342323300929</v>
      </c>
      <c r="F35" s="45">
        <v>0.38924523542650602</v>
      </c>
      <c r="G35" s="11">
        <f t="shared" si="2"/>
        <v>5.0854999999999997E-2</v>
      </c>
      <c r="H35" s="34">
        <v>8.9332392882258332E-2</v>
      </c>
      <c r="I35" s="10">
        <f t="shared" si="3"/>
        <v>3.8141250000000002E-2</v>
      </c>
      <c r="J35" s="11">
        <f t="shared" si="4"/>
        <v>0.31354657676699071</v>
      </c>
      <c r="K35" s="12">
        <f t="shared" si="5"/>
        <v>7.3210120441106613E-2</v>
      </c>
      <c r="L35" s="18">
        <f t="shared" si="0"/>
        <v>7.3210120441106641E-2</v>
      </c>
    </row>
    <row r="36" spans="1:12">
      <c r="A36" s="40" t="s">
        <v>15</v>
      </c>
      <c r="B36" s="40">
        <v>4</v>
      </c>
      <c r="C36" s="41">
        <v>1.1332797311390761</v>
      </c>
      <c r="D36" s="10">
        <f t="shared" si="1"/>
        <v>9.0930867632397494E-2</v>
      </c>
      <c r="E36" s="45">
        <v>0.58987137980336368</v>
      </c>
      <c r="F36" s="45">
        <v>0.37242278384437877</v>
      </c>
      <c r="G36" s="11">
        <f t="shared" si="2"/>
        <v>5.0854999999999997E-2</v>
      </c>
      <c r="H36" s="34">
        <v>0.14892889699179582</v>
      </c>
      <c r="I36" s="10">
        <f t="shared" si="3"/>
        <v>3.8141250000000002E-2</v>
      </c>
      <c r="J36" s="11">
        <f t="shared" si="4"/>
        <v>0.41012862019663632</v>
      </c>
      <c r="K36" s="12">
        <f t="shared" si="5"/>
        <v>6.9280334592114287E-2</v>
      </c>
      <c r="L36" s="18">
        <f t="shared" si="0"/>
        <v>6.9280334592114245E-2</v>
      </c>
    </row>
    <row r="37" spans="1:12">
      <c r="A37" s="40" t="s">
        <v>16</v>
      </c>
      <c r="B37" s="40">
        <v>68</v>
      </c>
      <c r="C37" s="41">
        <v>1.0873832852797658</v>
      </c>
      <c r="D37" s="10">
        <f t="shared" si="1"/>
        <v>8.8819631122869225E-2</v>
      </c>
      <c r="E37" s="45">
        <v>0.78851147986151271</v>
      </c>
      <c r="F37" s="45">
        <v>0.36600539277751015</v>
      </c>
      <c r="G37" s="11">
        <f t="shared" si="2"/>
        <v>5.0854999999999997E-2</v>
      </c>
      <c r="H37" s="34">
        <v>0.10395775946098325</v>
      </c>
      <c r="I37" s="10">
        <f t="shared" si="3"/>
        <v>3.8141250000000002E-2</v>
      </c>
      <c r="J37" s="11">
        <f t="shared" si="4"/>
        <v>0.21148852013848729</v>
      </c>
      <c r="K37" s="12">
        <f t="shared" si="5"/>
        <v>7.8101735296179364E-2</v>
      </c>
      <c r="L37" s="18">
        <f t="shared" si="0"/>
        <v>7.8101735296179253E-2</v>
      </c>
    </row>
    <row r="38" spans="1:12">
      <c r="A38" s="40" t="s">
        <v>17</v>
      </c>
      <c r="B38" s="40">
        <v>18</v>
      </c>
      <c r="C38" s="41">
        <v>1.2707580825145446</v>
      </c>
      <c r="D38" s="10">
        <f t="shared" si="1"/>
        <v>9.7254871795669051E-2</v>
      </c>
      <c r="E38" s="45">
        <v>0.81603184148410146</v>
      </c>
      <c r="F38" s="45">
        <v>0.55692259899700314</v>
      </c>
      <c r="G38" s="11">
        <f t="shared" si="2"/>
        <v>5.3524000000000002E-2</v>
      </c>
      <c r="H38" s="34">
        <v>2.6193822905913572E-2</v>
      </c>
      <c r="I38" s="10">
        <f t="shared" si="3"/>
        <v>4.0142999999999998E-2</v>
      </c>
      <c r="J38" s="11">
        <f t="shared" si="4"/>
        <v>0.18396815851589854</v>
      </c>
      <c r="K38" s="12">
        <f t="shared" si="5"/>
        <v>8.6748105912023726E-2</v>
      </c>
      <c r="L38" s="18">
        <f t="shared" si="0"/>
        <v>8.6748105912023643E-2</v>
      </c>
    </row>
    <row r="39" spans="1:12">
      <c r="A39" s="40" t="s">
        <v>18</v>
      </c>
      <c r="B39" s="40">
        <v>72</v>
      </c>
      <c r="C39" s="41">
        <v>0.99732353782806837</v>
      </c>
      <c r="D39" s="10">
        <f t="shared" si="1"/>
        <v>8.4676882740091136E-2</v>
      </c>
      <c r="E39" s="45">
        <v>0.77433964270034472</v>
      </c>
      <c r="F39" s="45">
        <v>0.49612772702274627</v>
      </c>
      <c r="G39" s="11">
        <f t="shared" si="2"/>
        <v>5.0854999999999997E-2</v>
      </c>
      <c r="H39" s="34">
        <v>7.7823252777476412E-2</v>
      </c>
      <c r="I39" s="10">
        <f t="shared" si="3"/>
        <v>3.8141250000000002E-2</v>
      </c>
      <c r="J39" s="11">
        <f t="shared" si="4"/>
        <v>0.22566035729965528</v>
      </c>
      <c r="K39" s="12">
        <f t="shared" si="5"/>
        <v>7.4175635228796638E-2</v>
      </c>
      <c r="L39" s="18">
        <f t="shared" si="0"/>
        <v>7.4175635228796555E-2</v>
      </c>
    </row>
    <row r="40" spans="1:12">
      <c r="A40" s="40" t="s">
        <v>19</v>
      </c>
      <c r="B40" s="40">
        <v>36</v>
      </c>
      <c r="C40" s="41">
        <v>1.1329223650294353</v>
      </c>
      <c r="D40" s="10">
        <f t="shared" si="1"/>
        <v>9.0914428791354029E-2</v>
      </c>
      <c r="E40" s="45">
        <v>0.94258255325295126</v>
      </c>
      <c r="F40" s="45">
        <v>0.38898164531276785</v>
      </c>
      <c r="G40" s="11">
        <f t="shared" si="2"/>
        <v>5.0854999999999997E-2</v>
      </c>
      <c r="H40" s="34">
        <v>8.6699287009235834E-2</v>
      </c>
      <c r="I40" s="10">
        <f t="shared" si="3"/>
        <v>3.8141250000000002E-2</v>
      </c>
      <c r="J40" s="11">
        <f t="shared" si="4"/>
        <v>5.7417446747048739E-2</v>
      </c>
      <c r="K40" s="12">
        <f t="shared" si="5"/>
        <v>8.7884327608428986E-2</v>
      </c>
      <c r="L40" s="18">
        <f t="shared" si="0"/>
        <v>8.7884327608428903E-2</v>
      </c>
    </row>
    <row r="41" spans="1:12">
      <c r="A41" s="40" t="s">
        <v>20</v>
      </c>
      <c r="B41" s="40">
        <v>45</v>
      </c>
      <c r="C41" s="41">
        <v>1.1279620532844743</v>
      </c>
      <c r="D41" s="10">
        <f t="shared" si="1"/>
        <v>9.0686254451085815E-2</v>
      </c>
      <c r="E41" s="45">
        <v>0.80191513656451996</v>
      </c>
      <c r="F41" s="45">
        <v>0.37831296869001413</v>
      </c>
      <c r="G41" s="11">
        <f t="shared" si="2"/>
        <v>5.0854999999999997E-2</v>
      </c>
      <c r="H41" s="34">
        <v>0.14907547126563633</v>
      </c>
      <c r="I41" s="10">
        <f t="shared" si="3"/>
        <v>3.8141250000000002E-2</v>
      </c>
      <c r="J41" s="11">
        <f t="shared" si="4"/>
        <v>0.19808486343548004</v>
      </c>
      <c r="K41" s="12">
        <f t="shared" si="5"/>
        <v>8.0277884420175791E-2</v>
      </c>
      <c r="L41" s="18">
        <f t="shared" si="0"/>
        <v>8.0277884420175694E-2</v>
      </c>
    </row>
    <row r="42" spans="1:12">
      <c r="A42" s="40" t="s">
        <v>21</v>
      </c>
      <c r="B42" s="40">
        <v>23</v>
      </c>
      <c r="C42" s="41">
        <v>1.1948544445210565</v>
      </c>
      <c r="D42" s="10">
        <f t="shared" si="1"/>
        <v>9.3763304447968598E-2</v>
      </c>
      <c r="E42" s="45">
        <v>0.83925792144108713</v>
      </c>
      <c r="F42" s="45">
        <v>0.5225050340018127</v>
      </c>
      <c r="G42" s="11">
        <f t="shared" si="2"/>
        <v>5.3524000000000002E-2</v>
      </c>
      <c r="H42" s="34">
        <v>5.2520475092155787E-2</v>
      </c>
      <c r="I42" s="10">
        <f t="shared" si="3"/>
        <v>4.0142999999999998E-2</v>
      </c>
      <c r="J42" s="11">
        <f t="shared" si="4"/>
        <v>0.16074207855891287</v>
      </c>
      <c r="K42" s="12">
        <f t="shared" si="5"/>
        <v>8.5144265258040405E-2</v>
      </c>
      <c r="L42" s="18">
        <f t="shared" si="0"/>
        <v>8.5144265258040308E-2</v>
      </c>
    </row>
    <row r="43" spans="1:12">
      <c r="A43" s="40" t="s">
        <v>22</v>
      </c>
      <c r="B43" s="40">
        <v>572</v>
      </c>
      <c r="C43" s="41">
        <v>1.1233547439492362</v>
      </c>
      <c r="D43" s="10">
        <f t="shared" si="1"/>
        <v>9.0474318221664865E-2</v>
      </c>
      <c r="E43" s="45">
        <v>0.85917732395975666</v>
      </c>
      <c r="F43" s="45">
        <v>0.6198094773831897</v>
      </c>
      <c r="G43" s="11">
        <f t="shared" si="2"/>
        <v>5.3524000000000002E-2</v>
      </c>
      <c r="H43" s="34">
        <v>8.1446950337839847E-3</v>
      </c>
      <c r="I43" s="10">
        <f t="shared" si="3"/>
        <v>4.0142999999999998E-2</v>
      </c>
      <c r="J43" s="11">
        <f t="shared" si="4"/>
        <v>0.14082267604024334</v>
      </c>
      <c r="K43" s="12">
        <f t="shared" si="5"/>
        <v>8.3386527301056959E-2</v>
      </c>
      <c r="L43" s="18">
        <f t="shared" si="0"/>
        <v>8.3386527301057001E-2</v>
      </c>
    </row>
    <row r="44" spans="1:12">
      <c r="A44" s="40" t="s">
        <v>23</v>
      </c>
      <c r="B44" s="40">
        <v>245</v>
      </c>
      <c r="C44" s="41">
        <v>1.0269619624933468</v>
      </c>
      <c r="D44" s="10">
        <f t="shared" si="1"/>
        <v>8.6040250274693947E-2</v>
      </c>
      <c r="E44" s="45">
        <v>0.86171172499787674</v>
      </c>
      <c r="F44" s="45">
        <v>0.6530341383257241</v>
      </c>
      <c r="G44" s="11">
        <f t="shared" si="2"/>
        <v>6.0879000000000003E-2</v>
      </c>
      <c r="H44" s="34">
        <v>2.8902976717007978E-2</v>
      </c>
      <c r="I44" s="10">
        <f t="shared" si="3"/>
        <v>4.5659249999999998E-2</v>
      </c>
      <c r="J44" s="11">
        <f t="shared" si="4"/>
        <v>0.13828827500212326</v>
      </c>
      <c r="K44" s="12">
        <f t="shared" si="5"/>
        <v>8.0456031403846245E-2</v>
      </c>
      <c r="L44" s="18">
        <f t="shared" si="0"/>
        <v>8.0456031403846273E-2</v>
      </c>
    </row>
    <row r="45" spans="1:12">
      <c r="A45" s="40" t="s">
        <v>24</v>
      </c>
      <c r="B45" s="40">
        <v>31</v>
      </c>
      <c r="C45" s="41">
        <v>1.2251855531141391</v>
      </c>
      <c r="D45" s="10">
        <f t="shared" si="1"/>
        <v>9.5158535443250397E-2</v>
      </c>
      <c r="E45" s="45">
        <v>0.8361689021301455</v>
      </c>
      <c r="F45" s="45">
        <v>0.43781301036597053</v>
      </c>
      <c r="G45" s="11">
        <f t="shared" si="2"/>
        <v>5.0854999999999997E-2</v>
      </c>
      <c r="H45" s="34">
        <v>0.11152718346776205</v>
      </c>
      <c r="I45" s="10">
        <f t="shared" si="3"/>
        <v>3.8141250000000002E-2</v>
      </c>
      <c r="J45" s="11">
        <f t="shared" si="4"/>
        <v>0.1638310978698545</v>
      </c>
      <c r="K45" s="12">
        <f t="shared" si="5"/>
        <v>8.5817330971523803E-2</v>
      </c>
      <c r="L45" s="18">
        <f t="shared" si="0"/>
        <v>8.5817330971523775E-2</v>
      </c>
    </row>
    <row r="46" spans="1:12">
      <c r="A46" s="40" t="s">
        <v>25</v>
      </c>
      <c r="B46" s="40">
        <v>103</v>
      </c>
      <c r="C46" s="41">
        <v>1.2410543592858396</v>
      </c>
      <c r="D46" s="10">
        <f t="shared" si="1"/>
        <v>9.5888500527148618E-2</v>
      </c>
      <c r="E46" s="45">
        <v>0.82380405206530749</v>
      </c>
      <c r="F46" s="45">
        <v>0.54423898938240323</v>
      </c>
      <c r="G46" s="11">
        <f t="shared" si="2"/>
        <v>5.3524000000000002E-2</v>
      </c>
      <c r="H46" s="34">
        <v>5.6646535418373008E-2</v>
      </c>
      <c r="I46" s="10">
        <f t="shared" si="3"/>
        <v>4.0142999999999998E-2</v>
      </c>
      <c r="J46" s="11">
        <f t="shared" si="4"/>
        <v>0.17619594793469251</v>
      </c>
      <c r="K46" s="12">
        <f t="shared" si="5"/>
        <v>8.6066369218673763E-2</v>
      </c>
      <c r="L46" s="18">
        <f t="shared" si="0"/>
        <v>8.6066369218673833E-2</v>
      </c>
    </row>
    <row r="47" spans="1:12">
      <c r="A47" s="40" t="s">
        <v>26</v>
      </c>
      <c r="B47" s="40">
        <v>13</v>
      </c>
      <c r="C47" s="41">
        <v>1.2951787766557901</v>
      </c>
      <c r="D47" s="10">
        <f t="shared" si="1"/>
        <v>9.8378223726166336E-2</v>
      </c>
      <c r="E47" s="45">
        <v>0.84513018044028199</v>
      </c>
      <c r="F47" s="45">
        <v>0.39424154982087117</v>
      </c>
      <c r="G47" s="11">
        <f t="shared" si="2"/>
        <v>5.0854999999999997E-2</v>
      </c>
      <c r="H47" s="34">
        <v>7.3079614651029509E-2</v>
      </c>
      <c r="I47" s="10">
        <f t="shared" si="3"/>
        <v>3.8141250000000002E-2</v>
      </c>
      <c r="J47" s="11">
        <f t="shared" si="4"/>
        <v>0.15486981955971801</v>
      </c>
      <c r="K47" s="12">
        <f t="shared" si="5"/>
        <v>8.904933447437148E-2</v>
      </c>
      <c r="L47" s="18">
        <f t="shared" si="0"/>
        <v>8.9049334474371467E-2</v>
      </c>
    </row>
    <row r="48" spans="1:12">
      <c r="A48" s="40" t="s">
        <v>27</v>
      </c>
      <c r="B48" s="40">
        <v>129</v>
      </c>
      <c r="C48" s="41">
        <v>0.93395459906726541</v>
      </c>
      <c r="D48" s="10">
        <f t="shared" si="1"/>
        <v>8.1761911557094211E-2</v>
      </c>
      <c r="E48" s="45">
        <v>0.85326159265173551</v>
      </c>
      <c r="F48" s="45">
        <v>0.42942643620556031</v>
      </c>
      <c r="G48" s="11">
        <f t="shared" si="2"/>
        <v>5.0854999999999997E-2</v>
      </c>
      <c r="H48" s="34">
        <v>8.1745773754216267E-2</v>
      </c>
      <c r="I48" s="10">
        <f t="shared" si="3"/>
        <v>3.8141250000000002E-2</v>
      </c>
      <c r="J48" s="11">
        <f t="shared" si="4"/>
        <v>0.14673840734826449</v>
      </c>
      <c r="K48" s="12">
        <f t="shared" si="5"/>
        <v>7.5361085152728532E-2</v>
      </c>
      <c r="L48" s="18">
        <f t="shared" si="0"/>
        <v>7.5361085152728435E-2</v>
      </c>
    </row>
    <row r="49" spans="1:12">
      <c r="A49" s="40" t="s">
        <v>28</v>
      </c>
      <c r="B49" s="40">
        <v>43</v>
      </c>
      <c r="C49" s="41">
        <v>0.96064394549084864</v>
      </c>
      <c r="D49" s="10">
        <f t="shared" si="1"/>
        <v>8.2989621492579047E-2</v>
      </c>
      <c r="E49" s="45">
        <v>0.79236353782979041</v>
      </c>
      <c r="F49" s="45">
        <v>0.3368374054652199</v>
      </c>
      <c r="G49" s="11">
        <f t="shared" si="2"/>
        <v>5.0854999999999997E-2</v>
      </c>
      <c r="H49" s="34">
        <v>0.14267200926568505</v>
      </c>
      <c r="I49" s="10">
        <f t="shared" si="3"/>
        <v>3.8141250000000002E-2</v>
      </c>
      <c r="J49" s="11">
        <f t="shared" si="4"/>
        <v>0.20763646217020959</v>
      </c>
      <c r="K49" s="12">
        <f t="shared" si="5"/>
        <v>7.3677464301764639E-2</v>
      </c>
      <c r="L49" s="18">
        <f t="shared" si="0"/>
        <v>7.3677464301764584E-2</v>
      </c>
    </row>
    <row r="50" spans="1:12">
      <c r="A50" s="40" t="s">
        <v>29</v>
      </c>
      <c r="B50" s="40">
        <v>98</v>
      </c>
      <c r="C50" s="41">
        <v>0.99455942915170392</v>
      </c>
      <c r="D50" s="10">
        <f t="shared" si="1"/>
        <v>8.4549733740978378E-2</v>
      </c>
      <c r="E50" s="45">
        <v>0.77672640741189602</v>
      </c>
      <c r="F50" s="45">
        <v>0.61185830172417144</v>
      </c>
      <c r="G50" s="11">
        <f t="shared" si="2"/>
        <v>5.3524000000000002E-2</v>
      </c>
      <c r="H50" s="34">
        <v>3.2482833852845901E-2</v>
      </c>
      <c r="I50" s="10">
        <f t="shared" si="3"/>
        <v>4.0142999999999998E-2</v>
      </c>
      <c r="J50" s="11">
        <f t="shared" si="4"/>
        <v>0.22327359258810398</v>
      </c>
      <c r="K50" s="12">
        <f t="shared" si="5"/>
        <v>7.4634882763526755E-2</v>
      </c>
      <c r="L50" s="18">
        <f t="shared" si="0"/>
        <v>7.4634882763526811E-2</v>
      </c>
    </row>
    <row r="51" spans="1:12">
      <c r="A51" s="40" t="s">
        <v>30</v>
      </c>
      <c r="B51" s="40">
        <v>57</v>
      </c>
      <c r="C51" s="41">
        <v>0.90699903446977015</v>
      </c>
      <c r="D51" s="10">
        <f t="shared" si="1"/>
        <v>8.0521955585609428E-2</v>
      </c>
      <c r="E51" s="45">
        <v>0.8200309682356417</v>
      </c>
      <c r="F51" s="45">
        <v>0.4606641855124769</v>
      </c>
      <c r="G51" s="11">
        <f t="shared" si="2"/>
        <v>5.0854999999999997E-2</v>
      </c>
      <c r="H51" s="34">
        <v>5.4191743539848326E-2</v>
      </c>
      <c r="I51" s="10">
        <f t="shared" si="3"/>
        <v>3.8141250000000002E-2</v>
      </c>
      <c r="J51" s="11">
        <f t="shared" si="4"/>
        <v>0.1799690317643583</v>
      </c>
      <c r="K51" s="12">
        <f t="shared" si="5"/>
        <v>7.2894741035876967E-2</v>
      </c>
      <c r="L51" s="18">
        <f t="shared" si="0"/>
        <v>7.2894741035876898E-2</v>
      </c>
    </row>
    <row r="52" spans="1:12">
      <c r="A52" s="40" t="s">
        <v>31</v>
      </c>
      <c r="B52" s="40">
        <v>42</v>
      </c>
      <c r="C52" s="41">
        <v>0.99162450807266023</v>
      </c>
      <c r="D52" s="10">
        <f t="shared" si="1"/>
        <v>8.4414727371342368E-2</v>
      </c>
      <c r="E52" s="45">
        <v>0.68821664924263271</v>
      </c>
      <c r="F52" s="45">
        <v>0.54139722238781107</v>
      </c>
      <c r="G52" s="11">
        <f t="shared" si="2"/>
        <v>5.3524000000000002E-2</v>
      </c>
      <c r="H52" s="34">
        <v>6.683606475914719E-2</v>
      </c>
      <c r="I52" s="10">
        <f t="shared" si="3"/>
        <v>4.0142999999999998E-2</v>
      </c>
      <c r="J52" s="11">
        <f t="shared" si="4"/>
        <v>0.31178335075736729</v>
      </c>
      <c r="K52" s="12">
        <f t="shared" si="5"/>
        <v>7.0611539867688589E-2</v>
      </c>
      <c r="L52" s="18">
        <f t="shared" ref="L52:L83" si="6">(1+K52)*((1+$C$16)/(1+$C$17))-1</f>
        <v>7.0611539867688533E-2</v>
      </c>
    </row>
    <row r="53" spans="1:12">
      <c r="A53" s="40" t="s">
        <v>32</v>
      </c>
      <c r="B53" s="40">
        <v>172</v>
      </c>
      <c r="C53" s="41">
        <v>1.1435084926002885</v>
      </c>
      <c r="D53" s="10">
        <f t="shared" si="1"/>
        <v>9.140139065961328E-2</v>
      </c>
      <c r="E53" s="45">
        <v>0.22023536422521028</v>
      </c>
      <c r="F53" s="45">
        <v>0.38661906483318564</v>
      </c>
      <c r="G53" s="11">
        <f t="shared" si="2"/>
        <v>5.0854999999999997E-2</v>
      </c>
      <c r="H53" s="34">
        <v>0.11074192729500128</v>
      </c>
      <c r="I53" s="10">
        <f t="shared" si="3"/>
        <v>3.8141250000000002E-2</v>
      </c>
      <c r="J53" s="11">
        <f t="shared" si="4"/>
        <v>0.77976463577478972</v>
      </c>
      <c r="K53" s="12">
        <f t="shared" si="5"/>
        <v>4.9871016476855864E-2</v>
      </c>
      <c r="L53" s="18">
        <f t="shared" si="6"/>
        <v>4.9871016476855878E-2</v>
      </c>
    </row>
    <row r="54" spans="1:12">
      <c r="A54" s="40" t="s">
        <v>33</v>
      </c>
      <c r="B54" s="40">
        <v>82</v>
      </c>
      <c r="C54" s="41">
        <v>0.60571773514306815</v>
      </c>
      <c r="D54" s="10">
        <f t="shared" si="1"/>
        <v>6.6663015816581128E-2</v>
      </c>
      <c r="E54" s="45">
        <v>0.74792121833706471</v>
      </c>
      <c r="F54" s="45">
        <v>0.36509661152078565</v>
      </c>
      <c r="G54" s="11">
        <f t="shared" si="2"/>
        <v>5.0854999999999997E-2</v>
      </c>
      <c r="H54" s="34">
        <v>8.2893525119013114E-2</v>
      </c>
      <c r="I54" s="10">
        <f t="shared" si="3"/>
        <v>3.8141250000000002E-2</v>
      </c>
      <c r="J54" s="11">
        <f t="shared" si="4"/>
        <v>0.25207878166293529</v>
      </c>
      <c r="K54" s="12">
        <f t="shared" si="5"/>
        <v>5.9473283838661802E-2</v>
      </c>
      <c r="L54" s="18">
        <f t="shared" si="6"/>
        <v>5.9473283838661795E-2</v>
      </c>
    </row>
    <row r="55" spans="1:12">
      <c r="A55" s="40" t="s">
        <v>34</v>
      </c>
      <c r="B55" s="40">
        <v>14</v>
      </c>
      <c r="C55" s="41">
        <v>0.96571097077283663</v>
      </c>
      <c r="D55" s="10">
        <f t="shared" si="1"/>
        <v>8.3222704655550483E-2</v>
      </c>
      <c r="E55" s="45">
        <v>0.69139678590488718</v>
      </c>
      <c r="F55" s="45">
        <v>0.27303412055804871</v>
      </c>
      <c r="G55" s="11">
        <f t="shared" si="2"/>
        <v>5.0854999999999997E-2</v>
      </c>
      <c r="H55" s="34">
        <v>0.15895060357386712</v>
      </c>
      <c r="I55" s="10">
        <f t="shared" si="3"/>
        <v>3.8141250000000002E-2</v>
      </c>
      <c r="J55" s="11">
        <f t="shared" si="4"/>
        <v>0.30860321409511282</v>
      </c>
      <c r="K55" s="12">
        <f t="shared" si="5"/>
        <v>6.9310422852764508E-2</v>
      </c>
      <c r="L55" s="18">
        <f t="shared" si="6"/>
        <v>6.9310422852764564E-2</v>
      </c>
    </row>
    <row r="56" spans="1:12">
      <c r="A56" s="40" t="s">
        <v>35</v>
      </c>
      <c r="B56" s="40">
        <v>31</v>
      </c>
      <c r="C56" s="41">
        <v>1.1071062452097284</v>
      </c>
      <c r="D56" s="10">
        <f t="shared" si="1"/>
        <v>8.9726887279647505E-2</v>
      </c>
      <c r="E56" s="45">
        <v>0.67773938376422971</v>
      </c>
      <c r="F56" s="45">
        <v>0.46652480430214993</v>
      </c>
      <c r="G56" s="11">
        <f t="shared" si="2"/>
        <v>5.0854999999999997E-2</v>
      </c>
      <c r="H56" s="34">
        <v>0.13944466543634329</v>
      </c>
      <c r="I56" s="10">
        <f t="shared" si="3"/>
        <v>3.8141250000000002E-2</v>
      </c>
      <c r="J56" s="11">
        <f t="shared" si="4"/>
        <v>0.32226061623577029</v>
      </c>
      <c r="K56" s="12">
        <f t="shared" si="5"/>
        <v>7.3102868020993375E-2</v>
      </c>
      <c r="L56" s="18">
        <f t="shared" si="6"/>
        <v>7.3102868020993306E-2</v>
      </c>
    </row>
    <row r="57" spans="1:12">
      <c r="A57" s="40" t="s">
        <v>36</v>
      </c>
      <c r="B57" s="40">
        <v>17</v>
      </c>
      <c r="C57" s="41">
        <v>1.1067077196296322</v>
      </c>
      <c r="D57" s="10">
        <f t="shared" si="1"/>
        <v>8.9708555102963078E-2</v>
      </c>
      <c r="E57" s="45">
        <v>0.41423938021210538</v>
      </c>
      <c r="F57" s="45">
        <v>0.5733620520250774</v>
      </c>
      <c r="G57" s="11">
        <f t="shared" si="2"/>
        <v>5.3524000000000002E-2</v>
      </c>
      <c r="H57" s="34">
        <v>4.3866635152303012E-2</v>
      </c>
      <c r="I57" s="10">
        <f t="shared" si="3"/>
        <v>4.0142999999999998E-2</v>
      </c>
      <c r="J57" s="11">
        <f t="shared" si="4"/>
        <v>0.58576061978789462</v>
      </c>
      <c r="K57" s="12">
        <f t="shared" si="5"/>
        <v>6.0675004825720386E-2</v>
      </c>
      <c r="L57" s="18">
        <f t="shared" si="6"/>
        <v>6.0675004825720302E-2</v>
      </c>
    </row>
    <row r="58" spans="1:12">
      <c r="A58" s="40" t="s">
        <v>37</v>
      </c>
      <c r="B58" s="40">
        <v>230</v>
      </c>
      <c r="C58" s="41">
        <v>1.0620798954428441</v>
      </c>
      <c r="D58" s="10">
        <f t="shared" si="1"/>
        <v>8.7655675190370819E-2</v>
      </c>
      <c r="E58" s="45">
        <v>0.88760270249440087</v>
      </c>
      <c r="F58" s="45">
        <v>0.52205534504314732</v>
      </c>
      <c r="G58" s="11">
        <f t="shared" si="2"/>
        <v>5.3524000000000002E-2</v>
      </c>
      <c r="H58" s="34">
        <v>4.8144130281923228E-2</v>
      </c>
      <c r="I58" s="10">
        <f t="shared" si="3"/>
        <v>4.0142999999999998E-2</v>
      </c>
      <c r="J58" s="11">
        <f t="shared" si="4"/>
        <v>0.11239729750559913</v>
      </c>
      <c r="K58" s="12">
        <f t="shared" si="5"/>
        <v>8.2315378901711811E-2</v>
      </c>
      <c r="L58" s="18">
        <f t="shared" si="6"/>
        <v>8.23153789017117E-2</v>
      </c>
    </row>
    <row r="59" spans="1:12">
      <c r="A59" s="40" t="s">
        <v>38</v>
      </c>
      <c r="B59" s="40">
        <v>119</v>
      </c>
      <c r="C59" s="41">
        <v>1.0326229061406076</v>
      </c>
      <c r="D59" s="10">
        <f t="shared" si="1"/>
        <v>8.6300653682467948E-2</v>
      </c>
      <c r="E59" s="45">
        <v>0.78824769481594914</v>
      </c>
      <c r="F59" s="45">
        <v>0.49525733448964099</v>
      </c>
      <c r="G59" s="11">
        <f t="shared" si="2"/>
        <v>5.0854999999999997E-2</v>
      </c>
      <c r="H59" s="34">
        <v>8.0842790360317815E-2</v>
      </c>
      <c r="I59" s="10">
        <f t="shared" si="3"/>
        <v>3.8141250000000002E-2</v>
      </c>
      <c r="J59" s="11">
        <f t="shared" si="4"/>
        <v>0.21175230518405086</v>
      </c>
      <c r="K59" s="12">
        <f t="shared" si="5"/>
        <v>7.6102788936416088E-2</v>
      </c>
      <c r="L59" s="18">
        <f t="shared" si="6"/>
        <v>7.6102788936416088E-2</v>
      </c>
    </row>
    <row r="60" spans="1:12">
      <c r="A60" s="40" t="s">
        <v>39</v>
      </c>
      <c r="B60" s="40">
        <v>128</v>
      </c>
      <c r="C60" s="41">
        <v>1.2747542568245518</v>
      </c>
      <c r="D60" s="10">
        <f t="shared" si="1"/>
        <v>9.7438695813929388E-2</v>
      </c>
      <c r="E60" s="45">
        <v>0.86154965236816217</v>
      </c>
      <c r="F60" s="45">
        <v>0.54153165246921775</v>
      </c>
      <c r="G60" s="11">
        <f t="shared" si="2"/>
        <v>5.3524000000000002E-2</v>
      </c>
      <c r="H60" s="34">
        <v>3.1110902999087604E-2</v>
      </c>
      <c r="I60" s="10">
        <f t="shared" si="3"/>
        <v>4.0142999999999998E-2</v>
      </c>
      <c r="J60" s="11">
        <f t="shared" si="4"/>
        <v>0.13845034763183783</v>
      </c>
      <c r="K60" s="12">
        <f t="shared" si="5"/>
        <v>8.9506086810682825E-2</v>
      </c>
      <c r="L60" s="18">
        <f t="shared" si="6"/>
        <v>8.9506086810682728E-2</v>
      </c>
    </row>
    <row r="61" spans="1:12">
      <c r="A61" s="40" t="s">
        <v>40</v>
      </c>
      <c r="B61" s="40">
        <v>32</v>
      </c>
      <c r="C61" s="41">
        <v>1.3695349346617718</v>
      </c>
      <c r="D61" s="10">
        <f t="shared" si="1"/>
        <v>0.1017986069944415</v>
      </c>
      <c r="E61" s="45">
        <v>0.85895942436665285</v>
      </c>
      <c r="F61" s="45">
        <v>0.32313883781178943</v>
      </c>
      <c r="G61" s="11">
        <f t="shared" si="2"/>
        <v>5.0854999999999997E-2</v>
      </c>
      <c r="H61" s="34">
        <v>0.17220642195530883</v>
      </c>
      <c r="I61" s="10">
        <f t="shared" si="3"/>
        <v>3.8141250000000002E-2</v>
      </c>
      <c r="J61" s="11">
        <f t="shared" si="4"/>
        <v>0.14104057563334715</v>
      </c>
      <c r="K61" s="12">
        <f t="shared" si="5"/>
        <v>9.2820336720647989E-2</v>
      </c>
      <c r="L61" s="18">
        <f t="shared" si="6"/>
        <v>9.2820336720647934E-2</v>
      </c>
    </row>
    <row r="62" spans="1:12">
      <c r="A62" s="40" t="s">
        <v>41</v>
      </c>
      <c r="B62" s="40">
        <v>32</v>
      </c>
      <c r="C62" s="41">
        <v>0.87957632490356097</v>
      </c>
      <c r="D62" s="10">
        <f t="shared" si="1"/>
        <v>7.92605109455638E-2</v>
      </c>
      <c r="E62" s="45">
        <v>0.55634962805598454</v>
      </c>
      <c r="F62" s="45">
        <v>0.46328064944317854</v>
      </c>
      <c r="G62" s="11">
        <f t="shared" si="2"/>
        <v>5.0854999999999997E-2</v>
      </c>
      <c r="H62" s="34">
        <v>6.8565768017194773E-2</v>
      </c>
      <c r="I62" s="10">
        <f t="shared" si="3"/>
        <v>3.8141250000000002E-2</v>
      </c>
      <c r="J62" s="11">
        <f t="shared" si="4"/>
        <v>0.44365037194401546</v>
      </c>
      <c r="K62" s="12">
        <f t="shared" si="5"/>
        <v>6.1017935533001388E-2</v>
      </c>
      <c r="L62" s="18">
        <f t="shared" si="6"/>
        <v>6.1017935533001388E-2</v>
      </c>
    </row>
    <row r="63" spans="1:12">
      <c r="A63" s="40" t="s">
        <v>42</v>
      </c>
      <c r="B63" s="40">
        <v>68</v>
      </c>
      <c r="C63" s="41">
        <v>1.3434280675321946</v>
      </c>
      <c r="D63" s="10">
        <f t="shared" si="1"/>
        <v>0.10059769110648095</v>
      </c>
      <c r="E63" s="45">
        <v>0.67263279450754188</v>
      </c>
      <c r="F63" s="45">
        <v>0.40799721064073169</v>
      </c>
      <c r="G63" s="11">
        <f t="shared" si="2"/>
        <v>5.0854999999999997E-2</v>
      </c>
      <c r="H63" s="34">
        <v>8.6279900545970845E-2</v>
      </c>
      <c r="I63" s="10">
        <f t="shared" si="3"/>
        <v>3.8141250000000002E-2</v>
      </c>
      <c r="J63" s="11">
        <f t="shared" si="4"/>
        <v>0.32736720549245812</v>
      </c>
      <c r="K63" s="12">
        <f t="shared" si="5"/>
        <v>8.0151500516447996E-2</v>
      </c>
      <c r="L63" s="18">
        <f t="shared" si="6"/>
        <v>8.0151500516447927E-2</v>
      </c>
    </row>
    <row r="64" spans="1:12">
      <c r="A64" s="40" t="s">
        <v>43</v>
      </c>
      <c r="B64" s="40">
        <v>93</v>
      </c>
      <c r="C64" s="41">
        <v>0.84344417808245642</v>
      </c>
      <c r="D64" s="10">
        <f t="shared" si="1"/>
        <v>7.7598432191792993E-2</v>
      </c>
      <c r="E64" s="45">
        <v>0.85796040333021462</v>
      </c>
      <c r="F64" s="45">
        <v>0.51118105127415381</v>
      </c>
      <c r="G64" s="11">
        <f t="shared" si="2"/>
        <v>5.3524000000000002E-2</v>
      </c>
      <c r="H64" s="34">
        <v>8.2102788721363285E-2</v>
      </c>
      <c r="I64" s="10">
        <f t="shared" si="3"/>
        <v>4.0142999999999998E-2</v>
      </c>
      <c r="J64" s="11">
        <f t="shared" si="4"/>
        <v>0.14203959666978538</v>
      </c>
      <c r="K64" s="12">
        <f t="shared" si="5"/>
        <v>7.2278277710178224E-2</v>
      </c>
      <c r="L64" s="18">
        <f t="shared" si="6"/>
        <v>7.2278277710178251E-2</v>
      </c>
    </row>
    <row r="65" spans="1:12">
      <c r="A65" s="40" t="s">
        <v>44</v>
      </c>
      <c r="B65" s="40">
        <v>18</v>
      </c>
      <c r="C65" s="41">
        <v>0.93074336988492989</v>
      </c>
      <c r="D65" s="10">
        <f t="shared" si="1"/>
        <v>8.1614195014706778E-2</v>
      </c>
      <c r="E65" s="45">
        <v>0.73710170524486118</v>
      </c>
      <c r="F65" s="45">
        <v>0.33828737962659511</v>
      </c>
      <c r="G65" s="11">
        <f t="shared" si="2"/>
        <v>5.0854999999999997E-2</v>
      </c>
      <c r="H65" s="34">
        <v>0.15792605530081147</v>
      </c>
      <c r="I65" s="10">
        <f t="shared" si="3"/>
        <v>3.8141250000000002E-2</v>
      </c>
      <c r="J65" s="11">
        <f t="shared" si="4"/>
        <v>0.26289829475513882</v>
      </c>
      <c r="K65" s="12">
        <f t="shared" si="5"/>
        <v>7.0185231902356454E-2</v>
      </c>
      <c r="L65" s="18">
        <f t="shared" si="6"/>
        <v>7.0185231902356371E-2</v>
      </c>
    </row>
    <row r="66" spans="1:12">
      <c r="A66" s="40" t="s">
        <v>45</v>
      </c>
      <c r="B66" s="40">
        <v>21</v>
      </c>
      <c r="C66" s="41">
        <v>1.0331486323510635</v>
      </c>
      <c r="D66" s="10">
        <f t="shared" si="1"/>
        <v>8.632483708814892E-2</v>
      </c>
      <c r="E66" s="45">
        <v>0.79407570899593471</v>
      </c>
      <c r="F66" s="45">
        <v>0.40381703602170393</v>
      </c>
      <c r="G66" s="11">
        <f t="shared" si="2"/>
        <v>5.0854999999999997E-2</v>
      </c>
      <c r="H66" s="34">
        <v>0.13691324211870914</v>
      </c>
      <c r="I66" s="10">
        <f t="shared" si="3"/>
        <v>3.8141250000000002E-2</v>
      </c>
      <c r="J66" s="11">
        <f t="shared" si="4"/>
        <v>0.20592429100406529</v>
      </c>
      <c r="K66" s="12">
        <f t="shared" si="5"/>
        <v>7.6402666078989212E-2</v>
      </c>
      <c r="L66" s="18">
        <f t="shared" si="6"/>
        <v>7.6402666078989157E-2</v>
      </c>
    </row>
    <row r="67" spans="1:12">
      <c r="A67" s="40" t="s">
        <v>46</v>
      </c>
      <c r="B67" s="40">
        <v>23</v>
      </c>
      <c r="C67" s="41">
        <v>0.76576086532748944</v>
      </c>
      <c r="D67" s="10">
        <f t="shared" si="1"/>
        <v>7.4024999805064523E-2</v>
      </c>
      <c r="E67" s="45">
        <v>0.5201661937658395</v>
      </c>
      <c r="F67" s="45">
        <v>0.30849684925039994</v>
      </c>
      <c r="G67" s="11">
        <f t="shared" si="2"/>
        <v>5.0854999999999997E-2</v>
      </c>
      <c r="H67" s="34">
        <v>0.10180425412245848</v>
      </c>
      <c r="I67" s="10">
        <f t="shared" si="3"/>
        <v>3.8141250000000002E-2</v>
      </c>
      <c r="J67" s="11">
        <f t="shared" si="4"/>
        <v>0.4798338062341605</v>
      </c>
      <c r="K67" s="12">
        <f t="shared" si="5"/>
        <v>5.68067635541461E-2</v>
      </c>
      <c r="L67" s="18">
        <f t="shared" si="6"/>
        <v>5.6806763554146045E-2</v>
      </c>
    </row>
    <row r="68" spans="1:12">
      <c r="A68" s="40" t="s">
        <v>47</v>
      </c>
      <c r="B68" s="40">
        <v>50</v>
      </c>
      <c r="C68" s="41">
        <v>0.73875776033737084</v>
      </c>
      <c r="D68" s="10">
        <f t="shared" si="1"/>
        <v>7.2782856975519061E-2</v>
      </c>
      <c r="E68" s="45">
        <v>0.83764583013176941</v>
      </c>
      <c r="F68" s="45">
        <v>0.27404177841998512</v>
      </c>
      <c r="G68" s="11">
        <f t="shared" si="2"/>
        <v>5.0854999999999997E-2</v>
      </c>
      <c r="H68" s="34">
        <v>0.12420210692099873</v>
      </c>
      <c r="I68" s="10">
        <f t="shared" si="3"/>
        <v>3.8141250000000002E-2</v>
      </c>
      <c r="J68" s="11">
        <f t="shared" si="4"/>
        <v>0.16235416986823059</v>
      </c>
      <c r="K68" s="12">
        <f t="shared" si="5"/>
        <v>6.715864763210716E-2</v>
      </c>
      <c r="L68" s="18">
        <f t="shared" si="6"/>
        <v>6.7158647632107105E-2</v>
      </c>
    </row>
    <row r="69" spans="1:12">
      <c r="A69" s="40" t="s">
        <v>48</v>
      </c>
      <c r="B69" s="40">
        <v>334</v>
      </c>
      <c r="C69" s="41">
        <v>0.45700546948270204</v>
      </c>
      <c r="D69" s="10">
        <f t="shared" si="1"/>
        <v>5.9822251596204294E-2</v>
      </c>
      <c r="E69" s="45">
        <v>0.71257426443317451</v>
      </c>
      <c r="F69" s="45">
        <v>0.15150889761067693</v>
      </c>
      <c r="G69" s="11">
        <f t="shared" si="2"/>
        <v>4.5043E-2</v>
      </c>
      <c r="H69" s="34">
        <v>0.11332978400021217</v>
      </c>
      <c r="I69" s="10">
        <f t="shared" si="3"/>
        <v>3.378225E-2</v>
      </c>
      <c r="J69" s="11">
        <f t="shared" si="4"/>
        <v>0.28742573556682549</v>
      </c>
      <c r="K69" s="12">
        <f t="shared" si="5"/>
        <v>5.2337684983253967E-2</v>
      </c>
      <c r="L69" s="18">
        <f t="shared" si="6"/>
        <v>5.2337684983253974E-2</v>
      </c>
    </row>
    <row r="70" spans="1:12">
      <c r="A70" s="40" t="s">
        <v>49</v>
      </c>
      <c r="B70" s="40">
        <v>103</v>
      </c>
      <c r="C70" s="41">
        <v>1.0260564286029479</v>
      </c>
      <c r="D70" s="10">
        <f t="shared" si="1"/>
        <v>8.5998595715735593E-2</v>
      </c>
      <c r="E70" s="45">
        <v>0.85569014342949212</v>
      </c>
      <c r="F70" s="45">
        <v>0.33444214078623241</v>
      </c>
      <c r="G70" s="11">
        <f t="shared" si="2"/>
        <v>5.0854999999999997E-2</v>
      </c>
      <c r="H70" s="34">
        <v>0.11725297212399345</v>
      </c>
      <c r="I70" s="10">
        <f t="shared" si="3"/>
        <v>3.8141250000000002E-2</v>
      </c>
      <c r="J70" s="11">
        <f t="shared" si="4"/>
        <v>0.14430985657050788</v>
      </c>
      <c r="K70" s="12">
        <f t="shared" si="5"/>
        <v>7.9092309019652585E-2</v>
      </c>
      <c r="L70" s="18">
        <f t="shared" si="6"/>
        <v>7.9092309019652696E-2</v>
      </c>
    </row>
    <row r="71" spans="1:12">
      <c r="A71" s="40" t="s">
        <v>50</v>
      </c>
      <c r="B71" s="40">
        <v>68</v>
      </c>
      <c r="C71" s="41">
        <v>0.96247840953991504</v>
      </c>
      <c r="D71" s="10">
        <f t="shared" si="1"/>
        <v>8.307400683883609E-2</v>
      </c>
      <c r="E71" s="45">
        <v>0.86340647385773361</v>
      </c>
      <c r="F71" s="45">
        <v>0.605593652790272</v>
      </c>
      <c r="G71" s="11">
        <f t="shared" si="2"/>
        <v>5.3524000000000002E-2</v>
      </c>
      <c r="H71" s="34">
        <v>1.9958935953063753E-2</v>
      </c>
      <c r="I71" s="10">
        <f t="shared" si="3"/>
        <v>4.0142999999999998E-2</v>
      </c>
      <c r="J71" s="11">
        <f t="shared" si="4"/>
        <v>0.13659352614226639</v>
      </c>
      <c r="K71" s="12">
        <f t="shared" si="5"/>
        <v>7.7209909233881727E-2</v>
      </c>
      <c r="L71" s="18">
        <f t="shared" si="6"/>
        <v>7.7209909233881824E-2</v>
      </c>
    </row>
    <row r="72" spans="1:12">
      <c r="A72" s="40" t="s">
        <v>51</v>
      </c>
      <c r="B72" s="40">
        <v>17</v>
      </c>
      <c r="C72" s="41">
        <v>1.1394185236914496</v>
      </c>
      <c r="D72" s="10">
        <f t="shared" si="1"/>
        <v>9.1213252089806685E-2</v>
      </c>
      <c r="E72" s="45">
        <v>0.65543159352746261</v>
      </c>
      <c r="F72" s="45">
        <v>0.30280062793938978</v>
      </c>
      <c r="G72" s="11">
        <f t="shared" si="2"/>
        <v>5.0854999999999997E-2</v>
      </c>
      <c r="H72" s="34">
        <v>0.17122271667535216</v>
      </c>
      <c r="I72" s="10">
        <f t="shared" si="3"/>
        <v>3.8141250000000002E-2</v>
      </c>
      <c r="J72" s="11">
        <f t="shared" si="4"/>
        <v>0.34456840647253739</v>
      </c>
      <c r="K72" s="12">
        <f t="shared" si="5"/>
        <v>7.2926316901414823E-2</v>
      </c>
      <c r="L72" s="18">
        <f t="shared" si="6"/>
        <v>7.2926316901414712E-2</v>
      </c>
    </row>
    <row r="73" spans="1:12">
      <c r="A73" s="40" t="s">
        <v>52</v>
      </c>
      <c r="B73" s="40">
        <v>4</v>
      </c>
      <c r="C73" s="41">
        <v>0.67065158444684592</v>
      </c>
      <c r="D73" s="10">
        <f t="shared" si="1"/>
        <v>6.9649972884554906E-2</v>
      </c>
      <c r="E73" s="45">
        <v>0.88886777423622387</v>
      </c>
      <c r="F73" s="45">
        <v>0.26444809223182186</v>
      </c>
      <c r="G73" s="11">
        <f t="shared" si="2"/>
        <v>5.0854999999999997E-2</v>
      </c>
      <c r="H73" s="34">
        <v>0.21180044461142553</v>
      </c>
      <c r="I73" s="10">
        <f t="shared" si="3"/>
        <v>3.8141250000000002E-2</v>
      </c>
      <c r="J73" s="11">
        <f t="shared" si="4"/>
        <v>0.11113222576377613</v>
      </c>
      <c r="K73" s="12">
        <f t="shared" si="5"/>
        <v>6.6148338379420288E-2</v>
      </c>
      <c r="L73" s="18">
        <f t="shared" si="6"/>
        <v>6.6148338379420357E-2</v>
      </c>
    </row>
    <row r="74" spans="1:12">
      <c r="A74" s="40" t="s">
        <v>53</v>
      </c>
      <c r="B74" s="40">
        <v>166</v>
      </c>
      <c r="C74" s="41">
        <v>0.92989873869595874</v>
      </c>
      <c r="D74" s="10">
        <f t="shared" si="1"/>
        <v>8.1575341980014093E-2</v>
      </c>
      <c r="E74" s="45">
        <v>0.81115753396002721</v>
      </c>
      <c r="F74" s="45">
        <v>0.46310335310672146</v>
      </c>
      <c r="G74" s="11">
        <f t="shared" si="2"/>
        <v>5.0854999999999997E-2</v>
      </c>
      <c r="H74" s="34">
        <v>5.6130439210446151E-2</v>
      </c>
      <c r="I74" s="10">
        <f t="shared" si="3"/>
        <v>3.8141250000000002E-2</v>
      </c>
      <c r="J74" s="11">
        <f t="shared" si="4"/>
        <v>0.18884246603997279</v>
      </c>
      <c r="K74" s="12">
        <f t="shared" si="5"/>
        <v>7.3373140940301229E-2</v>
      </c>
      <c r="L74" s="18">
        <f t="shared" si="6"/>
        <v>7.337314094030134E-2</v>
      </c>
    </row>
    <row r="75" spans="1:12">
      <c r="A75" s="40" t="s">
        <v>54</v>
      </c>
      <c r="B75" s="40">
        <v>24</v>
      </c>
      <c r="C75" s="41">
        <v>0.79075215100878704</v>
      </c>
      <c r="D75" s="10">
        <f t="shared" si="1"/>
        <v>7.5174598946404214E-2</v>
      </c>
      <c r="E75" s="45">
        <v>0.58747902944500985</v>
      </c>
      <c r="F75" s="45">
        <v>0.32547547332498222</v>
      </c>
      <c r="G75" s="11">
        <f t="shared" si="2"/>
        <v>5.0854999999999997E-2</v>
      </c>
      <c r="H75" s="34">
        <v>9.250754845249437E-2</v>
      </c>
      <c r="I75" s="10">
        <f t="shared" si="3"/>
        <v>3.8141250000000002E-2</v>
      </c>
      <c r="J75" s="11">
        <f t="shared" si="4"/>
        <v>0.41252097055499015</v>
      </c>
      <c r="K75" s="12">
        <f t="shared" si="5"/>
        <v>5.9897565896131919E-2</v>
      </c>
      <c r="L75" s="18">
        <f t="shared" si="6"/>
        <v>5.9897565896131821E-2</v>
      </c>
    </row>
    <row r="76" spans="1:12">
      <c r="A76" s="40" t="s">
        <v>55</v>
      </c>
      <c r="B76" s="40">
        <v>100</v>
      </c>
      <c r="C76" s="41">
        <v>0.9795500315745983</v>
      </c>
      <c r="D76" s="10">
        <f t="shared" si="1"/>
        <v>8.385930145243152E-2</v>
      </c>
      <c r="E76" s="45">
        <v>0.75677304920690946</v>
      </c>
      <c r="F76" s="45">
        <v>0.43728736432048126</v>
      </c>
      <c r="G76" s="11">
        <f t="shared" si="2"/>
        <v>5.0854999999999997E-2</v>
      </c>
      <c r="H76" s="34">
        <v>0.10878176070621855</v>
      </c>
      <c r="I76" s="10">
        <f t="shared" si="3"/>
        <v>3.8141250000000002E-2</v>
      </c>
      <c r="J76" s="11">
        <f t="shared" si="4"/>
        <v>0.24322695079309054</v>
      </c>
      <c r="K76" s="12">
        <f t="shared" si="5"/>
        <v>7.2739439201454981E-2</v>
      </c>
      <c r="L76" s="18">
        <f t="shared" si="6"/>
        <v>7.2739439201455092E-2</v>
      </c>
    </row>
    <row r="77" spans="1:12">
      <c r="A77" s="40" t="s">
        <v>56</v>
      </c>
      <c r="B77" s="40">
        <v>22</v>
      </c>
      <c r="C77" s="41">
        <v>1.1327220379604754</v>
      </c>
      <c r="D77" s="10">
        <f t="shared" si="1"/>
        <v>9.0905213746181879E-2</v>
      </c>
      <c r="E77" s="45">
        <v>0.620115895714898</v>
      </c>
      <c r="F77" s="45">
        <v>0.26242708965746769</v>
      </c>
      <c r="G77" s="11">
        <f t="shared" si="2"/>
        <v>5.0854999999999997E-2</v>
      </c>
      <c r="H77" s="34">
        <v>0.18119104439939457</v>
      </c>
      <c r="I77" s="10">
        <f t="shared" si="3"/>
        <v>3.8141250000000002E-2</v>
      </c>
      <c r="J77" s="11">
        <f t="shared" si="4"/>
        <v>0.379884104285102</v>
      </c>
      <c r="K77" s="12">
        <f t="shared" si="5"/>
        <v>7.0861022639931978E-2</v>
      </c>
      <c r="L77" s="18">
        <f t="shared" si="6"/>
        <v>7.0861022639931992E-2</v>
      </c>
    </row>
    <row r="78" spans="1:12">
      <c r="A78" s="40" t="s">
        <v>57</v>
      </c>
      <c r="B78" s="40">
        <v>7</v>
      </c>
      <c r="C78" s="41">
        <v>1.9382231536190784</v>
      </c>
      <c r="D78" s="10">
        <f t="shared" si="1"/>
        <v>0.12795826506647762</v>
      </c>
      <c r="E78" s="45">
        <v>0.72796319810846333</v>
      </c>
      <c r="F78" s="45">
        <v>0.43036486711913036</v>
      </c>
      <c r="G78" s="11">
        <f t="shared" si="2"/>
        <v>5.0854999999999997E-2</v>
      </c>
      <c r="H78" s="34">
        <v>0.12914141300012244</v>
      </c>
      <c r="I78" s="10">
        <f t="shared" si="3"/>
        <v>3.8141250000000002E-2</v>
      </c>
      <c r="J78" s="11">
        <f t="shared" si="4"/>
        <v>0.27203680189153667</v>
      </c>
      <c r="K78" s="12">
        <f t="shared" si="5"/>
        <v>0.10352473153234908</v>
      </c>
      <c r="L78" s="18">
        <f t="shared" si="6"/>
        <v>0.10352473153234909</v>
      </c>
    </row>
    <row r="79" spans="1:12">
      <c r="A79" s="40" t="s">
        <v>58</v>
      </c>
      <c r="B79" s="40">
        <v>50</v>
      </c>
      <c r="C79" s="41">
        <v>0.65062741829817849</v>
      </c>
      <c r="D79" s="10">
        <f t="shared" si="1"/>
        <v>6.8728861241716205E-2</v>
      </c>
      <c r="E79" s="45">
        <v>0.51833902206792204</v>
      </c>
      <c r="F79" s="45">
        <v>0.20394370124554315</v>
      </c>
      <c r="G79" s="11">
        <f t="shared" si="2"/>
        <v>4.5043E-2</v>
      </c>
      <c r="H79" s="34">
        <v>0.13685656820612682</v>
      </c>
      <c r="I79" s="10">
        <f t="shared" si="3"/>
        <v>3.378225E-2</v>
      </c>
      <c r="J79" s="11">
        <f t="shared" si="4"/>
        <v>0.48166097793207796</v>
      </c>
      <c r="K79" s="12">
        <f t="shared" si="5"/>
        <v>5.189644229561903E-2</v>
      </c>
      <c r="L79" s="18">
        <f t="shared" si="6"/>
        <v>5.1896442295618961E-2</v>
      </c>
    </row>
    <row r="80" spans="1:12">
      <c r="A80" s="40" t="s">
        <v>59</v>
      </c>
      <c r="B80" s="40">
        <v>61</v>
      </c>
      <c r="C80" s="41">
        <v>0.86895093981506022</v>
      </c>
      <c r="D80" s="10">
        <f t="shared" si="1"/>
        <v>7.8771743231492775E-2</v>
      </c>
      <c r="E80" s="45">
        <v>0.86801011059820432</v>
      </c>
      <c r="F80" s="45">
        <v>0.63609473927989657</v>
      </c>
      <c r="G80" s="11">
        <f t="shared" si="2"/>
        <v>5.3524000000000002E-2</v>
      </c>
      <c r="H80" s="34">
        <v>1.9845620463018968E-2</v>
      </c>
      <c r="I80" s="10">
        <f t="shared" si="3"/>
        <v>4.0142999999999998E-2</v>
      </c>
      <c r="J80" s="11">
        <f t="shared" si="4"/>
        <v>0.13198988940179568</v>
      </c>
      <c r="K80" s="12">
        <f t="shared" si="5"/>
        <v>7.3673139684637678E-2</v>
      </c>
      <c r="L80" s="18">
        <f t="shared" si="6"/>
        <v>7.3673139684637734E-2</v>
      </c>
    </row>
    <row r="81" spans="1:12">
      <c r="A81" s="40" t="s">
        <v>124</v>
      </c>
      <c r="B81" s="40">
        <v>21</v>
      </c>
      <c r="C81" s="41">
        <v>0.96111364761823381</v>
      </c>
      <c r="D81" s="10">
        <f t="shared" si="1"/>
        <v>8.3011227790438763E-2</v>
      </c>
      <c r="E81" s="45">
        <v>0.75485606410618655</v>
      </c>
      <c r="F81" s="45">
        <v>0.38203317252748159</v>
      </c>
      <c r="G81" s="11">
        <f t="shared" si="2"/>
        <v>5.0854999999999997E-2</v>
      </c>
      <c r="H81" s="34">
        <v>0.10006910172606927</v>
      </c>
      <c r="I81" s="10">
        <f t="shared" si="3"/>
        <v>3.8141250000000002E-2</v>
      </c>
      <c r="J81" s="11">
        <f t="shared" si="4"/>
        <v>0.24514393589381345</v>
      </c>
      <c r="K81" s="12">
        <f t="shared" si="5"/>
        <v>7.2011624831422621E-2</v>
      </c>
      <c r="L81" s="18">
        <f t="shared" si="6"/>
        <v>7.2011624831422649E-2</v>
      </c>
    </row>
    <row r="82" spans="1:12">
      <c r="A82" s="40" t="s">
        <v>60</v>
      </c>
      <c r="B82" s="40">
        <v>193</v>
      </c>
      <c r="C82" s="41">
        <v>1.0315825268097811</v>
      </c>
      <c r="D82" s="10">
        <f t="shared" si="1"/>
        <v>8.625279623324994E-2</v>
      </c>
      <c r="E82" s="45">
        <v>0.55853487649473577</v>
      </c>
      <c r="F82" s="45">
        <v>0.23718238142541787</v>
      </c>
      <c r="G82" s="11">
        <f t="shared" si="2"/>
        <v>4.5043E-2</v>
      </c>
      <c r="H82" s="34">
        <v>1.9522759465031115E-2</v>
      </c>
      <c r="I82" s="10">
        <f t="shared" si="3"/>
        <v>3.378225E-2</v>
      </c>
      <c r="J82" s="11">
        <f t="shared" si="4"/>
        <v>0.44146512350526423</v>
      </c>
      <c r="K82" s="12">
        <f t="shared" si="5"/>
        <v>6.3088880059999575E-2</v>
      </c>
      <c r="L82" s="18">
        <f t="shared" si="6"/>
        <v>6.3088880059999575E-2</v>
      </c>
    </row>
    <row r="83" spans="1:12">
      <c r="A83" s="40" t="s">
        <v>61</v>
      </c>
      <c r="B83" s="40">
        <v>17</v>
      </c>
      <c r="C83" s="41">
        <v>0.66859406140799615</v>
      </c>
      <c r="D83" s="10">
        <f t="shared" si="1"/>
        <v>6.9555326824767824E-2</v>
      </c>
      <c r="E83" s="45">
        <v>0.51520492239420901</v>
      </c>
      <c r="F83" s="45">
        <v>0.34240037014717128</v>
      </c>
      <c r="G83" s="11">
        <f t="shared" si="2"/>
        <v>5.0854999999999997E-2</v>
      </c>
      <c r="H83" s="34">
        <v>1.4520067954979827E-2</v>
      </c>
      <c r="I83" s="10">
        <f t="shared" si="3"/>
        <v>3.8141250000000002E-2</v>
      </c>
      <c r="J83" s="11">
        <f t="shared" si="4"/>
        <v>0.48479507760579099</v>
      </c>
      <c r="K83" s="12">
        <f t="shared" si="5"/>
        <v>5.4325937012590225E-2</v>
      </c>
      <c r="L83" s="18">
        <f t="shared" si="6"/>
        <v>5.4325937012590142E-2</v>
      </c>
    </row>
    <row r="84" spans="1:12">
      <c r="A84" s="40" t="s">
        <v>62</v>
      </c>
      <c r="B84" s="40">
        <v>11</v>
      </c>
      <c r="C84" s="41">
        <v>0.56357223766363951</v>
      </c>
      <c r="D84" s="10">
        <f t="shared" si="1"/>
        <v>6.4724322932527417E-2</v>
      </c>
      <c r="E84" s="45">
        <v>0.75828529807553657</v>
      </c>
      <c r="F84" s="45">
        <v>0.35907096541478567</v>
      </c>
      <c r="G84" s="11">
        <f t="shared" si="2"/>
        <v>5.0854999999999997E-2</v>
      </c>
      <c r="H84" s="34">
        <v>0.13211625694171472</v>
      </c>
      <c r="I84" s="10">
        <f t="shared" si="3"/>
        <v>3.8141250000000002E-2</v>
      </c>
      <c r="J84" s="11">
        <f t="shared" si="4"/>
        <v>0.24171470192446343</v>
      </c>
      <c r="K84" s="12">
        <f t="shared" si="5"/>
        <v>5.8298803382405277E-2</v>
      </c>
      <c r="L84" s="18">
        <f t="shared" ref="L84:L115" si="7">(1+K84)*((1+$C$16)/(1+$C$17))-1</f>
        <v>5.8298803382405229E-2</v>
      </c>
    </row>
    <row r="85" spans="1:12">
      <c r="A85" s="40" t="s">
        <v>63</v>
      </c>
      <c r="B85" s="40">
        <v>60</v>
      </c>
      <c r="C85" s="41">
        <v>1.0801188936162607</v>
      </c>
      <c r="D85" s="10">
        <f t="shared" ref="D85:D115" si="8">$D$9+C85*$D$10</f>
        <v>8.8485469106347997E-2</v>
      </c>
      <c r="E85" s="45">
        <v>0.69172851867574769</v>
      </c>
      <c r="F85" s="45">
        <v>0.44192228893495522</v>
      </c>
      <c r="G85" s="11">
        <f t="shared" ref="G85:G115" si="9">$D$9+VLOOKUP(F85,$G$10:$I$16,3)+$D$11</f>
        <v>5.0854999999999997E-2</v>
      </c>
      <c r="H85" s="34">
        <v>4.2930739946028362E-2</v>
      </c>
      <c r="I85" s="10">
        <f t="shared" ref="I85:I115" si="10">IF($F$12="Yes",G85*(1-$F$13),G85*(1-H85))</f>
        <v>3.8141250000000002E-2</v>
      </c>
      <c r="J85" s="11">
        <f t="shared" ref="J85:J115" si="11">1-E85</f>
        <v>0.30827148132425231</v>
      </c>
      <c r="K85" s="12">
        <f t="shared" ref="K85:K115" si="12">D85*(1-J85)+I85*J85</f>
        <v>7.2965782106321375E-2</v>
      </c>
      <c r="L85" s="18">
        <f t="shared" si="7"/>
        <v>7.2965782106321431E-2</v>
      </c>
    </row>
    <row r="86" spans="1:12">
      <c r="A86" s="40" t="s">
        <v>64</v>
      </c>
      <c r="B86" s="40">
        <v>55</v>
      </c>
      <c r="C86" s="41">
        <v>1.17128693009822</v>
      </c>
      <c r="D86" s="10">
        <f t="shared" si="8"/>
        <v>9.2679198784518121E-2</v>
      </c>
      <c r="E86" s="45">
        <v>0.63061781880969336</v>
      </c>
      <c r="F86" s="45">
        <v>0.44295221149390968</v>
      </c>
      <c r="G86" s="11">
        <f t="shared" si="9"/>
        <v>5.0854999999999997E-2</v>
      </c>
      <c r="H86" s="34">
        <v>8.2618049083441364E-2</v>
      </c>
      <c r="I86" s="10">
        <f t="shared" si="10"/>
        <v>3.8141250000000002E-2</v>
      </c>
      <c r="J86" s="11">
        <f t="shared" si="11"/>
        <v>0.36938218119030664</v>
      </c>
      <c r="K86" s="12">
        <f t="shared" si="12"/>
        <v>7.2533852304847587E-2</v>
      </c>
      <c r="L86" s="18">
        <f t="shared" si="7"/>
        <v>7.2533852304847546E-2</v>
      </c>
    </row>
    <row r="87" spans="1:12">
      <c r="A87" s="40" t="s">
        <v>65</v>
      </c>
      <c r="B87" s="40">
        <v>1</v>
      </c>
      <c r="C87" s="41">
        <v>0.65514402605202471</v>
      </c>
      <c r="D87" s="10">
        <f t="shared" si="8"/>
        <v>6.8936625198393137E-2</v>
      </c>
      <c r="E87" s="45">
        <v>0.70157541428726256</v>
      </c>
      <c r="F87" s="45">
        <v>0.17094029032718663</v>
      </c>
      <c r="G87" s="11">
        <f t="shared" si="9"/>
        <v>4.5043E-2</v>
      </c>
      <c r="H87" s="34">
        <v>0.22953020134228189</v>
      </c>
      <c r="I87" s="10">
        <f t="shared" si="10"/>
        <v>3.378225E-2</v>
      </c>
      <c r="J87" s="11">
        <f t="shared" si="11"/>
        <v>0.29842458571273744</v>
      </c>
      <c r="K87" s="12">
        <f t="shared" si="12"/>
        <v>5.8445695343822532E-2</v>
      </c>
      <c r="L87" s="18">
        <f t="shared" si="7"/>
        <v>5.8445695343822601E-2</v>
      </c>
    </row>
    <row r="88" spans="1:12">
      <c r="A88" s="40" t="s">
        <v>66</v>
      </c>
      <c r="B88" s="40">
        <v>64</v>
      </c>
      <c r="C88" s="41">
        <v>1.194577320424228</v>
      </c>
      <c r="D88" s="10">
        <f t="shared" si="8"/>
        <v>9.375055673951449E-2</v>
      </c>
      <c r="E88" s="45">
        <v>0.7953739148349015</v>
      </c>
      <c r="F88" s="45">
        <v>0.35372310643077254</v>
      </c>
      <c r="G88" s="11">
        <f t="shared" si="9"/>
        <v>5.0854999999999997E-2</v>
      </c>
      <c r="H88" s="34">
        <v>0.11412279619274342</v>
      </c>
      <c r="I88" s="10">
        <f t="shared" si="10"/>
        <v>3.8141250000000002E-2</v>
      </c>
      <c r="J88" s="11">
        <f t="shared" si="11"/>
        <v>0.2046260851650985</v>
      </c>
      <c r="K88" s="12">
        <f t="shared" si="12"/>
        <v>8.2371442002662512E-2</v>
      </c>
      <c r="L88" s="18">
        <f t="shared" si="7"/>
        <v>8.2371442002662443E-2</v>
      </c>
    </row>
    <row r="89" spans="1:12">
      <c r="A89" s="40" t="s">
        <v>67</v>
      </c>
      <c r="B89" s="40">
        <v>30</v>
      </c>
      <c r="C89" s="41">
        <v>1.4944959500823904</v>
      </c>
      <c r="D89" s="10">
        <f t="shared" si="8"/>
        <v>0.10754681370378996</v>
      </c>
      <c r="E89" s="45">
        <v>0.63486752500015786</v>
      </c>
      <c r="F89" s="45">
        <v>0.46787574959813977</v>
      </c>
      <c r="G89" s="11">
        <f t="shared" si="9"/>
        <v>5.0854999999999997E-2</v>
      </c>
      <c r="H89" s="34">
        <v>0.13496183038859538</v>
      </c>
      <c r="I89" s="10">
        <f t="shared" si="10"/>
        <v>3.8141250000000002E-2</v>
      </c>
      <c r="J89" s="11">
        <f t="shared" si="11"/>
        <v>0.36513247499984214</v>
      </c>
      <c r="K89" s="12">
        <f t="shared" si="12"/>
        <v>8.2204588449865917E-2</v>
      </c>
      <c r="L89" s="18">
        <f t="shared" si="7"/>
        <v>8.220458844986589E-2</v>
      </c>
    </row>
    <row r="90" spans="1:12">
      <c r="A90" s="40" t="s">
        <v>68</v>
      </c>
      <c r="B90" s="40">
        <v>16</v>
      </c>
      <c r="C90" s="41">
        <v>1.9381785697071496</v>
      </c>
      <c r="D90" s="10">
        <f t="shared" si="8"/>
        <v>0.12795621420652886</v>
      </c>
      <c r="E90" s="45">
        <v>0.83386964629624116</v>
      </c>
      <c r="F90" s="45">
        <v>0.45210582664645632</v>
      </c>
      <c r="G90" s="11">
        <f t="shared" si="9"/>
        <v>5.0854999999999997E-2</v>
      </c>
      <c r="H90" s="34">
        <v>0.12587728059564698</v>
      </c>
      <c r="I90" s="10">
        <f t="shared" si="10"/>
        <v>3.8141250000000002E-2</v>
      </c>
      <c r="J90" s="11">
        <f t="shared" si="11"/>
        <v>0.16613035370375884</v>
      </c>
      <c r="K90" s="12">
        <f t="shared" si="12"/>
        <v>0.11303522243500778</v>
      </c>
      <c r="L90" s="18">
        <f t="shared" si="7"/>
        <v>0.11303522243500774</v>
      </c>
    </row>
    <row r="91" spans="1:12">
      <c r="A91" s="40" t="s">
        <v>69</v>
      </c>
      <c r="B91" s="40">
        <v>62</v>
      </c>
      <c r="C91" s="41">
        <v>1.106042693037566</v>
      </c>
      <c r="D91" s="10">
        <f t="shared" si="8"/>
        <v>8.967796387972804E-2</v>
      </c>
      <c r="E91" s="45">
        <v>0.75591090804106686</v>
      </c>
      <c r="F91" s="45">
        <v>0.37735750438183585</v>
      </c>
      <c r="G91" s="11">
        <f t="shared" si="9"/>
        <v>5.0854999999999997E-2</v>
      </c>
      <c r="H91" s="34">
        <v>0.15762926330548485</v>
      </c>
      <c r="I91" s="10">
        <f t="shared" si="10"/>
        <v>3.8141250000000002E-2</v>
      </c>
      <c r="J91" s="11">
        <f t="shared" si="11"/>
        <v>0.24408909195893314</v>
      </c>
      <c r="K91" s="12">
        <f t="shared" si="12"/>
        <v>7.7098414186277886E-2</v>
      </c>
      <c r="L91" s="18">
        <f t="shared" si="7"/>
        <v>7.709841418627783E-2</v>
      </c>
    </row>
    <row r="92" spans="1:12">
      <c r="A92" s="40" t="s">
        <v>70</v>
      </c>
      <c r="B92" s="40">
        <v>26</v>
      </c>
      <c r="C92" s="41">
        <v>1.2466770513434235</v>
      </c>
      <c r="D92" s="10">
        <f t="shared" si="8"/>
        <v>9.6147144361797485E-2</v>
      </c>
      <c r="E92" s="45">
        <v>0.88164748142525584</v>
      </c>
      <c r="F92" s="45">
        <v>0.38283198873816127</v>
      </c>
      <c r="G92" s="11">
        <f t="shared" si="9"/>
        <v>5.0854999999999997E-2</v>
      </c>
      <c r="H92" s="34">
        <v>0.1457769908309445</v>
      </c>
      <c r="I92" s="10">
        <f t="shared" si="10"/>
        <v>3.8141250000000002E-2</v>
      </c>
      <c r="J92" s="11">
        <f t="shared" si="11"/>
        <v>0.11835251857474416</v>
      </c>
      <c r="K92" s="12">
        <f t="shared" si="12"/>
        <v>8.9282000671898204E-2</v>
      </c>
      <c r="L92" s="18">
        <f t="shared" si="7"/>
        <v>8.9282000671898176E-2</v>
      </c>
    </row>
    <row r="93" spans="1:12">
      <c r="A93" s="40" t="s">
        <v>71</v>
      </c>
      <c r="B93" s="40">
        <v>14</v>
      </c>
      <c r="C93" s="41">
        <v>0.49360805956180459</v>
      </c>
      <c r="D93" s="10">
        <f t="shared" si="8"/>
        <v>6.1505970739843013E-2</v>
      </c>
      <c r="E93" s="45">
        <v>0.64168289929087585</v>
      </c>
      <c r="F93" s="45">
        <v>0.25647926947712857</v>
      </c>
      <c r="G93" s="11">
        <f t="shared" si="9"/>
        <v>5.0854999999999997E-2</v>
      </c>
      <c r="H93" s="34">
        <v>0.16882275980646591</v>
      </c>
      <c r="I93" s="10">
        <f t="shared" si="10"/>
        <v>3.8141250000000002E-2</v>
      </c>
      <c r="J93" s="11">
        <f t="shared" si="11"/>
        <v>0.35831710070912415</v>
      </c>
      <c r="K93" s="12">
        <f t="shared" si="12"/>
        <v>5.3133991745464119E-2</v>
      </c>
      <c r="L93" s="18">
        <f t="shared" si="7"/>
        <v>5.3133991745464071E-2</v>
      </c>
    </row>
    <row r="94" spans="1:12">
      <c r="A94" s="40" t="s">
        <v>157</v>
      </c>
      <c r="B94" s="40">
        <v>28</v>
      </c>
      <c r="C94" s="41">
        <v>1.1208677660313939</v>
      </c>
      <c r="D94" s="10">
        <f t="shared" si="8"/>
        <v>9.0359917237444118E-2</v>
      </c>
      <c r="E94" s="45">
        <v>0.62957623491139425</v>
      </c>
      <c r="F94" s="45">
        <v>0.20718002005434216</v>
      </c>
      <c r="G94" s="11">
        <f t="shared" si="9"/>
        <v>4.5043E-2</v>
      </c>
      <c r="H94" s="34">
        <v>2.5315356319942507E-2</v>
      </c>
      <c r="I94" s="10">
        <f t="shared" si="10"/>
        <v>3.378225E-2</v>
      </c>
      <c r="J94" s="11">
        <f t="shared" si="11"/>
        <v>0.37042376508860575</v>
      </c>
      <c r="K94" s="12">
        <f t="shared" si="12"/>
        <v>6.9402204719419811E-2</v>
      </c>
      <c r="L94" s="18">
        <f t="shared" si="7"/>
        <v>6.9402204719419824E-2</v>
      </c>
    </row>
    <row r="95" spans="1:12">
      <c r="A95" s="40" t="s">
        <v>72</v>
      </c>
      <c r="B95" s="40">
        <v>105</v>
      </c>
      <c r="C95" s="41">
        <v>1.1814057462278666</v>
      </c>
      <c r="D95" s="10">
        <f t="shared" si="8"/>
        <v>9.3144664326481857E-2</v>
      </c>
      <c r="E95" s="45">
        <v>0.73447995159983259</v>
      </c>
      <c r="F95" s="45">
        <v>0.44007853687551313</v>
      </c>
      <c r="G95" s="11">
        <f t="shared" si="9"/>
        <v>5.0854999999999997E-2</v>
      </c>
      <c r="H95" s="34">
        <v>9.5347378879633765E-2</v>
      </c>
      <c r="I95" s="10">
        <f t="shared" si="10"/>
        <v>3.8141250000000002E-2</v>
      </c>
      <c r="J95" s="11">
        <f t="shared" si="11"/>
        <v>0.26552004840016741</v>
      </c>
      <c r="K95" s="12">
        <f t="shared" si="12"/>
        <v>7.8540155092339942E-2</v>
      </c>
      <c r="L95" s="18">
        <f t="shared" si="7"/>
        <v>7.8540155092339914E-2</v>
      </c>
    </row>
    <row r="96" spans="1:12">
      <c r="A96" s="40" t="s">
        <v>73</v>
      </c>
      <c r="B96" s="40">
        <v>3</v>
      </c>
      <c r="C96" s="41">
        <v>0.67451976956750803</v>
      </c>
      <c r="D96" s="10">
        <f t="shared" si="8"/>
        <v>6.9827909400105373E-2</v>
      </c>
      <c r="E96" s="45">
        <v>0.29825944664120585</v>
      </c>
      <c r="F96" s="45">
        <v>0.40772526552560179</v>
      </c>
      <c r="G96" s="11">
        <f t="shared" si="9"/>
        <v>5.0854999999999997E-2</v>
      </c>
      <c r="H96" s="34">
        <v>0</v>
      </c>
      <c r="I96" s="10">
        <f t="shared" si="10"/>
        <v>3.8141250000000002E-2</v>
      </c>
      <c r="J96" s="11">
        <f t="shared" si="11"/>
        <v>0.70174055335879415</v>
      </c>
      <c r="K96" s="12">
        <f t="shared" si="12"/>
        <v>4.7592095498583793E-2</v>
      </c>
      <c r="L96" s="18">
        <f t="shared" si="7"/>
        <v>4.7592095498583786E-2</v>
      </c>
    </row>
    <row r="97" spans="1:12">
      <c r="A97" s="40" t="s">
        <v>74</v>
      </c>
      <c r="B97" s="40">
        <v>63</v>
      </c>
      <c r="C97" s="41">
        <v>1.4952411850835359</v>
      </c>
      <c r="D97" s="10">
        <f t="shared" si="8"/>
        <v>0.10758109451384265</v>
      </c>
      <c r="E97" s="45">
        <v>0.94299189705278752</v>
      </c>
      <c r="F97" s="45">
        <v>0.4147143445700453</v>
      </c>
      <c r="G97" s="11">
        <f t="shared" si="9"/>
        <v>5.0854999999999997E-2</v>
      </c>
      <c r="H97" s="34">
        <v>4.8865843574454025E-2</v>
      </c>
      <c r="I97" s="10">
        <f t="shared" si="10"/>
        <v>3.8141250000000002E-2</v>
      </c>
      <c r="J97" s="11">
        <f t="shared" si="11"/>
        <v>5.700810294721248E-2</v>
      </c>
      <c r="K97" s="12">
        <f t="shared" si="12"/>
        <v>0.10362246070915908</v>
      </c>
      <c r="L97" s="18">
        <f t="shared" si="7"/>
        <v>0.10362246070915915</v>
      </c>
    </row>
    <row r="98" spans="1:12">
      <c r="A98" s="40" t="s">
        <v>75</v>
      </c>
      <c r="B98" s="40">
        <v>30</v>
      </c>
      <c r="C98" s="41">
        <v>1.5279822074255314</v>
      </c>
      <c r="D98" s="10">
        <f t="shared" si="8"/>
        <v>0.10908718154157444</v>
      </c>
      <c r="E98" s="45">
        <v>0.92783423607456028</v>
      </c>
      <c r="F98" s="45">
        <v>0.37040142988651292</v>
      </c>
      <c r="G98" s="11">
        <f t="shared" si="9"/>
        <v>5.0854999999999997E-2</v>
      </c>
      <c r="H98" s="34">
        <v>0.12141951160150626</v>
      </c>
      <c r="I98" s="10">
        <f t="shared" si="10"/>
        <v>3.8141250000000002E-2</v>
      </c>
      <c r="J98" s="11">
        <f t="shared" si="11"/>
        <v>7.2165763925439719E-2</v>
      </c>
      <c r="K98" s="12">
        <f t="shared" si="12"/>
        <v>0.10396731419447477</v>
      </c>
      <c r="L98" s="18">
        <f t="shared" si="7"/>
        <v>0.1039673141944748</v>
      </c>
    </row>
    <row r="99" spans="1:12">
      <c r="A99" s="40" t="s">
        <v>76</v>
      </c>
      <c r="B99" s="40">
        <v>8</v>
      </c>
      <c r="C99" s="41">
        <v>0.81083614181090768</v>
      </c>
      <c r="D99" s="10">
        <f t="shared" si="8"/>
        <v>7.6098462523301755E-2</v>
      </c>
      <c r="E99" s="45">
        <v>0.77057848110586091</v>
      </c>
      <c r="F99" s="45">
        <v>0.45074724706930092</v>
      </c>
      <c r="G99" s="11">
        <f t="shared" si="9"/>
        <v>5.0854999999999997E-2</v>
      </c>
      <c r="H99" s="34">
        <v>6.7377894541316763E-2</v>
      </c>
      <c r="I99" s="10">
        <f t="shared" si="10"/>
        <v>3.8141250000000002E-2</v>
      </c>
      <c r="J99" s="11">
        <f t="shared" si="11"/>
        <v>0.22942151889413909</v>
      </c>
      <c r="K99" s="12">
        <f t="shared" si="12"/>
        <v>6.7390261173218224E-2</v>
      </c>
      <c r="L99" s="18">
        <f t="shared" si="7"/>
        <v>6.7390261173218224E-2</v>
      </c>
    </row>
    <row r="100" spans="1:12">
      <c r="A100" s="40" t="s">
        <v>77</v>
      </c>
      <c r="B100" s="40">
        <v>13</v>
      </c>
      <c r="C100" s="41">
        <v>1.2915789442240697</v>
      </c>
      <c r="D100" s="10">
        <f t="shared" si="8"/>
        <v>9.821263143430721E-2</v>
      </c>
      <c r="E100" s="45">
        <v>0.919885591996084</v>
      </c>
      <c r="F100" s="45">
        <v>0.36279908890119261</v>
      </c>
      <c r="G100" s="11">
        <f t="shared" si="9"/>
        <v>5.0854999999999997E-2</v>
      </c>
      <c r="H100" s="34">
        <v>0.11308691110175229</v>
      </c>
      <c r="I100" s="10">
        <f t="shared" si="10"/>
        <v>3.8141250000000002E-2</v>
      </c>
      <c r="J100" s="11">
        <f t="shared" si="11"/>
        <v>8.0114408003916004E-2</v>
      </c>
      <c r="K100" s="12">
        <f t="shared" si="12"/>
        <v>9.3400048272720262E-2</v>
      </c>
      <c r="L100" s="18">
        <f t="shared" si="7"/>
        <v>9.3400048272720193E-2</v>
      </c>
    </row>
    <row r="101" spans="1:12">
      <c r="A101" s="40" t="s">
        <v>78</v>
      </c>
      <c r="B101" s="40">
        <v>84</v>
      </c>
      <c r="C101" s="41">
        <v>1.1083305740238332</v>
      </c>
      <c r="D101" s="10">
        <f t="shared" si="8"/>
        <v>8.9783206405096322E-2</v>
      </c>
      <c r="E101" s="45">
        <v>0.96943850506563245</v>
      </c>
      <c r="F101" s="45">
        <v>0.52789322078229139</v>
      </c>
      <c r="G101" s="11">
        <f t="shared" si="9"/>
        <v>5.3524000000000002E-2</v>
      </c>
      <c r="H101" s="34">
        <v>5.1117470447885394E-2</v>
      </c>
      <c r="I101" s="10">
        <f t="shared" si="10"/>
        <v>4.0142999999999998E-2</v>
      </c>
      <c r="J101" s="11">
        <f t="shared" si="11"/>
        <v>3.056149493436755E-2</v>
      </c>
      <c r="K101" s="12">
        <f t="shared" si="12"/>
        <v>8.8266127488506013E-2</v>
      </c>
      <c r="L101" s="18">
        <f t="shared" si="7"/>
        <v>8.826612748850593E-2</v>
      </c>
    </row>
    <row r="102" spans="1:12">
      <c r="A102" s="40" t="s">
        <v>79</v>
      </c>
      <c r="B102" s="40">
        <v>35</v>
      </c>
      <c r="C102" s="41">
        <v>1.6160843271745926</v>
      </c>
      <c r="D102" s="10">
        <f t="shared" si="8"/>
        <v>0.11313987905003126</v>
      </c>
      <c r="E102" s="45">
        <v>0.89301346450204466</v>
      </c>
      <c r="F102" s="45">
        <v>0.65221602599035</v>
      </c>
      <c r="G102" s="11">
        <f t="shared" si="9"/>
        <v>6.0879000000000003E-2</v>
      </c>
      <c r="H102" s="34">
        <v>2.6055760534544135E-2</v>
      </c>
      <c r="I102" s="10">
        <f t="shared" si="10"/>
        <v>4.5659249999999998E-2</v>
      </c>
      <c r="J102" s="11">
        <f t="shared" si="11"/>
        <v>0.10698653549795534</v>
      </c>
      <c r="K102" s="12">
        <f t="shared" si="12"/>
        <v>0.10592036033474572</v>
      </c>
      <c r="L102" s="18">
        <f t="shared" si="7"/>
        <v>0.10592036033474583</v>
      </c>
    </row>
    <row r="103" spans="1:12">
      <c r="A103" s="40" t="s">
        <v>80</v>
      </c>
      <c r="B103" s="40">
        <v>351</v>
      </c>
      <c r="C103" s="41">
        <v>1.2939647291542515</v>
      </c>
      <c r="D103" s="10">
        <f t="shared" si="8"/>
        <v>9.8322377541095574E-2</v>
      </c>
      <c r="E103" s="45">
        <v>0.94158661980356562</v>
      </c>
      <c r="F103" s="45">
        <v>0.52086489824807281</v>
      </c>
      <c r="G103" s="11">
        <f t="shared" si="9"/>
        <v>5.3524000000000002E-2</v>
      </c>
      <c r="H103" s="34">
        <v>4.1899256824647825E-2</v>
      </c>
      <c r="I103" s="10">
        <f t="shared" si="10"/>
        <v>4.0142999999999998E-2</v>
      </c>
      <c r="J103" s="11">
        <f t="shared" si="11"/>
        <v>5.8413380196434384E-2</v>
      </c>
      <c r="K103" s="12">
        <f t="shared" si="12"/>
        <v>9.4923923441195657E-2</v>
      </c>
      <c r="L103" s="18">
        <f t="shared" si="7"/>
        <v>9.4923923441195601E-2</v>
      </c>
    </row>
    <row r="104" spans="1:12">
      <c r="A104" s="40" t="s">
        <v>81</v>
      </c>
      <c r="B104" s="40">
        <v>29</v>
      </c>
      <c r="C104" s="41">
        <v>1.126371725263511</v>
      </c>
      <c r="D104" s="10">
        <f t="shared" si="8"/>
        <v>9.0613099362121502E-2</v>
      </c>
      <c r="E104" s="45">
        <v>0.83205650581260271</v>
      </c>
      <c r="F104" s="45">
        <v>0.38102205031992209</v>
      </c>
      <c r="G104" s="11">
        <f t="shared" si="9"/>
        <v>5.0854999999999997E-2</v>
      </c>
      <c r="H104" s="34">
        <v>0.15721765690237771</v>
      </c>
      <c r="I104" s="10">
        <f t="shared" si="10"/>
        <v>3.8141250000000002E-2</v>
      </c>
      <c r="J104" s="11">
        <f t="shared" si="11"/>
        <v>0.16794349418739729</v>
      </c>
      <c r="K104" s="12">
        <f t="shared" si="12"/>
        <v>8.1800793633772059E-2</v>
      </c>
      <c r="L104" s="18">
        <f t="shared" si="7"/>
        <v>8.1800793633772129E-2</v>
      </c>
    </row>
    <row r="105" spans="1:12">
      <c r="A105" s="40" t="s">
        <v>82</v>
      </c>
      <c r="B105" s="40">
        <v>13</v>
      </c>
      <c r="C105" s="41">
        <v>1.087361359035153</v>
      </c>
      <c r="D105" s="10">
        <f t="shared" si="8"/>
        <v>8.8818622515617035E-2</v>
      </c>
      <c r="E105" s="45">
        <v>0.60915681881801254</v>
      </c>
      <c r="F105" s="45">
        <v>0.60305869412683921</v>
      </c>
      <c r="G105" s="11">
        <f t="shared" si="9"/>
        <v>5.3524000000000002E-2</v>
      </c>
      <c r="H105" s="34">
        <v>9.5647035061602784E-2</v>
      </c>
      <c r="I105" s="10">
        <f t="shared" si="10"/>
        <v>4.0142999999999998E-2</v>
      </c>
      <c r="J105" s="11">
        <f t="shared" si="11"/>
        <v>0.39084318118198746</v>
      </c>
      <c r="K105" s="12">
        <f t="shared" si="12"/>
        <v>6.9794087365599694E-2</v>
      </c>
      <c r="L105" s="18">
        <f t="shared" si="7"/>
        <v>6.9794087365599777E-2</v>
      </c>
    </row>
    <row r="106" spans="1:12">
      <c r="A106" s="40" t="s">
        <v>83</v>
      </c>
      <c r="B106" s="40">
        <v>66</v>
      </c>
      <c r="C106" s="41">
        <v>1.0805072059156025</v>
      </c>
      <c r="D106" s="10">
        <f t="shared" si="8"/>
        <v>8.8503331472117711E-2</v>
      </c>
      <c r="E106" s="45">
        <v>0.89754895044059491</v>
      </c>
      <c r="F106" s="45">
        <v>0.46622145090064521</v>
      </c>
      <c r="G106" s="11">
        <f t="shared" si="9"/>
        <v>5.0854999999999997E-2</v>
      </c>
      <c r="H106" s="34">
        <v>6.1986014900528949E-2</v>
      </c>
      <c r="I106" s="10">
        <f t="shared" si="10"/>
        <v>3.8141250000000002E-2</v>
      </c>
      <c r="J106" s="11">
        <f t="shared" si="11"/>
        <v>0.10245104955940509</v>
      </c>
      <c r="K106" s="12">
        <f t="shared" si="12"/>
        <v>8.3343683367302981E-2</v>
      </c>
      <c r="L106" s="18">
        <f t="shared" si="7"/>
        <v>8.3343683367302912E-2</v>
      </c>
    </row>
    <row r="107" spans="1:12">
      <c r="A107" s="40" t="s">
        <v>84</v>
      </c>
      <c r="B107" s="40">
        <v>42</v>
      </c>
      <c r="C107" s="41">
        <v>0.78450471128722188</v>
      </c>
      <c r="D107" s="10">
        <f t="shared" si="8"/>
        <v>7.488721671921221E-2</v>
      </c>
      <c r="E107" s="45">
        <v>0.44461620984011296</v>
      </c>
      <c r="F107" s="45">
        <v>0.50416714350221437</v>
      </c>
      <c r="G107" s="11">
        <f t="shared" si="9"/>
        <v>5.3524000000000002E-2</v>
      </c>
      <c r="H107" s="34">
        <v>6.6167707840687123E-2</v>
      </c>
      <c r="I107" s="10">
        <f t="shared" si="10"/>
        <v>4.0142999999999998E-2</v>
      </c>
      <c r="J107" s="11">
        <f t="shared" si="11"/>
        <v>0.55538379015988704</v>
      </c>
      <c r="K107" s="12">
        <f t="shared" si="12"/>
        <v>5.5590841951559611E-2</v>
      </c>
      <c r="L107" s="18">
        <f t="shared" si="7"/>
        <v>5.5590841951559611E-2</v>
      </c>
    </row>
    <row r="108" spans="1:12">
      <c r="A108" s="40" t="s">
        <v>85</v>
      </c>
      <c r="B108" s="40">
        <v>16</v>
      </c>
      <c r="C108" s="41">
        <v>1.2232908278447494</v>
      </c>
      <c r="D108" s="10">
        <f t="shared" si="8"/>
        <v>9.5071378080858471E-2</v>
      </c>
      <c r="E108" s="45">
        <v>0.74126936891752027</v>
      </c>
      <c r="F108" s="45">
        <v>0.4800026780389306</v>
      </c>
      <c r="G108" s="11">
        <f t="shared" si="9"/>
        <v>5.0854999999999997E-2</v>
      </c>
      <c r="H108" s="34">
        <v>9.9528549065057051E-2</v>
      </c>
      <c r="I108" s="10">
        <f t="shared" si="10"/>
        <v>3.8141250000000002E-2</v>
      </c>
      <c r="J108" s="11">
        <f t="shared" si="11"/>
        <v>0.25873063108247973</v>
      </c>
      <c r="K108" s="12">
        <f t="shared" si="12"/>
        <v>8.0341810114891568E-2</v>
      </c>
      <c r="L108" s="18">
        <f t="shared" si="7"/>
        <v>8.034181011489161E-2</v>
      </c>
    </row>
    <row r="109" spans="1:12">
      <c r="A109" s="40" t="s">
        <v>86</v>
      </c>
      <c r="B109" s="40">
        <v>36</v>
      </c>
      <c r="C109" s="41">
        <v>1.2585314504520015</v>
      </c>
      <c r="D109" s="10">
        <f t="shared" si="8"/>
        <v>9.669244672079208E-2</v>
      </c>
      <c r="E109" s="45">
        <v>0.74860477008090365</v>
      </c>
      <c r="F109" s="45">
        <v>0.53119137456433019</v>
      </c>
      <c r="G109" s="11">
        <f t="shared" si="9"/>
        <v>5.3524000000000002E-2</v>
      </c>
      <c r="H109" s="34">
        <v>6.5251632434000117E-2</v>
      </c>
      <c r="I109" s="10">
        <f t="shared" si="10"/>
        <v>4.0142999999999998E-2</v>
      </c>
      <c r="J109" s="11">
        <f t="shared" si="11"/>
        <v>0.25139522991909635</v>
      </c>
      <c r="K109" s="12">
        <f t="shared" si="12"/>
        <v>8.2476185560620863E-2</v>
      </c>
      <c r="L109" s="18">
        <f t="shared" si="7"/>
        <v>8.2476185560620863E-2</v>
      </c>
    </row>
    <row r="110" spans="1:12">
      <c r="A110" s="40" t="s">
        <v>87</v>
      </c>
      <c r="B110" s="40">
        <v>4</v>
      </c>
      <c r="C110" s="41">
        <v>1.0172723923008653</v>
      </c>
      <c r="D110" s="10">
        <f t="shared" si="8"/>
        <v>8.5594530045839806E-2</v>
      </c>
      <c r="E110" s="45">
        <v>0.78857532689960352</v>
      </c>
      <c r="F110" s="45">
        <v>0.2227735820416239</v>
      </c>
      <c r="G110" s="11">
        <f t="shared" si="9"/>
        <v>4.5043E-2</v>
      </c>
      <c r="H110" s="34">
        <v>0.17280266163132788</v>
      </c>
      <c r="I110" s="10">
        <f t="shared" si="10"/>
        <v>3.378225E-2</v>
      </c>
      <c r="J110" s="11">
        <f t="shared" si="11"/>
        <v>0.21142467310039648</v>
      </c>
      <c r="K110" s="12">
        <f t="shared" si="12"/>
        <v>7.464013567456193E-2</v>
      </c>
      <c r="L110" s="18">
        <f t="shared" si="7"/>
        <v>7.4640135674561847E-2</v>
      </c>
    </row>
    <row r="111" spans="1:12">
      <c r="A111" s="40" t="s">
        <v>88</v>
      </c>
      <c r="B111" s="40">
        <v>22</v>
      </c>
      <c r="C111" s="41">
        <v>1.1484074577647394</v>
      </c>
      <c r="D111" s="10">
        <f t="shared" si="8"/>
        <v>9.1626743057178023E-2</v>
      </c>
      <c r="E111" s="45">
        <v>0.83367695187196056</v>
      </c>
      <c r="F111" s="45">
        <v>0.28328548955431604</v>
      </c>
      <c r="G111" s="11">
        <f t="shared" si="9"/>
        <v>5.0854999999999997E-2</v>
      </c>
      <c r="H111" s="34">
        <v>0.20207990873604598</v>
      </c>
      <c r="I111" s="10">
        <f t="shared" si="10"/>
        <v>3.8141250000000002E-2</v>
      </c>
      <c r="J111" s="11">
        <f t="shared" si="11"/>
        <v>0.16632304812803944</v>
      </c>
      <c r="K111" s="12">
        <f t="shared" si="12"/>
        <v>8.2730872821277085E-2</v>
      </c>
      <c r="L111" s="18">
        <f t="shared" si="7"/>
        <v>8.2730872821277002E-2</v>
      </c>
    </row>
    <row r="112" spans="1:12">
      <c r="A112" s="40" t="s">
        <v>89</v>
      </c>
      <c r="B112" s="40">
        <v>14</v>
      </c>
      <c r="C112" s="41">
        <v>0.58043230816873881</v>
      </c>
      <c r="D112" s="10">
        <f t="shared" si="8"/>
        <v>6.5499886175761982E-2</v>
      </c>
      <c r="E112" s="45">
        <v>0.54102296679976547</v>
      </c>
      <c r="F112" s="45">
        <v>0.14927275095736059</v>
      </c>
      <c r="G112" s="11">
        <f t="shared" si="9"/>
        <v>4.5043E-2</v>
      </c>
      <c r="H112" s="34">
        <v>0.1405010662826639</v>
      </c>
      <c r="I112" s="10">
        <f t="shared" si="10"/>
        <v>3.378225E-2</v>
      </c>
      <c r="J112" s="11">
        <f t="shared" si="11"/>
        <v>0.45897703320023453</v>
      </c>
      <c r="K112" s="12">
        <f t="shared" si="12"/>
        <v>5.0942219623686315E-2</v>
      </c>
      <c r="L112" s="18">
        <f t="shared" si="7"/>
        <v>5.0942219623686391E-2</v>
      </c>
    </row>
    <row r="113" spans="1:12">
      <c r="A113" s="40" t="s">
        <v>90</v>
      </c>
      <c r="B113" s="40">
        <v>13</v>
      </c>
      <c r="C113" s="41">
        <v>0.71396343407949392</v>
      </c>
      <c r="D113" s="10">
        <f t="shared" si="8"/>
        <v>7.1642317967656716E-2</v>
      </c>
      <c r="E113" s="45">
        <v>0.66272686907098366</v>
      </c>
      <c r="F113" s="45">
        <v>0.28198719816416001</v>
      </c>
      <c r="G113" s="11">
        <f t="shared" si="9"/>
        <v>5.0854999999999997E-2</v>
      </c>
      <c r="H113" s="34">
        <v>0.11091729369959376</v>
      </c>
      <c r="I113" s="10">
        <f t="shared" si="10"/>
        <v>3.8141250000000002E-2</v>
      </c>
      <c r="J113" s="11">
        <f t="shared" si="11"/>
        <v>0.33727313092901634</v>
      </c>
      <c r="K113" s="12">
        <f t="shared" si="12"/>
        <v>6.0343307884739357E-2</v>
      </c>
      <c r="L113" s="18">
        <f t="shared" si="7"/>
        <v>6.0343307884739295E-2</v>
      </c>
    </row>
    <row r="114" spans="1:12" s="1" customFormat="1">
      <c r="A114" s="42" t="s">
        <v>161</v>
      </c>
      <c r="B114" s="42">
        <v>6481</v>
      </c>
      <c r="C114" s="43">
        <v>1.0002231348562109</v>
      </c>
      <c r="D114" s="25">
        <f t="shared" si="8"/>
        <v>8.4810264203385707E-2</v>
      </c>
      <c r="E114" s="22">
        <v>0.68296591179181587</v>
      </c>
      <c r="F114" s="22">
        <v>0.42031449597641213</v>
      </c>
      <c r="G114" s="26">
        <f t="shared" si="9"/>
        <v>5.0854999999999997E-2</v>
      </c>
      <c r="H114" s="35">
        <v>8.3462639328263241E-2</v>
      </c>
      <c r="I114" s="25">
        <f t="shared" si="10"/>
        <v>3.8141250000000002E-2</v>
      </c>
      <c r="J114" s="26">
        <f t="shared" si="11"/>
        <v>0.31703408820818413</v>
      </c>
      <c r="K114" s="27">
        <f t="shared" si="12"/>
        <v>7.0014595837840532E-2</v>
      </c>
      <c r="L114" s="22">
        <f t="shared" si="7"/>
        <v>7.0014595837840421E-2</v>
      </c>
    </row>
    <row r="115" spans="1:12" s="1" customFormat="1">
      <c r="A115" s="42" t="s">
        <v>129</v>
      </c>
      <c r="B115" s="42">
        <v>5214</v>
      </c>
      <c r="C115" s="43">
        <v>1.0975226422471853</v>
      </c>
      <c r="D115" s="15">
        <f t="shared" si="8"/>
        <v>8.9286041543370526E-2</v>
      </c>
      <c r="E115" s="22">
        <v>0.81566140837040102</v>
      </c>
      <c r="F115" s="22">
        <v>0.47003459500949929</v>
      </c>
      <c r="G115" s="16">
        <f t="shared" si="9"/>
        <v>5.0854999999999997E-2</v>
      </c>
      <c r="H115" s="35">
        <v>6.804899654901593E-2</v>
      </c>
      <c r="I115" s="15">
        <f t="shared" si="10"/>
        <v>3.8141250000000002E-2</v>
      </c>
      <c r="J115" s="16">
        <f t="shared" si="11"/>
        <v>0.18433859162959898</v>
      </c>
      <c r="K115" s="17">
        <f t="shared" si="12"/>
        <v>7.985808270107618E-2</v>
      </c>
      <c r="L115" s="22">
        <f t="shared" si="7"/>
        <v>7.9858082701076194E-2</v>
      </c>
    </row>
  </sheetData>
  <mergeCells count="11">
    <mergeCell ref="B5:G5"/>
    <mergeCell ref="B6:G6"/>
    <mergeCell ref="H1:H7"/>
    <mergeCell ref="I1:K1"/>
    <mergeCell ref="I2:K7"/>
    <mergeCell ref="B7:G7"/>
    <mergeCell ref="B3:E3"/>
    <mergeCell ref="F3:G3"/>
    <mergeCell ref="B1:G1"/>
    <mergeCell ref="B2:G2"/>
    <mergeCell ref="B4:G4"/>
  </mergeCells>
  <hyperlinks>
    <hyperlink ref="B2" r:id="rId1"/>
    <hyperlink ref="B4" r:id="rId2"/>
    <hyperlink ref="B5" r:id="rId3" display="http://www.stern.nyu.edu/~adamodar/New_Home_Page/data.html"/>
    <hyperlink ref="B6" r:id="rId4" display="http://www.stern.nyu.edu/~adamodar/pc/datasets/indname.xls"/>
    <hyperlink ref="B7" r:id="rId5" display="http://www.stern.nyu.edu/~adamodar/New_Home_Page/datafile/variable.htm"/>
    <hyperlink ref="H1:H7" r:id="rId6" tooltip="https://youtu.be/kZzwtlIAx4U?si=l5t2TNIqrxV9slQ7" display="YouTube Video explaining estimation choices and process."/>
  </hyperlinks>
  <pageMargins left="0.75" right="0.75" top="1" bottom="1" header="0.5" footer="0.5"/>
  <pageSetup orientation="portrait" horizontalDpi="4294967292" verticalDpi="4294967292"/>
  <headerFooter alignWithMargins="0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 &amp; FAQ</vt:lpstr>
      <vt:lpstr>Industry Averages</vt:lpstr>
    </vt:vector>
  </TitlesOfParts>
  <Company>Stern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Damodaran</dc:creator>
  <cp:lastModifiedBy>Benny Khoo</cp:lastModifiedBy>
  <dcterms:created xsi:type="dcterms:W3CDTF">2014-01-06T21:28:12Z</dcterms:created>
  <dcterms:modified xsi:type="dcterms:W3CDTF">2024-04-09T04:12:44Z</dcterms:modified>
</cp:coreProperties>
</file>