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project\anilses_data\"/>
    </mc:Choice>
  </mc:AlternateContent>
  <xr:revisionPtr revIDLastSave="0" documentId="13_ncr:1_{8EFA3476-21AC-405F-8FC2-3B111E0E703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סיכום חודשי" sheetId="1" r:id="rId1"/>
    <sheet name="Char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0" i="1" l="1"/>
  <c r="U31" i="1" s="1"/>
  <c r="T30" i="1"/>
  <c r="T31" i="1" s="1"/>
  <c r="U13" i="1"/>
  <c r="U14" i="1" s="1"/>
  <c r="T13" i="1"/>
  <c r="T14" i="1" s="1"/>
  <c r="M30" i="1"/>
  <c r="M31" i="1" s="1"/>
  <c r="N30" i="1"/>
  <c r="N31" i="1" s="1"/>
  <c r="O30" i="1"/>
  <c r="O31" i="1" s="1"/>
  <c r="P30" i="1"/>
  <c r="P31" i="1" s="1"/>
  <c r="Q30" i="1"/>
  <c r="Q31" i="1" s="1"/>
  <c r="R30" i="1"/>
  <c r="R31" i="1" s="1"/>
  <c r="S30" i="1"/>
  <c r="S31" i="1"/>
  <c r="L30" i="1"/>
  <c r="L31" i="1" s="1"/>
  <c r="S13" i="1"/>
  <c r="S14" i="1" s="1"/>
  <c r="S32" i="1" s="1"/>
  <c r="R13" i="1"/>
  <c r="R14" i="1" s="1"/>
  <c r="Q13" i="1"/>
  <c r="Q14" i="1" s="1"/>
  <c r="P13" i="1"/>
  <c r="P14" i="1" s="1"/>
  <c r="O13" i="1"/>
  <c r="O14" i="1" s="1"/>
  <c r="N13" i="1"/>
  <c r="N14" i="1" s="1"/>
  <c r="M13" i="1"/>
  <c r="M14" i="1" s="1"/>
  <c r="L13" i="1"/>
  <c r="L14" i="1" s="1"/>
  <c r="P32" i="1" l="1"/>
  <c r="O32" i="1"/>
  <c r="R32" i="1"/>
  <c r="Q32" i="1"/>
  <c r="N32" i="1"/>
  <c r="M32" i="1"/>
  <c r="L32" i="1"/>
  <c r="T32" i="1"/>
  <c r="U32" i="1"/>
  <c r="K18" i="1"/>
  <c r="K30" i="1" s="1"/>
  <c r="K31" i="1" s="1"/>
  <c r="K13" i="1"/>
  <c r="K14" i="1" s="1"/>
  <c r="E31" i="1"/>
  <c r="E32" i="1" s="1"/>
  <c r="B31" i="1"/>
  <c r="C31" i="1"/>
  <c r="C32" i="1" s="1"/>
  <c r="D31" i="1"/>
  <c r="D32" i="1" s="1"/>
  <c r="F31" i="1"/>
  <c r="G31" i="1"/>
  <c r="H31" i="1"/>
  <c r="J31" i="1"/>
  <c r="B14" i="1"/>
  <c r="C14" i="1"/>
  <c r="D14" i="1"/>
  <c r="E14" i="1"/>
  <c r="F14" i="1"/>
  <c r="G14" i="1"/>
  <c r="H14" i="1"/>
  <c r="J14" i="1"/>
  <c r="B32" i="1" l="1"/>
  <c r="B34" i="1" s="1"/>
  <c r="J32" i="1"/>
  <c r="H32" i="1"/>
  <c r="K32" i="1"/>
  <c r="G32" i="1"/>
  <c r="F32" i="1"/>
  <c r="C34" i="1"/>
  <c r="D34" i="1" s="1"/>
  <c r="E34" i="1" s="1"/>
  <c r="F34" i="1" s="1"/>
  <c r="G34" i="1" s="1"/>
  <c r="H34" i="1" s="1"/>
  <c r="J34" i="1" s="1"/>
  <c r="K34" i="1" s="1"/>
  <c r="L34" i="1" s="1"/>
  <c r="M34" i="1" s="1"/>
  <c r="N34" i="1" s="1"/>
  <c r="O34" i="1" s="1"/>
  <c r="P34" i="1" s="1"/>
  <c r="Q34" i="1" s="1"/>
  <c r="R34" i="1" s="1"/>
  <c r="S34" i="1" s="1"/>
  <c r="T34" i="1" s="1"/>
  <c r="U34" i="1" s="1"/>
</calcChain>
</file>

<file path=xl/sharedStrings.xml><?xml version="1.0" encoding="utf-8"?>
<sst xmlns="http://schemas.openxmlformats.org/spreadsheetml/2006/main" count="52" uniqueCount="51">
  <si>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</si>
  <si>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</si>
  <si>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</si>
  <si>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</si>
  <si>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</si>
  <si>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</si>
  <si>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</si>
  <si>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</si>
  <si>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</si>
  <si>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בטוח לאומי חד</t>
  </si>
  <si>
    <t>ביטוח לאומי ג"</t>
  </si>
  <si>
    <t>ביטוח.ל-אזו"ש</t>
  </si>
  <si>
    <t>האוצר-תגמולים</t>
  </si>
  <si>
    <t>הוט מערכות תקש</t>
  </si>
  <si>
    <t>הפק.שיק בסלולר</t>
  </si>
  <si>
    <t>זכוי מת. חסכון</t>
  </si>
  <si>
    <t>יד שרה (ע"ר)</t>
  </si>
  <si>
    <t>מ"ה החזרי מס מ</t>
  </si>
  <si>
    <t>פרעון פקדון</t>
  </si>
  <si>
    <t>ריבית מפקדון</t>
  </si>
  <si>
    <t>סה"כ הכנסות</t>
  </si>
  <si>
    <t>בזק-הוראות קבע</t>
  </si>
  <si>
    <t>הו"ק פקדון</t>
  </si>
  <si>
    <t>העב' לאחר-נייד</t>
  </si>
  <si>
    <t>הפקדה לחסכון</t>
  </si>
  <si>
    <t>הפקדה לפקדון</t>
  </si>
  <si>
    <t>חברת החשמל ליש</t>
  </si>
  <si>
    <t>ישראכרט</t>
  </si>
  <si>
    <t>מי נתניה (2003</t>
  </si>
  <si>
    <t>משיכה מבנקט</t>
  </si>
  <si>
    <t>סקיולייף-נטלי</t>
  </si>
  <si>
    <t>ע. מסלול בסיסי</t>
  </si>
  <si>
    <t>ע.מפעולות-ישיר</t>
  </si>
  <si>
    <t>פנקסי שיקים</t>
  </si>
  <si>
    <t>שיק</t>
  </si>
  <si>
    <t>סה"כ הוצאות</t>
  </si>
  <si>
    <t>הפרש חודשי</t>
  </si>
  <si>
    <t xml:space="preserve">סה"כ הכנסות ללא חיסכונות </t>
  </si>
  <si>
    <t xml:space="preserve">סה"כ הוצאות ללא חיסכונות </t>
  </si>
  <si>
    <t xml:space="preserve">סה"כ גידול בהון </t>
  </si>
  <si>
    <t>חודש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</si>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</sst>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0">
    <xf numFmtId="0" fontId="0" fillId="0" borderId="0" xfId="0"/>
    <xf numFmtId="4" fontId="0" fillId="0" borderId="5" xfId="1" applyNumberFormat="1" applyFont="1" applyBorder="1"/>
    <xf numFmtId="4" fontId="0" fillId="0" borderId="7" xfId="1" applyNumberFormat="1" applyFont="1" applyBorder="1"/>
    <xf numFmtId="4" fontId="0" fillId="0" borderId="1" xfId="1" applyNumberFormat="1" applyFont="1" applyBorder="1"/>
    <xf numFmtId="4" fontId="0" fillId="0" borderId="8" xfId="1" applyNumberFormat="1" applyFont="1" applyBorder="1"/>
    <xf numFmtId="4" fontId="0" fillId="0" borderId="6" xfId="1" applyNumberFormat="1" applyFont="1" applyBorder="1"/>
    <xf numFmtId="4" fontId="0" fillId="0" borderId="9" xfId="1" applyNumberFormat="1" applyFont="1" applyBorder="1"/>
    <xf numFmtId="0" fontId="1" fillId="0" borderId="0" xfId="0" applyFont="1" applyFill="1" applyBorder="1" applyAlignment="1">
      <alignment horizontal="center" vertical="top"/>
    </xf>
    <xf numFmtId="0" fontId="0" fillId="0" borderId="10" xfId="0" applyBorder="1"/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4" fontId="3" fillId="0" borderId="1" xfId="1" applyNumberFormat="1" applyFont="1" applyBorder="1"/>
    <xf numFmtId="0" fontId="0" fillId="0" borderId="1" xfId="0" applyBorder="1"/>
    <xf numFmtId="0" fontId="1" fillId="2" borderId="2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4" fontId="0" fillId="0" borderId="3" xfId="1" applyNumberFormat="1" applyFont="1" applyBorder="1"/>
    <xf numFmtId="4" fontId="3" fillId="0" borderId="3" xfId="1" applyNumberFormat="1" applyFont="1" applyBorder="1"/>
    <xf numFmtId="4" fontId="3" fillId="0" borderId="8" xfId="1" applyNumberFormat="1" applyFont="1" applyBorder="1"/>
    <xf numFmtId="0" fontId="0" fillId="0" borderId="3" xfId="0" applyBorder="1"/>
    <xf numFmtId="0" fontId="0" fillId="0" borderId="8" xfId="0" applyBorder="1"/>
    <xf numFmtId="4" fontId="0" fillId="0" borderId="4" xfId="1" applyNumberFormat="1" applyFont="1" applyBorder="1"/>
    <xf numFmtId="0" fontId="1" fillId="2" borderId="15" xfId="0" applyFont="1" applyFill="1" applyBorder="1" applyAlignment="1">
      <alignment horizontal="center" vertical="top"/>
    </xf>
    <xf numFmtId="4" fontId="0" fillId="0" borderId="16" xfId="1" applyNumberFormat="1" applyFont="1" applyBorder="1"/>
    <xf numFmtId="4" fontId="3" fillId="0" borderId="16" xfId="1" applyNumberFormat="1" applyFont="1" applyBorder="1"/>
    <xf numFmtId="0" fontId="0" fillId="0" borderId="16" xfId="0" applyBorder="1"/>
    <xf numFmtId="4" fontId="0" fillId="0" borderId="17" xfId="1" applyNumberFormat="1" applyFont="1" applyBorder="1"/>
    <xf numFmtId="0" fontId="1" fillId="0" borderId="18" xfId="0" applyFont="1" applyBorder="1" applyAlignment="1">
      <alignment horizontal="center" vertical="top"/>
    </xf>
    <xf numFmtId="4" fontId="0" fillId="0" borderId="19" xfId="1" applyNumberFormat="1" applyFont="1" applyBorder="1"/>
    <xf numFmtId="4" fontId="0" fillId="0" borderId="20" xfId="1" applyNumberFormat="1" applyFont="1" applyBorder="1"/>
    <xf numFmtId="4" fontId="0" fillId="0" borderId="21" xfId="1" applyNumberFormat="1" applyFont="1" applyBorder="1"/>
    <xf numFmtId="4" fontId="0" fillId="0" borderId="22" xfId="1" applyNumberFormat="1" applyFont="1" applyBorder="1"/>
    <xf numFmtId="0" fontId="1" fillId="0" borderId="23" xfId="0" applyFont="1" applyBorder="1" applyAlignment="1">
      <alignment horizontal="center" vertical="top"/>
    </xf>
    <xf numFmtId="4" fontId="0" fillId="0" borderId="24" xfId="1" applyNumberFormat="1" applyFont="1" applyBorder="1"/>
    <xf numFmtId="4" fontId="0" fillId="0" borderId="25" xfId="1" applyNumberFormat="1" applyFont="1" applyBorder="1"/>
    <xf numFmtId="4" fontId="0" fillId="0" borderId="26" xfId="1" applyNumberFormat="1" applyFont="1" applyBorder="1"/>
    <xf numFmtId="4" fontId="0" fillId="0" borderId="27" xfId="1" applyNumberFormat="1" applyFont="1" applyBorder="1"/>
    <xf numFmtId="0" fontId="1" fillId="0" borderId="28" xfId="0" applyFont="1" applyBorder="1" applyAlignment="1">
      <alignment horizontal="center" vertical="top"/>
    </xf>
    <xf numFmtId="4" fontId="0" fillId="0" borderId="2" xfId="1" applyNumberFormat="1" applyFont="1" applyBorder="1"/>
    <xf numFmtId="4" fontId="0" fillId="0" borderId="15" xfId="1" applyNumberFormat="1" applyFont="1" applyBorder="1"/>
    <xf numFmtId="4" fontId="3" fillId="0" borderId="4" xfId="1" applyNumberFormat="1" applyFont="1" applyBorder="1"/>
    <xf numFmtId="4" fontId="3" fillId="0" borderId="6" xfId="1" applyNumberFormat="1" applyFont="1" applyBorder="1"/>
    <xf numFmtId="4" fontId="3" fillId="0" borderId="9" xfId="1" applyNumberFormat="1" applyFont="1" applyBorder="1"/>
    <xf numFmtId="4" fontId="3" fillId="0" borderId="17" xfId="1" applyNumberFormat="1" applyFont="1" applyBorder="1"/>
    <xf numFmtId="0" fontId="4" fillId="0" borderId="1" xfId="0" applyFont="1" applyBorder="1"/>
    <xf numFmtId="0" fontId="4" fillId="0" borderId="8" xfId="0" applyFont="1" applyBorder="1"/>
    <xf numFmtId="4" fontId="4" fillId="0" borderId="1" xfId="1" applyNumberFormat="1" applyFont="1" applyBorder="1"/>
    <xf numFmtId="4" fontId="4" fillId="0" borderId="8" xfId="1" applyNumberFormat="1" applyFont="1" applyBorder="1"/>
    <xf numFmtId="0" fontId="4" fillId="0" borderId="20" xfId="0" applyFont="1" applyBorder="1"/>
    <xf numFmtId="0" fontId="4" fillId="0" borderId="21" xfId="0" applyFont="1" applyBorder="1"/>
    <xf numFmtId="4" fontId="4" fillId="0" borderId="5" xfId="1" applyNumberFormat="1" applyFont="1" applyBorder="1"/>
    <xf numFmtId="4" fontId="4" fillId="0" borderId="7" xfId="1" applyNumberFormat="1" applyFont="1" applyBorder="1"/>
    <xf numFmtId="4" fontId="6" fillId="0" borderId="6" xfId="1" applyNumberFormat="1" applyFont="1" applyBorder="1"/>
    <xf numFmtId="4" fontId="6" fillId="0" borderId="9" xfId="1" applyNumberFormat="1" applyFont="1" applyBorder="1"/>
    <xf numFmtId="4" fontId="4" fillId="0" borderId="1" xfId="1" applyNumberFormat="1" applyFont="1" applyFill="1" applyBorder="1"/>
    <xf numFmtId="4" fontId="4" fillId="0" borderId="8" xfId="1" applyNumberFormat="1" applyFont="1" applyFill="1" applyBorder="1"/>
    <xf numFmtId="4" fontId="4" fillId="0" borderId="6" xfId="1" applyNumberFormat="1" applyFont="1" applyBorder="1"/>
    <xf numFmtId="4" fontId="4" fillId="0" borderId="9" xfId="1" applyNumberFormat="1" applyFont="1" applyBorder="1"/>
  </cellXfs>
  <cellStyles count="2">
    <cellStyle name="Currency" xfId="1" builtinId="4"/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'סיכום חודשי'!$A$14</c:f>
              <c:strCache>
                <c:ptCount val="1"/>
                <c:pt idx="0">
                  <c:v>סה"כ הכנסות ללא חיסכונות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'סיכום חודשי'!$B$1:$K$1</c:f>
              <c:strCache>
                <c:ptCount val="3"/>
                <c:pt idx="0">
                  <c:v>2024</c:v>
                </c:pt>
                <c:pt idx="1">
                  <c:v>2025-01</c:v>
                </c:pt>
                <c:pt idx="2">
                  <c:v>2025-02</c:v>
                </c:pt>
              </c:strCache>
            </c:strRef>
          </c:cat>
          <c:val>
            <c:numRef>
              <c:f>'סיכום חודשי'!$B$14:$K$14</c:f>
              <c:numCache>
                <c:formatCode>#,##0.00</c:formatCode>
                <c:ptCount val="3"/>
                <c:pt idx="1">
                  <c:v>24726.880000000001</c:v>
                </c:pt>
                <c:pt idx="2">
                  <c:v>19569.78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1C-4F3E-85CA-BACDA870A22C}"/>
            </c:ext>
          </c:extLst>
        </c:ser>
        <c:ser>
          <c:idx val="1"/>
          <c:order val="1"/>
          <c:tx>
            <c:strRef>
              <c:f>'סיכום חודשי'!$A$31</c:f>
              <c:strCache>
                <c:ptCount val="1"/>
                <c:pt idx="0">
                  <c:v>סה"כ הוצאות ללא חיסכונות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'סיכום חודשי'!$B$1:$K$1</c:f>
              <c:strCache>
                <c:ptCount val="3"/>
                <c:pt idx="0">
                  <c:v>2024</c:v>
                </c:pt>
                <c:pt idx="1">
                  <c:v>2025-01</c:v>
                </c:pt>
                <c:pt idx="2">
                  <c:v>2025-02</c:v>
                </c:pt>
              </c:strCache>
            </c:strRef>
          </c:cat>
          <c:val>
            <c:numRef>
              <c:f>'סיכום חודשי'!$B$31:$K$31</c:f>
              <c:numCache>
                <c:formatCode>#,##0.00</c:formatCode>
                <c:ptCount val="3"/>
                <c:pt idx="1">
                  <c:v>16747.47</c:v>
                </c:pt>
                <c:pt idx="2">
                  <c:v>17956.8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1C-4F3E-85CA-BACDA870A22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axId val="1770001408"/>
        <c:axId val="1769999968"/>
      </c:barChart>
      <c:lineChart>
        <c:grouping val="standard"/>
        <c:varyColors val="0"/>
        <c:ser>
          <c:idx val="2"/>
          <c:order val="2"/>
          <c:tx>
            <c:strRef>
              <c:f>'סיכום חודשי'!$A$32</c:f>
              <c:strCache>
                <c:ptCount val="1"/>
                <c:pt idx="0">
                  <c:v>הפרש חודשי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'סיכום חודשי'!$B$1:$K$1</c:f>
              <c:strCache>
                <c:ptCount val="3"/>
                <c:pt idx="0">
                  <c:v>2024</c:v>
                </c:pt>
                <c:pt idx="1">
                  <c:v>2025-01</c:v>
                </c:pt>
                <c:pt idx="2">
                  <c:v>2025-02</c:v>
                </c:pt>
              </c:strCache>
            </c:strRef>
          </c:cat>
          <c:val>
            <c:numRef>
              <c:f>'סיכום חודשי'!$B$32:$K$32</c:f>
              <c:numCache>
                <c:formatCode>#,##0.00</c:formatCode>
                <c:ptCount val="3"/>
                <c:pt idx="1">
                  <c:v>7979.41</c:v>
                </c:pt>
                <c:pt idx="2">
                  <c:v>1612.9799999999996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1C-4F3E-85CA-BACDA870A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7198240"/>
        <c:axId val="1767197280"/>
      </c:lineChart>
      <c:catAx>
        <c:axId val="177000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999968"/>
        <c:crosses val="autoZero"/>
        <c:auto val="1"/>
        <c:lblAlgn val="ctr"/>
        <c:lblOffset val="100"/>
        <c:noMultiLvlLbl val="0"/>
      </c:catAx>
      <c:valAx>
        <c:axId val="176999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001408"/>
        <c:crosses val="autoZero"/>
        <c:crossBetween val="between"/>
      </c:valAx>
      <c:valAx>
        <c:axId val="1767197280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198240"/>
        <c:crosses val="max"/>
        <c:crossBetween val="between"/>
      </c:valAx>
      <c:catAx>
        <c:axId val="17671982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671972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5FACC9-6571-43E3-85C2-87B0000661C3}">
  <sheetPr/>
  <sheetViews>
    <sheetView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5221" cy="629397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9C877F-AB4B-83CB-A3E0-673FF41286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rightToLeft="1" tabSelected="1" zoomScale="60" zoomScaleNormal="60" workbookViewId="0">
      <pane ySplit="1" topLeftCell="A2" activePane="bottomLeft" state="frozen"/>
      <selection pane="bottomLeft" activeCell="S39" sqref="S39"/>
    </sheetView>
  </sheetViews>
  <sheetFormatPr defaultRowHeight="14.5" outlineLevelCol="1" x14ac:dyDescent="0.35"/>
  <cols>
    <col min="1" max="1" width="22.36328125" bestFit="1" customWidth="1"/>
    <col min="2" max="4" width="13.90625" hidden="1" customWidth="1" outlineLevel="1"/>
    <col min="5" max="5" width="14.90625" hidden="1" customWidth="1" outlineLevel="1"/>
    <col min="6" max="7" width="13.90625" hidden="1" customWidth="1" outlineLevel="1"/>
    <col min="8" max="8" width="14.6328125" hidden="1" customWidth="1" outlineLevel="1"/>
    <col min="9" max="9" width="5.26953125" bestFit="1" customWidth="1" collapsed="1"/>
    <col min="10" max="10" width="13.90625" bestFit="1" customWidth="1"/>
    <col min="11" max="11" width="14.90625" customWidth="1"/>
    <col min="12" max="12" width="10.54296875" bestFit="1" customWidth="1"/>
    <col min="13" max="21" width="9.36328125" bestFit="1" customWidth="1"/>
  </cols>
  <sheetData>
    <row r="1" spans="1:21" ht="15" thickBot="1" x14ac:dyDescent="0.4">
      <c r="A1" s="8" t="s">
        <v>40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7" t="s">
        <v>6</v>
      </c>
      <c r="I1" s="24">
        <v>2024</v>
      </c>
      <c r="J1" s="15" t="s">
        <v>7</v>
      </c>
      <c r="K1" s="16" t="s">
        <v>8</v>
      </c>
      <c r="L1" s="16" t="s">
        <v>41</v>
      </c>
      <c r="M1" s="16" t="s">
        <v>42</v>
      </c>
      <c r="N1" s="16" t="s">
        <v>43</v>
      </c>
      <c r="O1" s="16" t="s">
        <v>44</v>
      </c>
      <c r="P1" s="16" t="s">
        <v>45</v>
      </c>
      <c r="Q1" s="16" t="s">
        <v>46</v>
      </c>
      <c r="R1" s="16" t="s">
        <v>47</v>
      </c>
      <c r="S1" s="16" t="s">
        <v>48</v>
      </c>
      <c r="T1" s="16" t="s">
        <v>49</v>
      </c>
      <c r="U1" s="17" t="s">
        <v>50</v>
      </c>
    </row>
    <row r="2" spans="1:21" x14ac:dyDescent="0.35">
      <c r="A2" s="9" t="s">
        <v>9</v>
      </c>
      <c r="B2" s="18">
        <v>0</v>
      </c>
      <c r="C2" s="3">
        <v>0</v>
      </c>
      <c r="D2" s="3">
        <v>1886</v>
      </c>
      <c r="E2" s="3">
        <v>0</v>
      </c>
      <c r="F2" s="3">
        <v>700</v>
      </c>
      <c r="G2" s="3">
        <v>0</v>
      </c>
      <c r="H2" s="4">
        <v>4240</v>
      </c>
      <c r="I2" s="25"/>
      <c r="J2" s="18">
        <v>0</v>
      </c>
      <c r="K2" s="3">
        <v>38</v>
      </c>
      <c r="L2" s="46"/>
      <c r="M2" s="46"/>
      <c r="N2" s="46"/>
      <c r="O2" s="46"/>
      <c r="P2" s="46"/>
      <c r="Q2" s="46"/>
      <c r="R2" s="46"/>
      <c r="S2" s="46"/>
      <c r="T2" s="46"/>
      <c r="U2" s="47"/>
    </row>
    <row r="3" spans="1:21" x14ac:dyDescent="0.35">
      <c r="A3" s="10" t="s">
        <v>10</v>
      </c>
      <c r="B3" s="18">
        <v>0</v>
      </c>
      <c r="C3" s="3">
        <v>0</v>
      </c>
      <c r="D3" s="3">
        <v>0</v>
      </c>
      <c r="E3" s="3">
        <v>2249</v>
      </c>
      <c r="F3" s="3">
        <v>2249</v>
      </c>
      <c r="G3" s="3">
        <v>2249</v>
      </c>
      <c r="H3" s="4">
        <v>2249</v>
      </c>
      <c r="I3" s="25"/>
      <c r="J3" s="18">
        <v>2249</v>
      </c>
      <c r="K3" s="3">
        <v>2249</v>
      </c>
      <c r="L3" s="48">
        <v>2249</v>
      </c>
      <c r="M3" s="48">
        <v>2249</v>
      </c>
      <c r="N3" s="48">
        <v>2249</v>
      </c>
      <c r="O3" s="48">
        <v>2249</v>
      </c>
      <c r="P3" s="48">
        <v>2249</v>
      </c>
      <c r="Q3" s="48">
        <v>2249</v>
      </c>
      <c r="R3" s="48">
        <v>2249</v>
      </c>
      <c r="S3" s="48">
        <v>2249</v>
      </c>
      <c r="T3" s="48">
        <v>2249</v>
      </c>
      <c r="U3" s="49">
        <v>2249</v>
      </c>
    </row>
    <row r="4" spans="1:21" x14ac:dyDescent="0.35">
      <c r="A4" s="10" t="s">
        <v>11</v>
      </c>
      <c r="B4" s="18">
        <v>6112</v>
      </c>
      <c r="C4" s="3">
        <v>6112</v>
      </c>
      <c r="D4" s="3">
        <v>5857</v>
      </c>
      <c r="E4" s="3">
        <v>6112</v>
      </c>
      <c r="F4" s="3">
        <v>6112</v>
      </c>
      <c r="G4" s="3">
        <v>6112</v>
      </c>
      <c r="H4" s="4">
        <v>6112</v>
      </c>
      <c r="I4" s="25"/>
      <c r="J4" s="18">
        <v>6417</v>
      </c>
      <c r="K4" s="3">
        <v>6417</v>
      </c>
      <c r="L4" s="48">
        <v>6417</v>
      </c>
      <c r="M4" s="48">
        <v>6417</v>
      </c>
      <c r="N4" s="48">
        <v>6417</v>
      </c>
      <c r="O4" s="48">
        <v>6417</v>
      </c>
      <c r="P4" s="48">
        <v>6417</v>
      </c>
      <c r="Q4" s="48">
        <v>6417</v>
      </c>
      <c r="R4" s="48">
        <v>6417</v>
      </c>
      <c r="S4" s="48">
        <v>6417</v>
      </c>
      <c r="T4" s="48">
        <v>6417</v>
      </c>
      <c r="U4" s="49">
        <v>6417</v>
      </c>
    </row>
    <row r="5" spans="1:21" x14ac:dyDescent="0.35">
      <c r="A5" s="10" t="s">
        <v>12</v>
      </c>
      <c r="B5" s="18">
        <v>9448.09</v>
      </c>
      <c r="C5" s="3">
        <v>7665.78</v>
      </c>
      <c r="D5" s="3">
        <v>7665.78</v>
      </c>
      <c r="E5" s="3">
        <v>7665.78</v>
      </c>
      <c r="F5" s="3">
        <v>7665.78</v>
      </c>
      <c r="G5" s="3">
        <v>7665.78</v>
      </c>
      <c r="H5" s="4">
        <v>7665.78</v>
      </c>
      <c r="I5" s="25"/>
      <c r="J5" s="18">
        <v>12860.88</v>
      </c>
      <c r="K5" s="3">
        <v>7665.78</v>
      </c>
      <c r="L5" s="48">
        <v>7665.78</v>
      </c>
      <c r="M5" s="48">
        <v>7665.78</v>
      </c>
      <c r="N5" s="48">
        <v>7665.78</v>
      </c>
      <c r="O5" s="48">
        <v>7665.78</v>
      </c>
      <c r="P5" s="48">
        <v>7665.78</v>
      </c>
      <c r="Q5" s="48">
        <v>7665.78</v>
      </c>
      <c r="R5" s="48">
        <v>7665.78</v>
      </c>
      <c r="S5" s="48">
        <v>7665.78</v>
      </c>
      <c r="T5" s="48">
        <v>7665.78</v>
      </c>
      <c r="U5" s="49">
        <v>7665.78</v>
      </c>
    </row>
    <row r="6" spans="1:21" x14ac:dyDescent="0.35">
      <c r="A6" s="10" t="s">
        <v>13</v>
      </c>
      <c r="B6" s="18">
        <v>0</v>
      </c>
      <c r="C6" s="3">
        <v>0</v>
      </c>
      <c r="D6" s="3">
        <v>7</v>
      </c>
      <c r="E6" s="3">
        <v>0</v>
      </c>
      <c r="F6" s="3">
        <v>0</v>
      </c>
      <c r="G6" s="3">
        <v>0</v>
      </c>
      <c r="H6" s="4">
        <v>0</v>
      </c>
      <c r="I6" s="25"/>
      <c r="J6" s="18">
        <v>0</v>
      </c>
      <c r="K6" s="3">
        <v>0</v>
      </c>
      <c r="L6" s="46"/>
      <c r="M6" s="46"/>
      <c r="N6" s="46"/>
      <c r="O6" s="46"/>
      <c r="P6" s="46"/>
      <c r="Q6" s="46"/>
      <c r="R6" s="46"/>
      <c r="S6" s="46"/>
      <c r="T6" s="46"/>
      <c r="U6" s="47"/>
    </row>
    <row r="7" spans="1:21" x14ac:dyDescent="0.35">
      <c r="A7" s="10" t="s">
        <v>14</v>
      </c>
      <c r="B7" s="18">
        <v>0</v>
      </c>
      <c r="C7" s="3">
        <v>0</v>
      </c>
      <c r="D7" s="3">
        <v>0</v>
      </c>
      <c r="E7" s="3">
        <v>0</v>
      </c>
      <c r="F7" s="3">
        <v>0</v>
      </c>
      <c r="G7" s="3">
        <v>3200</v>
      </c>
      <c r="H7" s="4">
        <v>3200</v>
      </c>
      <c r="I7" s="25"/>
      <c r="J7" s="18">
        <v>3200</v>
      </c>
      <c r="K7" s="3">
        <v>3200</v>
      </c>
      <c r="L7" s="48">
        <v>3200</v>
      </c>
      <c r="M7" s="48">
        <v>3200</v>
      </c>
      <c r="N7" s="48">
        <v>3200</v>
      </c>
      <c r="O7" s="48">
        <v>3200</v>
      </c>
      <c r="P7" s="48">
        <v>3200</v>
      </c>
      <c r="Q7" s="48">
        <v>3200</v>
      </c>
      <c r="R7" s="48">
        <v>3200</v>
      </c>
      <c r="S7" s="48">
        <v>3200</v>
      </c>
      <c r="T7" s="48">
        <v>3200</v>
      </c>
      <c r="U7" s="49">
        <v>3200</v>
      </c>
    </row>
    <row r="8" spans="1:21" x14ac:dyDescent="0.35">
      <c r="A8" s="10" t="s">
        <v>15</v>
      </c>
      <c r="B8" s="18">
        <v>0</v>
      </c>
      <c r="C8" s="3">
        <v>0</v>
      </c>
      <c r="D8" s="3">
        <v>0</v>
      </c>
      <c r="E8" s="3">
        <v>0</v>
      </c>
      <c r="F8" s="3">
        <v>0</v>
      </c>
      <c r="G8" s="3">
        <v>45391.89</v>
      </c>
      <c r="H8" s="4">
        <v>0</v>
      </c>
      <c r="I8" s="25"/>
      <c r="J8" s="18">
        <v>0</v>
      </c>
      <c r="K8" s="3">
        <v>261687.71</v>
      </c>
      <c r="L8" s="46"/>
      <c r="M8" s="46"/>
      <c r="N8" s="46"/>
      <c r="O8" s="46"/>
      <c r="P8" s="46"/>
      <c r="Q8" s="46"/>
      <c r="R8" s="46"/>
      <c r="S8" s="46"/>
      <c r="T8" s="46"/>
      <c r="U8" s="47"/>
    </row>
    <row r="9" spans="1:21" x14ac:dyDescent="0.35">
      <c r="A9" s="10" t="s">
        <v>16</v>
      </c>
      <c r="B9" s="18">
        <v>0</v>
      </c>
      <c r="C9" s="3">
        <v>1080</v>
      </c>
      <c r="D9" s="3">
        <v>0</v>
      </c>
      <c r="E9" s="3">
        <v>0</v>
      </c>
      <c r="F9" s="3">
        <v>0</v>
      </c>
      <c r="G9" s="3">
        <v>0</v>
      </c>
      <c r="H9" s="4">
        <v>0</v>
      </c>
      <c r="I9" s="25"/>
      <c r="J9" s="18">
        <v>0</v>
      </c>
      <c r="K9" s="3">
        <v>0</v>
      </c>
      <c r="L9" s="46"/>
      <c r="M9" s="46"/>
      <c r="N9" s="46"/>
      <c r="O9" s="46"/>
      <c r="P9" s="46"/>
      <c r="Q9" s="46"/>
      <c r="R9" s="46"/>
      <c r="S9" s="46"/>
      <c r="T9" s="46"/>
      <c r="U9" s="47"/>
    </row>
    <row r="10" spans="1:21" x14ac:dyDescent="0.35">
      <c r="A10" s="10" t="s">
        <v>17</v>
      </c>
      <c r="B10" s="18">
        <v>0</v>
      </c>
      <c r="C10" s="3">
        <v>0</v>
      </c>
      <c r="D10" s="3">
        <v>0</v>
      </c>
      <c r="E10" s="3">
        <v>237.62</v>
      </c>
      <c r="F10" s="3">
        <v>439.99</v>
      </c>
      <c r="G10" s="3">
        <v>245.62</v>
      </c>
      <c r="H10" s="4">
        <v>0</v>
      </c>
      <c r="I10" s="25"/>
      <c r="J10" s="18">
        <v>0</v>
      </c>
      <c r="K10" s="3">
        <v>2062.5300000000002</v>
      </c>
      <c r="L10" s="46"/>
      <c r="M10" s="46"/>
      <c r="N10" s="46"/>
      <c r="O10" s="46"/>
      <c r="P10" s="46"/>
      <c r="Q10" s="46"/>
      <c r="R10" s="46"/>
      <c r="S10" s="46"/>
      <c r="T10" s="46"/>
      <c r="U10" s="47"/>
    </row>
    <row r="11" spans="1:21" x14ac:dyDescent="0.35">
      <c r="A11" s="10" t="s">
        <v>18</v>
      </c>
      <c r="B11" s="18">
        <v>0</v>
      </c>
      <c r="C11" s="3">
        <v>0</v>
      </c>
      <c r="D11" s="3">
        <v>0</v>
      </c>
      <c r="E11" s="3">
        <v>160000</v>
      </c>
      <c r="F11" s="3">
        <v>0</v>
      </c>
      <c r="G11" s="3">
        <v>0</v>
      </c>
      <c r="H11" s="4">
        <v>0</v>
      </c>
      <c r="I11" s="25"/>
      <c r="J11" s="18">
        <v>0</v>
      </c>
      <c r="K11" s="3">
        <v>0</v>
      </c>
      <c r="L11" s="46"/>
      <c r="M11" s="46"/>
      <c r="N11" s="46"/>
      <c r="O11" s="46"/>
      <c r="P11" s="46"/>
      <c r="Q11" s="46"/>
      <c r="R11" s="46"/>
      <c r="S11" s="46"/>
      <c r="T11" s="46"/>
      <c r="U11" s="47"/>
    </row>
    <row r="12" spans="1:21" ht="15" thickBot="1" x14ac:dyDescent="0.4">
      <c r="A12" s="29" t="s">
        <v>19</v>
      </c>
      <c r="B12" s="30">
        <v>0</v>
      </c>
      <c r="C12" s="31">
        <v>0</v>
      </c>
      <c r="D12" s="31">
        <v>0</v>
      </c>
      <c r="E12" s="31">
        <v>3839.89</v>
      </c>
      <c r="F12" s="31">
        <v>0</v>
      </c>
      <c r="G12" s="31">
        <v>0</v>
      </c>
      <c r="H12" s="32">
        <v>0</v>
      </c>
      <c r="I12" s="33"/>
      <c r="J12" s="30">
        <v>0</v>
      </c>
      <c r="K12" s="31">
        <v>0</v>
      </c>
      <c r="L12" s="50"/>
      <c r="M12" s="50"/>
      <c r="N12" s="50"/>
      <c r="O12" s="50"/>
      <c r="P12" s="50"/>
      <c r="Q12" s="50"/>
      <c r="R12" s="50"/>
      <c r="S12" s="50"/>
      <c r="T12" s="50"/>
      <c r="U12" s="51"/>
    </row>
    <row r="13" spans="1:21" ht="15" thickBot="1" x14ac:dyDescent="0.4">
      <c r="A13" s="39" t="s">
        <v>20</v>
      </c>
      <c r="B13" s="40">
        <v>15560.09</v>
      </c>
      <c r="C13" s="1">
        <v>14857.78</v>
      </c>
      <c r="D13" s="1">
        <v>15415.78</v>
      </c>
      <c r="E13" s="1">
        <v>180104.29</v>
      </c>
      <c r="F13" s="1">
        <v>17166.77</v>
      </c>
      <c r="G13" s="1">
        <v>64864.29</v>
      </c>
      <c r="H13" s="2">
        <v>23466.78</v>
      </c>
      <c r="I13" s="41"/>
      <c r="J13" s="40">
        <v>24726.880000000001</v>
      </c>
      <c r="K13" s="1">
        <f>SUM(K2:K12)</f>
        <v>283320.02</v>
      </c>
      <c r="L13" s="52">
        <f t="shared" ref="L13:S13" si="0">SUM(L2:L12)</f>
        <v>19531.78</v>
      </c>
      <c r="M13" s="52">
        <f t="shared" si="0"/>
        <v>19531.78</v>
      </c>
      <c r="N13" s="52">
        <f t="shared" si="0"/>
        <v>19531.78</v>
      </c>
      <c r="O13" s="52">
        <f t="shared" si="0"/>
        <v>19531.78</v>
      </c>
      <c r="P13" s="52">
        <f t="shared" si="0"/>
        <v>19531.78</v>
      </c>
      <c r="Q13" s="52">
        <f t="shared" si="0"/>
        <v>19531.78</v>
      </c>
      <c r="R13" s="52">
        <f t="shared" si="0"/>
        <v>19531.78</v>
      </c>
      <c r="S13" s="52">
        <f t="shared" si="0"/>
        <v>19531.78</v>
      </c>
      <c r="T13" s="52">
        <f t="shared" ref="T13" si="1">SUM(T2:T12)</f>
        <v>19531.78</v>
      </c>
      <c r="U13" s="53">
        <f t="shared" ref="U13" si="2">SUM(U2:U12)</f>
        <v>19531.78</v>
      </c>
    </row>
    <row r="14" spans="1:21" ht="15" thickBot="1" x14ac:dyDescent="0.4">
      <c r="A14" s="12" t="s">
        <v>37</v>
      </c>
      <c r="B14" s="42">
        <f t="shared" ref="B14:K14" si="3">B13-B11-B12-B10-B8</f>
        <v>15560.09</v>
      </c>
      <c r="C14" s="43">
        <f t="shared" si="3"/>
        <v>14857.78</v>
      </c>
      <c r="D14" s="43">
        <f t="shared" si="3"/>
        <v>15415.78</v>
      </c>
      <c r="E14" s="43">
        <f t="shared" si="3"/>
        <v>16026.780000000008</v>
      </c>
      <c r="F14" s="43">
        <f t="shared" si="3"/>
        <v>16726.78</v>
      </c>
      <c r="G14" s="43">
        <f t="shared" si="3"/>
        <v>19226.78</v>
      </c>
      <c r="H14" s="44">
        <f t="shared" si="3"/>
        <v>23466.78</v>
      </c>
      <c r="I14" s="45"/>
      <c r="J14" s="42">
        <f t="shared" si="3"/>
        <v>24726.880000000001</v>
      </c>
      <c r="K14" s="43">
        <f t="shared" si="3"/>
        <v>19569.78</v>
      </c>
      <c r="L14" s="54">
        <f t="shared" ref="L14:S14" si="4">L13-L11-L12-L10-L8</f>
        <v>19531.78</v>
      </c>
      <c r="M14" s="54">
        <f t="shared" si="4"/>
        <v>19531.78</v>
      </c>
      <c r="N14" s="54">
        <f t="shared" si="4"/>
        <v>19531.78</v>
      </c>
      <c r="O14" s="54">
        <f t="shared" si="4"/>
        <v>19531.78</v>
      </c>
      <c r="P14" s="54">
        <f t="shared" si="4"/>
        <v>19531.78</v>
      </c>
      <c r="Q14" s="54">
        <f t="shared" si="4"/>
        <v>19531.78</v>
      </c>
      <c r="R14" s="54">
        <f t="shared" si="4"/>
        <v>19531.78</v>
      </c>
      <c r="S14" s="54">
        <f t="shared" si="4"/>
        <v>19531.78</v>
      </c>
      <c r="T14" s="54">
        <f t="shared" ref="T14:U14" si="5">T13-T11-T12-T10-T8</f>
        <v>19531.78</v>
      </c>
      <c r="U14" s="55">
        <f t="shared" si="5"/>
        <v>19531.78</v>
      </c>
    </row>
    <row r="15" spans="1:21" x14ac:dyDescent="0.35">
      <c r="A15" s="34" t="s">
        <v>21</v>
      </c>
      <c r="B15" s="35">
        <v>24.47</v>
      </c>
      <c r="C15" s="36">
        <v>0</v>
      </c>
      <c r="D15" s="36">
        <v>24.71</v>
      </c>
      <c r="E15" s="36">
        <v>0</v>
      </c>
      <c r="F15" s="36">
        <v>24.54</v>
      </c>
      <c r="G15" s="36">
        <v>0</v>
      </c>
      <c r="H15" s="37">
        <v>24.43</v>
      </c>
      <c r="I15" s="38"/>
      <c r="J15" s="40">
        <v>0</v>
      </c>
      <c r="K15" s="1">
        <v>24.43</v>
      </c>
      <c r="L15" s="52">
        <v>0</v>
      </c>
      <c r="M15" s="52">
        <v>24.43</v>
      </c>
      <c r="N15" s="52">
        <v>0</v>
      </c>
      <c r="O15" s="52">
        <v>24.43</v>
      </c>
      <c r="P15" s="52">
        <v>0</v>
      </c>
      <c r="Q15" s="52">
        <v>24.43</v>
      </c>
      <c r="R15" s="52">
        <v>0</v>
      </c>
      <c r="S15" s="52">
        <v>24.43</v>
      </c>
      <c r="T15" s="52">
        <v>0</v>
      </c>
      <c r="U15" s="53">
        <v>24.43</v>
      </c>
    </row>
    <row r="16" spans="1:21" x14ac:dyDescent="0.35">
      <c r="A16" s="10" t="s">
        <v>22</v>
      </c>
      <c r="B16" s="18">
        <v>0</v>
      </c>
      <c r="C16" s="3">
        <v>0</v>
      </c>
      <c r="D16" s="3">
        <v>0</v>
      </c>
      <c r="E16" s="3">
        <v>0</v>
      </c>
      <c r="F16" s="3">
        <v>1100</v>
      </c>
      <c r="G16" s="3">
        <v>1100</v>
      </c>
      <c r="H16" s="4">
        <v>1100</v>
      </c>
      <c r="I16" s="25"/>
      <c r="J16" s="18">
        <v>1100</v>
      </c>
      <c r="K16" s="3">
        <v>1100</v>
      </c>
      <c r="L16" s="48">
        <v>1100</v>
      </c>
      <c r="M16" s="48">
        <v>1100</v>
      </c>
      <c r="N16" s="48">
        <v>1100</v>
      </c>
      <c r="O16" s="48">
        <v>1100</v>
      </c>
      <c r="P16" s="48">
        <v>1100</v>
      </c>
      <c r="Q16" s="48">
        <v>1100</v>
      </c>
      <c r="R16" s="48">
        <v>1100</v>
      </c>
      <c r="S16" s="48">
        <v>1100</v>
      </c>
      <c r="T16" s="48">
        <v>1100</v>
      </c>
      <c r="U16" s="49">
        <v>1100</v>
      </c>
    </row>
    <row r="17" spans="1:21" x14ac:dyDescent="0.35">
      <c r="A17" s="10" t="s">
        <v>13</v>
      </c>
      <c r="B17" s="18">
        <v>206.66</v>
      </c>
      <c r="C17" s="3">
        <v>209.9</v>
      </c>
      <c r="D17" s="3">
        <v>0</v>
      </c>
      <c r="E17" s="3">
        <v>0</v>
      </c>
      <c r="F17" s="3">
        <v>0</v>
      </c>
      <c r="G17" s="3">
        <v>0</v>
      </c>
      <c r="H17" s="4">
        <v>0</v>
      </c>
      <c r="I17" s="25"/>
      <c r="J17" s="18">
        <v>0</v>
      </c>
      <c r="K17" s="3">
        <v>0</v>
      </c>
      <c r="L17" s="46"/>
      <c r="M17" s="46"/>
      <c r="N17" s="46"/>
      <c r="O17" s="46"/>
      <c r="P17" s="46"/>
      <c r="Q17" s="46"/>
      <c r="R17" s="46"/>
      <c r="S17" s="46"/>
      <c r="T17" s="46"/>
      <c r="U17" s="47"/>
    </row>
    <row r="18" spans="1:21" x14ac:dyDescent="0.35">
      <c r="A18" s="10" t="s">
        <v>23</v>
      </c>
      <c r="B18" s="18">
        <v>2475</v>
      </c>
      <c r="C18" s="3">
        <v>2439</v>
      </c>
      <c r="D18" s="3">
        <v>1698</v>
      </c>
      <c r="E18" s="3">
        <v>63101</v>
      </c>
      <c r="F18" s="3">
        <v>4314</v>
      </c>
      <c r="G18" s="3">
        <v>4352</v>
      </c>
      <c r="H18" s="4">
        <v>5576</v>
      </c>
      <c r="I18" s="25"/>
      <c r="J18" s="18">
        <v>3911</v>
      </c>
      <c r="K18" s="3">
        <f>383+3780+250</f>
        <v>4413</v>
      </c>
      <c r="L18" s="48">
        <v>4352</v>
      </c>
      <c r="M18" s="48">
        <v>4352</v>
      </c>
      <c r="N18" s="48">
        <v>4352</v>
      </c>
      <c r="O18" s="48">
        <v>4352</v>
      </c>
      <c r="P18" s="48">
        <v>4352</v>
      </c>
      <c r="Q18" s="48">
        <v>4352</v>
      </c>
      <c r="R18" s="48">
        <v>4352</v>
      </c>
      <c r="S18" s="48">
        <v>4352</v>
      </c>
      <c r="T18" s="48">
        <v>4352</v>
      </c>
      <c r="U18" s="49">
        <v>4352</v>
      </c>
    </row>
    <row r="19" spans="1:21" x14ac:dyDescent="0.35">
      <c r="A19" s="10" t="s">
        <v>24</v>
      </c>
      <c r="B19" s="18">
        <v>0</v>
      </c>
      <c r="C19" s="3">
        <v>0</v>
      </c>
      <c r="D19" s="3">
        <v>0</v>
      </c>
      <c r="E19" s="3">
        <v>130000</v>
      </c>
      <c r="F19" s="3">
        <v>0</v>
      </c>
      <c r="G19" s="3">
        <v>60000</v>
      </c>
      <c r="H19" s="4">
        <v>0</v>
      </c>
      <c r="I19" s="25"/>
      <c r="J19" s="18">
        <v>0</v>
      </c>
      <c r="K19" s="3">
        <v>0</v>
      </c>
      <c r="L19" s="46"/>
      <c r="M19" s="46"/>
      <c r="N19" s="46"/>
      <c r="O19" s="46"/>
      <c r="P19" s="46"/>
      <c r="Q19" s="46"/>
      <c r="R19" s="46"/>
      <c r="S19" s="46"/>
      <c r="T19" s="46"/>
      <c r="U19" s="47"/>
    </row>
    <row r="20" spans="1:21" x14ac:dyDescent="0.35">
      <c r="A20" s="10" t="s">
        <v>25</v>
      </c>
      <c r="B20" s="18">
        <v>0</v>
      </c>
      <c r="C20" s="3">
        <v>0</v>
      </c>
      <c r="D20" s="3">
        <v>0</v>
      </c>
      <c r="E20" s="3">
        <v>1200</v>
      </c>
      <c r="F20" s="3">
        <v>1000</v>
      </c>
      <c r="G20" s="3">
        <v>0</v>
      </c>
      <c r="H20" s="4">
        <v>0</v>
      </c>
      <c r="I20" s="25"/>
      <c r="J20" s="18">
        <v>0</v>
      </c>
      <c r="K20" s="3">
        <v>0</v>
      </c>
      <c r="L20" s="46"/>
      <c r="M20" s="46"/>
      <c r="N20" s="46"/>
      <c r="O20" s="46"/>
      <c r="P20" s="46"/>
      <c r="Q20" s="46"/>
      <c r="R20" s="46"/>
      <c r="S20" s="46"/>
      <c r="T20" s="46"/>
      <c r="U20" s="47"/>
    </row>
    <row r="21" spans="1:21" x14ac:dyDescent="0.35">
      <c r="A21" s="10" t="s">
        <v>26</v>
      </c>
      <c r="B21" s="18">
        <v>181.19</v>
      </c>
      <c r="C21" s="3">
        <v>0</v>
      </c>
      <c r="D21" s="3">
        <v>248.92</v>
      </c>
      <c r="E21" s="3">
        <v>458.89</v>
      </c>
      <c r="F21" s="3">
        <v>0</v>
      </c>
      <c r="G21" s="3">
        <v>212.33</v>
      </c>
      <c r="H21" s="4">
        <v>0</v>
      </c>
      <c r="I21" s="25"/>
      <c r="J21" s="18">
        <v>0</v>
      </c>
      <c r="K21" s="3">
        <v>534</v>
      </c>
      <c r="L21" s="56">
        <v>0</v>
      </c>
      <c r="M21" s="56">
        <v>300</v>
      </c>
      <c r="N21" s="56">
        <v>0</v>
      </c>
      <c r="O21" s="56">
        <v>300</v>
      </c>
      <c r="P21" s="56">
        <v>0</v>
      </c>
      <c r="Q21" s="56">
        <v>300</v>
      </c>
      <c r="R21" s="56">
        <v>0</v>
      </c>
      <c r="S21" s="56">
        <v>300</v>
      </c>
      <c r="T21" s="56">
        <v>0</v>
      </c>
      <c r="U21" s="57">
        <v>300</v>
      </c>
    </row>
    <row r="22" spans="1:21" x14ac:dyDescent="0.35">
      <c r="A22" s="10" t="s">
        <v>27</v>
      </c>
      <c r="B22" s="18">
        <v>4201.3900000000003</v>
      </c>
      <c r="C22" s="3">
        <v>4637.8999999999996</v>
      </c>
      <c r="D22" s="3">
        <v>3121.94</v>
      </c>
      <c r="E22" s="3">
        <v>5464.23</v>
      </c>
      <c r="F22" s="3">
        <v>4565.59</v>
      </c>
      <c r="G22" s="3">
        <v>3578.9</v>
      </c>
      <c r="H22" s="4">
        <v>5102.22</v>
      </c>
      <c r="I22" s="25"/>
      <c r="J22" s="18">
        <v>4892.72</v>
      </c>
      <c r="K22" s="3">
        <v>5073.62</v>
      </c>
      <c r="L22" s="56">
        <v>5000</v>
      </c>
      <c r="M22" s="56">
        <v>5000</v>
      </c>
      <c r="N22" s="56">
        <v>5000</v>
      </c>
      <c r="O22" s="56">
        <v>5000</v>
      </c>
      <c r="P22" s="56">
        <v>5000</v>
      </c>
      <c r="Q22" s="56">
        <v>5000</v>
      </c>
      <c r="R22" s="56">
        <v>5000</v>
      </c>
      <c r="S22" s="56">
        <v>5000</v>
      </c>
      <c r="T22" s="56">
        <v>5000</v>
      </c>
      <c r="U22" s="57">
        <v>5000</v>
      </c>
    </row>
    <row r="23" spans="1:21" x14ac:dyDescent="0.35">
      <c r="A23" s="10" t="s">
        <v>28</v>
      </c>
      <c r="B23" s="18">
        <v>0</v>
      </c>
      <c r="C23" s="3">
        <v>151.94</v>
      </c>
      <c r="D23" s="3">
        <v>0</v>
      </c>
      <c r="E23" s="3">
        <v>470.3</v>
      </c>
      <c r="F23" s="3">
        <v>0</v>
      </c>
      <c r="G23" s="3">
        <v>0</v>
      </c>
      <c r="H23" s="4">
        <v>0</v>
      </c>
      <c r="I23" s="25"/>
      <c r="J23" s="18">
        <v>0</v>
      </c>
      <c r="K23" s="3">
        <v>0</v>
      </c>
      <c r="L23" s="56">
        <v>150</v>
      </c>
      <c r="M23" s="56">
        <v>0</v>
      </c>
      <c r="N23" s="56">
        <v>150</v>
      </c>
      <c r="O23" s="56">
        <v>0</v>
      </c>
      <c r="P23" s="56">
        <v>150</v>
      </c>
      <c r="Q23" s="56">
        <v>0</v>
      </c>
      <c r="R23" s="56">
        <v>150</v>
      </c>
      <c r="S23" s="56">
        <v>0</v>
      </c>
      <c r="T23" s="56">
        <v>150</v>
      </c>
      <c r="U23" s="57">
        <v>0</v>
      </c>
    </row>
    <row r="24" spans="1:21" x14ac:dyDescent="0.35">
      <c r="A24" s="10" t="s">
        <v>29</v>
      </c>
      <c r="B24" s="18">
        <v>6300</v>
      </c>
      <c r="C24" s="3">
        <v>2500</v>
      </c>
      <c r="D24" s="3">
        <v>3000</v>
      </c>
      <c r="E24" s="3">
        <v>3000</v>
      </c>
      <c r="F24" s="3">
        <v>0</v>
      </c>
      <c r="G24" s="3">
        <v>1500</v>
      </c>
      <c r="H24" s="4">
        <v>1500</v>
      </c>
      <c r="I24" s="25"/>
      <c r="J24" s="18">
        <v>1500</v>
      </c>
      <c r="K24" s="3">
        <v>1500</v>
      </c>
      <c r="L24" s="56">
        <v>1500</v>
      </c>
      <c r="M24" s="56">
        <v>1500</v>
      </c>
      <c r="N24" s="56">
        <v>1500</v>
      </c>
      <c r="O24" s="56">
        <v>1500</v>
      </c>
      <c r="P24" s="56">
        <v>1500</v>
      </c>
      <c r="Q24" s="56">
        <v>1500</v>
      </c>
      <c r="R24" s="56">
        <v>1500</v>
      </c>
      <c r="S24" s="56">
        <v>1500</v>
      </c>
      <c r="T24" s="56">
        <v>1500</v>
      </c>
      <c r="U24" s="57">
        <v>1500</v>
      </c>
    </row>
    <row r="25" spans="1:21" x14ac:dyDescent="0.35">
      <c r="A25" s="10" t="s">
        <v>30</v>
      </c>
      <c r="B25" s="18">
        <v>25</v>
      </c>
      <c r="C25" s="3">
        <v>25</v>
      </c>
      <c r="D25" s="3">
        <v>25</v>
      </c>
      <c r="E25" s="3">
        <v>50</v>
      </c>
      <c r="F25" s="3">
        <v>25</v>
      </c>
      <c r="G25" s="3">
        <v>25</v>
      </c>
      <c r="H25" s="4">
        <v>25</v>
      </c>
      <c r="I25" s="25"/>
      <c r="J25" s="18">
        <v>25</v>
      </c>
      <c r="K25" s="3">
        <v>0</v>
      </c>
      <c r="L25" s="46"/>
      <c r="M25" s="46"/>
      <c r="N25" s="46"/>
      <c r="O25" s="46"/>
      <c r="P25" s="46"/>
      <c r="Q25" s="46"/>
      <c r="R25" s="46"/>
      <c r="S25" s="46"/>
      <c r="T25" s="46"/>
      <c r="U25" s="47"/>
    </row>
    <row r="26" spans="1:21" x14ac:dyDescent="0.35">
      <c r="A26" s="10" t="s">
        <v>31</v>
      </c>
      <c r="B26" s="18">
        <v>10</v>
      </c>
      <c r="C26" s="3">
        <v>10</v>
      </c>
      <c r="D26" s="3">
        <v>10</v>
      </c>
      <c r="E26" s="3">
        <v>10</v>
      </c>
      <c r="F26" s="3">
        <v>10</v>
      </c>
      <c r="G26" s="3">
        <v>10</v>
      </c>
      <c r="H26" s="4">
        <v>10</v>
      </c>
      <c r="I26" s="25"/>
      <c r="J26" s="18">
        <v>10</v>
      </c>
      <c r="K26" s="3">
        <v>10</v>
      </c>
      <c r="L26" s="46"/>
      <c r="M26" s="46"/>
      <c r="N26" s="46"/>
      <c r="O26" s="46"/>
      <c r="P26" s="46"/>
      <c r="Q26" s="46"/>
      <c r="R26" s="46"/>
      <c r="S26" s="46"/>
      <c r="T26" s="46"/>
      <c r="U26" s="47"/>
    </row>
    <row r="27" spans="1:21" x14ac:dyDescent="0.35">
      <c r="A27" s="10" t="s">
        <v>32</v>
      </c>
      <c r="B27" s="18">
        <v>1.75</v>
      </c>
      <c r="C27" s="3">
        <v>3.5</v>
      </c>
      <c r="D27" s="3">
        <v>3.5</v>
      </c>
      <c r="E27" s="3">
        <v>3.5</v>
      </c>
      <c r="F27" s="3">
        <v>8.75</v>
      </c>
      <c r="G27" s="3">
        <v>3.5</v>
      </c>
      <c r="H27" s="4">
        <v>8.75</v>
      </c>
      <c r="I27" s="25"/>
      <c r="J27" s="18">
        <v>8.75</v>
      </c>
      <c r="K27" s="3">
        <v>1.75</v>
      </c>
      <c r="L27" s="56">
        <v>10</v>
      </c>
      <c r="M27" s="56">
        <v>10</v>
      </c>
      <c r="N27" s="56">
        <v>10</v>
      </c>
      <c r="O27" s="56">
        <v>10</v>
      </c>
      <c r="P27" s="56">
        <v>10</v>
      </c>
      <c r="Q27" s="56">
        <v>10</v>
      </c>
      <c r="R27" s="56">
        <v>10</v>
      </c>
      <c r="S27" s="56">
        <v>10</v>
      </c>
      <c r="T27" s="56">
        <v>10</v>
      </c>
      <c r="U27" s="57">
        <v>10</v>
      </c>
    </row>
    <row r="28" spans="1:21" x14ac:dyDescent="0.35">
      <c r="A28" s="10" t="s">
        <v>33</v>
      </c>
      <c r="B28" s="18">
        <v>0</v>
      </c>
      <c r="C28" s="3">
        <v>0</v>
      </c>
      <c r="D28" s="3">
        <v>0</v>
      </c>
      <c r="E28" s="3">
        <v>9</v>
      </c>
      <c r="F28" s="3">
        <v>0</v>
      </c>
      <c r="G28" s="3">
        <v>0</v>
      </c>
      <c r="H28" s="4">
        <v>0</v>
      </c>
      <c r="I28" s="25"/>
      <c r="J28" s="18">
        <v>0</v>
      </c>
      <c r="K28" s="3">
        <v>0</v>
      </c>
      <c r="L28" s="46"/>
      <c r="M28" s="46"/>
      <c r="N28" s="46"/>
      <c r="O28" s="46"/>
      <c r="P28" s="46"/>
      <c r="Q28" s="46"/>
      <c r="R28" s="46"/>
      <c r="S28" s="46"/>
      <c r="T28" s="46"/>
      <c r="U28" s="47"/>
    </row>
    <row r="29" spans="1:21" ht="15" thickBot="1" x14ac:dyDescent="0.4">
      <c r="A29" s="11" t="s">
        <v>34</v>
      </c>
      <c r="B29" s="18">
        <v>0</v>
      </c>
      <c r="C29" s="3">
        <v>0</v>
      </c>
      <c r="D29" s="3">
        <v>0</v>
      </c>
      <c r="E29" s="3">
        <v>5300</v>
      </c>
      <c r="F29" s="3">
        <v>0</v>
      </c>
      <c r="G29" s="3">
        <v>5300</v>
      </c>
      <c r="H29" s="4">
        <v>5300</v>
      </c>
      <c r="I29" s="25"/>
      <c r="J29" s="23">
        <v>5300</v>
      </c>
      <c r="K29" s="5">
        <v>5300</v>
      </c>
      <c r="L29" s="58">
        <v>5300</v>
      </c>
      <c r="M29" s="58">
        <v>5301</v>
      </c>
      <c r="N29" s="58">
        <v>5302</v>
      </c>
      <c r="O29" s="58">
        <v>5303</v>
      </c>
      <c r="P29" s="58">
        <v>5304</v>
      </c>
      <c r="Q29" s="58">
        <v>5305</v>
      </c>
      <c r="R29" s="58">
        <v>5306</v>
      </c>
      <c r="S29" s="58">
        <v>5307</v>
      </c>
      <c r="T29" s="58">
        <v>5306</v>
      </c>
      <c r="U29" s="59">
        <v>5307</v>
      </c>
    </row>
    <row r="30" spans="1:21" ht="15" thickBot="1" x14ac:dyDescent="0.4">
      <c r="A30" s="12" t="s">
        <v>35</v>
      </c>
      <c r="B30" s="18">
        <v>13425.46</v>
      </c>
      <c r="C30" s="3">
        <v>9977.239999999998</v>
      </c>
      <c r="D30" s="3">
        <v>8132.07</v>
      </c>
      <c r="E30" s="3">
        <v>209066.92</v>
      </c>
      <c r="F30" s="3">
        <v>11047.88</v>
      </c>
      <c r="G30" s="3">
        <v>76081.73</v>
      </c>
      <c r="H30" s="4">
        <v>18646.400000000001</v>
      </c>
      <c r="I30" s="25"/>
      <c r="J30" s="40">
        <v>16747.47</v>
      </c>
      <c r="K30" s="1">
        <f>SUM(K15:K29)</f>
        <v>17956.8</v>
      </c>
      <c r="L30" s="1">
        <f>SUM(L15:L29)</f>
        <v>17412</v>
      </c>
      <c r="M30" s="1">
        <f t="shared" ref="M30:S30" si="6">SUM(M15:M29)</f>
        <v>17587.43</v>
      </c>
      <c r="N30" s="1">
        <f t="shared" si="6"/>
        <v>17414</v>
      </c>
      <c r="O30" s="1">
        <f t="shared" si="6"/>
        <v>17589.43</v>
      </c>
      <c r="P30" s="1">
        <f t="shared" si="6"/>
        <v>17416</v>
      </c>
      <c r="Q30" s="1">
        <f t="shared" si="6"/>
        <v>17591.43</v>
      </c>
      <c r="R30" s="1">
        <f t="shared" si="6"/>
        <v>17418</v>
      </c>
      <c r="S30" s="1">
        <f t="shared" si="6"/>
        <v>17593.43</v>
      </c>
      <c r="T30" s="1">
        <f t="shared" ref="T30" si="7">SUM(T15:T29)</f>
        <v>17418</v>
      </c>
      <c r="U30" s="2">
        <f t="shared" ref="U30" si="8">SUM(U15:U29)</f>
        <v>17593.43</v>
      </c>
    </row>
    <row r="31" spans="1:21" ht="15" thickBot="1" x14ac:dyDescent="0.4">
      <c r="A31" s="12" t="s">
        <v>38</v>
      </c>
      <c r="B31" s="19">
        <f t="shared" ref="B31:K31" si="9">B30-B20-B19</f>
        <v>13425.46</v>
      </c>
      <c r="C31" s="13">
        <f t="shared" si="9"/>
        <v>9977.239999999998</v>
      </c>
      <c r="D31" s="13">
        <f t="shared" si="9"/>
        <v>8132.07</v>
      </c>
      <c r="E31" s="13">
        <f>E30-E20-E19-60000</f>
        <v>17866.920000000013</v>
      </c>
      <c r="F31" s="13">
        <f t="shared" si="9"/>
        <v>10047.879999999999</v>
      </c>
      <c r="G31" s="13">
        <f t="shared" si="9"/>
        <v>16081.729999999996</v>
      </c>
      <c r="H31" s="20">
        <f t="shared" si="9"/>
        <v>18646.400000000001</v>
      </c>
      <c r="I31" s="26"/>
      <c r="J31" s="42">
        <f t="shared" si="9"/>
        <v>16747.47</v>
      </c>
      <c r="K31" s="43">
        <f t="shared" si="9"/>
        <v>17956.8</v>
      </c>
      <c r="L31" s="43">
        <f t="shared" ref="L31:S31" si="10">L30-L20-L19</f>
        <v>17412</v>
      </c>
      <c r="M31" s="43">
        <f t="shared" si="10"/>
        <v>17587.43</v>
      </c>
      <c r="N31" s="43">
        <f t="shared" si="10"/>
        <v>17414</v>
      </c>
      <c r="O31" s="43">
        <f t="shared" si="10"/>
        <v>17589.43</v>
      </c>
      <c r="P31" s="43">
        <f t="shared" si="10"/>
        <v>17416</v>
      </c>
      <c r="Q31" s="43">
        <f t="shared" si="10"/>
        <v>17591.43</v>
      </c>
      <c r="R31" s="43">
        <f t="shared" si="10"/>
        <v>17418</v>
      </c>
      <c r="S31" s="43">
        <f t="shared" si="10"/>
        <v>17593.43</v>
      </c>
      <c r="T31" s="43">
        <f t="shared" ref="T31:U31" si="11">T30-T20-T19</f>
        <v>17418</v>
      </c>
      <c r="U31" s="44">
        <f t="shared" si="11"/>
        <v>17593.43</v>
      </c>
    </row>
    <row r="32" spans="1:21" ht="15" thickBot="1" x14ac:dyDescent="0.4">
      <c r="A32" s="12" t="s">
        <v>36</v>
      </c>
      <c r="B32" s="18">
        <f>B14-B31</f>
        <v>2134.630000000001</v>
      </c>
      <c r="C32" s="3">
        <f t="shared" ref="C32:E32" si="12">C14-C31</f>
        <v>4880.5400000000027</v>
      </c>
      <c r="D32" s="3">
        <f t="shared" si="12"/>
        <v>7283.7100000000009</v>
      </c>
      <c r="E32" s="3">
        <f t="shared" si="12"/>
        <v>-1840.1400000000049</v>
      </c>
      <c r="F32" s="3">
        <f t="shared" ref="F32" si="13">F14-F31</f>
        <v>6678.9</v>
      </c>
      <c r="G32" s="3">
        <f t="shared" ref="G32" si="14">G14-G31</f>
        <v>3145.0500000000029</v>
      </c>
      <c r="H32" s="4">
        <f t="shared" ref="H32" si="15">H14-H31</f>
        <v>4820.3799999999974</v>
      </c>
      <c r="I32" s="25"/>
      <c r="J32" s="35">
        <f t="shared" ref="J32" si="16">J14-J31</f>
        <v>7979.41</v>
      </c>
      <c r="K32" s="36">
        <f t="shared" ref="K32:R32" si="17">K14-K31</f>
        <v>1612.9799999999996</v>
      </c>
      <c r="L32" s="36">
        <f t="shared" si="17"/>
        <v>2119.7799999999988</v>
      </c>
      <c r="M32" s="36">
        <f t="shared" si="17"/>
        <v>1944.3499999999985</v>
      </c>
      <c r="N32" s="36">
        <f t="shared" si="17"/>
        <v>2117.7799999999988</v>
      </c>
      <c r="O32" s="36">
        <f t="shared" si="17"/>
        <v>1942.3499999999985</v>
      </c>
      <c r="P32" s="36">
        <f t="shared" si="17"/>
        <v>2115.7799999999988</v>
      </c>
      <c r="Q32" s="36">
        <f t="shared" si="17"/>
        <v>1940.3499999999985</v>
      </c>
      <c r="R32" s="36">
        <f t="shared" si="17"/>
        <v>2113.7799999999988</v>
      </c>
      <c r="S32" s="36">
        <f>S14-S31</f>
        <v>1938.3499999999985</v>
      </c>
      <c r="T32" s="36">
        <f t="shared" ref="T32:U32" si="18">T14-T31</f>
        <v>2113.7799999999988</v>
      </c>
      <c r="U32" s="37">
        <f>U14-U31</f>
        <v>1938.3499999999985</v>
      </c>
    </row>
    <row r="33" spans="1:21" x14ac:dyDescent="0.35">
      <c r="B33" s="21"/>
      <c r="C33" s="14"/>
      <c r="D33" s="14"/>
      <c r="E33" s="14"/>
      <c r="F33" s="14"/>
      <c r="G33" s="14"/>
      <c r="H33" s="22"/>
      <c r="I33" s="27"/>
      <c r="J33" s="21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22"/>
    </row>
    <row r="34" spans="1:21" ht="15" thickBot="1" x14ac:dyDescent="0.4">
      <c r="A34" s="7" t="s">
        <v>39</v>
      </c>
      <c r="B34" s="23">
        <f>B32+0</f>
        <v>2134.630000000001</v>
      </c>
      <c r="C34" s="5">
        <f>C32+B34</f>
        <v>7015.1700000000037</v>
      </c>
      <c r="D34" s="5">
        <f t="shared" ref="D34:S34" si="19">D32+C34</f>
        <v>14298.880000000005</v>
      </c>
      <c r="E34" s="5">
        <f t="shared" si="19"/>
        <v>12458.74</v>
      </c>
      <c r="F34" s="5">
        <f t="shared" si="19"/>
        <v>19137.64</v>
      </c>
      <c r="G34" s="5">
        <f t="shared" si="19"/>
        <v>22282.690000000002</v>
      </c>
      <c r="H34" s="6">
        <f>H32+G34</f>
        <v>27103.07</v>
      </c>
      <c r="I34" s="28"/>
      <c r="J34" s="23">
        <f>J32+H34</f>
        <v>35082.479999999996</v>
      </c>
      <c r="K34" s="5">
        <f t="shared" si="19"/>
        <v>36695.459999999992</v>
      </c>
      <c r="L34" s="5">
        <f t="shared" si="19"/>
        <v>38815.239999999991</v>
      </c>
      <c r="M34" s="5">
        <f t="shared" si="19"/>
        <v>40759.589999999989</v>
      </c>
      <c r="N34" s="5">
        <f t="shared" si="19"/>
        <v>42877.369999999988</v>
      </c>
      <c r="O34" s="5">
        <f t="shared" si="19"/>
        <v>44819.719999999987</v>
      </c>
      <c r="P34" s="5">
        <f t="shared" si="19"/>
        <v>46935.499999999985</v>
      </c>
      <c r="Q34" s="5">
        <f t="shared" si="19"/>
        <v>48875.849999999984</v>
      </c>
      <c r="R34" s="5">
        <f t="shared" si="19"/>
        <v>50989.629999999983</v>
      </c>
      <c r="S34" s="5">
        <f t="shared" si="19"/>
        <v>52927.979999999981</v>
      </c>
      <c r="T34" s="5">
        <f t="shared" ref="T34:U34" si="20">T32+S34</f>
        <v>55041.75999999998</v>
      </c>
      <c r="U34" s="6">
        <f t="shared" si="20"/>
        <v>56980.109999999979</v>
      </c>
    </row>
  </sheetData>
  <phoneticPr fontId="5" type="noConversion"/>
  <conditionalFormatting sqref="B32:U32">
    <cfRule type="cellIs" dxfId="3" priority="3" operator="lessThan">
      <formula>0</formula>
    </cfRule>
    <cfRule type="cellIs" dxfId="2" priority="4" operator="greaterThan">
      <formula>1</formula>
    </cfRule>
  </conditionalFormatting>
  <conditionalFormatting sqref="B34:U34">
    <cfRule type="cellIs" dxfId="1" priority="1" operator="lessThan">
      <formula>0</formula>
    </cfRule>
    <cfRule type="cellIs" dxfId="0" priority="2" operator="greaterThan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סיכום חודשי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Benny Maymon - M31257</cp:lastModifiedBy>
  <dcterms:created xsi:type="dcterms:W3CDTF">2025-02-09T10:36:07Z</dcterms:created>
  <dcterms:modified xsi:type="dcterms:W3CDTF">2025-02-10T06:42:10Z</dcterms:modified>
</cp:coreProperties>
</file>