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Uni\Simulations\SwarmSimulation\InitialResults\"/>
    </mc:Choice>
  </mc:AlternateContent>
  <xr:revisionPtr revIDLastSave="0" documentId="13_ncr:1_{4CDFE3E6-FAE2-4DED-9661-5ECB19328C74}" xr6:coauthVersionLast="47" xr6:coauthVersionMax="47" xr10:uidLastSave="{00000000-0000-0000-0000-000000000000}"/>
  <bookViews>
    <workbookView xWindow="3255" yWindow="570" windowWidth="28305" windowHeight="210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9" i="1" l="1"/>
  <c r="F439" i="1"/>
  <c r="D439" i="1"/>
  <c r="G438" i="1"/>
  <c r="F438" i="1"/>
  <c r="D438" i="1"/>
  <c r="G437" i="1"/>
  <c r="F437" i="1"/>
  <c r="H437" i="1" s="1"/>
  <c r="D437" i="1"/>
  <c r="G436" i="1"/>
  <c r="F436" i="1"/>
  <c r="D436" i="1"/>
  <c r="G435" i="1"/>
  <c r="F435" i="1"/>
  <c r="D435" i="1"/>
  <c r="G434" i="1"/>
  <c r="H434" i="1" s="1"/>
  <c r="F434" i="1"/>
  <c r="D434" i="1"/>
  <c r="G433" i="1"/>
  <c r="F433" i="1"/>
  <c r="H433" i="1" s="1"/>
  <c r="D433" i="1"/>
  <c r="D410" i="1"/>
  <c r="D407" i="1"/>
  <c r="G406" i="1"/>
  <c r="F406" i="1"/>
  <c r="D406" i="1"/>
  <c r="G405" i="1"/>
  <c r="F405" i="1"/>
  <c r="D405" i="1"/>
  <c r="G404" i="1"/>
  <c r="F404" i="1"/>
  <c r="D404" i="1"/>
  <c r="G403" i="1"/>
  <c r="F403" i="1"/>
  <c r="H403" i="1" s="1"/>
  <c r="D403" i="1"/>
  <c r="G402" i="1"/>
  <c r="F402" i="1"/>
  <c r="D402" i="1"/>
  <c r="G401" i="1"/>
  <c r="F401" i="1"/>
  <c r="D401" i="1"/>
  <c r="G400" i="1"/>
  <c r="F400" i="1"/>
  <c r="D400" i="1"/>
  <c r="D409" i="1" s="1"/>
  <c r="F374" i="1"/>
  <c r="F375" i="1"/>
  <c r="F376" i="1"/>
  <c r="H376" i="1" s="1"/>
  <c r="F377" i="1"/>
  <c r="F378" i="1"/>
  <c r="F379" i="1"/>
  <c r="F373" i="1"/>
  <c r="G373" i="1"/>
  <c r="H373" i="1"/>
  <c r="D383" i="1"/>
  <c r="D382" i="1"/>
  <c r="D381" i="1"/>
  <c r="D380" i="1"/>
  <c r="G379" i="1"/>
  <c r="H379" i="1" s="1"/>
  <c r="D379" i="1"/>
  <c r="H378" i="1"/>
  <c r="G378" i="1"/>
  <c r="D378" i="1"/>
  <c r="G377" i="1"/>
  <c r="D377" i="1"/>
  <c r="G376" i="1"/>
  <c r="D376" i="1"/>
  <c r="G375" i="1"/>
  <c r="H375" i="1" s="1"/>
  <c r="D375" i="1"/>
  <c r="H374" i="1"/>
  <c r="G374" i="1"/>
  <c r="D374" i="1"/>
  <c r="D373" i="1"/>
  <c r="D354" i="1"/>
  <c r="D355" i="1"/>
  <c r="H354" i="1"/>
  <c r="H356" i="1"/>
  <c r="H357" i="1"/>
  <c r="D357" i="1"/>
  <c r="D356" i="1"/>
  <c r="H348" i="1"/>
  <c r="H349" i="1"/>
  <c r="H350" i="1"/>
  <c r="H351" i="1"/>
  <c r="H352" i="1"/>
  <c r="H353" i="1"/>
  <c r="D348" i="1"/>
  <c r="D349" i="1"/>
  <c r="D350" i="1"/>
  <c r="D351" i="1"/>
  <c r="D352" i="1"/>
  <c r="D353" i="1"/>
  <c r="H347" i="1"/>
  <c r="G348" i="1"/>
  <c r="G349" i="1"/>
  <c r="G350" i="1"/>
  <c r="G351" i="1"/>
  <c r="G352" i="1"/>
  <c r="G353" i="1"/>
  <c r="G347" i="1"/>
  <c r="D347" i="1"/>
  <c r="D338" i="1"/>
  <c r="D337" i="1"/>
  <c r="D336" i="1"/>
  <c r="D335" i="1"/>
  <c r="D334" i="1"/>
  <c r="D333" i="1"/>
  <c r="D332" i="1"/>
  <c r="D331" i="1"/>
  <c r="D330" i="1"/>
  <c r="D329" i="1"/>
  <c r="D328" i="1"/>
  <c r="D316" i="1"/>
  <c r="D317" i="1"/>
  <c r="D318" i="1"/>
  <c r="D312" i="1"/>
  <c r="D315" i="1"/>
  <c r="D314" i="1"/>
  <c r="D313" i="1"/>
  <c r="D311" i="1"/>
  <c r="D310" i="1"/>
  <c r="D309" i="1"/>
  <c r="D297" i="1"/>
  <c r="D296" i="1"/>
  <c r="D295" i="1"/>
  <c r="D294" i="1"/>
  <c r="D293" i="1"/>
  <c r="D292" i="1"/>
  <c r="D291" i="1"/>
  <c r="P269" i="1"/>
  <c r="O269" i="1"/>
  <c r="P267" i="1"/>
  <c r="P266" i="1"/>
  <c r="P265" i="1"/>
  <c r="O267" i="1"/>
  <c r="O266" i="1"/>
  <c r="O265" i="1"/>
  <c r="D260" i="1"/>
  <c r="D262" i="1"/>
  <c r="D261" i="1"/>
  <c r="D253" i="1"/>
  <c r="D254" i="1"/>
  <c r="D255" i="1"/>
  <c r="D256" i="1"/>
  <c r="D258" i="1"/>
  <c r="D259" i="1"/>
  <c r="D257" i="1"/>
  <c r="B195" i="1"/>
  <c r="H435" i="1" l="1"/>
  <c r="H436" i="1"/>
  <c r="D443" i="1"/>
  <c r="D442" i="1"/>
  <c r="D441" i="1"/>
  <c r="H438" i="1"/>
  <c r="H439" i="1"/>
  <c r="H440" i="1" s="1"/>
  <c r="H442" i="1"/>
  <c r="H441" i="1"/>
  <c r="D440" i="1"/>
  <c r="D408" i="1"/>
  <c r="H402" i="1"/>
  <c r="H400" i="1"/>
  <c r="H405" i="1"/>
  <c r="H404" i="1"/>
  <c r="H401" i="1"/>
  <c r="H406" i="1"/>
  <c r="H410" i="1" s="1"/>
  <c r="H409" i="1"/>
  <c r="H408" i="1"/>
  <c r="H377" i="1"/>
  <c r="H381" i="1"/>
  <c r="H382" i="1"/>
  <c r="H383" i="1"/>
  <c r="H380" i="1"/>
  <c r="H355" i="1"/>
  <c r="D300" i="1"/>
  <c r="D298" i="1"/>
  <c r="D299" i="1"/>
  <c r="B232" i="1"/>
  <c r="D232" i="1" s="1"/>
  <c r="B233" i="1"/>
  <c r="D233" i="1" s="1"/>
  <c r="B234" i="1"/>
  <c r="D234" i="1" s="1"/>
  <c r="B235" i="1"/>
  <c r="D235" i="1" s="1"/>
  <c r="B236" i="1"/>
  <c r="B237" i="1"/>
  <c r="D237" i="1" s="1"/>
  <c r="D236" i="1"/>
  <c r="B238" i="1"/>
  <c r="D238" i="1" s="1"/>
  <c r="D219" i="1"/>
  <c r="D218" i="1"/>
  <c r="D217" i="1"/>
  <c r="D216" i="1"/>
  <c r="D215" i="1"/>
  <c r="D214" i="1"/>
  <c r="D213" i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D195" i="1"/>
  <c r="D202" i="1" s="1"/>
  <c r="D179" i="1"/>
  <c r="D178" i="1"/>
  <c r="D177" i="1"/>
  <c r="D176" i="1"/>
  <c r="D175" i="1"/>
  <c r="D174" i="1"/>
  <c r="D173" i="1"/>
  <c r="D158" i="1"/>
  <c r="D157" i="1"/>
  <c r="D156" i="1"/>
  <c r="D155" i="1"/>
  <c r="D154" i="1"/>
  <c r="D153" i="1"/>
  <c r="D152" i="1"/>
  <c r="D124" i="1"/>
  <c r="D125" i="1"/>
  <c r="D126" i="1"/>
  <c r="D127" i="1"/>
  <c r="D128" i="1"/>
  <c r="D129" i="1"/>
  <c r="D123" i="1"/>
  <c r="D109" i="1"/>
  <c r="D108" i="1"/>
  <c r="D107" i="1"/>
  <c r="D106" i="1"/>
  <c r="D105" i="1"/>
  <c r="D104" i="1"/>
  <c r="D103" i="1"/>
  <c r="D90" i="1"/>
  <c r="D89" i="1"/>
  <c r="D88" i="1"/>
  <c r="D87" i="1"/>
  <c r="D86" i="1"/>
  <c r="D85" i="1"/>
  <c r="D84" i="1"/>
  <c r="D72" i="1"/>
  <c r="D71" i="1"/>
  <c r="D70" i="1"/>
  <c r="D69" i="1"/>
  <c r="D68" i="1"/>
  <c r="D67" i="1"/>
  <c r="D66" i="1"/>
  <c r="D19" i="1"/>
  <c r="D20" i="1"/>
  <c r="D21" i="1"/>
  <c r="D22" i="1"/>
  <c r="D23" i="1"/>
  <c r="D24" i="1"/>
  <c r="D18" i="1"/>
  <c r="D25" i="1" s="1"/>
  <c r="D39" i="1"/>
  <c r="D40" i="1"/>
  <c r="D41" i="1"/>
  <c r="D42" i="1"/>
  <c r="D38" i="1"/>
  <c r="D43" i="1" s="1"/>
  <c r="D52" i="1"/>
  <c r="D53" i="1"/>
  <c r="D54" i="1"/>
  <c r="D55" i="1"/>
  <c r="D56" i="1"/>
  <c r="D57" i="1"/>
  <c r="D51" i="1"/>
  <c r="H443" i="1" l="1"/>
  <c r="H407" i="1"/>
  <c r="D239" i="1"/>
  <c r="D220" i="1"/>
  <c r="D180" i="1"/>
  <c r="D159" i="1"/>
  <c r="D130" i="1"/>
  <c r="D110" i="1"/>
  <c r="D91" i="1"/>
  <c r="D73" i="1"/>
  <c r="D58" i="1"/>
</calcChain>
</file>

<file path=xl/sharedStrings.xml><?xml version="1.0" encoding="utf-8"?>
<sst xmlns="http://schemas.openxmlformats.org/spreadsheetml/2006/main" count="120" uniqueCount="49">
  <si>
    <t>Flow</t>
  </si>
  <si>
    <t>Time Taken</t>
  </si>
  <si>
    <t>Magnetic Force</t>
  </si>
  <si>
    <t>Experimental results (From ali's paper_REF_)</t>
  </si>
  <si>
    <t>MagTest2</t>
  </si>
  <si>
    <t>MagTest3</t>
  </si>
  <si>
    <t>ERR</t>
  </si>
  <si>
    <t>Sim</t>
  </si>
  <si>
    <t>Experimental</t>
  </si>
  <si>
    <t>MagTest5</t>
  </si>
  <si>
    <t>MagTest4</t>
  </si>
  <si>
    <t>MagTest7</t>
  </si>
  <si>
    <t>(MagTest6 in other graphs)</t>
  </si>
  <si>
    <t>Velocity.*0.001</t>
  </si>
  <si>
    <t>MagTest8</t>
  </si>
  <si>
    <t>Other PC</t>
  </si>
  <si>
    <t>Velocity.*0.000001</t>
  </si>
  <si>
    <t>Sizes:</t>
  </si>
  <si>
    <t>MagTest9</t>
  </si>
  <si>
    <t>All data as should be, normal drag function, Drag Coeff of 1</t>
  </si>
  <si>
    <t>MagTest11</t>
  </si>
  <si>
    <t>MagTest10</t>
  </si>
  <si>
    <t>"LagTime"</t>
  </si>
  <si>
    <t>MagTest9 minus lag time from Graphs11</t>
  </si>
  <si>
    <t>All data as should be, normal drag function, Drag Coeff of 1, 0.2s period</t>
  </si>
  <si>
    <t>MagTest12 minus lag time from Graphs11</t>
  </si>
  <si>
    <t>size of aggregate depends on particlesize and magnetic force</t>
  </si>
  <si>
    <t>might affect graph</t>
  </si>
  <si>
    <t>mention moving meeting to dfriday</t>
  </si>
  <si>
    <t>MagTest13 - x^-2 rateofchange cap</t>
  </si>
  <si>
    <t>MagForce</t>
  </si>
  <si>
    <t>ExpData</t>
  </si>
  <si>
    <t>Different times obtained (no time maps saved)</t>
  </si>
  <si>
    <t>Crash</t>
  </si>
  <si>
    <t>MAX:</t>
  </si>
  <si>
    <t>MIN:</t>
  </si>
  <si>
    <t>AVG:</t>
  </si>
  <si>
    <t>Error on that one point over 9 tests</t>
  </si>
  <si>
    <t>MAGTEST14</t>
  </si>
  <si>
    <t>rateofchange cap similarcap is less restrictive? No compound factor</t>
  </si>
  <si>
    <t>MAGTEST15</t>
  </si>
  <si>
    <t>MAGTEST17 - slowed down 50x</t>
  </si>
  <si>
    <t>End Velocity</t>
  </si>
  <si>
    <t>Time Graph</t>
  </si>
  <si>
    <t>Velocity Graph</t>
  </si>
  <si>
    <t>Last 3 results</t>
  </si>
  <si>
    <t>Last 5 results</t>
  </si>
  <si>
    <t>All 7</t>
  </si>
  <si>
    <t>MAGTEST18 - slowed down 50x, 50 steps, all functions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</si>
</sst>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11" fontId="0" fillId="0" borderId="2" xfId="0" applyNumberFormat="1" applyBorder="1"/>
    <xf numFmtId="0" fontId="0" fillId="0" borderId="3" xfId="0" applyBorder="1"/>
    <xf numFmtId="9" fontId="0" fillId="0" borderId="3" xfId="0" applyNumberFormat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Sheet1!$B$8:$B$24</c:f>
              <c:numCache>
                <c:formatCode>General</c:formatCode>
                <c:ptCount val="17"/>
                <c:pt idx="0">
                  <c:v>5216</c:v>
                </c:pt>
                <c:pt idx="1">
                  <c:v>4705</c:v>
                </c:pt>
                <c:pt idx="2">
                  <c:v>4205</c:v>
                </c:pt>
                <c:pt idx="3">
                  <c:v>3654</c:v>
                </c:pt>
                <c:pt idx="4">
                  <c:v>3457</c:v>
                </c:pt>
                <c:pt idx="5">
                  <c:v>2805</c:v>
                </c:pt>
                <c:pt idx="6">
                  <c:v>2161</c:v>
                </c:pt>
                <c:pt idx="7">
                  <c:v>2111</c:v>
                </c:pt>
                <c:pt idx="8">
                  <c:v>1705</c:v>
                </c:pt>
                <c:pt idx="9">
                  <c:v>1266</c:v>
                </c:pt>
                <c:pt idx="10">
                  <c:v>955</c:v>
                </c:pt>
                <c:pt idx="11">
                  <c:v>860</c:v>
                </c:pt>
                <c:pt idx="12">
                  <c:v>556</c:v>
                </c:pt>
                <c:pt idx="13">
                  <c:v>457</c:v>
                </c:pt>
                <c:pt idx="14">
                  <c:v>370</c:v>
                </c:pt>
                <c:pt idx="15">
                  <c:v>264</c:v>
                </c:pt>
                <c:pt idx="1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FE3-4077-895F-4EE37C2A53C6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10">
                  <c:v>2000</c:v>
                </c:pt>
                <c:pt idx="11">
                  <c:v>1500</c:v>
                </c:pt>
                <c:pt idx="12">
                  <c:v>800</c:v>
                </c:pt>
                <c:pt idx="13">
                  <c:v>650</c:v>
                </c:pt>
                <c:pt idx="14">
                  <c:v>500</c:v>
                </c:pt>
                <c:pt idx="15">
                  <c:v>350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FE3-4077-895F-4EE37C2A53C6}"/>
            </c:ext>
          </c:extLst>
        </c:ser>
        <c:ser>
          <c:idx val="4"/>
          <c:order val="2"/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Sheet1!$B$8:$B$24</c:f>
              <c:numCache>
                <c:formatCode>General</c:formatCode>
                <c:ptCount val="17"/>
                <c:pt idx="0">
                  <c:v>5216</c:v>
                </c:pt>
                <c:pt idx="1">
                  <c:v>4705</c:v>
                </c:pt>
                <c:pt idx="2">
                  <c:v>4205</c:v>
                </c:pt>
                <c:pt idx="3">
                  <c:v>3654</c:v>
                </c:pt>
                <c:pt idx="4">
                  <c:v>3457</c:v>
                </c:pt>
                <c:pt idx="5">
                  <c:v>2805</c:v>
                </c:pt>
                <c:pt idx="6">
                  <c:v>2161</c:v>
                </c:pt>
                <c:pt idx="7">
                  <c:v>2111</c:v>
                </c:pt>
                <c:pt idx="8">
                  <c:v>1705</c:v>
                </c:pt>
                <c:pt idx="9">
                  <c:v>1266</c:v>
                </c:pt>
                <c:pt idx="10">
                  <c:v>955</c:v>
                </c:pt>
                <c:pt idx="11">
                  <c:v>860</c:v>
                </c:pt>
                <c:pt idx="12">
                  <c:v>556</c:v>
                </c:pt>
                <c:pt idx="13">
                  <c:v>457</c:v>
                </c:pt>
                <c:pt idx="14">
                  <c:v>370</c:v>
                </c:pt>
                <c:pt idx="15">
                  <c:v>264</c:v>
                </c:pt>
                <c:pt idx="1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FE3-4077-895F-4EE37C2A53C6}"/>
            </c:ext>
          </c:extLst>
        </c:ser>
        <c:ser>
          <c:idx val="5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10">
                  <c:v>2000</c:v>
                </c:pt>
                <c:pt idx="11">
                  <c:v>1500</c:v>
                </c:pt>
                <c:pt idx="12">
                  <c:v>800</c:v>
                </c:pt>
                <c:pt idx="13">
                  <c:v>650</c:v>
                </c:pt>
                <c:pt idx="14">
                  <c:v>500</c:v>
                </c:pt>
                <c:pt idx="15">
                  <c:v>350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FE3-4077-895F-4EE37C2A53C6}"/>
            </c:ext>
          </c:extLst>
        </c:ser>
        <c:ser>
          <c:idx val="2"/>
          <c:order val="4"/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Sheet1!$B$8:$B$24</c:f>
              <c:numCache>
                <c:formatCode>General</c:formatCode>
                <c:ptCount val="17"/>
                <c:pt idx="0">
                  <c:v>5216</c:v>
                </c:pt>
                <c:pt idx="1">
                  <c:v>4705</c:v>
                </c:pt>
                <c:pt idx="2">
                  <c:v>4205</c:v>
                </c:pt>
                <c:pt idx="3">
                  <c:v>3654</c:v>
                </c:pt>
                <c:pt idx="4">
                  <c:v>3457</c:v>
                </c:pt>
                <c:pt idx="5">
                  <c:v>2805</c:v>
                </c:pt>
                <c:pt idx="6">
                  <c:v>2161</c:v>
                </c:pt>
                <c:pt idx="7">
                  <c:v>2111</c:v>
                </c:pt>
                <c:pt idx="8">
                  <c:v>1705</c:v>
                </c:pt>
                <c:pt idx="9">
                  <c:v>1266</c:v>
                </c:pt>
                <c:pt idx="10">
                  <c:v>955</c:v>
                </c:pt>
                <c:pt idx="11">
                  <c:v>860</c:v>
                </c:pt>
                <c:pt idx="12">
                  <c:v>556</c:v>
                </c:pt>
                <c:pt idx="13">
                  <c:v>457</c:v>
                </c:pt>
                <c:pt idx="14">
                  <c:v>370</c:v>
                </c:pt>
                <c:pt idx="15">
                  <c:v>264</c:v>
                </c:pt>
                <c:pt idx="1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FE3-4077-895F-4EE37C2A53C6}"/>
            </c:ext>
          </c:extLst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10">
                  <c:v>2000</c:v>
                </c:pt>
                <c:pt idx="11">
                  <c:v>1500</c:v>
                </c:pt>
                <c:pt idx="12">
                  <c:v>800</c:v>
                </c:pt>
                <c:pt idx="13">
                  <c:v>650</c:v>
                </c:pt>
                <c:pt idx="14">
                  <c:v>500</c:v>
                </c:pt>
                <c:pt idx="15">
                  <c:v>350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FE3-4077-895F-4EE37C2A5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Sheet1!$A$152:$A$158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Sheet1!$B$152:$B$158</c:f>
              <c:numCache>
                <c:formatCode>General</c:formatCode>
                <c:ptCount val="7"/>
                <c:pt idx="0">
                  <c:v>2254</c:v>
                </c:pt>
                <c:pt idx="1">
                  <c:v>2188</c:v>
                </c:pt>
                <c:pt idx="2">
                  <c:v>1710</c:v>
                </c:pt>
                <c:pt idx="3">
                  <c:v>1455</c:v>
                </c:pt>
                <c:pt idx="4">
                  <c:v>1215</c:v>
                </c:pt>
                <c:pt idx="5">
                  <c:v>1060</c:v>
                </c:pt>
                <c:pt idx="6">
                  <c:v>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1-4670-AFFC-584947CEE457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Sheet1!$A$152:$A$158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Sheet1!$C$152:$C$158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1-4670-AFFC-584947CEE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Sheet1!$A$173:$A$179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Sheet1!$B$173:$B$179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8-4C71-B438-9855050495E5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Sheet1!$A$173:$A$179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Sheet1!$C$173:$C$179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8-4C71-B438-985505049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Sheet1!$A$195:$A$201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Sheet1!$B$195:$B$201</c:f>
              <c:numCache>
                <c:formatCode>General</c:formatCode>
                <c:ptCount val="7"/>
                <c:pt idx="0">
                  <c:v>1279</c:v>
                </c:pt>
                <c:pt idx="1">
                  <c:v>1188</c:v>
                </c:pt>
                <c:pt idx="2">
                  <c:v>891</c:v>
                </c:pt>
                <c:pt idx="3">
                  <c:v>792</c:v>
                </c:pt>
                <c:pt idx="4">
                  <c:v>715</c:v>
                </c:pt>
                <c:pt idx="5">
                  <c:v>646</c:v>
                </c:pt>
                <c:pt idx="6">
                  <c:v>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1-4017-A0E2-5A56D9DAC352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Sheet1!$A$195:$A$201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Sheet1!$C$195:$C$201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01-4017-A0E2-5A56D9DAC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Sheet1!$B$212</c:f>
              <c:strCache>
                <c:ptCount val="1"/>
                <c:pt idx="0">
                  <c:v>Sim</c:v>
                </c:pt>
              </c:strCache>
            </c:strRef>
          </c:tx>
          <c:marker>
            <c:symbol val="none"/>
          </c:marker>
          <c:xVal>
            <c:numRef>
              <c:f>Sheet1!$A$213:$A$219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Sheet1!$B$213:$B$219</c:f>
              <c:numCache>
                <c:formatCode>General</c:formatCode>
                <c:ptCount val="7"/>
                <c:pt idx="0">
                  <c:v>7220</c:v>
                </c:pt>
                <c:pt idx="1">
                  <c:v>6833</c:v>
                </c:pt>
                <c:pt idx="2">
                  <c:v>5615</c:v>
                </c:pt>
                <c:pt idx="3">
                  <c:v>4815</c:v>
                </c:pt>
                <c:pt idx="4">
                  <c:v>3816</c:v>
                </c:pt>
                <c:pt idx="5">
                  <c:v>3417</c:v>
                </c:pt>
                <c:pt idx="6">
                  <c:v>3216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F-4F34-965F-95153587B084}"/>
            </c:ext>
          </c:extLst>
        </c:ser>
        <c:ser>
          <c:idx val="3"/>
          <c:order val="1"/>
          <c:tx>
            <c:strRef>
              <c:f>Sheet1!$C$212</c:f>
              <c:strCache>
                <c:ptCount val="1"/>
                <c:pt idx="0">
                  <c:v>Experimental</c:v>
                </c:pt>
              </c:strCache>
            </c:strRef>
          </c:tx>
          <c:marker>
            <c:symbol val="none"/>
          </c:marker>
          <c:xVal>
            <c:numRef>
              <c:f>Sheet1!$A$213:$A$219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Sheet1!$C$213:$C$219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BF-4F34-965F-95153587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Sheet1!$A$232:$A$238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Sheet1!$B$232:$B$238</c:f>
              <c:numCache>
                <c:formatCode>General</c:formatCode>
                <c:ptCount val="7"/>
                <c:pt idx="0">
                  <c:v>3790</c:v>
                </c:pt>
                <c:pt idx="1">
                  <c:v>4010</c:v>
                </c:pt>
                <c:pt idx="2">
                  <c:v>3402</c:v>
                </c:pt>
                <c:pt idx="3">
                  <c:v>3401</c:v>
                </c:pt>
                <c:pt idx="4">
                  <c:v>2799</c:v>
                </c:pt>
                <c:pt idx="5">
                  <c:v>2583</c:v>
                </c:pt>
                <c:pt idx="6">
                  <c:v>2374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C-4A47-880E-97322A500A80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Sheet1!$A$232:$A$238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Sheet1!$C$232:$C$238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5C-4A47-880E-97322A500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Sheet1!$B$252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Sheet1!$A$253:$A$259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Sheet1!$B$253:$B$259</c:f>
              <c:numCache>
                <c:formatCode>General</c:formatCode>
                <c:ptCount val="7"/>
                <c:pt idx="0">
                  <c:v>1192</c:v>
                </c:pt>
                <c:pt idx="1">
                  <c:v>1050</c:v>
                </c:pt>
                <c:pt idx="2">
                  <c:v>889</c:v>
                </c:pt>
                <c:pt idx="3">
                  <c:v>893</c:v>
                </c:pt>
                <c:pt idx="4">
                  <c:v>795</c:v>
                </c:pt>
                <c:pt idx="5">
                  <c:v>643</c:v>
                </c:pt>
                <c:pt idx="6">
                  <c:v>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4-4FCC-B2AD-838CA2024AB7}"/>
            </c:ext>
          </c:extLst>
        </c:ser>
        <c:ser>
          <c:idx val="1"/>
          <c:order val="1"/>
          <c:tx>
            <c:strRef>
              <c:f>Sheet1!$C$252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Sheet1!$A$253:$A$259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Sheet1!$C$253:$C$259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4-4FCC-B2AD-838CA2024AB7}"/>
            </c:ext>
          </c:extLst>
        </c:ser>
        <c:ser>
          <c:idx val="2"/>
          <c:order val="2"/>
          <c:tx>
            <c:v>0.45 Erro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0.45</c:v>
              </c:pt>
              <c:pt idx="1">
                <c:v>0.45</c:v>
              </c:pt>
            </c:numLit>
          </c:xVal>
          <c:yVal>
            <c:numRef>
              <c:f>Sheet1!$O$265:$O$266</c:f>
              <c:numCache>
                <c:formatCode>General</c:formatCode>
                <c:ptCount val="2"/>
                <c:pt idx="0">
                  <c:v>1260</c:v>
                </c:pt>
                <c:pt idx="1">
                  <c:v>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4-4FCC-B2AD-838CA2024AB7}"/>
            </c:ext>
          </c:extLst>
        </c:ser>
        <c:ser>
          <c:idx val="3"/>
          <c:order val="3"/>
          <c:tx>
            <c:v>2.25 error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2.25</c:v>
              </c:pt>
              <c:pt idx="1">
                <c:v>2.25</c:v>
              </c:pt>
            </c:numLit>
          </c:xVal>
          <c:yVal>
            <c:numRef>
              <c:f>Sheet1!$P$265:$P$266</c:f>
              <c:numCache>
                <c:formatCode>General</c:formatCode>
                <c:ptCount val="2"/>
                <c:pt idx="0">
                  <c:v>686</c:v>
                </c:pt>
                <c:pt idx="1">
                  <c:v>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B4-4FCC-B2AD-838CA2024AB7}"/>
            </c:ext>
          </c:extLst>
        </c:ser>
        <c:ser>
          <c:idx val="4"/>
          <c:order val="4"/>
          <c:tx>
            <c:v>0.45 avg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0.45</c:v>
              </c:pt>
            </c:numLit>
          </c:xVal>
          <c:yVal>
            <c:numRef>
              <c:f>Sheet1!$O$267</c:f>
              <c:numCache>
                <c:formatCode>General</c:formatCode>
                <c:ptCount val="1"/>
                <c:pt idx="0">
                  <c:v>1058.7777777777778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B4-4FCC-B2AD-838CA2024AB7}"/>
            </c:ext>
          </c:extLst>
        </c:ser>
        <c:ser>
          <c:idx val="5"/>
          <c:order val="5"/>
          <c:tx>
            <c:v>2.25 avg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2.25</c:v>
              </c:pt>
            </c:numLit>
          </c:xVal>
          <c:yVal>
            <c:numRef>
              <c:f>Sheet1!$P$267</c:f>
              <c:numCache>
                <c:formatCode>General</c:formatCode>
                <c:ptCount val="1"/>
                <c:pt idx="0">
                  <c:v>622.11111111111109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B4-4FCC-B2AD-838CA2024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681775"/>
        <c:axId val="1192682607"/>
      </c:scatterChart>
      <c:valAx>
        <c:axId val="119268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82607"/>
        <c:crosses val="autoZero"/>
        <c:crossBetween val="midCat"/>
      </c:valAx>
      <c:valAx>
        <c:axId val="119268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81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Sheet1!$B$290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Sheet1!$A$291:$A$297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Sheet1!$B$291:$B$297</c:f>
              <c:numCache>
                <c:formatCode>General</c:formatCode>
                <c:ptCount val="7"/>
                <c:pt idx="3">
                  <c:v>575</c:v>
                </c:pt>
                <c:pt idx="4">
                  <c:v>530</c:v>
                </c:pt>
                <c:pt idx="5">
                  <c:v>314</c:v>
                </c:pt>
                <c:pt idx="6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0-4A44-AA0D-D0BD6C655311}"/>
            </c:ext>
          </c:extLst>
        </c:ser>
        <c:ser>
          <c:idx val="1"/>
          <c:order val="1"/>
          <c:tx>
            <c:strRef>
              <c:f>Sheet1!$C$290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Sheet1!$A$291:$A$297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Sheet1!$C$291:$C$297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20-4A44-AA0D-D0BD6C65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700911"/>
        <c:axId val="1192690927"/>
      </c:scatterChart>
      <c:valAx>
        <c:axId val="119270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90927"/>
        <c:crosses val="autoZero"/>
        <c:crossBetween val="midCat"/>
      </c:valAx>
      <c:valAx>
        <c:axId val="11926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0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Sheet1!$B$308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Sheet1!$A$309:$A$315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Sheet1!$B$309:$B$315</c:f>
              <c:numCache>
                <c:formatCode>General</c:formatCode>
                <c:ptCount val="7"/>
                <c:pt idx="0">
                  <c:v>1.88</c:v>
                </c:pt>
                <c:pt idx="1">
                  <c:v>1.7625999999999999</c:v>
                </c:pt>
                <c:pt idx="2">
                  <c:v>1.1315999999999999</c:v>
                </c:pt>
                <c:pt idx="3">
                  <c:v>0.83199999999999996</c:v>
                </c:pt>
                <c:pt idx="4">
                  <c:v>0.59060000000000001</c:v>
                </c:pt>
                <c:pt idx="5">
                  <c:v>0.44900000000000001</c:v>
                </c:pt>
                <c:pt idx="6">
                  <c:v>0.40200000000000002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A-4E2B-9F03-B6A543758A3B}"/>
            </c:ext>
          </c:extLst>
        </c:ser>
        <c:ser>
          <c:idx val="1"/>
          <c:order val="1"/>
          <c:tx>
            <c:strRef>
              <c:f>Sheet1!$C$308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Sheet1!$A$309:$A$315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Sheet1!$C$309:$C$315</c:f>
              <c:numCache>
                <c:formatCode>General</c:formatCode>
                <c:ptCount val="7"/>
                <c:pt idx="0">
                  <c:v>2</c:v>
                </c:pt>
                <c:pt idx="1">
                  <c:v>1.5</c:v>
                </c:pt>
                <c:pt idx="2">
                  <c:v>0.8</c:v>
                </c:pt>
                <c:pt idx="3">
                  <c:v>0.65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A-4E2B-9F03-B6A543758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2143"/>
        <c:axId val="46812559"/>
      </c:scatterChart>
      <c:valAx>
        <c:axId val="4681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2559"/>
        <c:crosses val="autoZero"/>
        <c:crossBetween val="midCat"/>
      </c:valAx>
      <c:valAx>
        <c:axId val="4681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2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Sheet1!$B$327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Sheet1!$A$328:$A$334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Sheet1!$B$328:$B$334</c:f>
              <c:numCache>
                <c:formatCode>General</c:formatCode>
                <c:ptCount val="7"/>
                <c:pt idx="0">
                  <c:v>4.0095000000000001</c:v>
                </c:pt>
                <c:pt idx="1">
                  <c:v>4.8890000000000002</c:v>
                </c:pt>
                <c:pt idx="2">
                  <c:v>0.50900000000000001</c:v>
                </c:pt>
                <c:pt idx="3">
                  <c:v>0.63049999999999995</c:v>
                </c:pt>
                <c:pt idx="4">
                  <c:v>0.29899999999999999</c:v>
                </c:pt>
                <c:pt idx="5">
                  <c:v>0.23849999999999999</c:v>
                </c:pt>
                <c:pt idx="6">
                  <c:v>0.18275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9-468C-8CBE-CCFBEF351106}"/>
            </c:ext>
          </c:extLst>
        </c:ser>
        <c:ser>
          <c:idx val="1"/>
          <c:order val="1"/>
          <c:tx>
            <c:strRef>
              <c:f>Sheet1!$C$327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Sheet1!$A$328:$A$334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Sheet1!$C$328:$C$334</c:f>
              <c:numCache>
                <c:formatCode>General</c:formatCode>
                <c:ptCount val="7"/>
                <c:pt idx="0">
                  <c:v>2</c:v>
                </c:pt>
                <c:pt idx="1">
                  <c:v>1.5</c:v>
                </c:pt>
                <c:pt idx="2">
                  <c:v>0.8</c:v>
                </c:pt>
                <c:pt idx="3">
                  <c:v>0.65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29-468C-8CBE-CCFBEF351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620191"/>
        <c:axId val="814627679"/>
      </c:scatterChart>
      <c:valAx>
        <c:axId val="81462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627679"/>
        <c:crosses val="autoZero"/>
        <c:crossBetween val="midCat"/>
      </c:valAx>
      <c:valAx>
        <c:axId val="81462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62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to travel 1mm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Sheet1!$B$346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Sheet1!$A$347:$A$353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Sheet1!$B$347:$B$353</c:f>
              <c:numCache>
                <c:formatCode>General</c:formatCode>
                <c:ptCount val="7"/>
                <c:pt idx="0">
                  <c:v>1.8243</c:v>
                </c:pt>
                <c:pt idx="1">
                  <c:v>1.5853999999999999</c:v>
                </c:pt>
                <c:pt idx="2">
                  <c:v>1.0568</c:v>
                </c:pt>
                <c:pt idx="3">
                  <c:v>0.79742999999999997</c:v>
                </c:pt>
                <c:pt idx="4">
                  <c:v>0.49349999999999999</c:v>
                </c:pt>
                <c:pt idx="5">
                  <c:v>0.36094999999999999</c:v>
                </c:pt>
                <c:pt idx="6">
                  <c:v>0.32869999999999999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3-4371-94E3-A09AFCABBF14}"/>
            </c:ext>
          </c:extLst>
        </c:ser>
        <c:ser>
          <c:idx val="1"/>
          <c:order val="1"/>
          <c:tx>
            <c:strRef>
              <c:f>Sheet1!$C$346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Sheet1!$A$347:$A$353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Sheet1!$C$347:$C$353</c:f>
              <c:numCache>
                <c:formatCode>General</c:formatCode>
                <c:ptCount val="7"/>
                <c:pt idx="0">
                  <c:v>2</c:v>
                </c:pt>
                <c:pt idx="1">
                  <c:v>1.5</c:v>
                </c:pt>
                <c:pt idx="2">
                  <c:v>0.8</c:v>
                </c:pt>
                <c:pt idx="3">
                  <c:v>0.65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3-4371-94E3-A09AFCABB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405120"/>
        <c:axId val="811396800"/>
      </c:scatterChart>
      <c:valAx>
        <c:axId val="81140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96800"/>
        <c:crosses val="autoZero"/>
        <c:crossBetween val="midCat"/>
      </c:valAx>
      <c:valAx>
        <c:axId val="8113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40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2465</c:v>
                </c:pt>
                <c:pt idx="1">
                  <c:v>834</c:v>
                </c:pt>
                <c:pt idx="2">
                  <c:v>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2-460E-96C0-299610D32AB3}"/>
            </c:ext>
          </c:extLst>
        </c:ser>
        <c:ser>
          <c:idx val="0"/>
          <c:order val="1"/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2610</c:v>
                </c:pt>
                <c:pt idx="1">
                  <c:v>520</c:v>
                </c:pt>
                <c:pt idx="2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F2-460E-96C0-299610D3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Velocity at 1mm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Sheet1!$B$346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Sheet1!$A$347:$A$353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Sheet1!$F$347:$F$353</c:f>
              <c:numCache>
                <c:formatCode>General</c:formatCode>
                <c:ptCount val="7"/>
                <c:pt idx="0" formatCode="0.00E+00">
                  <c:v>9.728812436974792E-5</c:v>
                </c:pt>
                <c:pt idx="1">
                  <c:v>4.0269344537815124E-5</c:v>
                </c:pt>
                <c:pt idx="2">
                  <c:v>1.1861966638655463E-4</c:v>
                </c:pt>
                <c:pt idx="3">
                  <c:v>1.8638671260504201E-4</c:v>
                </c:pt>
                <c:pt idx="4">
                  <c:v>2.4313821176470598E-4</c:v>
                </c:pt>
                <c:pt idx="5">
                  <c:v>3.017017058823532E-4</c:v>
                </c:pt>
                <c:pt idx="6">
                  <c:v>3.8175576722689086E-4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7-47E8-8412-8D9F3B495CD1}"/>
            </c:ext>
          </c:extLst>
        </c:ser>
        <c:ser>
          <c:idx val="1"/>
          <c:order val="1"/>
          <c:tx>
            <c:strRef>
              <c:f>Sheet1!$C$346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Sheet1!$A$347:$A$353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Sheet1!$G$347:$G$353</c:f>
              <c:numCache>
                <c:formatCode>General</c:formatCode>
                <c:ptCount val="7"/>
                <c:pt idx="0">
                  <c:v>5.0000000000000002E-5</c:v>
                </c:pt>
                <c:pt idx="1">
                  <c:v>6.666666666666667E-5</c:v>
                </c:pt>
                <c:pt idx="2">
                  <c:v>1.25E-4</c:v>
                </c:pt>
                <c:pt idx="3">
                  <c:v>1.5384615384615385E-4</c:v>
                </c:pt>
                <c:pt idx="4">
                  <c:v>2.0000000000000001E-4</c:v>
                </c:pt>
                <c:pt idx="5">
                  <c:v>2.8571428571428574E-4</c:v>
                </c:pt>
                <c:pt idx="6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7-47E8-8412-8D9F3B495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405120"/>
        <c:axId val="811396800"/>
      </c:scatterChart>
      <c:valAx>
        <c:axId val="81140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96800"/>
        <c:crosses val="autoZero"/>
        <c:crossBetween val="midCat"/>
      </c:valAx>
      <c:valAx>
        <c:axId val="8113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40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Sheet1!$B$372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Sheet1!$A$373:$A$379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Sheet1!$B$373:$B$379</c:f>
              <c:numCache>
                <c:formatCode>General</c:formatCode>
                <c:ptCount val="7"/>
                <c:pt idx="0">
                  <c:v>1.3337000000000001</c:v>
                </c:pt>
                <c:pt idx="1">
                  <c:v>1.089</c:v>
                </c:pt>
                <c:pt idx="2">
                  <c:v>0.81079999999999997</c:v>
                </c:pt>
                <c:pt idx="3">
                  <c:v>0.67120000000000002</c:v>
                </c:pt>
                <c:pt idx="4">
                  <c:v>0.40489999999999998</c:v>
                </c:pt>
                <c:pt idx="5">
                  <c:v>0.32819999999999999</c:v>
                </c:pt>
                <c:pt idx="6">
                  <c:v>0.3165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D-4B3B-B057-4F2658836C64}"/>
            </c:ext>
          </c:extLst>
        </c:ser>
        <c:ser>
          <c:idx val="1"/>
          <c:order val="1"/>
          <c:tx>
            <c:strRef>
              <c:f>Sheet1!$C$372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Sheet1!$A$373:$A$379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Sheet1!$C$373:$C$379</c:f>
              <c:numCache>
                <c:formatCode>General</c:formatCode>
                <c:ptCount val="7"/>
                <c:pt idx="0">
                  <c:v>2</c:v>
                </c:pt>
                <c:pt idx="1">
                  <c:v>1.5</c:v>
                </c:pt>
                <c:pt idx="2">
                  <c:v>0.8</c:v>
                </c:pt>
                <c:pt idx="3">
                  <c:v>0.65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7D-4B3B-B057-4F2658836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687440"/>
        <c:axId val="1159687024"/>
      </c:scatterChart>
      <c:valAx>
        <c:axId val="115968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687024"/>
        <c:crosses val="autoZero"/>
        <c:crossBetween val="midCat"/>
      </c:valAx>
      <c:valAx>
        <c:axId val="11596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68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Sheet1!$F$372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Sheet1!$E$373:$E$379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Sheet1!$F$373:$F$379</c:f>
              <c:numCache>
                <c:formatCode>0.00E+00</c:formatCode>
                <c:ptCount val="7"/>
                <c:pt idx="0">
                  <c:v>7.4979380670315665E-5</c:v>
                </c:pt>
                <c:pt idx="1">
                  <c:v>9.1827364554637292E-5</c:v>
                </c:pt>
                <c:pt idx="2">
                  <c:v>1.2333497779970401E-4</c:v>
                </c:pt>
                <c:pt idx="3">
                  <c:v>1.4898688915375446E-4</c:v>
                </c:pt>
                <c:pt idx="4">
                  <c:v>2.4697456162015317E-4</c:v>
                </c:pt>
                <c:pt idx="5">
                  <c:v>3.0469226081657528E-4</c:v>
                </c:pt>
                <c:pt idx="6">
                  <c:v>3.1595576619273305E-4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4-4C27-9A1C-A07F17EDEA16}"/>
            </c:ext>
          </c:extLst>
        </c:ser>
        <c:ser>
          <c:idx val="1"/>
          <c:order val="1"/>
          <c:tx>
            <c:strRef>
              <c:f>Sheet1!$G$372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Sheet1!$E$373:$E$379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Sheet1!$G$373:$G$379</c:f>
              <c:numCache>
                <c:formatCode>General</c:formatCode>
                <c:ptCount val="7"/>
                <c:pt idx="0">
                  <c:v>5.0000000000000002E-5</c:v>
                </c:pt>
                <c:pt idx="1">
                  <c:v>6.666666666666667E-5</c:v>
                </c:pt>
                <c:pt idx="2">
                  <c:v>1.25E-4</c:v>
                </c:pt>
                <c:pt idx="3">
                  <c:v>1.5384615384615385E-4</c:v>
                </c:pt>
                <c:pt idx="4">
                  <c:v>2.0000000000000001E-4</c:v>
                </c:pt>
                <c:pt idx="5">
                  <c:v>2.8571428571428574E-4</c:v>
                </c:pt>
                <c:pt idx="6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4-4C27-9A1C-A07F17EDE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713440"/>
        <c:axId val="1484715104"/>
      </c:scatterChart>
      <c:valAx>
        <c:axId val="14847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715104"/>
        <c:crosses val="autoZero"/>
        <c:crossBetween val="midCat"/>
      </c:valAx>
      <c:valAx>
        <c:axId val="14847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71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Sheet1!$B$399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Sheet1!$A$400:$A$406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Sheet1!$B$400:$B$406</c:f>
              <c:numCache>
                <c:formatCode>General</c:formatCode>
                <c:ptCount val="7"/>
                <c:pt idx="0">
                  <c:v>1.8219000000000001</c:v>
                </c:pt>
                <c:pt idx="1">
                  <c:v>1.4137999999999999</c:v>
                </c:pt>
                <c:pt idx="2">
                  <c:v>0.74839999999999995</c:v>
                </c:pt>
                <c:pt idx="3">
                  <c:v>0.52939999999999998</c:v>
                </c:pt>
                <c:pt idx="4">
                  <c:v>0.40539999999999998</c:v>
                </c:pt>
                <c:pt idx="5">
                  <c:v>0.2888</c:v>
                </c:pt>
                <c:pt idx="6">
                  <c:v>0.24077000000000001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5-4AF6-BE55-F92F6315A7DA}"/>
            </c:ext>
          </c:extLst>
        </c:ser>
        <c:ser>
          <c:idx val="1"/>
          <c:order val="1"/>
          <c:tx>
            <c:strRef>
              <c:f>Sheet1!$C$399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Sheet1!$A$400:$A$406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Sheet1!$C$400:$C$406</c:f>
              <c:numCache>
                <c:formatCode>General</c:formatCode>
                <c:ptCount val="7"/>
                <c:pt idx="0">
                  <c:v>2</c:v>
                </c:pt>
                <c:pt idx="1">
                  <c:v>1.5</c:v>
                </c:pt>
                <c:pt idx="2">
                  <c:v>0.8</c:v>
                </c:pt>
                <c:pt idx="3">
                  <c:v>0.65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5-4AF6-BE55-F92F6315A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049504"/>
        <c:axId val="302065312"/>
      </c:scatterChart>
      <c:valAx>
        <c:axId val="30204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65312"/>
        <c:crosses val="autoZero"/>
        <c:crossBetween val="midCat"/>
      </c:valAx>
      <c:valAx>
        <c:axId val="3020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4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Sheet1!$F$399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Sheet1!$E$400:$E$406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Sheet1!$F$400:$F$406</c:f>
              <c:numCache>
                <c:formatCode>0.00E+00</c:formatCode>
                <c:ptCount val="7"/>
                <c:pt idx="0">
                  <c:v>5.4887754541961686E-5</c:v>
                </c:pt>
                <c:pt idx="1">
                  <c:v>7.0731362286037634E-5</c:v>
                </c:pt>
                <c:pt idx="2">
                  <c:v>1.3361838588989847E-4</c:v>
                </c:pt>
                <c:pt idx="3">
                  <c:v>1.8889308651303364E-4</c:v>
                </c:pt>
                <c:pt idx="4">
                  <c:v>2.4666995559940801E-4</c:v>
                </c:pt>
                <c:pt idx="5">
                  <c:v>3.4626038781163435E-4</c:v>
                </c:pt>
                <c:pt idx="6">
                  <c:v>4.1533413631266353E-4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9-4066-B6AE-F98A2D08B003}"/>
            </c:ext>
          </c:extLst>
        </c:ser>
        <c:ser>
          <c:idx val="1"/>
          <c:order val="1"/>
          <c:tx>
            <c:strRef>
              <c:f>Sheet1!$G$399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Sheet1!$E$400:$E$406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Sheet1!$G$400:$G$406</c:f>
              <c:numCache>
                <c:formatCode>General</c:formatCode>
                <c:ptCount val="7"/>
                <c:pt idx="0">
                  <c:v>5.0000000000000002E-5</c:v>
                </c:pt>
                <c:pt idx="1">
                  <c:v>6.666666666666667E-5</c:v>
                </c:pt>
                <c:pt idx="2">
                  <c:v>1.25E-4</c:v>
                </c:pt>
                <c:pt idx="3">
                  <c:v>1.5384615384615385E-4</c:v>
                </c:pt>
                <c:pt idx="4">
                  <c:v>2.0000000000000001E-4</c:v>
                </c:pt>
                <c:pt idx="5">
                  <c:v>2.8571428571428574E-4</c:v>
                </c:pt>
                <c:pt idx="6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E9-4066-B6AE-F98A2D08B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743232"/>
        <c:axId val="701767776"/>
      </c:scatterChart>
      <c:valAx>
        <c:axId val="70174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67776"/>
        <c:crosses val="autoZero"/>
        <c:crossBetween val="midCat"/>
      </c:valAx>
      <c:valAx>
        <c:axId val="7017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4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Sheet1!$B$432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Sheet1!$A$433:$A$439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Sheet1!$B$433:$B$439</c:f>
              <c:numCache>
                <c:formatCode>General</c:formatCode>
                <c:ptCount val="7"/>
                <c:pt idx="0">
                  <c:v>0.81220000000000003</c:v>
                </c:pt>
                <c:pt idx="1">
                  <c:v>0.88949999999999996</c:v>
                </c:pt>
                <c:pt idx="2">
                  <c:v>0.85919999999999996</c:v>
                </c:pt>
                <c:pt idx="3">
                  <c:v>0.65900000000000003</c:v>
                </c:pt>
                <c:pt idx="4">
                  <c:v>0.42499999999999999</c:v>
                </c:pt>
                <c:pt idx="5">
                  <c:v>0.34110000000000001</c:v>
                </c:pt>
                <c:pt idx="6">
                  <c:v>0.28539999999999999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5-4163-93CF-E72EB87B9520}"/>
            </c:ext>
          </c:extLst>
        </c:ser>
        <c:ser>
          <c:idx val="1"/>
          <c:order val="1"/>
          <c:tx>
            <c:strRef>
              <c:f>Sheet1!$C$432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Sheet1!$A$433:$A$439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Sheet1!$C$433:$C$439</c:f>
              <c:numCache>
                <c:formatCode>General</c:formatCode>
                <c:ptCount val="7"/>
                <c:pt idx="0">
                  <c:v>2</c:v>
                </c:pt>
                <c:pt idx="1">
                  <c:v>1.5</c:v>
                </c:pt>
                <c:pt idx="2">
                  <c:v>0.8</c:v>
                </c:pt>
                <c:pt idx="3">
                  <c:v>0.65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5-4163-93CF-E72EB87B9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75407"/>
        <c:axId val="416588719"/>
      </c:scatterChart>
      <c:valAx>
        <c:axId val="41657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88719"/>
        <c:crosses val="autoZero"/>
        <c:crossBetween val="midCat"/>
      </c:valAx>
      <c:valAx>
        <c:axId val="41658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7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Sheet1!$F$432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Sheet1!$E$433:$E$439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Sheet1!$F$433:$F$439</c:f>
              <c:numCache>
                <c:formatCode>0.00E+00</c:formatCode>
                <c:ptCount val="7"/>
                <c:pt idx="0">
                  <c:v>1.2312238364934746E-4</c:v>
                </c:pt>
                <c:pt idx="1">
                  <c:v>1.1242270938729625E-4</c:v>
                </c:pt>
                <c:pt idx="2">
                  <c:v>1.1638733705772813E-4</c:v>
                </c:pt>
                <c:pt idx="3">
                  <c:v>1.5174506828528073E-4</c:v>
                </c:pt>
                <c:pt idx="4">
                  <c:v>2.3529411764705883E-4</c:v>
                </c:pt>
                <c:pt idx="5">
                  <c:v>2.931691586045148E-4</c:v>
                </c:pt>
                <c:pt idx="6">
                  <c:v>3.5038542396636303E-4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7-42FF-864A-09BB0D9899BF}"/>
            </c:ext>
          </c:extLst>
        </c:ser>
        <c:ser>
          <c:idx val="1"/>
          <c:order val="1"/>
          <c:tx>
            <c:strRef>
              <c:f>Sheet1!$G$432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Sheet1!$E$433:$E$439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Sheet1!$G$433:$G$439</c:f>
              <c:numCache>
                <c:formatCode>General</c:formatCode>
                <c:ptCount val="7"/>
                <c:pt idx="0">
                  <c:v>5.0000000000000002E-5</c:v>
                </c:pt>
                <c:pt idx="1">
                  <c:v>6.666666666666667E-5</c:v>
                </c:pt>
                <c:pt idx="2">
                  <c:v>1.25E-4</c:v>
                </c:pt>
                <c:pt idx="3">
                  <c:v>1.5384615384615385E-4</c:v>
                </c:pt>
                <c:pt idx="4">
                  <c:v>2.0000000000000001E-4</c:v>
                </c:pt>
                <c:pt idx="5">
                  <c:v>2.8571428571428574E-4</c:v>
                </c:pt>
                <c:pt idx="6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7-42FF-864A-09BB0D989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73743"/>
        <c:axId val="416566255"/>
      </c:scatterChart>
      <c:valAx>
        <c:axId val="41657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66255"/>
        <c:crosses val="autoZero"/>
        <c:crossBetween val="midCat"/>
      </c:valAx>
      <c:valAx>
        <c:axId val="41656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7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Sheet1!$B$51:$B$57</c:f>
              <c:numCache>
                <c:formatCode>General</c:formatCode>
                <c:ptCount val="7"/>
                <c:pt idx="0">
                  <c:v>1602</c:v>
                </c:pt>
                <c:pt idx="1">
                  <c:v>1337</c:v>
                </c:pt>
                <c:pt idx="2">
                  <c:v>1086</c:v>
                </c:pt>
                <c:pt idx="3">
                  <c:v>981</c:v>
                </c:pt>
                <c:pt idx="4">
                  <c:v>810</c:v>
                </c:pt>
                <c:pt idx="5">
                  <c:v>728</c:v>
                </c:pt>
                <c:pt idx="6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F23-4877-8B45-72AE0C6420C5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Sheet1!$C$51:$C$57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F23-4877-8B45-72AE0C6420C5}"/>
            </c:ext>
          </c:extLst>
        </c:ser>
        <c:ser>
          <c:idx val="0"/>
          <c:order val="2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Sheet1!$B$51:$B$57</c:f>
              <c:numCache>
                <c:formatCode>General</c:formatCode>
                <c:ptCount val="7"/>
                <c:pt idx="0">
                  <c:v>1602</c:v>
                </c:pt>
                <c:pt idx="1">
                  <c:v>1337</c:v>
                </c:pt>
                <c:pt idx="2">
                  <c:v>1086</c:v>
                </c:pt>
                <c:pt idx="3">
                  <c:v>981</c:v>
                </c:pt>
                <c:pt idx="4">
                  <c:v>810</c:v>
                </c:pt>
                <c:pt idx="5">
                  <c:v>728</c:v>
                </c:pt>
                <c:pt idx="6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23-4877-8B45-72AE0C6420C5}"/>
            </c:ext>
          </c:extLst>
        </c:ser>
        <c:ser>
          <c:idx val="1"/>
          <c:order val="3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Sheet1!$C$51:$C$57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F23-4877-8B45-72AE0C64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Sheet1!$A$18:$A$24</c:f>
              <c:numCache>
                <c:formatCode>General</c:formatCode>
                <c:ptCount val="7"/>
                <c:pt idx="0">
                  <c:v>4.4999999999999998E-2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0.22500000000000001</c:v>
                </c:pt>
              </c:numCache>
            </c:numRef>
          </c:xVal>
          <c:yVal>
            <c:numRef>
              <c:f>Sheet1!$B$18:$B$24</c:f>
              <c:numCache>
                <c:formatCode>General</c:formatCode>
                <c:ptCount val="7"/>
                <c:pt idx="0">
                  <c:v>955</c:v>
                </c:pt>
                <c:pt idx="1">
                  <c:v>860</c:v>
                </c:pt>
                <c:pt idx="2">
                  <c:v>556</c:v>
                </c:pt>
                <c:pt idx="3">
                  <c:v>457</c:v>
                </c:pt>
                <c:pt idx="4">
                  <c:v>370</c:v>
                </c:pt>
                <c:pt idx="5">
                  <c:v>264</c:v>
                </c:pt>
                <c:pt idx="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4-4082-91A4-7591090F1DC6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Sheet1!$A$18:$A$24</c:f>
              <c:numCache>
                <c:formatCode>General</c:formatCode>
                <c:ptCount val="7"/>
                <c:pt idx="0">
                  <c:v>4.4999999999999998E-2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0.22500000000000001</c:v>
                </c:pt>
              </c:numCache>
            </c:numRef>
          </c:xVal>
          <c:yVal>
            <c:numRef>
              <c:f>Sheet1!$C$18:$C$24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4-4082-91A4-7591090F1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Sheet1!$A$38:$A$42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</c:numCache>
            </c:numRef>
          </c:xVal>
          <c:yVal>
            <c:numRef>
              <c:f>Sheet1!$B$38:$B$42</c:f>
              <c:numCache>
                <c:formatCode>General</c:formatCode>
                <c:ptCount val="5"/>
                <c:pt idx="0">
                  <c:v>2265</c:v>
                </c:pt>
                <c:pt idx="1">
                  <c:v>1624</c:v>
                </c:pt>
                <c:pt idx="2">
                  <c:v>1325</c:v>
                </c:pt>
                <c:pt idx="3">
                  <c:v>1219</c:v>
                </c:pt>
                <c:pt idx="4">
                  <c:v>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B-4F13-B49E-359D4E133B52}"/>
            </c:ext>
          </c:extLst>
        </c:ser>
        <c:ser>
          <c:idx val="1"/>
          <c:order val="1"/>
          <c:marker>
            <c:symbol val="none"/>
          </c:marker>
          <c:xVal>
            <c:numRef>
              <c:f>Sheet1!$A$38:$A$42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</c:numCache>
            </c:numRef>
          </c:xVal>
          <c:yVal>
            <c:numRef>
              <c:f>Sheet1!$C$38:$C$42</c:f>
              <c:numCache>
                <c:formatCode>General</c:formatCode>
                <c:ptCount val="5"/>
                <c:pt idx="0">
                  <c:v>1500</c:v>
                </c:pt>
                <c:pt idx="1">
                  <c:v>600</c:v>
                </c:pt>
                <c:pt idx="2">
                  <c:v>500</c:v>
                </c:pt>
                <c:pt idx="3">
                  <c:v>400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B-4F13-B49E-359D4E133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Sheet1!$A$66:$A$72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Sheet1!$B$66:$B$72</c:f>
              <c:numCache>
                <c:formatCode>General</c:formatCode>
                <c:ptCount val="7"/>
                <c:pt idx="0">
                  <c:v>1062</c:v>
                </c:pt>
                <c:pt idx="1">
                  <c:v>1057</c:v>
                </c:pt>
                <c:pt idx="2">
                  <c:v>767</c:v>
                </c:pt>
                <c:pt idx="3">
                  <c:v>684</c:v>
                </c:pt>
                <c:pt idx="4">
                  <c:v>567</c:v>
                </c:pt>
                <c:pt idx="5">
                  <c:v>471</c:v>
                </c:pt>
                <c:pt idx="6">
                  <c:v>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4-446D-836F-78A0436B09C6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Sheet1!$A$66:$A$72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Sheet1!$C$66:$C$72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4-446D-836F-78A0436B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Sheet1!$A$84:$A$90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Sheet1!$B$84:$B$90</c:f>
              <c:numCache>
                <c:formatCode>General</c:formatCode>
                <c:ptCount val="7"/>
                <c:pt idx="0">
                  <c:v>2446</c:v>
                </c:pt>
                <c:pt idx="1">
                  <c:v>2220</c:v>
                </c:pt>
                <c:pt idx="2">
                  <c:v>2009</c:v>
                </c:pt>
                <c:pt idx="3">
                  <c:v>1818</c:v>
                </c:pt>
                <c:pt idx="4">
                  <c:v>1249</c:v>
                </c:pt>
                <c:pt idx="5">
                  <c:v>1142</c:v>
                </c:pt>
                <c:pt idx="6">
                  <c:v>1241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D-4DC1-ACA7-930890D64826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Sheet1!$A$84:$A$90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Sheet1!$C$84:$C$90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D-4DC1-ACA7-930890D64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Sheet1!$A$103:$A$109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Sheet1!$B$103:$B$109</c:f>
              <c:numCache>
                <c:formatCode>General</c:formatCode>
                <c:ptCount val="7"/>
                <c:pt idx="0">
                  <c:v>1750</c:v>
                </c:pt>
                <c:pt idx="1">
                  <c:v>1515</c:v>
                </c:pt>
                <c:pt idx="2">
                  <c:v>1122</c:v>
                </c:pt>
                <c:pt idx="3">
                  <c:v>1029</c:v>
                </c:pt>
                <c:pt idx="4">
                  <c:v>914</c:v>
                </c:pt>
                <c:pt idx="5">
                  <c:v>728</c:v>
                </c:pt>
                <c:pt idx="6">
                  <c:v>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3-49E4-AC8B-D23FAC26F9D8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Sheet1!$A$103:$A$109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Sheet1!$C$103:$C$109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3-49E4-AC8B-D23FAC26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Sheet1!$A$123:$A$129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Sheet1!$B$123:$B$129</c:f>
              <c:numCache>
                <c:formatCode>General</c:formatCode>
                <c:ptCount val="7"/>
                <c:pt idx="0">
                  <c:v>1659</c:v>
                </c:pt>
                <c:pt idx="1">
                  <c:v>1528</c:v>
                </c:pt>
                <c:pt idx="2">
                  <c:v>1322</c:v>
                </c:pt>
                <c:pt idx="3">
                  <c:v>1064</c:v>
                </c:pt>
                <c:pt idx="4">
                  <c:v>896</c:v>
                </c:pt>
                <c:pt idx="5">
                  <c:v>767</c:v>
                </c:pt>
                <c:pt idx="6">
                  <c:v>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A-4341-B126-C44BE5E2535A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Sheet1!$A$123:$A$129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Sheet1!$C$123:$C$129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A-4341-B126-C44BE5E25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34925</xdr:colOff>
      <xdr:row>0</xdr:row>
      <xdr:rowOff>144462</xdr:rowOff>
    </xdr:from>
    <xdr:to>
      <xdr:col>19</xdr:col>
      <xdr:colOff>339725</xdr:colOff>
      <xdr:row>15</xdr:row>
      <xdr:rowOff>30162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8B00A7-C52C-42DD-A975-D774F325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196850</xdr:colOff>
      <xdr:row>0</xdr:row>
      <xdr:rowOff>136525</xdr:rowOff>
    </xdr:from>
    <xdr:to>
      <xdr:col>11</xdr:col>
      <xdr:colOff>501650</xdr:colOff>
      <xdr:row>15</xdr:row>
      <xdr:rowOff>22225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BF5D72-7D57-4959-ADF8-3D1EF3DA4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244475</xdr:colOff>
      <xdr:row>48</xdr:row>
      <xdr:rowOff>31750</xdr:rowOff>
    </xdr:from>
    <xdr:to>
      <xdr:col>11</xdr:col>
      <xdr:colOff>549275</xdr:colOff>
      <xdr:row>62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F8A6AA-A18F-4607-9B31-761359596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257175</xdr:colOff>
      <xdr:row>16</xdr:row>
      <xdr:rowOff>174625</xdr:rowOff>
    </xdr:from>
    <xdr:to>
      <xdr:col>11</xdr:col>
      <xdr:colOff>561975</xdr:colOff>
      <xdr:row>31</xdr:row>
      <xdr:rowOff>60325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70E8A6-856C-4245-83E9-E44E2F87C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165100</xdr:colOff>
      <xdr:row>32</xdr:row>
      <xdr:rowOff>139700</xdr:rowOff>
    </xdr:from>
    <xdr:to>
      <xdr:col>11</xdr:col>
      <xdr:colOff>469900</xdr:colOff>
      <xdr:row>47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426D18-60DA-466B-B06A-7A2F9200D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171450</xdr:colOff>
      <xdr:row>65</xdr:row>
      <xdr:rowOff>0</xdr:rowOff>
    </xdr:from>
    <xdr:to>
      <xdr:col>11</xdr:col>
      <xdr:colOff>476250</xdr:colOff>
      <xdr:row>79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B48FF8-0D58-4D8C-826C-4DAE1F71B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95250</xdr:colOff>
      <xdr:row>82</xdr:row>
      <xdr:rowOff>9525</xdr:rowOff>
    </xdr:from>
    <xdr:to>
      <xdr:col>11</xdr:col>
      <xdr:colOff>400050</xdr:colOff>
      <xdr:row>96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B7119E-1EFF-45BC-A0DC-433D3E9A7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142875</xdr:colOff>
      <xdr:row>100</xdr:row>
      <xdr:rowOff>152400</xdr:rowOff>
    </xdr:from>
    <xdr:to>
      <xdr:col>11</xdr:col>
      <xdr:colOff>447675</xdr:colOff>
      <xdr:row>115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A321D1-A2BA-4979-B5B7-93B89438E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142875</xdr:colOff>
      <xdr:row>120</xdr:row>
      <xdr:rowOff>152400</xdr:rowOff>
    </xdr:from>
    <xdr:to>
      <xdr:col>11</xdr:col>
      <xdr:colOff>447675</xdr:colOff>
      <xdr:row>135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4DD5D78-C3E5-4AB3-8702-E22328D48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133350</xdr:colOff>
      <xdr:row>150</xdr:row>
      <xdr:rowOff>95250</xdr:rowOff>
    </xdr:from>
    <xdr:to>
      <xdr:col>13</xdr:col>
      <xdr:colOff>438150</xdr:colOff>
      <xdr:row>164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AAADC3-F075-4A9B-9D98-B73F97312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133350</xdr:colOff>
      <xdr:row>171</xdr:row>
      <xdr:rowOff>95250</xdr:rowOff>
    </xdr:from>
    <xdr:to>
      <xdr:col>13</xdr:col>
      <xdr:colOff>438150</xdr:colOff>
      <xdr:row>185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2E23004-CA63-481A-AB95-A28E0BF5A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133350</xdr:colOff>
      <xdr:row>193</xdr:row>
      <xdr:rowOff>95250</xdr:rowOff>
    </xdr:from>
    <xdr:to>
      <xdr:col>13</xdr:col>
      <xdr:colOff>438150</xdr:colOff>
      <xdr:row>207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D3B5BA5-D4E4-4D39-BAFE-AB561D5A1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133350</xdr:colOff>
      <xdr:row>211</xdr:row>
      <xdr:rowOff>95250</xdr:rowOff>
    </xdr:from>
    <xdr:to>
      <xdr:col>13</xdr:col>
      <xdr:colOff>438150</xdr:colOff>
      <xdr:row>225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FDBD97E-2BD4-40D5-B6FC-999F7DA69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133350</xdr:colOff>
      <xdr:row>230</xdr:row>
      <xdr:rowOff>95250</xdr:rowOff>
    </xdr:from>
    <xdr:to>
      <xdr:col>13</xdr:col>
      <xdr:colOff>438150</xdr:colOff>
      <xdr:row>244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4E6F5A-C836-4847-B50D-D2E304A63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519111</xdr:colOff>
      <xdr:row>248</xdr:row>
      <xdr:rowOff>190499</xdr:rowOff>
    </xdr:from>
    <xdr:to>
      <xdr:col>13</xdr:col>
      <xdr:colOff>9524</xdr:colOff>
      <xdr:row>286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F1F84-BDFF-42FD-9F3D-DC7FCE589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219075</xdr:colOff>
      <xdr:row>290</xdr:row>
      <xdr:rowOff>80962</xdr:rowOff>
    </xdr:from>
    <xdr:to>
      <xdr:col>12</xdr:col>
      <xdr:colOff>523875</xdr:colOff>
      <xdr:row>304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03BE4B-E0F1-4F5B-B22F-C05A2F626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442912</xdr:colOff>
      <xdr:row>308</xdr:row>
      <xdr:rowOff>33337</xdr:rowOff>
    </xdr:from>
    <xdr:to>
      <xdr:col>12</xdr:col>
      <xdr:colOff>138112</xdr:colOff>
      <xdr:row>322</xdr:row>
      <xdr:rowOff>109537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F9CDEEB-2AD6-4EF4-A70A-55CA3F4FC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433387</xdr:colOff>
      <xdr:row>325</xdr:row>
      <xdr:rowOff>61912</xdr:rowOff>
    </xdr:from>
    <xdr:to>
      <xdr:col>12</xdr:col>
      <xdr:colOff>128587</xdr:colOff>
      <xdr:row>339</xdr:row>
      <xdr:rowOff>138112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FB2DE68-141A-4636-8BC1-5C4AC279F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323850</xdr:colOff>
      <xdr:row>345</xdr:row>
      <xdr:rowOff>104775</xdr:rowOff>
    </xdr:from>
    <xdr:to>
      <xdr:col>16</xdr:col>
      <xdr:colOff>19050</xdr:colOff>
      <xdr:row>359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152766A-979B-4FF0-8CDC-F24BB8919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85725</xdr:colOff>
      <xdr:row>345</xdr:row>
      <xdr:rowOff>161925</xdr:rowOff>
    </xdr:from>
    <xdr:to>
      <xdr:col>23</xdr:col>
      <xdr:colOff>390525</xdr:colOff>
      <xdr:row>360</xdr:row>
      <xdr:rowOff>47625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0E88C08-415E-4D39-98B4-51AA7A374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395287</xdr:colOff>
      <xdr:row>367</xdr:row>
      <xdr:rowOff>95250</xdr:rowOff>
    </xdr:from>
    <xdr:to>
      <xdr:col>16</xdr:col>
      <xdr:colOff>90487</xdr:colOff>
      <xdr:row>381</xdr:row>
      <xdr:rowOff>171450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81FFD26-F915-4BF9-9DC9-273CC11CD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395287</xdr:colOff>
      <xdr:row>381</xdr:row>
      <xdr:rowOff>180975</xdr:rowOff>
    </xdr:from>
    <xdr:to>
      <xdr:col>16</xdr:col>
      <xdr:colOff>90487</xdr:colOff>
      <xdr:row>396</xdr:row>
      <xdr:rowOff>66675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F4E4184-42AF-4EFE-8A00-DFB3C80C7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338137</xdr:colOff>
      <xdr:row>397</xdr:row>
      <xdr:rowOff>133350</xdr:rowOff>
    </xdr:from>
    <xdr:to>
      <xdr:col>16</xdr:col>
      <xdr:colOff>33337</xdr:colOff>
      <xdr:row>412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A7D564F-5E01-4445-A9DD-91181DDD8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347662</xdr:colOff>
      <xdr:row>412</xdr:row>
      <xdr:rowOff>66675</xdr:rowOff>
    </xdr:from>
    <xdr:to>
      <xdr:col>16</xdr:col>
      <xdr:colOff>42862</xdr:colOff>
      <xdr:row>426</xdr:row>
      <xdr:rowOff>142875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98BFCF0-CB91-4C9E-BE91-8A644451E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461962</xdr:colOff>
      <xdr:row>431</xdr:row>
      <xdr:rowOff>76200</xdr:rowOff>
    </xdr:from>
    <xdr:to>
      <xdr:col>16</xdr:col>
      <xdr:colOff>157162</xdr:colOff>
      <xdr:row>445</xdr:row>
      <xdr:rowOff>152400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165F068-6399-42C5-98D5-10325ED50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433387</xdr:colOff>
      <xdr:row>446</xdr:row>
      <xdr:rowOff>76200</xdr:rowOff>
    </xdr:from>
    <xdr:to>
      <xdr:col>16</xdr:col>
      <xdr:colOff>128587</xdr:colOff>
      <xdr:row>460</xdr:row>
      <xdr:rowOff>152400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7ADDC7F-CA05-4E7E-AA0C-64E231D47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43"/>
  <sheetViews>
    <sheetView tabSelected="1" topLeftCell="A415" zoomScaleNormal="100" workbookViewId="0">
      <selection activeCell="R436" sqref="R436"/>
    </sheetView>
  </sheetViews>
  <sheetFormatPr defaultRowHeight="15" x14ac:dyDescent="0.25"/>
  <cols>
    <col min="2" max="2" width="13.140625" customWidth="1"/>
    <col min="3" max="3" width="11.5703125" customWidth="1"/>
    <col min="4" max="4" width="14.140625" customWidth="1"/>
  </cols>
  <sheetData>
    <row r="1" spans="1:22" x14ac:dyDescent="0.25">
      <c r="A1" t="s">
        <v>0</v>
      </c>
      <c r="B1" t="s">
        <v>1</v>
      </c>
    </row>
    <row r="2" spans="1:22" x14ac:dyDescent="0.25">
      <c r="A2">
        <v>1E-3</v>
      </c>
      <c r="B2">
        <v>2465</v>
      </c>
      <c r="C2">
        <v>2610</v>
      </c>
    </row>
    <row r="3" spans="1:22" x14ac:dyDescent="0.25">
      <c r="A3">
        <v>5.0000000000000001E-3</v>
      </c>
      <c r="B3">
        <v>834</v>
      </c>
      <c r="C3">
        <v>520</v>
      </c>
      <c r="U3">
        <v>2.5000000000000001E-2</v>
      </c>
      <c r="V3">
        <v>1705</v>
      </c>
    </row>
    <row r="4" spans="1:22" x14ac:dyDescent="0.25">
      <c r="A4">
        <v>0.01</v>
      </c>
      <c r="B4">
        <v>434</v>
      </c>
      <c r="C4">
        <v>260</v>
      </c>
      <c r="U4">
        <v>0.05</v>
      </c>
      <c r="V4">
        <v>860</v>
      </c>
    </row>
    <row r="5" spans="1:22" x14ac:dyDescent="0.25">
      <c r="U5">
        <v>7.4999999999999997E-2</v>
      </c>
      <c r="V5">
        <v>556</v>
      </c>
    </row>
    <row r="6" spans="1:22" x14ac:dyDescent="0.25">
      <c r="U6">
        <v>0.1</v>
      </c>
      <c r="V6">
        <v>457</v>
      </c>
    </row>
    <row r="7" spans="1:22" x14ac:dyDescent="0.25">
      <c r="A7" t="s">
        <v>2</v>
      </c>
      <c r="C7" t="s">
        <v>3</v>
      </c>
      <c r="U7">
        <v>0</v>
      </c>
      <c r="V7">
        <v>0</v>
      </c>
    </row>
    <row r="8" spans="1:22" x14ac:dyDescent="0.25">
      <c r="A8">
        <v>8.0000000000000002E-3</v>
      </c>
      <c r="B8">
        <v>5216</v>
      </c>
      <c r="U8">
        <v>0.15</v>
      </c>
      <c r="V8">
        <v>370</v>
      </c>
    </row>
    <row r="9" spans="1:22" x14ac:dyDescent="0.25">
      <c r="A9">
        <v>8.9999999999999993E-3</v>
      </c>
      <c r="B9">
        <v>4705</v>
      </c>
      <c r="U9">
        <v>0</v>
      </c>
      <c r="V9">
        <v>0</v>
      </c>
    </row>
    <row r="10" spans="1:22" x14ac:dyDescent="0.25">
      <c r="A10">
        <v>0.01</v>
      </c>
      <c r="B10">
        <v>4205</v>
      </c>
      <c r="U10">
        <v>0.2</v>
      </c>
      <c r="V10">
        <v>264</v>
      </c>
    </row>
    <row r="11" spans="1:22" x14ac:dyDescent="0.25">
      <c r="A11">
        <v>1.0999999999999999E-2</v>
      </c>
      <c r="B11">
        <v>3654</v>
      </c>
      <c r="U11">
        <v>0.22500000000000001</v>
      </c>
      <c r="V11">
        <v>259</v>
      </c>
    </row>
    <row r="12" spans="1:22" x14ac:dyDescent="0.25">
      <c r="A12">
        <v>1.2E-2</v>
      </c>
      <c r="B12">
        <v>3457</v>
      </c>
    </row>
    <row r="13" spans="1:22" x14ac:dyDescent="0.25">
      <c r="A13">
        <v>1.4999999999999999E-2</v>
      </c>
      <c r="B13">
        <v>2805</v>
      </c>
    </row>
    <row r="14" spans="1:22" x14ac:dyDescent="0.25">
      <c r="A14">
        <v>1.7999999999999999E-2</v>
      </c>
      <c r="B14">
        <v>2161</v>
      </c>
    </row>
    <row r="15" spans="1:22" x14ac:dyDescent="0.25">
      <c r="A15">
        <v>0.02</v>
      </c>
      <c r="B15">
        <v>2111</v>
      </c>
    </row>
    <row r="16" spans="1:22" x14ac:dyDescent="0.25">
      <c r="A16">
        <v>2.5000000000000001E-2</v>
      </c>
      <c r="B16">
        <v>1705</v>
      </c>
    </row>
    <row r="17" spans="1:4" x14ac:dyDescent="0.25">
      <c r="A17">
        <v>3.3000000000000002E-2</v>
      </c>
      <c r="B17">
        <v>1266</v>
      </c>
      <c r="D17" t="s">
        <v>6</v>
      </c>
    </row>
    <row r="18" spans="1:4" x14ac:dyDescent="0.25">
      <c r="A18">
        <v>4.4999999999999998E-2</v>
      </c>
      <c r="B18">
        <v>955</v>
      </c>
      <c r="C18">
        <v>2000</v>
      </c>
      <c r="D18">
        <f>ABS((C18-B18)/C18)</f>
        <v>0.52249999999999996</v>
      </c>
    </row>
    <row r="19" spans="1:4" x14ac:dyDescent="0.25">
      <c r="A19">
        <v>0.05</v>
      </c>
      <c r="B19">
        <v>860</v>
      </c>
      <c r="C19">
        <v>1500</v>
      </c>
      <c r="D19">
        <f t="shared" ref="D19:D24" si="0">ABS((C19-B19)/C19)</f>
        <v>0.42666666666666669</v>
      </c>
    </row>
    <row r="20" spans="1:4" x14ac:dyDescent="0.25">
      <c r="A20">
        <v>7.4999999999999997E-2</v>
      </c>
      <c r="B20">
        <v>556</v>
      </c>
      <c r="C20">
        <v>800</v>
      </c>
      <c r="D20">
        <f t="shared" si="0"/>
        <v>0.30499999999999999</v>
      </c>
    </row>
    <row r="21" spans="1:4" x14ac:dyDescent="0.25">
      <c r="A21">
        <v>0.1</v>
      </c>
      <c r="B21">
        <v>457</v>
      </c>
      <c r="C21">
        <v>650</v>
      </c>
      <c r="D21">
        <f t="shared" si="0"/>
        <v>0.2969230769230769</v>
      </c>
    </row>
    <row r="22" spans="1:4" x14ac:dyDescent="0.25">
      <c r="A22">
        <v>0.15</v>
      </c>
      <c r="B22">
        <v>370</v>
      </c>
      <c r="C22">
        <v>500</v>
      </c>
      <c r="D22">
        <f t="shared" si="0"/>
        <v>0.26</v>
      </c>
    </row>
    <row r="23" spans="1:4" x14ac:dyDescent="0.25">
      <c r="A23">
        <v>0.2</v>
      </c>
      <c r="B23">
        <v>264</v>
      </c>
      <c r="C23">
        <v>350</v>
      </c>
      <c r="D23">
        <f t="shared" si="0"/>
        <v>0.24571428571428572</v>
      </c>
    </row>
    <row r="24" spans="1:4" x14ac:dyDescent="0.25">
      <c r="A24">
        <v>0.22500000000000001</v>
      </c>
      <c r="B24">
        <v>259</v>
      </c>
      <c r="C24">
        <v>250</v>
      </c>
      <c r="D24">
        <f t="shared" si="0"/>
        <v>3.5999999999999997E-2</v>
      </c>
    </row>
    <row r="25" spans="1:4" x14ac:dyDescent="0.25">
      <c r="D25">
        <f>SUM(D18:D24)/7</f>
        <v>0.29897200418628989</v>
      </c>
    </row>
    <row r="37" spans="1:4" x14ac:dyDescent="0.25">
      <c r="A37" t="s">
        <v>4</v>
      </c>
      <c r="D37" t="s">
        <v>6</v>
      </c>
    </row>
    <row r="38" spans="1:4" x14ac:dyDescent="0.25">
      <c r="A38">
        <v>0.5</v>
      </c>
      <c r="B38">
        <v>2265</v>
      </c>
      <c r="C38">
        <v>1500</v>
      </c>
      <c r="D38">
        <f>ABS((C38-B38)/C38)</f>
        <v>0.51</v>
      </c>
    </row>
    <row r="39" spans="1:4" x14ac:dyDescent="0.25">
      <c r="A39">
        <v>1</v>
      </c>
      <c r="B39">
        <v>1624</v>
      </c>
      <c r="C39">
        <v>600</v>
      </c>
      <c r="D39">
        <f t="shared" ref="D39:D42" si="1">ABS((C39-B39)/C39)</f>
        <v>1.7066666666666668</v>
      </c>
    </row>
    <row r="40" spans="1:4" x14ac:dyDescent="0.25">
      <c r="A40">
        <v>1.5</v>
      </c>
      <c r="B40">
        <v>1325</v>
      </c>
      <c r="C40">
        <v>500</v>
      </c>
      <c r="D40">
        <f t="shared" si="1"/>
        <v>1.65</v>
      </c>
    </row>
    <row r="41" spans="1:4" x14ac:dyDescent="0.25">
      <c r="A41">
        <v>1.75</v>
      </c>
      <c r="B41">
        <v>1219</v>
      </c>
      <c r="C41">
        <v>400</v>
      </c>
      <c r="D41">
        <f t="shared" si="1"/>
        <v>2.0474999999999999</v>
      </c>
    </row>
    <row r="42" spans="1:4" x14ac:dyDescent="0.25">
      <c r="A42">
        <v>2</v>
      </c>
      <c r="B42">
        <v>1125</v>
      </c>
      <c r="C42">
        <v>300</v>
      </c>
      <c r="D42">
        <f t="shared" si="1"/>
        <v>2.75</v>
      </c>
    </row>
    <row r="43" spans="1:4" x14ac:dyDescent="0.25">
      <c r="D43">
        <f>SUM(D38:D42)/5</f>
        <v>1.7328333333333332</v>
      </c>
    </row>
    <row r="50" spans="1:4" x14ac:dyDescent="0.25">
      <c r="A50" t="s">
        <v>5</v>
      </c>
      <c r="B50" t="s">
        <v>7</v>
      </c>
      <c r="C50" t="s">
        <v>8</v>
      </c>
      <c r="D50" t="s">
        <v>6</v>
      </c>
    </row>
    <row r="51" spans="1:4" x14ac:dyDescent="0.25">
      <c r="A51">
        <v>0.45</v>
      </c>
      <c r="B51">
        <v>1602</v>
      </c>
      <c r="C51">
        <v>2000</v>
      </c>
      <c r="D51">
        <f>ABS((C51-B51)/C51)</f>
        <v>0.19900000000000001</v>
      </c>
    </row>
    <row r="52" spans="1:4" x14ac:dyDescent="0.25">
      <c r="A52">
        <v>0.5</v>
      </c>
      <c r="B52">
        <v>1337</v>
      </c>
      <c r="C52">
        <v>1500</v>
      </c>
      <c r="D52">
        <f t="shared" ref="D52:D57" si="2">ABS((C52-B52)/C52)</f>
        <v>0.10866666666666666</v>
      </c>
    </row>
    <row r="53" spans="1:4" x14ac:dyDescent="0.25">
      <c r="A53">
        <v>0.75</v>
      </c>
      <c r="B53">
        <v>1086</v>
      </c>
      <c r="C53">
        <v>800</v>
      </c>
      <c r="D53">
        <f t="shared" si="2"/>
        <v>0.35749999999999998</v>
      </c>
    </row>
    <row r="54" spans="1:4" x14ac:dyDescent="0.25">
      <c r="A54">
        <v>1</v>
      </c>
      <c r="B54">
        <v>981</v>
      </c>
      <c r="C54">
        <v>650</v>
      </c>
      <c r="D54">
        <f t="shared" si="2"/>
        <v>0.50923076923076926</v>
      </c>
    </row>
    <row r="55" spans="1:4" x14ac:dyDescent="0.25">
      <c r="A55">
        <v>1.5</v>
      </c>
      <c r="B55">
        <v>810</v>
      </c>
      <c r="C55">
        <v>500</v>
      </c>
      <c r="D55">
        <f t="shared" si="2"/>
        <v>0.62</v>
      </c>
    </row>
    <row r="56" spans="1:4" x14ac:dyDescent="0.25">
      <c r="A56">
        <v>2</v>
      </c>
      <c r="B56">
        <v>728</v>
      </c>
      <c r="C56">
        <v>350</v>
      </c>
      <c r="D56">
        <f t="shared" si="2"/>
        <v>1.08</v>
      </c>
    </row>
    <row r="57" spans="1:4" x14ac:dyDescent="0.25">
      <c r="A57">
        <v>2.25</v>
      </c>
      <c r="B57">
        <v>767</v>
      </c>
      <c r="C57">
        <v>250</v>
      </c>
      <c r="D57">
        <f t="shared" si="2"/>
        <v>2.0680000000000001</v>
      </c>
    </row>
    <row r="58" spans="1:4" x14ac:dyDescent="0.25">
      <c r="D58">
        <f>SUM(D51:D57)/7</f>
        <v>0.70605677655677657</v>
      </c>
    </row>
    <row r="65" spans="1:4" x14ac:dyDescent="0.25">
      <c r="A65" t="s">
        <v>10</v>
      </c>
      <c r="B65" t="s">
        <v>7</v>
      </c>
      <c r="C65" t="s">
        <v>8</v>
      </c>
      <c r="D65" t="s">
        <v>6</v>
      </c>
    </row>
    <row r="66" spans="1:4" x14ac:dyDescent="0.25">
      <c r="A66">
        <v>0.45</v>
      </c>
      <c r="B66">
        <v>1062</v>
      </c>
      <c r="C66">
        <v>2000</v>
      </c>
      <c r="D66">
        <f>ABS((C66-B66)/C66)</f>
        <v>0.46899999999999997</v>
      </c>
    </row>
    <row r="67" spans="1:4" x14ac:dyDescent="0.25">
      <c r="A67">
        <v>0.5</v>
      </c>
      <c r="B67">
        <v>1057</v>
      </c>
      <c r="C67">
        <v>1500</v>
      </c>
      <c r="D67">
        <f t="shared" ref="D67:D72" si="3">ABS((C67-B67)/C67)</f>
        <v>0.29533333333333334</v>
      </c>
    </row>
    <row r="68" spans="1:4" x14ac:dyDescent="0.25">
      <c r="A68">
        <v>0.75</v>
      </c>
      <c r="B68">
        <v>767</v>
      </c>
      <c r="C68">
        <v>800</v>
      </c>
      <c r="D68">
        <f t="shared" si="3"/>
        <v>4.1250000000000002E-2</v>
      </c>
    </row>
    <row r="69" spans="1:4" x14ac:dyDescent="0.25">
      <c r="A69">
        <v>1</v>
      </c>
      <c r="B69">
        <v>684</v>
      </c>
      <c r="C69">
        <v>650</v>
      </c>
      <c r="D69">
        <f t="shared" si="3"/>
        <v>5.2307692307692305E-2</v>
      </c>
    </row>
    <row r="70" spans="1:4" x14ac:dyDescent="0.25">
      <c r="A70">
        <v>1.5</v>
      </c>
      <c r="B70">
        <v>567</v>
      </c>
      <c r="C70">
        <v>500</v>
      </c>
      <c r="D70">
        <f t="shared" si="3"/>
        <v>0.13400000000000001</v>
      </c>
    </row>
    <row r="71" spans="1:4" x14ac:dyDescent="0.25">
      <c r="A71">
        <v>2</v>
      </c>
      <c r="B71">
        <v>471</v>
      </c>
      <c r="C71">
        <v>350</v>
      </c>
      <c r="D71">
        <f t="shared" si="3"/>
        <v>0.3457142857142857</v>
      </c>
    </row>
    <row r="72" spans="1:4" x14ac:dyDescent="0.25">
      <c r="A72">
        <v>2.25</v>
      </c>
      <c r="B72">
        <v>462</v>
      </c>
      <c r="C72">
        <v>250</v>
      </c>
      <c r="D72">
        <f t="shared" si="3"/>
        <v>0.84799999999999998</v>
      </c>
    </row>
    <row r="73" spans="1:4" x14ac:dyDescent="0.25">
      <c r="D73">
        <f>SUM(D66:D72)/7</f>
        <v>0.31222933019361587</v>
      </c>
    </row>
    <row r="83" spans="1:4" x14ac:dyDescent="0.25">
      <c r="A83" t="s">
        <v>9</v>
      </c>
      <c r="B83" t="s">
        <v>7</v>
      </c>
      <c r="C83" t="s">
        <v>8</v>
      </c>
      <c r="D83" t="s">
        <v>6</v>
      </c>
    </row>
    <row r="84" spans="1:4" x14ac:dyDescent="0.25">
      <c r="A84">
        <v>0.45</v>
      </c>
      <c r="B84">
        <v>2446</v>
      </c>
      <c r="C84">
        <v>2000</v>
      </c>
      <c r="D84">
        <f>ABS((C84-B84)/C84)</f>
        <v>0.223</v>
      </c>
    </row>
    <row r="85" spans="1:4" x14ac:dyDescent="0.25">
      <c r="A85">
        <v>0.5</v>
      </c>
      <c r="B85">
        <v>2220</v>
      </c>
      <c r="C85">
        <v>1500</v>
      </c>
      <c r="D85">
        <f t="shared" ref="D85:D90" si="4">ABS((C85-B85)/C85)</f>
        <v>0.48</v>
      </c>
    </row>
    <row r="86" spans="1:4" x14ac:dyDescent="0.25">
      <c r="A86">
        <v>0.75</v>
      </c>
      <c r="B86">
        <v>2009</v>
      </c>
      <c r="C86">
        <v>800</v>
      </c>
      <c r="D86">
        <f t="shared" si="4"/>
        <v>1.51125</v>
      </c>
    </row>
    <row r="87" spans="1:4" x14ac:dyDescent="0.25">
      <c r="A87">
        <v>1</v>
      </c>
      <c r="B87">
        <v>1818</v>
      </c>
      <c r="C87">
        <v>650</v>
      </c>
      <c r="D87">
        <f t="shared" si="4"/>
        <v>1.7969230769230768</v>
      </c>
    </row>
    <row r="88" spans="1:4" x14ac:dyDescent="0.25">
      <c r="A88">
        <v>1.5</v>
      </c>
      <c r="B88">
        <v>1249</v>
      </c>
      <c r="C88">
        <v>500</v>
      </c>
      <c r="D88">
        <f t="shared" si="4"/>
        <v>1.498</v>
      </c>
    </row>
    <row r="89" spans="1:4" x14ac:dyDescent="0.25">
      <c r="A89">
        <v>2</v>
      </c>
      <c r="B89">
        <v>1142</v>
      </c>
      <c r="C89">
        <v>350</v>
      </c>
      <c r="D89">
        <f t="shared" si="4"/>
        <v>2.2628571428571429</v>
      </c>
    </row>
    <row r="90" spans="1:4" x14ac:dyDescent="0.25">
      <c r="A90">
        <v>2.25</v>
      </c>
      <c r="B90">
        <v>1241</v>
      </c>
      <c r="C90">
        <v>250</v>
      </c>
      <c r="D90">
        <f t="shared" si="4"/>
        <v>3.964</v>
      </c>
    </row>
    <row r="91" spans="1:4" x14ac:dyDescent="0.25">
      <c r="D91">
        <f>SUM(D84:D90)/7</f>
        <v>1.6765757456828887</v>
      </c>
    </row>
    <row r="99" spans="1:4" x14ac:dyDescent="0.25">
      <c r="A99" t="s">
        <v>12</v>
      </c>
    </row>
    <row r="101" spans="1:4" x14ac:dyDescent="0.25">
      <c r="A101" t="s">
        <v>13</v>
      </c>
    </row>
    <row r="102" spans="1:4" x14ac:dyDescent="0.25">
      <c r="A102" t="s">
        <v>11</v>
      </c>
      <c r="B102" t="s">
        <v>7</v>
      </c>
      <c r="C102" t="s">
        <v>8</v>
      </c>
      <c r="D102" t="s">
        <v>6</v>
      </c>
    </row>
    <row r="103" spans="1:4" x14ac:dyDescent="0.25">
      <c r="A103">
        <v>0.45</v>
      </c>
      <c r="B103">
        <v>1750</v>
      </c>
      <c r="C103">
        <v>2000</v>
      </c>
      <c r="D103">
        <f>ABS((C103-B103)/C103)</f>
        <v>0.125</v>
      </c>
    </row>
    <row r="104" spans="1:4" x14ac:dyDescent="0.25">
      <c r="A104">
        <v>0.5</v>
      </c>
      <c r="B104">
        <v>1515</v>
      </c>
      <c r="C104">
        <v>1500</v>
      </c>
      <c r="D104">
        <f t="shared" ref="D104:D109" si="5">ABS((C104-B104)/C104)</f>
        <v>0.01</v>
      </c>
    </row>
    <row r="105" spans="1:4" x14ac:dyDescent="0.25">
      <c r="A105">
        <v>0.75</v>
      </c>
      <c r="B105">
        <v>1122</v>
      </c>
      <c r="C105">
        <v>800</v>
      </c>
      <c r="D105">
        <f t="shared" si="5"/>
        <v>0.40250000000000002</v>
      </c>
    </row>
    <row r="106" spans="1:4" x14ac:dyDescent="0.25">
      <c r="A106">
        <v>1</v>
      </c>
      <c r="B106">
        <v>1029</v>
      </c>
      <c r="C106">
        <v>650</v>
      </c>
      <c r="D106">
        <f t="shared" si="5"/>
        <v>0.58307692307692305</v>
      </c>
    </row>
    <row r="107" spans="1:4" x14ac:dyDescent="0.25">
      <c r="A107">
        <v>1.5</v>
      </c>
      <c r="B107">
        <v>914</v>
      </c>
      <c r="C107">
        <v>500</v>
      </c>
      <c r="D107">
        <f t="shared" si="5"/>
        <v>0.82799999999999996</v>
      </c>
    </row>
    <row r="108" spans="1:4" x14ac:dyDescent="0.25">
      <c r="A108">
        <v>2</v>
      </c>
      <c r="B108">
        <v>728</v>
      </c>
      <c r="C108">
        <v>350</v>
      </c>
      <c r="D108">
        <f t="shared" si="5"/>
        <v>1.08</v>
      </c>
    </row>
    <row r="109" spans="1:4" x14ac:dyDescent="0.25">
      <c r="A109">
        <v>2.25</v>
      </c>
      <c r="B109">
        <v>726</v>
      </c>
      <c r="C109">
        <v>250</v>
      </c>
      <c r="D109">
        <f t="shared" si="5"/>
        <v>1.9039999999999999</v>
      </c>
    </row>
    <row r="110" spans="1:4" x14ac:dyDescent="0.25">
      <c r="D110">
        <f>SUM(D103:D109)/7</f>
        <v>0.70465384615384608</v>
      </c>
    </row>
    <row r="120" spans="1:4" x14ac:dyDescent="0.25">
      <c r="A120" t="s">
        <v>15</v>
      </c>
    </row>
    <row r="121" spans="1:4" x14ac:dyDescent="0.25">
      <c r="A121" t="s">
        <v>16</v>
      </c>
    </row>
    <row r="122" spans="1:4" x14ac:dyDescent="0.25">
      <c r="A122" t="s">
        <v>14</v>
      </c>
      <c r="B122" t="s">
        <v>7</v>
      </c>
      <c r="C122" t="s">
        <v>8</v>
      </c>
      <c r="D122" t="s">
        <v>6</v>
      </c>
    </row>
    <row r="123" spans="1:4" x14ac:dyDescent="0.25">
      <c r="A123">
        <v>0.45</v>
      </c>
      <c r="B123">
        <v>1659</v>
      </c>
      <c r="C123">
        <v>2000</v>
      </c>
      <c r="D123">
        <f>ABS((C123-B123)/C123)</f>
        <v>0.17050000000000001</v>
      </c>
    </row>
    <row r="124" spans="1:4" x14ac:dyDescent="0.25">
      <c r="A124">
        <v>0.5</v>
      </c>
      <c r="B124">
        <v>1528</v>
      </c>
      <c r="C124">
        <v>1500</v>
      </c>
      <c r="D124">
        <f t="shared" ref="D124:D129" si="6">ABS((C124-B124)/C124)</f>
        <v>1.8666666666666668E-2</v>
      </c>
    </row>
    <row r="125" spans="1:4" x14ac:dyDescent="0.25">
      <c r="A125">
        <v>0.75</v>
      </c>
      <c r="B125">
        <v>1322</v>
      </c>
      <c r="C125">
        <v>800</v>
      </c>
      <c r="D125">
        <f t="shared" si="6"/>
        <v>0.65249999999999997</v>
      </c>
    </row>
    <row r="126" spans="1:4" x14ac:dyDescent="0.25">
      <c r="A126">
        <v>1</v>
      </c>
      <c r="B126">
        <v>1064</v>
      </c>
      <c r="C126">
        <v>650</v>
      </c>
      <c r="D126">
        <f t="shared" si="6"/>
        <v>0.63692307692307693</v>
      </c>
    </row>
    <row r="127" spans="1:4" x14ac:dyDescent="0.25">
      <c r="A127">
        <v>1.5</v>
      </c>
      <c r="B127">
        <v>896</v>
      </c>
      <c r="C127">
        <v>500</v>
      </c>
      <c r="D127">
        <f t="shared" si="6"/>
        <v>0.79200000000000004</v>
      </c>
    </row>
    <row r="128" spans="1:4" x14ac:dyDescent="0.25">
      <c r="A128">
        <v>2</v>
      </c>
      <c r="B128">
        <v>767</v>
      </c>
      <c r="C128">
        <v>350</v>
      </c>
      <c r="D128">
        <f t="shared" si="6"/>
        <v>1.1914285714285715</v>
      </c>
    </row>
    <row r="129" spans="1:5" x14ac:dyDescent="0.25">
      <c r="A129">
        <v>2.25</v>
      </c>
      <c r="B129">
        <v>759</v>
      </c>
      <c r="C129">
        <v>250</v>
      </c>
      <c r="D129">
        <f t="shared" si="6"/>
        <v>2.036</v>
      </c>
    </row>
    <row r="130" spans="1:5" x14ac:dyDescent="0.25">
      <c r="D130">
        <f>SUM(D123:D129)/7</f>
        <v>0.78543118785975941</v>
      </c>
    </row>
    <row r="144" spans="1:5" x14ac:dyDescent="0.25">
      <c r="D144" t="s">
        <v>17</v>
      </c>
      <c r="E144" s="1">
        <v>4.4999999999999998E-14</v>
      </c>
    </row>
    <row r="145" spans="1:5" x14ac:dyDescent="0.25">
      <c r="E145" s="1">
        <v>4.7999999999999997E-12</v>
      </c>
    </row>
    <row r="150" spans="1:5" x14ac:dyDescent="0.25">
      <c r="A150" t="s">
        <v>19</v>
      </c>
    </row>
    <row r="151" spans="1:5" x14ac:dyDescent="0.25">
      <c r="A151" t="s">
        <v>18</v>
      </c>
      <c r="B151" t="s">
        <v>7</v>
      </c>
      <c r="C151" t="s">
        <v>8</v>
      </c>
      <c r="D151" t="s">
        <v>6</v>
      </c>
    </row>
    <row r="152" spans="1:5" x14ac:dyDescent="0.25">
      <c r="A152">
        <v>0.45</v>
      </c>
      <c r="B152">
        <v>2254</v>
      </c>
      <c r="C152">
        <v>2000</v>
      </c>
      <c r="D152">
        <f>ABS((C152-B152)/C152)</f>
        <v>0.127</v>
      </c>
    </row>
    <row r="153" spans="1:5" x14ac:dyDescent="0.25">
      <c r="A153">
        <v>0.5</v>
      </c>
      <c r="B153">
        <v>2188</v>
      </c>
      <c r="C153">
        <v>1500</v>
      </c>
      <c r="D153">
        <f t="shared" ref="D153:D158" si="7">ABS((C153-B153)/C153)</f>
        <v>0.45866666666666667</v>
      </c>
    </row>
    <row r="154" spans="1:5" x14ac:dyDescent="0.25">
      <c r="A154">
        <v>0.75</v>
      </c>
      <c r="B154">
        <v>1710</v>
      </c>
      <c r="C154">
        <v>800</v>
      </c>
      <c r="D154">
        <f t="shared" si="7"/>
        <v>1.1375</v>
      </c>
    </row>
    <row r="155" spans="1:5" x14ac:dyDescent="0.25">
      <c r="A155">
        <v>1</v>
      </c>
      <c r="B155">
        <v>1455</v>
      </c>
      <c r="C155">
        <v>650</v>
      </c>
      <c r="D155">
        <f t="shared" si="7"/>
        <v>1.2384615384615385</v>
      </c>
    </row>
    <row r="156" spans="1:5" x14ac:dyDescent="0.25">
      <c r="A156">
        <v>1.5</v>
      </c>
      <c r="B156">
        <v>1215</v>
      </c>
      <c r="C156">
        <v>500</v>
      </c>
      <c r="D156">
        <f t="shared" si="7"/>
        <v>1.43</v>
      </c>
    </row>
    <row r="157" spans="1:5" x14ac:dyDescent="0.25">
      <c r="A157">
        <v>2</v>
      </c>
      <c r="B157">
        <v>1060</v>
      </c>
      <c r="C157">
        <v>350</v>
      </c>
      <c r="D157">
        <f t="shared" si="7"/>
        <v>2.0285714285714285</v>
      </c>
    </row>
    <row r="158" spans="1:5" x14ac:dyDescent="0.25">
      <c r="A158">
        <v>2.25</v>
      </c>
      <c r="B158">
        <v>908</v>
      </c>
      <c r="C158">
        <v>250</v>
      </c>
      <c r="D158">
        <f t="shared" si="7"/>
        <v>2.6320000000000001</v>
      </c>
    </row>
    <row r="159" spans="1:5" x14ac:dyDescent="0.25">
      <c r="D159">
        <f>SUM(D152:D158)/7</f>
        <v>1.2931713762428048</v>
      </c>
    </row>
    <row r="171" spans="1:4" x14ac:dyDescent="0.25">
      <c r="A171" t="s">
        <v>19</v>
      </c>
    </row>
    <row r="172" spans="1:4" x14ac:dyDescent="0.25">
      <c r="A172" t="s">
        <v>21</v>
      </c>
      <c r="B172" t="s">
        <v>7</v>
      </c>
      <c r="C172" t="s">
        <v>8</v>
      </c>
      <c r="D172" t="s">
        <v>6</v>
      </c>
    </row>
    <row r="173" spans="1:4" x14ac:dyDescent="0.25">
      <c r="A173">
        <v>0.45</v>
      </c>
      <c r="C173">
        <v>2000</v>
      </c>
      <c r="D173">
        <f>ABS((C173-B173)/C173)</f>
        <v>1</v>
      </c>
    </row>
    <row r="174" spans="1:4" x14ac:dyDescent="0.25">
      <c r="A174">
        <v>0.5</v>
      </c>
      <c r="C174">
        <v>1500</v>
      </c>
      <c r="D174">
        <f t="shared" ref="D174:D179" si="8">ABS((C174-B174)/C174)</f>
        <v>1</v>
      </c>
    </row>
    <row r="175" spans="1:4" x14ac:dyDescent="0.25">
      <c r="A175">
        <v>0.75</v>
      </c>
      <c r="C175">
        <v>800</v>
      </c>
      <c r="D175">
        <f t="shared" si="8"/>
        <v>1</v>
      </c>
    </row>
    <row r="176" spans="1:4" x14ac:dyDescent="0.25">
      <c r="A176">
        <v>1</v>
      </c>
      <c r="C176">
        <v>650</v>
      </c>
      <c r="D176">
        <f t="shared" si="8"/>
        <v>1</v>
      </c>
    </row>
    <row r="177" spans="1:4" x14ac:dyDescent="0.25">
      <c r="A177">
        <v>1.5</v>
      </c>
      <c r="C177">
        <v>500</v>
      </c>
      <c r="D177">
        <f t="shared" si="8"/>
        <v>1</v>
      </c>
    </row>
    <row r="178" spans="1:4" x14ac:dyDescent="0.25">
      <c r="A178">
        <v>2</v>
      </c>
      <c r="C178">
        <v>350</v>
      </c>
      <c r="D178">
        <f t="shared" si="8"/>
        <v>1</v>
      </c>
    </row>
    <row r="179" spans="1:4" x14ac:dyDescent="0.25">
      <c r="A179">
        <v>2.25</v>
      </c>
      <c r="C179">
        <v>250</v>
      </c>
      <c r="D179">
        <f t="shared" si="8"/>
        <v>1</v>
      </c>
    </row>
    <row r="180" spans="1:4" x14ac:dyDescent="0.25">
      <c r="D180">
        <f>SUM(D173:D179)/7</f>
        <v>1</v>
      </c>
    </row>
    <row r="193" spans="1:27" x14ac:dyDescent="0.25">
      <c r="A193" t="s">
        <v>23</v>
      </c>
    </row>
    <row r="194" spans="1:27" x14ac:dyDescent="0.25">
      <c r="A194" t="s">
        <v>20</v>
      </c>
      <c r="B194" t="s">
        <v>7</v>
      </c>
      <c r="C194" t="s">
        <v>8</v>
      </c>
      <c r="D194" t="s">
        <v>6</v>
      </c>
      <c r="E194" t="s">
        <v>22</v>
      </c>
    </row>
    <row r="195" spans="1:27" x14ac:dyDescent="0.25">
      <c r="A195">
        <v>0.45</v>
      </c>
      <c r="B195">
        <f>B152-E195</f>
        <v>1279</v>
      </c>
      <c r="C195">
        <v>2000</v>
      </c>
      <c r="D195">
        <f>ABS((C195-B195)/C195)</f>
        <v>0.36049999999999999</v>
      </c>
      <c r="E195">
        <v>975</v>
      </c>
    </row>
    <row r="196" spans="1:27" x14ac:dyDescent="0.25">
      <c r="A196">
        <v>0.5</v>
      </c>
      <c r="B196">
        <f t="shared" ref="B196:B201" si="9">B153-E196</f>
        <v>1188</v>
      </c>
      <c r="C196">
        <v>1500</v>
      </c>
      <c r="D196">
        <f t="shared" ref="D196:D201" si="10">ABS((C196-B196)/C196)</f>
        <v>0.20799999999999999</v>
      </c>
      <c r="E196">
        <v>1000</v>
      </c>
    </row>
    <row r="197" spans="1:27" x14ac:dyDescent="0.25">
      <c r="A197">
        <v>0.75</v>
      </c>
      <c r="B197">
        <f t="shared" si="9"/>
        <v>891</v>
      </c>
      <c r="C197">
        <v>800</v>
      </c>
      <c r="D197">
        <f t="shared" si="10"/>
        <v>0.11375</v>
      </c>
      <c r="E197">
        <v>819</v>
      </c>
      <c r="AA197" t="s">
        <v>26</v>
      </c>
    </row>
    <row r="198" spans="1:27" x14ac:dyDescent="0.25">
      <c r="A198">
        <v>1</v>
      </c>
      <c r="B198">
        <f t="shared" si="9"/>
        <v>792</v>
      </c>
      <c r="C198">
        <v>650</v>
      </c>
      <c r="D198">
        <f t="shared" si="10"/>
        <v>0.21846153846153846</v>
      </c>
      <c r="E198">
        <v>663</v>
      </c>
      <c r="AA198" t="s">
        <v>27</v>
      </c>
    </row>
    <row r="199" spans="1:27" x14ac:dyDescent="0.25">
      <c r="A199">
        <v>1.5</v>
      </c>
      <c r="B199">
        <f t="shared" si="9"/>
        <v>715</v>
      </c>
      <c r="C199">
        <v>500</v>
      </c>
      <c r="D199">
        <f t="shared" si="10"/>
        <v>0.43</v>
      </c>
      <c r="E199">
        <v>500</v>
      </c>
      <c r="AA199" t="s">
        <v>28</v>
      </c>
    </row>
    <row r="200" spans="1:27" x14ac:dyDescent="0.25">
      <c r="A200">
        <v>2</v>
      </c>
      <c r="B200">
        <f t="shared" si="9"/>
        <v>646</v>
      </c>
      <c r="C200">
        <v>350</v>
      </c>
      <c r="D200">
        <f t="shared" si="10"/>
        <v>0.84571428571428575</v>
      </c>
      <c r="E200">
        <v>414</v>
      </c>
    </row>
    <row r="201" spans="1:27" x14ac:dyDescent="0.25">
      <c r="A201">
        <v>2.25</v>
      </c>
      <c r="B201">
        <f t="shared" si="9"/>
        <v>532</v>
      </c>
      <c r="C201">
        <v>250</v>
      </c>
      <c r="D201">
        <f t="shared" si="10"/>
        <v>1.1279999999999999</v>
      </c>
      <c r="E201">
        <v>376</v>
      </c>
    </row>
    <row r="202" spans="1:27" x14ac:dyDescent="0.25">
      <c r="D202">
        <f>SUM(D195:D201)/7</f>
        <v>0.47206083202511767</v>
      </c>
    </row>
    <row r="211" spans="1:4" x14ac:dyDescent="0.25">
      <c r="A211" t="s">
        <v>24</v>
      </c>
    </row>
    <row r="212" spans="1:4" x14ac:dyDescent="0.25">
      <c r="A212" t="s">
        <v>21</v>
      </c>
      <c r="B212" t="s">
        <v>7</v>
      </c>
      <c r="C212" t="s">
        <v>8</v>
      </c>
      <c r="D212" t="s">
        <v>6</v>
      </c>
    </row>
    <row r="213" spans="1:4" x14ac:dyDescent="0.25">
      <c r="A213">
        <v>0.45</v>
      </c>
      <c r="B213">
        <v>7220</v>
      </c>
      <c r="C213">
        <v>2000</v>
      </c>
      <c r="D213">
        <f>ABS((C213-B213)/C213)</f>
        <v>2.61</v>
      </c>
    </row>
    <row r="214" spans="1:4" x14ac:dyDescent="0.25">
      <c r="A214">
        <v>0.5</v>
      </c>
      <c r="B214">
        <v>6833</v>
      </c>
      <c r="C214">
        <v>1500</v>
      </c>
      <c r="D214">
        <f t="shared" ref="D214:D219" si="11">ABS((C214-B214)/C214)</f>
        <v>3.5553333333333335</v>
      </c>
    </row>
    <row r="215" spans="1:4" x14ac:dyDescent="0.25">
      <c r="A215">
        <v>0.75</v>
      </c>
      <c r="B215">
        <v>5615</v>
      </c>
      <c r="C215">
        <v>800</v>
      </c>
      <c r="D215">
        <f t="shared" si="11"/>
        <v>6.0187499999999998</v>
      </c>
    </row>
    <row r="216" spans="1:4" x14ac:dyDescent="0.25">
      <c r="A216">
        <v>1</v>
      </c>
      <c r="B216">
        <v>4815</v>
      </c>
      <c r="C216">
        <v>650</v>
      </c>
      <c r="D216">
        <f t="shared" si="11"/>
        <v>6.407692307692308</v>
      </c>
    </row>
    <row r="217" spans="1:4" x14ac:dyDescent="0.25">
      <c r="A217">
        <v>1.5</v>
      </c>
      <c r="B217">
        <v>3816</v>
      </c>
      <c r="C217">
        <v>500</v>
      </c>
      <c r="D217">
        <f t="shared" si="11"/>
        <v>6.6319999999999997</v>
      </c>
    </row>
    <row r="218" spans="1:4" x14ac:dyDescent="0.25">
      <c r="A218">
        <v>2</v>
      </c>
      <c r="B218">
        <v>3417</v>
      </c>
      <c r="C218">
        <v>350</v>
      </c>
      <c r="D218">
        <f t="shared" si="11"/>
        <v>8.7628571428571433</v>
      </c>
    </row>
    <row r="219" spans="1:4" x14ac:dyDescent="0.25">
      <c r="A219">
        <v>2.25</v>
      </c>
      <c r="B219">
        <v>3216</v>
      </c>
      <c r="C219">
        <v>250</v>
      </c>
      <c r="D219">
        <f t="shared" si="11"/>
        <v>11.864000000000001</v>
      </c>
    </row>
    <row r="220" spans="1:4" x14ac:dyDescent="0.25">
      <c r="D220">
        <f>SUM(D213:D219)/7</f>
        <v>6.5500903976975406</v>
      </c>
    </row>
    <row r="229" spans="1:5" x14ac:dyDescent="0.25">
      <c r="A229" t="s">
        <v>25</v>
      </c>
    </row>
    <row r="230" spans="1:5" x14ac:dyDescent="0.25">
      <c r="A230" t="s">
        <v>24</v>
      </c>
    </row>
    <row r="231" spans="1:5" x14ac:dyDescent="0.25">
      <c r="A231" t="s">
        <v>21</v>
      </c>
      <c r="B231" t="s">
        <v>7</v>
      </c>
      <c r="C231" t="s">
        <v>8</v>
      </c>
      <c r="D231" t="s">
        <v>6</v>
      </c>
      <c r="E231" t="s">
        <v>22</v>
      </c>
    </row>
    <row r="232" spans="1:5" x14ac:dyDescent="0.25">
      <c r="A232">
        <v>0.45</v>
      </c>
      <c r="B232">
        <f t="shared" ref="B232:B238" si="12">B213-E232</f>
        <v>3790</v>
      </c>
      <c r="C232">
        <v>2000</v>
      </c>
      <c r="D232">
        <f>ABS((C232-B232)/C232)</f>
        <v>0.89500000000000002</v>
      </c>
      <c r="E232">
        <v>3430</v>
      </c>
    </row>
    <row r="233" spans="1:5" x14ac:dyDescent="0.25">
      <c r="A233">
        <v>0.5</v>
      </c>
      <c r="B233">
        <f t="shared" si="12"/>
        <v>4010</v>
      </c>
      <c r="C233">
        <v>1500</v>
      </c>
      <c r="D233">
        <f t="shared" ref="D233:D238" si="13">ABS((C233-B233)/C233)</f>
        <v>1.6733333333333333</v>
      </c>
      <c r="E233">
        <v>2823</v>
      </c>
    </row>
    <row r="234" spans="1:5" x14ac:dyDescent="0.25">
      <c r="A234">
        <v>0.75</v>
      </c>
      <c r="B234">
        <f t="shared" si="12"/>
        <v>3402</v>
      </c>
      <c r="C234">
        <v>800</v>
      </c>
      <c r="D234">
        <f t="shared" si="13"/>
        <v>3.2524999999999999</v>
      </c>
      <c r="E234">
        <v>2213</v>
      </c>
    </row>
    <row r="235" spans="1:5" x14ac:dyDescent="0.25">
      <c r="A235">
        <v>1</v>
      </c>
      <c r="B235">
        <f t="shared" si="12"/>
        <v>3401</v>
      </c>
      <c r="C235">
        <v>650</v>
      </c>
      <c r="D235">
        <f t="shared" si="13"/>
        <v>4.2323076923076925</v>
      </c>
      <c r="E235">
        <v>1414</v>
      </c>
    </row>
    <row r="236" spans="1:5" x14ac:dyDescent="0.25">
      <c r="A236">
        <v>1.5</v>
      </c>
      <c r="B236">
        <f t="shared" si="12"/>
        <v>2799</v>
      </c>
      <c r="C236">
        <v>500</v>
      </c>
      <c r="D236">
        <f t="shared" si="13"/>
        <v>4.5979999999999999</v>
      </c>
      <c r="E236">
        <v>1017</v>
      </c>
    </row>
    <row r="237" spans="1:5" x14ac:dyDescent="0.25">
      <c r="A237">
        <v>2</v>
      </c>
      <c r="B237">
        <f t="shared" si="12"/>
        <v>2583</v>
      </c>
      <c r="C237">
        <v>350</v>
      </c>
      <c r="D237">
        <f t="shared" si="13"/>
        <v>6.38</v>
      </c>
      <c r="E237">
        <v>834</v>
      </c>
    </row>
    <row r="238" spans="1:5" x14ac:dyDescent="0.25">
      <c r="A238">
        <v>2.25</v>
      </c>
      <c r="B238">
        <f t="shared" si="12"/>
        <v>2374</v>
      </c>
      <c r="C238">
        <v>250</v>
      </c>
      <c r="D238">
        <f t="shared" si="13"/>
        <v>8.4960000000000004</v>
      </c>
      <c r="E238">
        <v>842</v>
      </c>
    </row>
    <row r="239" spans="1:5" x14ac:dyDescent="0.25">
      <c r="D239">
        <f>SUM(D232:D238)/7</f>
        <v>4.2181630036630029</v>
      </c>
    </row>
    <row r="251" spans="1:16" x14ac:dyDescent="0.25">
      <c r="A251" t="s">
        <v>29</v>
      </c>
    </row>
    <row r="252" spans="1:16" x14ac:dyDescent="0.25">
      <c r="A252" t="s">
        <v>30</v>
      </c>
      <c r="B252" t="s">
        <v>7</v>
      </c>
      <c r="C252" t="s">
        <v>31</v>
      </c>
      <c r="O252" t="s">
        <v>32</v>
      </c>
    </row>
    <row r="253" spans="1:16" x14ac:dyDescent="0.25">
      <c r="A253">
        <v>0.45</v>
      </c>
      <c r="B253">
        <v>1192</v>
      </c>
      <c r="C253">
        <v>2000</v>
      </c>
      <c r="D253">
        <f t="shared" ref="D253:D256" si="14">ABS(C253-B253)/C253</f>
        <v>0.40400000000000003</v>
      </c>
      <c r="O253" s="2">
        <v>0.45</v>
      </c>
      <c r="P253" s="2">
        <v>2.25</v>
      </c>
    </row>
    <row r="254" spans="1:16" x14ac:dyDescent="0.25">
      <c r="A254">
        <v>0.5</v>
      </c>
      <c r="B254">
        <v>1050</v>
      </c>
      <c r="C254">
        <v>1500</v>
      </c>
      <c r="D254">
        <f t="shared" si="14"/>
        <v>0.3</v>
      </c>
      <c r="O254">
        <v>1130</v>
      </c>
      <c r="P254">
        <v>591</v>
      </c>
    </row>
    <row r="255" spans="1:16" x14ac:dyDescent="0.25">
      <c r="A255">
        <v>0.75</v>
      </c>
      <c r="B255">
        <v>889</v>
      </c>
      <c r="C255">
        <v>800</v>
      </c>
      <c r="D255">
        <f t="shared" si="14"/>
        <v>0.11125</v>
      </c>
      <c r="O255">
        <v>941</v>
      </c>
      <c r="P255">
        <v>604</v>
      </c>
    </row>
    <row r="256" spans="1:16" x14ac:dyDescent="0.25">
      <c r="A256">
        <v>1</v>
      </c>
      <c r="B256">
        <v>893</v>
      </c>
      <c r="C256">
        <v>650</v>
      </c>
      <c r="D256">
        <f t="shared" si="14"/>
        <v>0.37384615384615383</v>
      </c>
      <c r="O256">
        <v>1015</v>
      </c>
      <c r="P256">
        <v>601</v>
      </c>
    </row>
    <row r="257" spans="1:16" x14ac:dyDescent="0.25">
      <c r="A257">
        <v>1.5</v>
      </c>
      <c r="B257">
        <v>795</v>
      </c>
      <c r="C257">
        <v>500</v>
      </c>
      <c r="D257">
        <f>ABS(C257-B257)/C257</f>
        <v>0.59</v>
      </c>
      <c r="O257">
        <v>1112</v>
      </c>
      <c r="P257">
        <v>632</v>
      </c>
    </row>
    <row r="258" spans="1:16" x14ac:dyDescent="0.25">
      <c r="A258">
        <v>2</v>
      </c>
      <c r="B258">
        <v>643</v>
      </c>
      <c r="C258">
        <v>350</v>
      </c>
      <c r="D258">
        <f t="shared" ref="D258:D259" si="15">ABS(C258-B258)/C258</f>
        <v>0.83714285714285719</v>
      </c>
      <c r="O258">
        <v>1180</v>
      </c>
      <c r="P258">
        <v>647</v>
      </c>
    </row>
    <row r="259" spans="1:16" x14ac:dyDescent="0.25">
      <c r="A259">
        <v>2.25</v>
      </c>
      <c r="B259">
        <v>592</v>
      </c>
      <c r="C259">
        <v>250</v>
      </c>
      <c r="D259">
        <f t="shared" si="15"/>
        <v>1.3680000000000001</v>
      </c>
      <c r="O259">
        <v>1128</v>
      </c>
      <c r="P259" t="s">
        <v>33</v>
      </c>
    </row>
    <row r="260" spans="1:16" x14ac:dyDescent="0.25">
      <c r="D260">
        <f>SUM(D257:D259)/3</f>
        <v>0.93171428571428583</v>
      </c>
      <c r="O260">
        <v>907</v>
      </c>
      <c r="P260">
        <v>686</v>
      </c>
    </row>
    <row r="261" spans="1:16" x14ac:dyDescent="0.25">
      <c r="D261">
        <f>SUM(D253:D259)/7</f>
        <v>0.56917700156985873</v>
      </c>
      <c r="O261">
        <v>856</v>
      </c>
      <c r="P261">
        <v>634</v>
      </c>
    </row>
    <row r="262" spans="1:16" x14ac:dyDescent="0.25">
      <c r="D262">
        <f>SUM(D253:D257)/5</f>
        <v>0.35581923076923072</v>
      </c>
      <c r="O262">
        <v>1260</v>
      </c>
      <c r="P262" t="s">
        <v>33</v>
      </c>
    </row>
    <row r="263" spans="1:16" x14ac:dyDescent="0.25">
      <c r="P263">
        <v>662</v>
      </c>
    </row>
    <row r="264" spans="1:16" x14ac:dyDescent="0.25">
      <c r="P264">
        <v>542</v>
      </c>
    </row>
    <row r="265" spans="1:16" x14ac:dyDescent="0.25">
      <c r="N265" t="s">
        <v>34</v>
      </c>
      <c r="O265">
        <f>MAX(O254:O262)</f>
        <v>1260</v>
      </c>
      <c r="P265">
        <f>MAX(P254:P264)</f>
        <v>686</v>
      </c>
    </row>
    <row r="266" spans="1:16" x14ac:dyDescent="0.25">
      <c r="N266" t="s">
        <v>35</v>
      </c>
      <c r="O266">
        <f>MIN(O254:O262)</f>
        <v>856</v>
      </c>
      <c r="P266">
        <f>MIN(P254:P264)</f>
        <v>542</v>
      </c>
    </row>
    <row r="267" spans="1:16" x14ac:dyDescent="0.25">
      <c r="N267" t="s">
        <v>36</v>
      </c>
      <c r="O267">
        <f>AVERAGE(O254:O262)</f>
        <v>1058.7777777777778</v>
      </c>
      <c r="P267">
        <f>AVERAGE(P254:P264)</f>
        <v>622.11111111111109</v>
      </c>
    </row>
    <row r="269" spans="1:16" x14ac:dyDescent="0.25">
      <c r="O269">
        <f>(O265-O266)/O267</f>
        <v>0.38157204323643612</v>
      </c>
      <c r="P269">
        <f>(P265-P266)/P267</f>
        <v>0.23146990534023934</v>
      </c>
    </row>
    <row r="270" spans="1:16" x14ac:dyDescent="0.25">
      <c r="O270" t="s">
        <v>37</v>
      </c>
    </row>
    <row r="289" spans="1:4" x14ac:dyDescent="0.25">
      <c r="A289" t="s">
        <v>38</v>
      </c>
      <c r="B289" t="s">
        <v>39</v>
      </c>
    </row>
    <row r="290" spans="1:4" x14ac:dyDescent="0.25">
      <c r="A290" t="s">
        <v>30</v>
      </c>
      <c r="B290" t="s">
        <v>7</v>
      </c>
      <c r="C290" t="s">
        <v>31</v>
      </c>
    </row>
    <row r="291" spans="1:4" x14ac:dyDescent="0.25">
      <c r="A291">
        <v>0.45</v>
      </c>
      <c r="C291">
        <v>2000</v>
      </c>
      <c r="D291">
        <f t="shared" ref="D291:D294" si="16">ABS(C291-B291)/C291</f>
        <v>1</v>
      </c>
    </row>
    <row r="292" spans="1:4" x14ac:dyDescent="0.25">
      <c r="A292">
        <v>0.5</v>
      </c>
      <c r="C292">
        <v>1500</v>
      </c>
      <c r="D292">
        <f t="shared" si="16"/>
        <v>1</v>
      </c>
    </row>
    <row r="293" spans="1:4" x14ac:dyDescent="0.25">
      <c r="A293">
        <v>0.75</v>
      </c>
      <c r="C293">
        <v>800</v>
      </c>
      <c r="D293">
        <f t="shared" si="16"/>
        <v>1</v>
      </c>
    </row>
    <row r="294" spans="1:4" x14ac:dyDescent="0.25">
      <c r="A294">
        <v>1</v>
      </c>
      <c r="B294">
        <v>575</v>
      </c>
      <c r="C294">
        <v>650</v>
      </c>
      <c r="D294">
        <f t="shared" si="16"/>
        <v>0.11538461538461539</v>
      </c>
    </row>
    <row r="295" spans="1:4" x14ac:dyDescent="0.25">
      <c r="A295">
        <v>1.5</v>
      </c>
      <c r="B295">
        <v>530</v>
      </c>
      <c r="C295">
        <v>500</v>
      </c>
      <c r="D295">
        <f>ABS(C295-B295)/C295</f>
        <v>0.06</v>
      </c>
    </row>
    <row r="296" spans="1:4" x14ac:dyDescent="0.25">
      <c r="A296">
        <v>2</v>
      </c>
      <c r="B296">
        <v>314</v>
      </c>
      <c r="C296">
        <v>350</v>
      </c>
      <c r="D296">
        <f t="shared" ref="D296:D297" si="17">ABS(C296-B296)/C296</f>
        <v>0.10285714285714286</v>
      </c>
    </row>
    <row r="297" spans="1:4" x14ac:dyDescent="0.25">
      <c r="A297">
        <v>2.25</v>
      </c>
      <c r="B297">
        <v>310</v>
      </c>
      <c r="C297">
        <v>250</v>
      </c>
      <c r="D297">
        <f t="shared" si="17"/>
        <v>0.24</v>
      </c>
    </row>
    <row r="298" spans="1:4" x14ac:dyDescent="0.25">
      <c r="D298">
        <f>SUM(D295:D297)/3</f>
        <v>0.13428571428571429</v>
      </c>
    </row>
    <row r="299" spans="1:4" x14ac:dyDescent="0.25">
      <c r="D299">
        <f>SUM(D291:D297)/7</f>
        <v>0.50260596546310832</v>
      </c>
    </row>
    <row r="300" spans="1:4" x14ac:dyDescent="0.25">
      <c r="D300">
        <f>SUM(D291:D295)/5</f>
        <v>0.63507692307692309</v>
      </c>
    </row>
    <row r="307" spans="1:4" x14ac:dyDescent="0.25">
      <c r="A307" t="s">
        <v>40</v>
      </c>
    </row>
    <row r="308" spans="1:4" x14ac:dyDescent="0.25">
      <c r="A308" t="s">
        <v>30</v>
      </c>
      <c r="B308" t="s">
        <v>7</v>
      </c>
      <c r="C308" t="s">
        <v>31</v>
      </c>
    </row>
    <row r="309" spans="1:4" x14ac:dyDescent="0.25">
      <c r="A309">
        <v>0.45</v>
      </c>
      <c r="B309">
        <v>1.88</v>
      </c>
      <c r="C309">
        <v>2</v>
      </c>
      <c r="D309">
        <f t="shared" ref="D309" si="18">ABS(C309-B309)/C309</f>
        <v>6.0000000000000053E-2</v>
      </c>
    </row>
    <row r="310" spans="1:4" x14ac:dyDescent="0.25">
      <c r="A310">
        <v>0.5</v>
      </c>
      <c r="B310">
        <v>1.7625999999999999</v>
      </c>
      <c r="C310">
        <v>1.5</v>
      </c>
      <c r="D310">
        <f>ABS(C310-B310)/C310</f>
        <v>0.17506666666666662</v>
      </c>
    </row>
    <row r="311" spans="1:4" x14ac:dyDescent="0.25">
      <c r="A311">
        <v>0.75</v>
      </c>
      <c r="B311">
        <v>1.1315999999999999</v>
      </c>
      <c r="C311">
        <v>0.8</v>
      </c>
      <c r="D311">
        <f>ABS(C311-B312)/C311</f>
        <v>3.9999999999999897E-2</v>
      </c>
    </row>
    <row r="312" spans="1:4" x14ac:dyDescent="0.25">
      <c r="A312">
        <v>1</v>
      </c>
      <c r="B312">
        <v>0.83199999999999996</v>
      </c>
      <c r="C312">
        <v>0.65</v>
      </c>
      <c r="D312">
        <f>ABS(C312-B312)/C312</f>
        <v>0.27999999999999992</v>
      </c>
    </row>
    <row r="313" spans="1:4" x14ac:dyDescent="0.25">
      <c r="A313">
        <v>1.5</v>
      </c>
      <c r="B313">
        <v>0.59060000000000001</v>
      </c>
      <c r="C313">
        <v>0.5</v>
      </c>
      <c r="D313">
        <f>ABS(C313-B313)/C313</f>
        <v>0.18120000000000003</v>
      </c>
    </row>
    <row r="314" spans="1:4" x14ac:dyDescent="0.25">
      <c r="A314">
        <v>2</v>
      </c>
      <c r="B314">
        <v>0.44900000000000001</v>
      </c>
      <c r="C314">
        <v>0.35</v>
      </c>
      <c r="D314">
        <f t="shared" ref="D314:D315" si="19">ABS(C314-B314)/C314</f>
        <v>0.28285714285714297</v>
      </c>
    </row>
    <row r="315" spans="1:4" x14ac:dyDescent="0.25">
      <c r="A315">
        <v>2.25</v>
      </c>
      <c r="B315">
        <v>0.40200000000000002</v>
      </c>
      <c r="C315">
        <v>0.25</v>
      </c>
      <c r="D315">
        <f t="shared" si="19"/>
        <v>0.6080000000000001</v>
      </c>
    </row>
    <row r="316" spans="1:4" x14ac:dyDescent="0.25">
      <c r="D316">
        <f>SUM(D313:D315)/3</f>
        <v>0.35735238095238103</v>
      </c>
    </row>
    <row r="317" spans="1:4" x14ac:dyDescent="0.25">
      <c r="D317">
        <f>SUM(D309:D315)/7</f>
        <v>0.23244625850340137</v>
      </c>
    </row>
    <row r="318" spans="1:4" x14ac:dyDescent="0.25">
      <c r="D318">
        <f>SUM(D309:D313)/5</f>
        <v>0.14725333333333329</v>
      </c>
    </row>
    <row r="326" spans="1:4" x14ac:dyDescent="0.25">
      <c r="A326" t="s">
        <v>40</v>
      </c>
    </row>
    <row r="327" spans="1:4" x14ac:dyDescent="0.25">
      <c r="A327" t="s">
        <v>30</v>
      </c>
      <c r="B327" t="s">
        <v>7</v>
      </c>
      <c r="C327" t="s">
        <v>31</v>
      </c>
    </row>
    <row r="328" spans="1:4" x14ac:dyDescent="0.25">
      <c r="A328">
        <v>0.45</v>
      </c>
      <c r="B328">
        <v>4.0095000000000001</v>
      </c>
      <c r="C328">
        <v>2</v>
      </c>
      <c r="D328">
        <f t="shared" ref="D328" si="20">ABS(C328-B328)/C328</f>
        <v>1.00475</v>
      </c>
    </row>
    <row r="329" spans="1:4" x14ac:dyDescent="0.25">
      <c r="A329">
        <v>0.5</v>
      </c>
      <c r="B329">
        <v>4.8890000000000002</v>
      </c>
      <c r="C329">
        <v>1.5</v>
      </c>
      <c r="D329">
        <f>ABS(C329-B329)/C329</f>
        <v>2.2593333333333336</v>
      </c>
    </row>
    <row r="330" spans="1:4" x14ac:dyDescent="0.25">
      <c r="A330">
        <v>0.75</v>
      </c>
      <c r="B330">
        <v>0.50900000000000001</v>
      </c>
      <c r="C330">
        <v>0.8</v>
      </c>
      <c r="D330">
        <f>ABS(C330-B331)/C330</f>
        <v>0.21187500000000012</v>
      </c>
    </row>
    <row r="331" spans="1:4" x14ac:dyDescent="0.25">
      <c r="A331">
        <v>1</v>
      </c>
      <c r="B331">
        <v>0.63049999999999995</v>
      </c>
      <c r="C331">
        <v>0.65</v>
      </c>
      <c r="D331">
        <f>ABS(C331-B331)/C331</f>
        <v>3.000000000000011E-2</v>
      </c>
    </row>
    <row r="332" spans="1:4" x14ac:dyDescent="0.25">
      <c r="A332">
        <v>1.5</v>
      </c>
      <c r="B332">
        <v>0.29899999999999999</v>
      </c>
      <c r="C332">
        <v>0.5</v>
      </c>
      <c r="D332">
        <f>ABS(C332-B332)/C332</f>
        <v>0.40200000000000002</v>
      </c>
    </row>
    <row r="333" spans="1:4" x14ac:dyDescent="0.25">
      <c r="A333">
        <v>2</v>
      </c>
      <c r="B333">
        <v>0.23849999999999999</v>
      </c>
      <c r="C333">
        <v>0.35</v>
      </c>
      <c r="D333">
        <f t="shared" ref="D333:D334" si="21">ABS(C333-B333)/C333</f>
        <v>0.31857142857142856</v>
      </c>
    </row>
    <row r="334" spans="1:4" x14ac:dyDescent="0.25">
      <c r="A334">
        <v>2.25</v>
      </c>
      <c r="B334">
        <v>0.18275</v>
      </c>
      <c r="C334">
        <v>0.25</v>
      </c>
      <c r="D334">
        <f t="shared" si="21"/>
        <v>0.26900000000000002</v>
      </c>
    </row>
    <row r="335" spans="1:4" x14ac:dyDescent="0.25">
      <c r="D335">
        <f>SUM(D332:D334)/3</f>
        <v>0.3298571428571429</v>
      </c>
    </row>
    <row r="336" spans="1:4" x14ac:dyDescent="0.25">
      <c r="D336">
        <f>SUM(D328:D334)/7</f>
        <v>0.64221853741496615</v>
      </c>
    </row>
    <row r="337" spans="1:8" x14ac:dyDescent="0.25">
      <c r="D337">
        <f>SUM(D328:D332)/5</f>
        <v>0.7815916666666668</v>
      </c>
    </row>
    <row r="338" spans="1:8" x14ac:dyDescent="0.25">
      <c r="D338">
        <f>SUM(D330:D334)/5</f>
        <v>0.24628928571428571</v>
      </c>
    </row>
    <row r="345" spans="1:8" x14ac:dyDescent="0.25">
      <c r="A345" t="s">
        <v>41</v>
      </c>
      <c r="D345" s="3"/>
    </row>
    <row r="346" spans="1:8" x14ac:dyDescent="0.25">
      <c r="A346" t="s">
        <v>30</v>
      </c>
      <c r="B346" t="s">
        <v>7</v>
      </c>
      <c r="C346" t="s">
        <v>31</v>
      </c>
      <c r="D346" s="3"/>
      <c r="E346" t="s">
        <v>42</v>
      </c>
      <c r="F346" t="s">
        <v>7</v>
      </c>
      <c r="G346" t="s">
        <v>31</v>
      </c>
    </row>
    <row r="347" spans="1:8" x14ac:dyDescent="0.25">
      <c r="A347">
        <v>0.45</v>
      </c>
      <c r="B347">
        <v>1.8243</v>
      </c>
      <c r="C347">
        <v>2</v>
      </c>
      <c r="D347" s="3">
        <f t="shared" ref="D347:D353" si="22">ABS(C347-B347)/C347</f>
        <v>8.7849999999999984E-2</v>
      </c>
      <c r="F347" s="1">
        <v>9.728812436974792E-5</v>
      </c>
      <c r="G347">
        <f>0.0001/C347</f>
        <v>5.0000000000000002E-5</v>
      </c>
      <c r="H347" s="4">
        <f>ABS(G347-F347)/G347</f>
        <v>0.94576248739495827</v>
      </c>
    </row>
    <row r="348" spans="1:8" x14ac:dyDescent="0.25">
      <c r="A348">
        <v>0.5</v>
      </c>
      <c r="B348">
        <v>1.5853999999999999</v>
      </c>
      <c r="C348">
        <v>1.5</v>
      </c>
      <c r="D348" s="3">
        <f t="shared" si="22"/>
        <v>5.693333333333328E-2</v>
      </c>
      <c r="F348">
        <v>4.0269344537815124E-5</v>
      </c>
      <c r="G348">
        <f t="shared" ref="G348:G353" si="23">0.0001/C348</f>
        <v>6.666666666666667E-5</v>
      </c>
      <c r="H348" s="4">
        <f t="shared" ref="H348:H353" si="24">ABS(G348-F348)/G348</f>
        <v>0.39595983193277318</v>
      </c>
    </row>
    <row r="349" spans="1:8" x14ac:dyDescent="0.25">
      <c r="A349">
        <v>0.75</v>
      </c>
      <c r="B349">
        <v>1.0568</v>
      </c>
      <c r="C349">
        <v>0.8</v>
      </c>
      <c r="D349" s="3">
        <f t="shared" si="22"/>
        <v>0.3209999999999999</v>
      </c>
      <c r="F349">
        <v>1.1861966638655463E-4</v>
      </c>
      <c r="G349">
        <f t="shared" si="23"/>
        <v>1.25E-4</v>
      </c>
      <c r="H349" s="4">
        <f t="shared" si="24"/>
        <v>5.1042668907562969E-2</v>
      </c>
    </row>
    <row r="350" spans="1:8" x14ac:dyDescent="0.25">
      <c r="A350">
        <v>1</v>
      </c>
      <c r="B350">
        <v>0.79742999999999997</v>
      </c>
      <c r="C350">
        <v>0.65</v>
      </c>
      <c r="D350" s="3">
        <f t="shared" si="22"/>
        <v>0.22681538461538453</v>
      </c>
      <c r="F350">
        <v>1.8638671260504201E-4</v>
      </c>
      <c r="G350">
        <f t="shared" si="23"/>
        <v>1.5384615384615385E-4</v>
      </c>
      <c r="H350" s="4">
        <f t="shared" si="24"/>
        <v>0.21151363193277301</v>
      </c>
    </row>
    <row r="351" spans="1:8" x14ac:dyDescent="0.25">
      <c r="A351">
        <v>1.5</v>
      </c>
      <c r="B351">
        <v>0.49349999999999999</v>
      </c>
      <c r="C351">
        <v>0.5</v>
      </c>
      <c r="D351" s="3">
        <f t="shared" si="22"/>
        <v>1.3000000000000012E-2</v>
      </c>
      <c r="F351">
        <v>2.4313821176470598E-4</v>
      </c>
      <c r="G351">
        <f t="shared" si="23"/>
        <v>2.0000000000000001E-4</v>
      </c>
      <c r="H351" s="4">
        <f t="shared" si="24"/>
        <v>0.21569105882352985</v>
      </c>
    </row>
    <row r="352" spans="1:8" x14ac:dyDescent="0.25">
      <c r="A352">
        <v>2</v>
      </c>
      <c r="B352">
        <v>0.36094999999999999</v>
      </c>
      <c r="C352">
        <v>0.35</v>
      </c>
      <c r="D352" s="3">
        <f t="shared" si="22"/>
        <v>3.1285714285714333E-2</v>
      </c>
      <c r="F352">
        <v>3.017017058823532E-4</v>
      </c>
      <c r="G352">
        <f t="shared" si="23"/>
        <v>2.8571428571428574E-4</v>
      </c>
      <c r="H352" s="4">
        <f t="shared" si="24"/>
        <v>5.5955970588236106E-2</v>
      </c>
    </row>
    <row r="353" spans="1:8" x14ac:dyDescent="0.25">
      <c r="A353">
        <v>2.25</v>
      </c>
      <c r="B353">
        <v>0.32869999999999999</v>
      </c>
      <c r="C353">
        <v>0.25</v>
      </c>
      <c r="D353" s="3">
        <f t="shared" si="22"/>
        <v>0.31479999999999997</v>
      </c>
      <c r="F353">
        <v>3.8175576722689086E-4</v>
      </c>
      <c r="G353">
        <f t="shared" si="23"/>
        <v>4.0000000000000002E-4</v>
      </c>
      <c r="H353" s="4">
        <f t="shared" si="24"/>
        <v>4.5610581932772898E-2</v>
      </c>
    </row>
    <row r="354" spans="1:8" x14ac:dyDescent="0.25">
      <c r="D354" s="3">
        <f>SUM(D351:D353)/3</f>
        <v>0.11969523809523812</v>
      </c>
      <c r="H354" s="4">
        <f>SUM(H351:H353)/3</f>
        <v>0.10575253711484628</v>
      </c>
    </row>
    <row r="355" spans="1:8" x14ac:dyDescent="0.25">
      <c r="D355" s="3">
        <f>SUM(D347:D353)/7</f>
        <v>0.15024063317634745</v>
      </c>
      <c r="H355" s="3">
        <f>SUM(H347:H353)/7</f>
        <v>0.27450517593037238</v>
      </c>
    </row>
    <row r="356" spans="1:8" x14ac:dyDescent="0.25">
      <c r="D356" s="3">
        <f>SUM(D347:D351)/5</f>
        <v>0.14111974358974352</v>
      </c>
      <c r="H356" s="4">
        <f>SUM(H347:H351)/5</f>
        <v>0.36399393579831946</v>
      </c>
    </row>
    <row r="357" spans="1:8" x14ac:dyDescent="0.25">
      <c r="D357" s="3">
        <f>SUM(D349:D353)/5</f>
        <v>0.18138021978021973</v>
      </c>
      <c r="H357" s="4">
        <f>SUM(H349:H353)/5</f>
        <v>0.11596278243697497</v>
      </c>
    </row>
    <row r="361" spans="1:8" x14ac:dyDescent="0.25">
      <c r="H361">
        <v>0.10575253711484628</v>
      </c>
    </row>
    <row r="362" spans="1:8" x14ac:dyDescent="0.25">
      <c r="B362" s="7"/>
      <c r="C362" s="5" t="s">
        <v>43</v>
      </c>
      <c r="D362" s="5" t="s">
        <v>44</v>
      </c>
    </row>
    <row r="363" spans="1:8" x14ac:dyDescent="0.25">
      <c r="B363" s="5" t="s">
        <v>45</v>
      </c>
      <c r="C363" s="6">
        <v>0.11</v>
      </c>
      <c r="D363" s="6">
        <v>0.1</v>
      </c>
    </row>
    <row r="364" spans="1:8" x14ac:dyDescent="0.25">
      <c r="B364" s="5" t="s">
        <v>46</v>
      </c>
      <c r="C364" s="6">
        <v>0.18</v>
      </c>
      <c r="D364" s="6">
        <v>0.12</v>
      </c>
    </row>
    <row r="365" spans="1:8" x14ac:dyDescent="0.25">
      <c r="B365" s="5" t="s">
        <v>47</v>
      </c>
      <c r="C365" s="6">
        <v>0.15</v>
      </c>
      <c r="D365" s="6">
        <v>0.27</v>
      </c>
    </row>
    <row r="371" spans="1:8" x14ac:dyDescent="0.25">
      <c r="A371" t="s">
        <v>48</v>
      </c>
      <c r="D371" s="3"/>
    </row>
    <row r="372" spans="1:8" x14ac:dyDescent="0.25">
      <c r="A372" t="s">
        <v>30</v>
      </c>
      <c r="B372" t="s">
        <v>7</v>
      </c>
      <c r="C372" t="s">
        <v>31</v>
      </c>
      <c r="D372" s="3"/>
      <c r="E372" t="s">
        <v>42</v>
      </c>
      <c r="F372" t="s">
        <v>7</v>
      </c>
      <c r="G372" t="s">
        <v>31</v>
      </c>
    </row>
    <row r="373" spans="1:8" x14ac:dyDescent="0.25">
      <c r="A373">
        <v>0.45</v>
      </c>
      <c r="B373">
        <v>1.3337000000000001</v>
      </c>
      <c r="C373">
        <v>2</v>
      </c>
      <c r="D373" s="3">
        <f t="shared" ref="D373:D379" si="25">ABS(C373-B373)/C373</f>
        <v>0.33314999999999995</v>
      </c>
      <c r="E373">
        <v>0.45</v>
      </c>
      <c r="F373" s="1">
        <f>0.0001/B373</f>
        <v>7.4979380670315665E-5</v>
      </c>
      <c r="G373">
        <f>0.0001/C373</f>
        <v>5.0000000000000002E-5</v>
      </c>
      <c r="H373" s="4">
        <f>ABS(G373-F373)/G373</f>
        <v>0.49958761340631325</v>
      </c>
    </row>
    <row r="374" spans="1:8" x14ac:dyDescent="0.25">
      <c r="A374">
        <v>0.5</v>
      </c>
      <c r="B374">
        <v>1.089</v>
      </c>
      <c r="C374">
        <v>1.5</v>
      </c>
      <c r="D374" s="3">
        <f t="shared" si="25"/>
        <v>0.27400000000000002</v>
      </c>
      <c r="E374">
        <v>0.5</v>
      </c>
      <c r="F374" s="1">
        <f t="shared" ref="F374:F379" si="26">0.0001/B374</f>
        <v>9.1827364554637292E-5</v>
      </c>
      <c r="G374">
        <f t="shared" ref="G374:G379" si="27">0.0001/C374</f>
        <v>6.666666666666667E-5</v>
      </c>
      <c r="H374" s="4">
        <f t="shared" ref="H374:H379" si="28">ABS(G374-F374)/G374</f>
        <v>0.37741046831955932</v>
      </c>
    </row>
    <row r="375" spans="1:8" x14ac:dyDescent="0.25">
      <c r="A375">
        <v>0.75</v>
      </c>
      <c r="B375">
        <v>0.81079999999999997</v>
      </c>
      <c r="C375">
        <v>0.8</v>
      </c>
      <c r="D375" s="3">
        <f t="shared" si="25"/>
        <v>1.3499999999999901E-2</v>
      </c>
      <c r="E375">
        <v>0.75</v>
      </c>
      <c r="F375" s="1">
        <f t="shared" si="26"/>
        <v>1.2333497779970401E-4</v>
      </c>
      <c r="G375">
        <f t="shared" si="27"/>
        <v>1.25E-4</v>
      </c>
      <c r="H375" s="4">
        <f t="shared" si="28"/>
        <v>1.3320177602367967E-2</v>
      </c>
    </row>
    <row r="376" spans="1:8" x14ac:dyDescent="0.25">
      <c r="A376">
        <v>1</v>
      </c>
      <c r="B376">
        <v>0.67120000000000002</v>
      </c>
      <c r="C376">
        <v>0.65</v>
      </c>
      <c r="D376" s="3">
        <f t="shared" si="25"/>
        <v>3.2615384615384609E-2</v>
      </c>
      <c r="E376">
        <v>1</v>
      </c>
      <c r="F376" s="1">
        <f t="shared" si="26"/>
        <v>1.4898688915375446E-4</v>
      </c>
      <c r="G376">
        <f t="shared" si="27"/>
        <v>1.5384615384615385E-4</v>
      </c>
      <c r="H376" s="4">
        <f t="shared" si="28"/>
        <v>3.1585220500596027E-2</v>
      </c>
    </row>
    <row r="377" spans="1:8" x14ac:dyDescent="0.25">
      <c r="A377">
        <v>1.5</v>
      </c>
      <c r="B377">
        <v>0.40489999999999998</v>
      </c>
      <c r="C377">
        <v>0.5</v>
      </c>
      <c r="D377" s="3">
        <f t="shared" si="25"/>
        <v>0.19020000000000004</v>
      </c>
      <c r="E377">
        <v>1.5</v>
      </c>
      <c r="F377" s="1">
        <f t="shared" si="26"/>
        <v>2.4697456162015317E-4</v>
      </c>
      <c r="G377">
        <f t="shared" si="27"/>
        <v>2.0000000000000001E-4</v>
      </c>
      <c r="H377" s="4">
        <f t="shared" si="28"/>
        <v>0.2348728081007658</v>
      </c>
    </row>
    <row r="378" spans="1:8" x14ac:dyDescent="0.25">
      <c r="A378">
        <v>2</v>
      </c>
      <c r="B378">
        <v>0.32819999999999999</v>
      </c>
      <c r="C378">
        <v>0.35</v>
      </c>
      <c r="D378" s="3">
        <f t="shared" si="25"/>
        <v>6.228571428571425E-2</v>
      </c>
      <c r="E378">
        <v>2</v>
      </c>
      <c r="F378" s="1">
        <f t="shared" si="26"/>
        <v>3.0469226081657528E-4</v>
      </c>
      <c r="G378">
        <f t="shared" si="27"/>
        <v>2.8571428571428574E-4</v>
      </c>
      <c r="H378" s="4">
        <f t="shared" si="28"/>
        <v>6.6422912858013383E-2</v>
      </c>
    </row>
    <row r="379" spans="1:8" x14ac:dyDescent="0.25">
      <c r="A379">
        <v>2.25</v>
      </c>
      <c r="B379">
        <v>0.3165</v>
      </c>
      <c r="C379">
        <v>0.25</v>
      </c>
      <c r="D379" s="3">
        <f t="shared" si="25"/>
        <v>0.26600000000000001</v>
      </c>
      <c r="E379">
        <v>2.25</v>
      </c>
      <c r="F379" s="1">
        <f t="shared" si="26"/>
        <v>3.1595576619273305E-4</v>
      </c>
      <c r="G379">
        <f t="shared" si="27"/>
        <v>4.0000000000000002E-4</v>
      </c>
      <c r="H379" s="4">
        <f t="shared" si="28"/>
        <v>0.21011058451816741</v>
      </c>
    </row>
    <row r="380" spans="1:8" x14ac:dyDescent="0.25">
      <c r="D380" s="3">
        <f>SUM(D377:D379)/3</f>
        <v>0.17282857142857144</v>
      </c>
      <c r="H380" s="4">
        <f>SUM(H377:H379)/3</f>
        <v>0.17046876849231554</v>
      </c>
    </row>
    <row r="381" spans="1:8" x14ac:dyDescent="0.25">
      <c r="D381" s="3">
        <f>SUM(D373:D379)/7</f>
        <v>0.1673930141287284</v>
      </c>
      <c r="H381" s="3">
        <f>SUM(H373:H379)/7</f>
        <v>0.20475854075796901</v>
      </c>
    </row>
    <row r="382" spans="1:8" x14ac:dyDescent="0.25">
      <c r="D382" s="3">
        <f>SUM(D373:D377)/5</f>
        <v>0.16869307692307692</v>
      </c>
      <c r="H382" s="4">
        <f>SUM(H373:H377)/5</f>
        <v>0.23135525758592043</v>
      </c>
    </row>
    <row r="383" spans="1:8" x14ac:dyDescent="0.25">
      <c r="D383" s="3">
        <f>SUM(D375:D379)/5</f>
        <v>0.11292021978021975</v>
      </c>
      <c r="H383" s="4">
        <f>SUM(H375:H379)/5</f>
        <v>0.11126234071598211</v>
      </c>
    </row>
    <row r="398" spans="1:8" x14ac:dyDescent="0.25">
      <c r="A398" t="s">
        <v>48</v>
      </c>
      <c r="D398" s="3"/>
    </row>
    <row r="399" spans="1:8" x14ac:dyDescent="0.25">
      <c r="A399" t="s">
        <v>30</v>
      </c>
      <c r="B399" t="s">
        <v>7</v>
      </c>
      <c r="C399" t="s">
        <v>31</v>
      </c>
      <c r="D399" s="3"/>
      <c r="E399" t="s">
        <v>42</v>
      </c>
      <c r="F399" t="s">
        <v>7</v>
      </c>
      <c r="G399" t="s">
        <v>31</v>
      </c>
    </row>
    <row r="400" spans="1:8" x14ac:dyDescent="0.25">
      <c r="A400">
        <v>0.45</v>
      </c>
      <c r="B400">
        <v>1.8219000000000001</v>
      </c>
      <c r="C400">
        <v>2</v>
      </c>
      <c r="D400" s="3">
        <f t="shared" ref="D400:D406" si="29">ABS(C400-B400)/C400</f>
        <v>8.9049999999999963E-2</v>
      </c>
      <c r="E400">
        <v>0.45</v>
      </c>
      <c r="F400" s="1">
        <f>0.0001/B400</f>
        <v>5.4887754541961686E-5</v>
      </c>
      <c r="G400">
        <f>0.0001/C400</f>
        <v>5.0000000000000002E-5</v>
      </c>
      <c r="H400" s="4">
        <f>ABS(G400-F400)/G400</f>
        <v>9.7755090839233658E-2</v>
      </c>
    </row>
    <row r="401" spans="1:8" x14ac:dyDescent="0.25">
      <c r="A401">
        <v>0.5</v>
      </c>
      <c r="B401">
        <v>1.4137999999999999</v>
      </c>
      <c r="C401">
        <v>1.5</v>
      </c>
      <c r="D401" s="3">
        <f t="shared" si="29"/>
        <v>5.7466666666666701E-2</v>
      </c>
      <c r="E401">
        <v>0.5</v>
      </c>
      <c r="F401" s="1">
        <f t="shared" ref="F401:F406" si="30">0.0001/B401</f>
        <v>7.0731362286037634E-5</v>
      </c>
      <c r="G401">
        <f t="shared" ref="G401:G406" si="31">0.0001/C401</f>
        <v>6.666666666666667E-5</v>
      </c>
      <c r="H401" s="4">
        <f t="shared" ref="H401:H406" si="32">ABS(G401-F401)/G401</f>
        <v>6.0970434290564451E-2</v>
      </c>
    </row>
    <row r="402" spans="1:8" x14ac:dyDescent="0.25">
      <c r="A402">
        <v>0.75</v>
      </c>
      <c r="B402">
        <v>0.74839999999999995</v>
      </c>
      <c r="C402">
        <v>0.8</v>
      </c>
      <c r="D402" s="3">
        <f t="shared" si="29"/>
        <v>6.4500000000000113E-2</v>
      </c>
      <c r="E402">
        <v>0.75</v>
      </c>
      <c r="F402" s="1">
        <f t="shared" si="30"/>
        <v>1.3361838588989847E-4</v>
      </c>
      <c r="G402">
        <f t="shared" si="31"/>
        <v>1.25E-4</v>
      </c>
      <c r="H402" s="4">
        <f t="shared" si="32"/>
        <v>6.8947087119187705E-2</v>
      </c>
    </row>
    <row r="403" spans="1:8" x14ac:dyDescent="0.25">
      <c r="A403">
        <v>1</v>
      </c>
      <c r="B403">
        <v>0.52939999999999998</v>
      </c>
      <c r="C403">
        <v>0.65</v>
      </c>
      <c r="D403" s="3">
        <f t="shared" si="29"/>
        <v>0.1855384615384616</v>
      </c>
      <c r="E403">
        <v>1</v>
      </c>
      <c r="F403" s="1">
        <f t="shared" si="30"/>
        <v>1.8889308651303364E-4</v>
      </c>
      <c r="G403">
        <f t="shared" si="31"/>
        <v>1.5384615384615385E-4</v>
      </c>
      <c r="H403" s="4">
        <f t="shared" si="32"/>
        <v>0.22780506233471864</v>
      </c>
    </row>
    <row r="404" spans="1:8" x14ac:dyDescent="0.25">
      <c r="A404">
        <v>1.5</v>
      </c>
      <c r="B404">
        <v>0.40539999999999998</v>
      </c>
      <c r="C404">
        <v>0.5</v>
      </c>
      <c r="D404" s="3">
        <f t="shared" si="29"/>
        <v>0.18920000000000003</v>
      </c>
      <c r="E404">
        <v>1.5</v>
      </c>
      <c r="F404" s="1">
        <f t="shared" si="30"/>
        <v>2.4666995559940801E-4</v>
      </c>
      <c r="G404">
        <f t="shared" si="31"/>
        <v>2.0000000000000001E-4</v>
      </c>
      <c r="H404" s="4">
        <f t="shared" si="32"/>
        <v>0.23334977799704001</v>
      </c>
    </row>
    <row r="405" spans="1:8" x14ac:dyDescent="0.25">
      <c r="A405">
        <v>2</v>
      </c>
      <c r="B405">
        <v>0.2888</v>
      </c>
      <c r="C405">
        <v>0.35</v>
      </c>
      <c r="D405" s="3">
        <f t="shared" si="29"/>
        <v>0.17485714285714279</v>
      </c>
      <c r="E405">
        <v>2</v>
      </c>
      <c r="F405" s="1">
        <f t="shared" si="30"/>
        <v>3.4626038781163435E-4</v>
      </c>
      <c r="G405">
        <f t="shared" si="31"/>
        <v>2.8571428571428574E-4</v>
      </c>
      <c r="H405" s="4">
        <f t="shared" si="32"/>
        <v>0.21191135734072014</v>
      </c>
    </row>
    <row r="406" spans="1:8" x14ac:dyDescent="0.25">
      <c r="A406">
        <v>2.25</v>
      </c>
      <c r="B406">
        <v>0.24077000000000001</v>
      </c>
      <c r="C406">
        <v>0.25</v>
      </c>
      <c r="D406" s="3">
        <f t="shared" si="29"/>
        <v>3.6919999999999953E-2</v>
      </c>
      <c r="E406">
        <v>2.25</v>
      </c>
      <c r="F406" s="1">
        <f t="shared" si="30"/>
        <v>4.1533413631266353E-4</v>
      </c>
      <c r="G406">
        <f t="shared" si="31"/>
        <v>4.0000000000000002E-4</v>
      </c>
      <c r="H406" s="4">
        <f t="shared" si="32"/>
        <v>3.8335340781658768E-2</v>
      </c>
    </row>
    <row r="407" spans="1:8" x14ac:dyDescent="0.25">
      <c r="D407" s="3">
        <f>SUM(D404:D406)/3</f>
        <v>0.13365904761904759</v>
      </c>
      <c r="H407" s="4">
        <f>SUM(H404:H406)/3</f>
        <v>0.16119882537313965</v>
      </c>
    </row>
    <row r="408" spans="1:8" x14ac:dyDescent="0.25">
      <c r="D408" s="3">
        <f>SUM(D400:D406)/7</f>
        <v>0.11393318158032446</v>
      </c>
      <c r="H408" s="3">
        <f>SUM(H400:H406)/7</f>
        <v>0.13415345010044619</v>
      </c>
    </row>
    <row r="409" spans="1:8" x14ac:dyDescent="0.25">
      <c r="D409" s="3">
        <f>SUM(D400:D404)/5</f>
        <v>0.11715102564102568</v>
      </c>
      <c r="H409" s="4">
        <f>SUM(H400:H404)/5</f>
        <v>0.13776549051614889</v>
      </c>
    </row>
    <row r="410" spans="1:8" x14ac:dyDescent="0.25">
      <c r="D410" s="3">
        <f>SUM(D402:D406)/5</f>
        <v>0.13020312087912089</v>
      </c>
      <c r="H410" s="4">
        <f>SUM(H402:H406)/5</f>
        <v>0.15606972511466505</v>
      </c>
    </row>
    <row r="431" spans="1:7" x14ac:dyDescent="0.25">
      <c r="A431" t="s">
        <v>48</v>
      </c>
      <c r="D431" s="3"/>
    </row>
    <row r="432" spans="1:7" x14ac:dyDescent="0.25">
      <c r="A432" t="s">
        <v>30</v>
      </c>
      <c r="B432" t="s">
        <v>7</v>
      </c>
      <c r="C432" t="s">
        <v>31</v>
      </c>
      <c r="D432" s="3"/>
      <c r="E432" t="s">
        <v>42</v>
      </c>
      <c r="F432" t="s">
        <v>7</v>
      </c>
      <c r="G432" t="s">
        <v>31</v>
      </c>
    </row>
    <row r="433" spans="1:8" x14ac:dyDescent="0.25">
      <c r="A433">
        <v>0.45</v>
      </c>
      <c r="B433">
        <v>0.81220000000000003</v>
      </c>
      <c r="C433">
        <v>2</v>
      </c>
      <c r="D433" s="3">
        <f t="shared" ref="D433:D439" si="33">ABS(C433-B433)/C433</f>
        <v>0.59389999999999998</v>
      </c>
      <c r="E433">
        <v>0.45</v>
      </c>
      <c r="F433" s="1">
        <f>0.0001/B433</f>
        <v>1.2312238364934746E-4</v>
      </c>
      <c r="G433">
        <f>0.0001/C433</f>
        <v>5.0000000000000002E-5</v>
      </c>
      <c r="H433" s="4">
        <f>ABS(G433-F433)/G433</f>
        <v>1.4624476729869491</v>
      </c>
    </row>
    <row r="434" spans="1:8" x14ac:dyDescent="0.25">
      <c r="A434">
        <v>0.5</v>
      </c>
      <c r="B434">
        <v>0.88949999999999996</v>
      </c>
      <c r="C434">
        <v>1.5</v>
      </c>
      <c r="D434" s="3">
        <f t="shared" si="33"/>
        <v>0.40700000000000003</v>
      </c>
      <c r="E434">
        <v>0.5</v>
      </c>
      <c r="F434" s="1">
        <f t="shared" ref="F434:F439" si="34">0.0001/B434</f>
        <v>1.1242270938729625E-4</v>
      </c>
      <c r="G434">
        <f t="shared" ref="G434:G439" si="35">0.0001/C434</f>
        <v>6.666666666666667E-5</v>
      </c>
      <c r="H434" s="4">
        <f t="shared" ref="H434:H439" si="36">ABS(G434-F434)/G434</f>
        <v>0.68634064080944368</v>
      </c>
    </row>
    <row r="435" spans="1:8" x14ac:dyDescent="0.25">
      <c r="A435">
        <v>0.75</v>
      </c>
      <c r="B435">
        <v>0.85919999999999996</v>
      </c>
      <c r="C435">
        <v>0.8</v>
      </c>
      <c r="D435" s="3">
        <f t="shared" si="33"/>
        <v>7.3999999999999899E-2</v>
      </c>
      <c r="E435">
        <v>0.75</v>
      </c>
      <c r="F435" s="1">
        <f t="shared" si="34"/>
        <v>1.1638733705772813E-4</v>
      </c>
      <c r="G435">
        <f t="shared" si="35"/>
        <v>1.25E-4</v>
      </c>
      <c r="H435" s="4">
        <f t="shared" si="36"/>
        <v>6.890130353817496E-2</v>
      </c>
    </row>
    <row r="436" spans="1:8" x14ac:dyDescent="0.25">
      <c r="A436">
        <v>1</v>
      </c>
      <c r="B436">
        <v>0.65900000000000003</v>
      </c>
      <c r="C436">
        <v>0.65</v>
      </c>
      <c r="D436" s="3">
        <f t="shared" si="33"/>
        <v>1.3846153846153859E-2</v>
      </c>
      <c r="E436">
        <v>1</v>
      </c>
      <c r="F436" s="1">
        <f t="shared" si="34"/>
        <v>1.5174506828528073E-4</v>
      </c>
      <c r="G436">
        <f t="shared" si="35"/>
        <v>1.5384615384615385E-4</v>
      </c>
      <c r="H436" s="4">
        <f t="shared" si="36"/>
        <v>1.3657056145675302E-2</v>
      </c>
    </row>
    <row r="437" spans="1:8" x14ac:dyDescent="0.25">
      <c r="A437">
        <v>1.5</v>
      </c>
      <c r="B437">
        <v>0.42499999999999999</v>
      </c>
      <c r="C437">
        <v>0.5</v>
      </c>
      <c r="D437" s="3">
        <f t="shared" si="33"/>
        <v>0.15000000000000002</v>
      </c>
      <c r="E437">
        <v>1.5</v>
      </c>
      <c r="F437" s="1">
        <f t="shared" si="34"/>
        <v>2.3529411764705883E-4</v>
      </c>
      <c r="G437">
        <f t="shared" si="35"/>
        <v>2.0000000000000001E-4</v>
      </c>
      <c r="H437" s="4">
        <f t="shared" si="36"/>
        <v>0.1764705882352941</v>
      </c>
    </row>
    <row r="438" spans="1:8" x14ac:dyDescent="0.25">
      <c r="A438">
        <v>2</v>
      </c>
      <c r="B438">
        <v>0.34110000000000001</v>
      </c>
      <c r="C438">
        <v>0.35</v>
      </c>
      <c r="D438" s="3">
        <f t="shared" si="33"/>
        <v>2.5428571428571325E-2</v>
      </c>
      <c r="E438">
        <v>2</v>
      </c>
      <c r="F438" s="1">
        <f t="shared" si="34"/>
        <v>2.931691586045148E-4</v>
      </c>
      <c r="G438">
        <f t="shared" si="35"/>
        <v>2.8571428571428574E-4</v>
      </c>
      <c r="H438" s="4">
        <f t="shared" si="36"/>
        <v>2.6092055115801725E-2</v>
      </c>
    </row>
    <row r="439" spans="1:8" x14ac:dyDescent="0.25">
      <c r="A439">
        <v>2.25</v>
      </c>
      <c r="B439">
        <v>0.28539999999999999</v>
      </c>
      <c r="C439">
        <v>0.25</v>
      </c>
      <c r="D439" s="3">
        <f t="shared" si="33"/>
        <v>0.14159999999999995</v>
      </c>
      <c r="E439">
        <v>2.25</v>
      </c>
      <c r="F439" s="1">
        <f t="shared" si="34"/>
        <v>3.5038542396636303E-4</v>
      </c>
      <c r="G439">
        <f t="shared" si="35"/>
        <v>4.0000000000000002E-4</v>
      </c>
      <c r="H439" s="4">
        <f t="shared" si="36"/>
        <v>0.12403644008409245</v>
      </c>
    </row>
    <row r="440" spans="1:8" x14ac:dyDescent="0.25">
      <c r="D440" s="3">
        <f>SUM(D437:D439)/3</f>
        <v>0.10567619047619044</v>
      </c>
      <c r="H440" s="4">
        <f>SUM(H437:H439)/3</f>
        <v>0.10886636114506276</v>
      </c>
    </row>
    <row r="441" spans="1:8" x14ac:dyDescent="0.25">
      <c r="D441" s="3">
        <f>SUM(D433:D439)/7</f>
        <v>0.20082496075353218</v>
      </c>
      <c r="H441" s="3">
        <f>SUM(H433:H439)/7</f>
        <v>0.36542082241649027</v>
      </c>
    </row>
    <row r="442" spans="1:8" x14ac:dyDescent="0.25">
      <c r="D442" s="3">
        <f>SUM(D433:D437)/5</f>
        <v>0.24774923076923078</v>
      </c>
      <c r="H442" s="4">
        <f>SUM(H433:H437)/5</f>
        <v>0.48156345234310749</v>
      </c>
    </row>
    <row r="443" spans="1:8" x14ac:dyDescent="0.25">
      <c r="D443" s="3">
        <f>SUM(D435:D439)/5</f>
        <v>8.0974945054945E-2</v>
      </c>
      <c r="H443" s="4">
        <f>SUM(H435:H439)/5</f>
        <v>8.1831488623807708E-2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</dc:creator>
  <cp:lastModifiedBy>Ben J</cp:lastModifiedBy>
  <dcterms:created xsi:type="dcterms:W3CDTF">2015-06-05T18:17:20Z</dcterms:created>
  <dcterms:modified xsi:type="dcterms:W3CDTF">2022-04-21T20:06:52Z</dcterms:modified>
</cp:coreProperties>
</file>