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"/>
    </mc:Choice>
  </mc:AlternateContent>
  <xr:revisionPtr revIDLastSave="0" documentId="13_ncr:1_{CC2E9A4A-0978-47B7-B4FE-951EDAC89F34}" xr6:coauthVersionLast="47" xr6:coauthVersionMax="47" xr10:uidLastSave="{00000000-0000-0000-0000-000000000000}"/>
  <bookViews>
    <workbookView xWindow="16695" yWindow="3435" windowWidth="2265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4" i="1" l="1"/>
  <c r="D355" i="1"/>
  <c r="H354" i="1"/>
  <c r="H356" i="1"/>
  <c r="H357" i="1"/>
  <c r="D357" i="1"/>
  <c r="D356" i="1"/>
  <c r="H348" i="1"/>
  <c r="H349" i="1"/>
  <c r="H350" i="1"/>
  <c r="H351" i="1"/>
  <c r="H352" i="1"/>
  <c r="H353" i="1"/>
  <c r="D348" i="1"/>
  <c r="D349" i="1"/>
  <c r="D350" i="1"/>
  <c r="D351" i="1"/>
  <c r="D352" i="1"/>
  <c r="D353" i="1"/>
  <c r="H347" i="1"/>
  <c r="G348" i="1"/>
  <c r="G349" i="1"/>
  <c r="G350" i="1"/>
  <c r="G351" i="1"/>
  <c r="G352" i="1"/>
  <c r="G353" i="1"/>
  <c r="G347" i="1"/>
  <c r="D347" i="1"/>
  <c r="D338" i="1"/>
  <c r="D337" i="1"/>
  <c r="D336" i="1"/>
  <c r="D335" i="1"/>
  <c r="D334" i="1"/>
  <c r="D333" i="1"/>
  <c r="D332" i="1"/>
  <c r="D331" i="1"/>
  <c r="D330" i="1"/>
  <c r="D329" i="1"/>
  <c r="D328" i="1"/>
  <c r="D316" i="1"/>
  <c r="D317" i="1"/>
  <c r="D318" i="1"/>
  <c r="D312" i="1"/>
  <c r="D315" i="1"/>
  <c r="D314" i="1"/>
  <c r="D313" i="1"/>
  <c r="D311" i="1"/>
  <c r="D310" i="1"/>
  <c r="D309" i="1"/>
  <c r="D297" i="1"/>
  <c r="D296" i="1"/>
  <c r="D295" i="1"/>
  <c r="D294" i="1"/>
  <c r="D293" i="1"/>
  <c r="D292" i="1"/>
  <c r="D291" i="1"/>
  <c r="P269" i="1"/>
  <c r="O269" i="1"/>
  <c r="P267" i="1"/>
  <c r="P266" i="1"/>
  <c r="P265" i="1"/>
  <c r="O267" i="1"/>
  <c r="O266" i="1"/>
  <c r="O265" i="1"/>
  <c r="D260" i="1"/>
  <c r="D262" i="1"/>
  <c r="D261" i="1"/>
  <c r="D253" i="1"/>
  <c r="D254" i="1"/>
  <c r="D255" i="1"/>
  <c r="D256" i="1"/>
  <c r="D258" i="1"/>
  <c r="D259" i="1"/>
  <c r="D257" i="1"/>
  <c r="B195" i="1"/>
  <c r="H355" i="1" l="1"/>
  <c r="D300" i="1"/>
  <c r="D298" i="1"/>
  <c r="D299" i="1"/>
  <c r="B232" i="1"/>
  <c r="D232" i="1" s="1"/>
  <c r="B233" i="1"/>
  <c r="D233" i="1" s="1"/>
  <c r="B234" i="1"/>
  <c r="D234" i="1" s="1"/>
  <c r="B235" i="1"/>
  <c r="D235" i="1" s="1"/>
  <c r="B236" i="1"/>
  <c r="B237" i="1"/>
  <c r="D237" i="1" s="1"/>
  <c r="D236" i="1"/>
  <c r="B238" i="1"/>
  <c r="D238" i="1" s="1"/>
  <c r="D219" i="1"/>
  <c r="D218" i="1"/>
  <c r="D217" i="1"/>
  <c r="D216" i="1"/>
  <c r="D215" i="1"/>
  <c r="D214" i="1"/>
  <c r="D213" i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D195" i="1"/>
  <c r="D202" i="1" s="1"/>
  <c r="D179" i="1"/>
  <c r="D178" i="1"/>
  <c r="D177" i="1"/>
  <c r="D176" i="1"/>
  <c r="D175" i="1"/>
  <c r="D174" i="1"/>
  <c r="D173" i="1"/>
  <c r="D158" i="1"/>
  <c r="D157" i="1"/>
  <c r="D156" i="1"/>
  <c r="D155" i="1"/>
  <c r="D154" i="1"/>
  <c r="D153" i="1"/>
  <c r="D152" i="1"/>
  <c r="D124" i="1"/>
  <c r="D125" i="1"/>
  <c r="D126" i="1"/>
  <c r="D127" i="1"/>
  <c r="D128" i="1"/>
  <c r="D129" i="1"/>
  <c r="D123" i="1"/>
  <c r="D109" i="1"/>
  <c r="D108" i="1"/>
  <c r="D107" i="1"/>
  <c r="D106" i="1"/>
  <c r="D105" i="1"/>
  <c r="D104" i="1"/>
  <c r="D103" i="1"/>
  <c r="D90" i="1"/>
  <c r="D89" i="1"/>
  <c r="D88" i="1"/>
  <c r="D87" i="1"/>
  <c r="D86" i="1"/>
  <c r="D85" i="1"/>
  <c r="D84" i="1"/>
  <c r="D72" i="1"/>
  <c r="D71" i="1"/>
  <c r="D70" i="1"/>
  <c r="D69" i="1"/>
  <c r="D68" i="1"/>
  <c r="D67" i="1"/>
  <c r="D66" i="1"/>
  <c r="D19" i="1"/>
  <c r="D20" i="1"/>
  <c r="D21" i="1"/>
  <c r="D22" i="1"/>
  <c r="D23" i="1"/>
  <c r="D24" i="1"/>
  <c r="D18" i="1"/>
  <c r="D25" i="1" s="1"/>
  <c r="D39" i="1"/>
  <c r="D40" i="1"/>
  <c r="D41" i="1"/>
  <c r="D42" i="1"/>
  <c r="D38" i="1"/>
  <c r="D43" i="1" s="1"/>
  <c r="D52" i="1"/>
  <c r="D53" i="1"/>
  <c r="D54" i="1"/>
  <c r="D55" i="1"/>
  <c r="D56" i="1"/>
  <c r="D57" i="1"/>
  <c r="D51" i="1"/>
  <c r="D239" i="1" l="1"/>
  <c r="D220" i="1"/>
  <c r="D180" i="1"/>
  <c r="D159" i="1"/>
  <c r="D130" i="1"/>
  <c r="D110" i="1"/>
  <c r="D91" i="1"/>
  <c r="D73" i="1"/>
  <c r="D58" i="1"/>
</calcChain>
</file>

<file path=xl/sharedStrings.xml><?xml version="1.0" encoding="utf-8"?>
<sst xmlns="http://schemas.openxmlformats.org/spreadsheetml/2006/main" count="99" uniqueCount="48">
  <si>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</si>
  <si>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</si>
  <si>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</si>
  <si>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</si>
  <si>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</si>
  <si>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</si>
  <si>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</si>
  <si>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</si>
  <si>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</si>
  <si>
    <t>MagTest5</t>
  </si>
  <si>
    <t>MagTest4</t>
  </si>
  <si>
    <t>MagTest7</t>
  </si>
  <si>
    <t>(MagTest6 in other graphs)</t>
  </si>
  <si>
    <t>Velocity.*0.001</t>
  </si>
  <si>
    <t>MagTest8</t>
  </si>
  <si>
    <t>Other PC</t>
  </si>
  <si>
    <t>Velocity.*0.000001</t>
  </si>
  <si>
    <t>Sizes:</t>
  </si>
  <si>
    <t>MagTest9</t>
  </si>
  <si>
    <t>All data as should be, normal drag function, Drag Coeff of 1</t>
  </si>
  <si>
    <t>MagTest11</t>
  </si>
  <si>
    <t>MagTest10</t>
  </si>
  <si>
    <t>"LagTime"</t>
  </si>
  <si>
    <t>MagTest9 minus lag time from Graphs11</t>
  </si>
  <si>
    <t>All data as should be, normal drag function, Drag Coeff of 1, 0.2s period</t>
  </si>
  <si>
    <t>MagTest12 minus lag time from Graphs11</t>
  </si>
  <si>
    <t>size of aggregate depends on particlesize and magnetic force</t>
  </si>
  <si>
    <t>might affect graph</t>
  </si>
  <si>
    <t>mention moving meeting to dfriday</t>
  </si>
  <si>
    <t>MagTest13 - x^-2 rateofchange cap</t>
  </si>
  <si>
    <t>MagForce</t>
  </si>
  <si>
    <t>ExpData</t>
  </si>
  <si>
    <t>Different times obtained (no time maps saved)</t>
  </si>
  <si>
    <t>Crash</t>
  </si>
  <si>
    <t>MAX:</t>
  </si>
  <si>
    <t>MIN:</t>
  </si>
  <si>
    <t>AVG:</t>
  </si>
  <si>
    <t>Error on that one point over 9 tests</t>
  </si>
  <si>
    <t>MAGTEST14</t>
  </si>
  <si>
    <t>rateofchange cap similarcap is less restrictive? No compound factor</t>
  </si>
  <si>
    <t>MAGTEST15</t>
  </si>
  <si>
    <t>MAGTEST17 - slowed down 50x</t>
  </si>
  <si>
    <t>End Velocity</t>
  </si>
  <si>
    <t>Time Graph</t>
  </si>
  <si>
    <t>Velocity Graph</t>
  </si>
  <si>
    <t>Last 3 results</t>
  </si>
  <si>
    <t>Last 5 results</t>
  </si>
  <si>
    <t>All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</si>
</sst>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9" fontId="0" fillId="0" borderId="3" xfId="0" applyNumberFormat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Sheet1!$B$152:$B$158</c:f>
              <c:numCache>
                <c:formatCode>General</c:formatCode>
                <c:ptCount val="7"/>
                <c:pt idx="0">
                  <c:v>2254</c:v>
                </c:pt>
                <c:pt idx="1">
                  <c:v>2188</c:v>
                </c:pt>
                <c:pt idx="2">
                  <c:v>1710</c:v>
                </c:pt>
                <c:pt idx="3">
                  <c:v>1455</c:v>
                </c:pt>
                <c:pt idx="4">
                  <c:v>1215</c:v>
                </c:pt>
                <c:pt idx="5">
                  <c:v>1060</c:v>
                </c:pt>
                <c:pt idx="6">
                  <c:v>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670-AFFC-584947CEE457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Sheet1!$C$152:$C$158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670-AFFC-584947CE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Sheet1!$B$173:$B$179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C71-B438-9855050495E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Sheet1!$C$173:$C$179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4C71-B438-98550504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Sheet1!$B$195:$B$201</c:f>
              <c:numCache>
                <c:formatCode>General</c:formatCode>
                <c:ptCount val="7"/>
                <c:pt idx="0">
                  <c:v>1279</c:v>
                </c:pt>
                <c:pt idx="1">
                  <c:v>1188</c:v>
                </c:pt>
                <c:pt idx="2">
                  <c:v>891</c:v>
                </c:pt>
                <c:pt idx="3">
                  <c:v>792</c:v>
                </c:pt>
                <c:pt idx="4">
                  <c:v>715</c:v>
                </c:pt>
                <c:pt idx="5">
                  <c:v>646</c:v>
                </c:pt>
                <c:pt idx="6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017-A0E2-5A56D9DAC352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Sheet1!$C$195:$C$201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1-4017-A0E2-5A56D9DA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Sheet1!$B$212</c:f>
              <c:strCache>
                <c:ptCount val="1"/>
                <c:pt idx="0">
                  <c:v>Sim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Sheet1!$B$213:$B$219</c:f>
              <c:numCache>
                <c:formatCode>General</c:formatCode>
                <c:ptCount val="7"/>
                <c:pt idx="0">
                  <c:v>7220</c:v>
                </c:pt>
                <c:pt idx="1">
                  <c:v>6833</c:v>
                </c:pt>
                <c:pt idx="2">
                  <c:v>5615</c:v>
                </c:pt>
                <c:pt idx="3">
                  <c:v>4815</c:v>
                </c:pt>
                <c:pt idx="4">
                  <c:v>3816</c:v>
                </c:pt>
                <c:pt idx="5">
                  <c:v>3417</c:v>
                </c:pt>
                <c:pt idx="6">
                  <c:v>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F-4F34-965F-95153587B084}"/>
            </c:ext>
          </c:extLst>
        </c:ser>
        <c:ser>
          <c:idx val="3"/>
          <c:order val="1"/>
          <c:tx>
            <c:strRef>
              <c:f>Sheet1!$C$212</c:f>
              <c:strCache>
                <c:ptCount val="1"/>
                <c:pt idx="0">
                  <c:v>Experimental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Sheet1!$C$213:$C$219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F-4F34-965F-95153587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Sheet1!$B$232:$B$238</c:f>
              <c:numCache>
                <c:formatCode>General</c:formatCode>
                <c:ptCount val="7"/>
                <c:pt idx="0">
                  <c:v>3790</c:v>
                </c:pt>
                <c:pt idx="1">
                  <c:v>4010</c:v>
                </c:pt>
                <c:pt idx="2">
                  <c:v>3402</c:v>
                </c:pt>
                <c:pt idx="3">
                  <c:v>3401</c:v>
                </c:pt>
                <c:pt idx="4">
                  <c:v>2799</c:v>
                </c:pt>
                <c:pt idx="5">
                  <c:v>2583</c:v>
                </c:pt>
                <c:pt idx="6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C-4A47-880E-97322A500A80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Sheet1!$C$232:$C$238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C-4A47-880E-97322A50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Sheet1!$B$253:$B$259</c:f>
              <c:numCache>
                <c:formatCode>General</c:formatCode>
                <c:ptCount val="7"/>
                <c:pt idx="0">
                  <c:v>1192</c:v>
                </c:pt>
                <c:pt idx="1">
                  <c:v>1050</c:v>
                </c:pt>
                <c:pt idx="2">
                  <c:v>889</c:v>
                </c:pt>
                <c:pt idx="3">
                  <c:v>893</c:v>
                </c:pt>
                <c:pt idx="4">
                  <c:v>795</c:v>
                </c:pt>
                <c:pt idx="5">
                  <c:v>643</c:v>
                </c:pt>
                <c:pt idx="6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FCC-B2AD-838CA2024AB7}"/>
            </c:ext>
          </c:extLst>
        </c:ser>
        <c:ser>
          <c:idx val="1"/>
          <c:order val="1"/>
          <c:tx>
            <c:strRef>
              <c:f>Sheet1!$C$252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Sheet1!$C$253:$C$259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FCC-B2AD-838CA2024AB7}"/>
            </c:ext>
          </c:extLst>
        </c:ser>
        <c:ser>
          <c:idx val="2"/>
          <c:order val="2"/>
          <c:tx>
            <c:v>0.45 Erro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0.45</c:v>
              </c:pt>
              <c:pt idx="1">
                <c:v>0.45</c:v>
              </c:pt>
            </c:numLit>
          </c:xVal>
          <c:yVal>
            <c:numRef>
              <c:f>Sheet1!$O$265:$O$266</c:f>
              <c:numCache>
                <c:formatCode>General</c:formatCode>
                <c:ptCount val="2"/>
                <c:pt idx="0">
                  <c:v>1260</c:v>
                </c:pt>
                <c:pt idx="1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4-4FCC-B2AD-838CA2024AB7}"/>
            </c:ext>
          </c:extLst>
        </c:ser>
        <c:ser>
          <c:idx val="3"/>
          <c:order val="3"/>
          <c:tx>
            <c:v>2.25 error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2.25</c:v>
              </c:pt>
              <c:pt idx="1">
                <c:v>2.25</c:v>
              </c:pt>
            </c:numLit>
          </c:xVal>
          <c:yVal>
            <c:numRef>
              <c:f>Sheet1!$P$265:$P$266</c:f>
              <c:numCache>
                <c:formatCode>General</c:formatCode>
                <c:ptCount val="2"/>
                <c:pt idx="0">
                  <c:v>686</c:v>
                </c:pt>
                <c:pt idx="1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4-4FCC-B2AD-838CA2024AB7}"/>
            </c:ext>
          </c:extLst>
        </c:ser>
        <c:ser>
          <c:idx val="4"/>
          <c:order val="4"/>
          <c:tx>
            <c:v>0.45 avg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0.45</c:v>
              </c:pt>
            </c:numLit>
          </c:xVal>
          <c:yVal>
            <c:numRef>
              <c:f>Sheet1!$O$267</c:f>
              <c:numCache>
                <c:formatCode>General</c:formatCode>
                <c:ptCount val="1"/>
                <c:pt idx="0">
                  <c:v>1058.7777777777778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4-4FCC-B2AD-838CA2024AB7}"/>
            </c:ext>
          </c:extLst>
        </c:ser>
        <c:ser>
          <c:idx val="5"/>
          <c:order val="5"/>
          <c:tx>
            <c:v>2.25 avg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2.25</c:v>
              </c:pt>
            </c:numLit>
          </c:xVal>
          <c:yVal>
            <c:numRef>
              <c:f>Sheet1!$P$267</c:f>
              <c:numCache>
                <c:formatCode>General</c:formatCode>
                <c:ptCount val="1"/>
                <c:pt idx="0">
                  <c:v>622.11111111111109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B4-4FCC-B2AD-838CA2024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81775"/>
        <c:axId val="1192682607"/>
      </c:scatterChart>
      <c:valAx>
        <c:axId val="11926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2607"/>
        <c:crosses val="autoZero"/>
        <c:crossBetween val="midCat"/>
      </c:valAx>
      <c:valAx>
        <c:axId val="11926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Sheet1!$B$290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Sheet1!$B$291:$B$297</c:f>
              <c:numCache>
                <c:formatCode>General</c:formatCode>
                <c:ptCount val="7"/>
                <c:pt idx="3">
                  <c:v>575</c:v>
                </c:pt>
                <c:pt idx="4">
                  <c:v>530</c:v>
                </c:pt>
                <c:pt idx="5">
                  <c:v>314</c:v>
                </c:pt>
                <c:pt idx="6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4A44-AA0D-D0BD6C655311}"/>
            </c:ext>
          </c:extLst>
        </c:ser>
        <c:ser>
          <c:idx val="1"/>
          <c:order val="1"/>
          <c:tx>
            <c:strRef>
              <c:f>Sheet1!$C$290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Sheet1!$C$291:$C$297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4A44-AA0D-D0BD6C65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00911"/>
        <c:axId val="1192690927"/>
      </c:scatterChart>
      <c:valAx>
        <c:axId val="11927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90927"/>
        <c:crosses val="autoZero"/>
        <c:crossBetween val="midCat"/>
      </c:valAx>
      <c:valAx>
        <c:axId val="11926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Sheet1!$B$308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Sheet1!$A$309:$A$315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Sheet1!$B$309:$B$315</c:f>
              <c:numCache>
                <c:formatCode>General</c:formatCode>
                <c:ptCount val="7"/>
                <c:pt idx="0">
                  <c:v>1.88</c:v>
                </c:pt>
                <c:pt idx="1">
                  <c:v>1.7625999999999999</c:v>
                </c:pt>
                <c:pt idx="2">
                  <c:v>1.1315999999999999</c:v>
                </c:pt>
                <c:pt idx="3">
                  <c:v>0.83199999999999996</c:v>
                </c:pt>
                <c:pt idx="4">
                  <c:v>0.59060000000000001</c:v>
                </c:pt>
                <c:pt idx="5">
                  <c:v>0.44900000000000001</c:v>
                </c:pt>
                <c:pt idx="6">
                  <c:v>0.40200000000000002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A-4E2B-9F03-B6A543758A3B}"/>
            </c:ext>
          </c:extLst>
        </c:ser>
        <c:ser>
          <c:idx val="1"/>
          <c:order val="1"/>
          <c:tx>
            <c:strRef>
              <c:f>Sheet1!$C$308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Sheet1!$A$309:$A$315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Sheet1!$C$309:$C$315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A-4E2B-9F03-B6A54375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43"/>
        <c:axId val="46812559"/>
      </c:scatterChart>
      <c:valAx>
        <c:axId val="468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559"/>
        <c:crosses val="autoZero"/>
        <c:crossBetween val="midCat"/>
      </c:valAx>
      <c:valAx>
        <c:axId val="468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Sheet1!$A$328:$A$334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Sheet1!$B$328:$B$334</c:f>
              <c:numCache>
                <c:formatCode>General</c:formatCode>
                <c:ptCount val="7"/>
                <c:pt idx="0">
                  <c:v>4.0095000000000001</c:v>
                </c:pt>
                <c:pt idx="1">
                  <c:v>4.8890000000000002</c:v>
                </c:pt>
                <c:pt idx="2">
                  <c:v>0.50900000000000001</c:v>
                </c:pt>
                <c:pt idx="3">
                  <c:v>0.63049999999999995</c:v>
                </c:pt>
                <c:pt idx="4">
                  <c:v>0.29899999999999999</c:v>
                </c:pt>
                <c:pt idx="5">
                  <c:v>0.23849999999999999</c:v>
                </c:pt>
                <c:pt idx="6">
                  <c:v>0.18275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9-468C-8CBE-CCFBEF351106}"/>
            </c:ext>
          </c:extLst>
        </c:ser>
        <c:ser>
          <c:idx val="1"/>
          <c:order val="1"/>
          <c:tx>
            <c:strRef>
              <c:f>Sheet1!$C$327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Sheet1!$A$328:$A$334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Sheet1!$C$328:$C$334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9-468C-8CBE-CCFBEF35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620191"/>
        <c:axId val="814627679"/>
      </c:scatterChart>
      <c:valAx>
        <c:axId val="8146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27679"/>
        <c:crosses val="autoZero"/>
        <c:crossBetween val="midCat"/>
      </c:valAx>
      <c:valAx>
        <c:axId val="8146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travel 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Sheet1!$B$346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Sheet1!$B$347:$B$353</c:f>
              <c:numCache>
                <c:formatCode>General</c:formatCode>
                <c:ptCount val="7"/>
                <c:pt idx="0">
                  <c:v>1.8243</c:v>
                </c:pt>
                <c:pt idx="1">
                  <c:v>1.5853999999999999</c:v>
                </c:pt>
                <c:pt idx="2">
                  <c:v>1.0568</c:v>
                </c:pt>
                <c:pt idx="3">
                  <c:v>0.79742999999999997</c:v>
                </c:pt>
                <c:pt idx="4">
                  <c:v>0.49349999999999999</c:v>
                </c:pt>
                <c:pt idx="5">
                  <c:v>0.36094999999999999</c:v>
                </c:pt>
                <c:pt idx="6">
                  <c:v>0.32869999999999999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3-4371-94E3-A09AFCABBF14}"/>
            </c:ext>
          </c:extLst>
        </c:ser>
        <c:ser>
          <c:idx val="1"/>
          <c:order val="1"/>
          <c:tx>
            <c:strRef>
              <c:f>Sheet1!$C$346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Sheet1!$C$347:$C$353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3-4371-94E3-A09AFCAB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05120"/>
        <c:axId val="811396800"/>
      </c:scatterChart>
      <c:valAx>
        <c:axId val="8114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96800"/>
        <c:crosses val="autoZero"/>
        <c:crossBetween val="midCat"/>
      </c:valAx>
      <c:valAx>
        <c:axId val="8113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at 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Sheet1!$B$346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Sheet1!$F$347:$F$353</c:f>
              <c:numCache>
                <c:formatCode>General</c:formatCode>
                <c:ptCount val="7"/>
                <c:pt idx="0" formatCode="0.00E+00">
                  <c:v>9.728812436974792E-5</c:v>
                </c:pt>
                <c:pt idx="1">
                  <c:v>4.0269344537815124E-5</c:v>
                </c:pt>
                <c:pt idx="2">
                  <c:v>1.1861966638655463E-4</c:v>
                </c:pt>
                <c:pt idx="3">
                  <c:v>1.8638671260504201E-4</c:v>
                </c:pt>
                <c:pt idx="4">
                  <c:v>2.4313821176470598E-4</c:v>
                </c:pt>
                <c:pt idx="5">
                  <c:v>3.017017058823532E-4</c:v>
                </c:pt>
                <c:pt idx="6">
                  <c:v>3.8175576722689086E-4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7-47E8-8412-8D9F3B495CD1}"/>
            </c:ext>
          </c:extLst>
        </c:ser>
        <c:ser>
          <c:idx val="1"/>
          <c:order val="1"/>
          <c:tx>
            <c:strRef>
              <c:f>Sheet1!$C$346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Sheet1!$G$347:$G$353</c:f>
              <c:numCache>
                <c:formatCode>General</c:formatCode>
                <c:ptCount val="7"/>
                <c:pt idx="0">
                  <c:v>5.0000000000000002E-5</c:v>
                </c:pt>
                <c:pt idx="1">
                  <c:v>6.666666666666667E-5</c:v>
                </c:pt>
                <c:pt idx="2">
                  <c:v>1.25E-4</c:v>
                </c:pt>
                <c:pt idx="3">
                  <c:v>1.5384615384615385E-4</c:v>
                </c:pt>
                <c:pt idx="4">
                  <c:v>2.0000000000000001E-4</c:v>
                </c:pt>
                <c:pt idx="5">
                  <c:v>2.8571428571428574E-4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7-47E8-8412-8D9F3B49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05120"/>
        <c:axId val="811396800"/>
      </c:scatterChart>
      <c:valAx>
        <c:axId val="8114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96800"/>
        <c:crosses val="autoZero"/>
        <c:crossBetween val="midCat"/>
      </c:valAx>
      <c:valAx>
        <c:axId val="8113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Sheet1!$B$66:$B$72</c:f>
              <c:numCache>
                <c:formatCode>General</c:formatCode>
                <c:ptCount val="7"/>
                <c:pt idx="0">
                  <c:v>1062</c:v>
                </c:pt>
                <c:pt idx="1">
                  <c:v>1057</c:v>
                </c:pt>
                <c:pt idx="2">
                  <c:v>767</c:v>
                </c:pt>
                <c:pt idx="3">
                  <c:v>684</c:v>
                </c:pt>
                <c:pt idx="4">
                  <c:v>567</c:v>
                </c:pt>
                <c:pt idx="5">
                  <c:v>471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46D-836F-78A0436B09C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Sheet1!$C$66:$C$72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46D-836F-78A0436B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Sheet1!$B$84:$B$90</c:f>
              <c:numCache>
                <c:formatCode>General</c:formatCode>
                <c:ptCount val="7"/>
                <c:pt idx="0">
                  <c:v>2446</c:v>
                </c:pt>
                <c:pt idx="1">
                  <c:v>2220</c:v>
                </c:pt>
                <c:pt idx="2">
                  <c:v>2009</c:v>
                </c:pt>
                <c:pt idx="3">
                  <c:v>1818</c:v>
                </c:pt>
                <c:pt idx="4">
                  <c:v>1249</c:v>
                </c:pt>
                <c:pt idx="5">
                  <c:v>1142</c:v>
                </c:pt>
                <c:pt idx="6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DC1-ACA7-930890D6482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Sheet1!$C$84:$C$90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D-4DC1-ACA7-930890D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Sheet1!$B$103:$B$109</c:f>
              <c:numCache>
                <c:formatCode>General</c:formatCode>
                <c:ptCount val="7"/>
                <c:pt idx="0">
                  <c:v>1750</c:v>
                </c:pt>
                <c:pt idx="1">
                  <c:v>1515</c:v>
                </c:pt>
                <c:pt idx="2">
                  <c:v>1122</c:v>
                </c:pt>
                <c:pt idx="3">
                  <c:v>1029</c:v>
                </c:pt>
                <c:pt idx="4">
                  <c:v>914</c:v>
                </c:pt>
                <c:pt idx="5">
                  <c:v>728</c:v>
                </c:pt>
                <c:pt idx="6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9E4-AC8B-D23FAC26F9D8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Sheet1!$C$103:$C$109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3-49E4-AC8B-D23FAC26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Sheet1!$B$123:$B$129</c:f>
              <c:numCache>
                <c:formatCode>General</c:formatCode>
                <c:ptCount val="7"/>
                <c:pt idx="0">
                  <c:v>1659</c:v>
                </c:pt>
                <c:pt idx="1">
                  <c:v>1528</c:v>
                </c:pt>
                <c:pt idx="2">
                  <c:v>1322</c:v>
                </c:pt>
                <c:pt idx="3">
                  <c:v>1064</c:v>
                </c:pt>
                <c:pt idx="4">
                  <c:v>896</c:v>
                </c:pt>
                <c:pt idx="5">
                  <c:v>767</c:v>
                </c:pt>
                <c:pt idx="6">
                  <c:v>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341-B126-C44BE5E2535A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Sheet1!$C$123:$C$129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A-4341-B126-C44BE5E2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65</xdr:row>
      <xdr:rowOff>0</xdr:rowOff>
    </xdr:from>
    <xdr:to>
      <xdr:col>11</xdr:col>
      <xdr:colOff>476250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48FF8-0D58-4D8C-826C-4DAE1F71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82</xdr:row>
      <xdr:rowOff>9525</xdr:rowOff>
    </xdr:from>
    <xdr:to>
      <xdr:col>11</xdr:col>
      <xdr:colOff>400050</xdr:colOff>
      <xdr:row>96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7119E-1EFF-45BC-A0DC-433D3E9A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100</xdr:row>
      <xdr:rowOff>152400</xdr:rowOff>
    </xdr:from>
    <xdr:to>
      <xdr:col>11</xdr:col>
      <xdr:colOff>447675</xdr:colOff>
      <xdr:row>115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321D1-A2BA-4979-B5B7-93B89438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142875</xdr:colOff>
      <xdr:row>120</xdr:row>
      <xdr:rowOff>152400</xdr:rowOff>
    </xdr:from>
    <xdr:to>
      <xdr:col>11</xdr:col>
      <xdr:colOff>447675</xdr:colOff>
      <xdr:row>135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DD5D78-C3E5-4AB3-8702-E22328D4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133350</xdr:colOff>
      <xdr:row>150</xdr:row>
      <xdr:rowOff>95250</xdr:rowOff>
    </xdr:from>
    <xdr:to>
      <xdr:col>13</xdr:col>
      <xdr:colOff>438150</xdr:colOff>
      <xdr:row>164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AAADC3-F075-4A9B-9D98-B73F9731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133350</xdr:colOff>
      <xdr:row>171</xdr:row>
      <xdr:rowOff>95250</xdr:rowOff>
    </xdr:from>
    <xdr:to>
      <xdr:col>13</xdr:col>
      <xdr:colOff>438150</xdr:colOff>
      <xdr:row>185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E23004-CA63-481A-AB95-A28E0BF5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133350</xdr:colOff>
      <xdr:row>193</xdr:row>
      <xdr:rowOff>95250</xdr:rowOff>
    </xdr:from>
    <xdr:to>
      <xdr:col>13</xdr:col>
      <xdr:colOff>438150</xdr:colOff>
      <xdr:row>207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3B5BA5-D4E4-4D39-BAFE-AB561D5A1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133350</xdr:colOff>
      <xdr:row>211</xdr:row>
      <xdr:rowOff>95250</xdr:rowOff>
    </xdr:from>
    <xdr:to>
      <xdr:col>13</xdr:col>
      <xdr:colOff>438150</xdr:colOff>
      <xdr:row>225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DBD97E-2BD4-40D5-B6FC-999F7DA6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133350</xdr:colOff>
      <xdr:row>230</xdr:row>
      <xdr:rowOff>95250</xdr:rowOff>
    </xdr:from>
    <xdr:to>
      <xdr:col>13</xdr:col>
      <xdr:colOff>438150</xdr:colOff>
      <xdr:row>244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4E6F5A-C836-4847-B50D-D2E304A63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519111</xdr:colOff>
      <xdr:row>248</xdr:row>
      <xdr:rowOff>190499</xdr:rowOff>
    </xdr:from>
    <xdr:to>
      <xdr:col>13</xdr:col>
      <xdr:colOff>9524</xdr:colOff>
      <xdr:row>286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F1F84-BDFF-42FD-9F3D-DC7FCE58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290</xdr:row>
      <xdr:rowOff>80962</xdr:rowOff>
    </xdr:from>
    <xdr:to>
      <xdr:col>12</xdr:col>
      <xdr:colOff>523875</xdr:colOff>
      <xdr:row>304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3BE4B-E0F1-4F5B-B22F-C05A2F62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442912</xdr:colOff>
      <xdr:row>308</xdr:row>
      <xdr:rowOff>33337</xdr:rowOff>
    </xdr:from>
    <xdr:to>
      <xdr:col>12</xdr:col>
      <xdr:colOff>138112</xdr:colOff>
      <xdr:row>322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9CDEEB-2AD6-4EF4-A70A-55CA3F4F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433387</xdr:colOff>
      <xdr:row>325</xdr:row>
      <xdr:rowOff>61912</xdr:rowOff>
    </xdr:from>
    <xdr:to>
      <xdr:col>12</xdr:col>
      <xdr:colOff>128587</xdr:colOff>
      <xdr:row>339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B2DE68-141A-4636-8BC1-5C4AC279F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323850</xdr:colOff>
      <xdr:row>345</xdr:row>
      <xdr:rowOff>104775</xdr:rowOff>
    </xdr:from>
    <xdr:to>
      <xdr:col>16</xdr:col>
      <xdr:colOff>19050</xdr:colOff>
      <xdr:row>359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52766A-979B-4FF0-8CDC-F24BB891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85725</xdr:colOff>
      <xdr:row>345</xdr:row>
      <xdr:rowOff>161925</xdr:rowOff>
    </xdr:from>
    <xdr:to>
      <xdr:col>23</xdr:col>
      <xdr:colOff>390525</xdr:colOff>
      <xdr:row>360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0E88C08-415E-4D39-98B4-51AA7A37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5"/>
  <sheetViews>
    <sheetView tabSelected="1" topLeftCell="A346" zoomScaleNormal="100" workbookViewId="0">
      <selection activeCell="B362" sqref="B362:D365"/>
    </sheetView>
  </sheetViews>
  <sheetFormatPr defaultRowHeight="15" x14ac:dyDescent="0.25"/>
  <cols>
    <col min="2" max="2" width="13.140625" customWidth="1"/>
    <col min="3" max="3" width="11.5703125" customWidth="1"/>
    <col min="4" max="4" width="14.140625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  <row r="65" spans="1:4" x14ac:dyDescent="0.25">
      <c r="A65" t="s">
        <v>10</v>
      </c>
      <c r="B65" t="s">
        <v>7</v>
      </c>
      <c r="C65" t="s">
        <v>8</v>
      </c>
      <c r="D65" t="s">
        <v>6</v>
      </c>
    </row>
    <row r="66" spans="1:4" x14ac:dyDescent="0.25">
      <c r="A66">
        <v>0.45</v>
      </c>
      <c r="B66">
        <v>1062</v>
      </c>
      <c r="C66">
        <v>2000</v>
      </c>
      <c r="D66">
        <f>ABS((C66-B66)/C66)</f>
        <v>0.46899999999999997</v>
      </c>
    </row>
    <row r="67" spans="1:4" x14ac:dyDescent="0.25">
      <c r="A67">
        <v>0.5</v>
      </c>
      <c r="B67">
        <v>1057</v>
      </c>
      <c r="C67">
        <v>1500</v>
      </c>
      <c r="D67">
        <f t="shared" ref="D67:D72" si="3">ABS((C67-B67)/C67)</f>
        <v>0.29533333333333334</v>
      </c>
    </row>
    <row r="68" spans="1:4" x14ac:dyDescent="0.25">
      <c r="A68">
        <v>0.75</v>
      </c>
      <c r="B68">
        <v>767</v>
      </c>
      <c r="C68">
        <v>800</v>
      </c>
      <c r="D68">
        <f t="shared" si="3"/>
        <v>4.1250000000000002E-2</v>
      </c>
    </row>
    <row r="69" spans="1:4" x14ac:dyDescent="0.25">
      <c r="A69">
        <v>1</v>
      </c>
      <c r="B69">
        <v>684</v>
      </c>
      <c r="C69">
        <v>650</v>
      </c>
      <c r="D69">
        <f t="shared" si="3"/>
        <v>5.2307692307692305E-2</v>
      </c>
    </row>
    <row r="70" spans="1:4" x14ac:dyDescent="0.25">
      <c r="A70">
        <v>1.5</v>
      </c>
      <c r="B70">
        <v>567</v>
      </c>
      <c r="C70">
        <v>500</v>
      </c>
      <c r="D70">
        <f t="shared" si="3"/>
        <v>0.13400000000000001</v>
      </c>
    </row>
    <row r="71" spans="1:4" x14ac:dyDescent="0.25">
      <c r="A71">
        <v>2</v>
      </c>
      <c r="B71">
        <v>471</v>
      </c>
      <c r="C71">
        <v>350</v>
      </c>
      <c r="D71">
        <f t="shared" si="3"/>
        <v>0.3457142857142857</v>
      </c>
    </row>
    <row r="72" spans="1:4" x14ac:dyDescent="0.25">
      <c r="A72">
        <v>2.25</v>
      </c>
      <c r="B72">
        <v>462</v>
      </c>
      <c r="C72">
        <v>250</v>
      </c>
      <c r="D72">
        <f t="shared" si="3"/>
        <v>0.84799999999999998</v>
      </c>
    </row>
    <row r="73" spans="1:4" x14ac:dyDescent="0.25">
      <c r="D73">
        <f>SUM(D66:D72)/7</f>
        <v>0.31222933019361587</v>
      </c>
    </row>
    <row r="83" spans="1:4" x14ac:dyDescent="0.25">
      <c r="A83" t="s">
        <v>9</v>
      </c>
      <c r="B83" t="s">
        <v>7</v>
      </c>
      <c r="C83" t="s">
        <v>8</v>
      </c>
      <c r="D83" t="s">
        <v>6</v>
      </c>
    </row>
    <row r="84" spans="1:4" x14ac:dyDescent="0.25">
      <c r="A84">
        <v>0.45</v>
      </c>
      <c r="B84">
        <v>2446</v>
      </c>
      <c r="C84">
        <v>2000</v>
      </c>
      <c r="D84">
        <f>ABS((C84-B84)/C84)</f>
        <v>0.223</v>
      </c>
    </row>
    <row r="85" spans="1:4" x14ac:dyDescent="0.25">
      <c r="A85">
        <v>0.5</v>
      </c>
      <c r="B85">
        <v>2220</v>
      </c>
      <c r="C85">
        <v>1500</v>
      </c>
      <c r="D85">
        <f t="shared" ref="D85:D90" si="4">ABS((C85-B85)/C85)</f>
        <v>0.48</v>
      </c>
    </row>
    <row r="86" spans="1:4" x14ac:dyDescent="0.25">
      <c r="A86">
        <v>0.75</v>
      </c>
      <c r="B86">
        <v>2009</v>
      </c>
      <c r="C86">
        <v>800</v>
      </c>
      <c r="D86">
        <f t="shared" si="4"/>
        <v>1.51125</v>
      </c>
    </row>
    <row r="87" spans="1:4" x14ac:dyDescent="0.25">
      <c r="A87">
        <v>1</v>
      </c>
      <c r="B87">
        <v>1818</v>
      </c>
      <c r="C87">
        <v>650</v>
      </c>
      <c r="D87">
        <f t="shared" si="4"/>
        <v>1.7969230769230768</v>
      </c>
    </row>
    <row r="88" spans="1:4" x14ac:dyDescent="0.25">
      <c r="A88">
        <v>1.5</v>
      </c>
      <c r="B88">
        <v>1249</v>
      </c>
      <c r="C88">
        <v>500</v>
      </c>
      <c r="D88">
        <f t="shared" si="4"/>
        <v>1.498</v>
      </c>
    </row>
    <row r="89" spans="1:4" x14ac:dyDescent="0.25">
      <c r="A89">
        <v>2</v>
      </c>
      <c r="B89">
        <v>1142</v>
      </c>
      <c r="C89">
        <v>350</v>
      </c>
      <c r="D89">
        <f t="shared" si="4"/>
        <v>2.2628571428571429</v>
      </c>
    </row>
    <row r="90" spans="1:4" x14ac:dyDescent="0.25">
      <c r="A90">
        <v>2.25</v>
      </c>
      <c r="B90">
        <v>1241</v>
      </c>
      <c r="C90">
        <v>250</v>
      </c>
      <c r="D90">
        <f t="shared" si="4"/>
        <v>3.964</v>
      </c>
    </row>
    <row r="91" spans="1:4" x14ac:dyDescent="0.25">
      <c r="D91">
        <f>SUM(D84:D90)/7</f>
        <v>1.6765757456828887</v>
      </c>
    </row>
    <row r="99" spans="1:4" x14ac:dyDescent="0.25">
      <c r="A99" t="s">
        <v>12</v>
      </c>
    </row>
    <row r="101" spans="1:4" x14ac:dyDescent="0.25">
      <c r="A101" t="s">
        <v>13</v>
      </c>
    </row>
    <row r="102" spans="1:4" x14ac:dyDescent="0.25">
      <c r="A102" t="s">
        <v>11</v>
      </c>
      <c r="B102" t="s">
        <v>7</v>
      </c>
      <c r="C102" t="s">
        <v>8</v>
      </c>
      <c r="D102" t="s">
        <v>6</v>
      </c>
    </row>
    <row r="103" spans="1:4" x14ac:dyDescent="0.25">
      <c r="A103">
        <v>0.45</v>
      </c>
      <c r="B103">
        <v>1750</v>
      </c>
      <c r="C103">
        <v>2000</v>
      </c>
      <c r="D103">
        <f>ABS((C103-B103)/C103)</f>
        <v>0.125</v>
      </c>
    </row>
    <row r="104" spans="1:4" x14ac:dyDescent="0.25">
      <c r="A104">
        <v>0.5</v>
      </c>
      <c r="B104">
        <v>1515</v>
      </c>
      <c r="C104">
        <v>1500</v>
      </c>
      <c r="D104">
        <f t="shared" ref="D104:D109" si="5">ABS((C104-B104)/C104)</f>
        <v>0.01</v>
      </c>
    </row>
    <row r="105" spans="1:4" x14ac:dyDescent="0.25">
      <c r="A105">
        <v>0.75</v>
      </c>
      <c r="B105">
        <v>1122</v>
      </c>
      <c r="C105">
        <v>800</v>
      </c>
      <c r="D105">
        <f t="shared" si="5"/>
        <v>0.40250000000000002</v>
      </c>
    </row>
    <row r="106" spans="1:4" x14ac:dyDescent="0.25">
      <c r="A106">
        <v>1</v>
      </c>
      <c r="B106">
        <v>1029</v>
      </c>
      <c r="C106">
        <v>650</v>
      </c>
      <c r="D106">
        <f t="shared" si="5"/>
        <v>0.58307692307692305</v>
      </c>
    </row>
    <row r="107" spans="1:4" x14ac:dyDescent="0.25">
      <c r="A107">
        <v>1.5</v>
      </c>
      <c r="B107">
        <v>914</v>
      </c>
      <c r="C107">
        <v>500</v>
      </c>
      <c r="D107">
        <f t="shared" si="5"/>
        <v>0.82799999999999996</v>
      </c>
    </row>
    <row r="108" spans="1:4" x14ac:dyDescent="0.25">
      <c r="A108">
        <v>2</v>
      </c>
      <c r="B108">
        <v>728</v>
      </c>
      <c r="C108">
        <v>350</v>
      </c>
      <c r="D108">
        <f t="shared" si="5"/>
        <v>1.08</v>
      </c>
    </row>
    <row r="109" spans="1:4" x14ac:dyDescent="0.25">
      <c r="A109">
        <v>2.25</v>
      </c>
      <c r="B109">
        <v>726</v>
      </c>
      <c r="C109">
        <v>250</v>
      </c>
      <c r="D109">
        <f t="shared" si="5"/>
        <v>1.9039999999999999</v>
      </c>
    </row>
    <row r="110" spans="1:4" x14ac:dyDescent="0.25">
      <c r="D110">
        <f>SUM(D103:D109)/7</f>
        <v>0.70465384615384608</v>
      </c>
    </row>
    <row r="120" spans="1:4" x14ac:dyDescent="0.25">
      <c r="A120" t="s">
        <v>15</v>
      </c>
    </row>
    <row r="121" spans="1:4" x14ac:dyDescent="0.25">
      <c r="A121" t="s">
        <v>16</v>
      </c>
    </row>
    <row r="122" spans="1:4" x14ac:dyDescent="0.25">
      <c r="A122" t="s">
        <v>14</v>
      </c>
      <c r="B122" t="s">
        <v>7</v>
      </c>
      <c r="C122" t="s">
        <v>8</v>
      </c>
      <c r="D122" t="s">
        <v>6</v>
      </c>
    </row>
    <row r="123" spans="1:4" x14ac:dyDescent="0.25">
      <c r="A123">
        <v>0.45</v>
      </c>
      <c r="B123">
        <v>1659</v>
      </c>
      <c r="C123">
        <v>2000</v>
      </c>
      <c r="D123">
        <f>ABS((C123-B123)/C123)</f>
        <v>0.17050000000000001</v>
      </c>
    </row>
    <row r="124" spans="1:4" x14ac:dyDescent="0.25">
      <c r="A124">
        <v>0.5</v>
      </c>
      <c r="B124">
        <v>1528</v>
      </c>
      <c r="C124">
        <v>1500</v>
      </c>
      <c r="D124">
        <f t="shared" ref="D124:D129" si="6">ABS((C124-B124)/C124)</f>
        <v>1.8666666666666668E-2</v>
      </c>
    </row>
    <row r="125" spans="1:4" x14ac:dyDescent="0.25">
      <c r="A125">
        <v>0.75</v>
      </c>
      <c r="B125">
        <v>1322</v>
      </c>
      <c r="C125">
        <v>800</v>
      </c>
      <c r="D125">
        <f t="shared" si="6"/>
        <v>0.65249999999999997</v>
      </c>
    </row>
    <row r="126" spans="1:4" x14ac:dyDescent="0.25">
      <c r="A126">
        <v>1</v>
      </c>
      <c r="B126">
        <v>1064</v>
      </c>
      <c r="C126">
        <v>650</v>
      </c>
      <c r="D126">
        <f t="shared" si="6"/>
        <v>0.63692307692307693</v>
      </c>
    </row>
    <row r="127" spans="1:4" x14ac:dyDescent="0.25">
      <c r="A127">
        <v>1.5</v>
      </c>
      <c r="B127">
        <v>896</v>
      </c>
      <c r="C127">
        <v>500</v>
      </c>
      <c r="D127">
        <f t="shared" si="6"/>
        <v>0.79200000000000004</v>
      </c>
    </row>
    <row r="128" spans="1:4" x14ac:dyDescent="0.25">
      <c r="A128">
        <v>2</v>
      </c>
      <c r="B128">
        <v>767</v>
      </c>
      <c r="C128">
        <v>350</v>
      </c>
      <c r="D128">
        <f t="shared" si="6"/>
        <v>1.1914285714285715</v>
      </c>
    </row>
    <row r="129" spans="1:5" x14ac:dyDescent="0.25">
      <c r="A129">
        <v>2.25</v>
      </c>
      <c r="B129">
        <v>759</v>
      </c>
      <c r="C129">
        <v>250</v>
      </c>
      <c r="D129">
        <f t="shared" si="6"/>
        <v>2.036</v>
      </c>
    </row>
    <row r="130" spans="1:5" x14ac:dyDescent="0.25">
      <c r="D130">
        <f>SUM(D123:D129)/7</f>
        <v>0.78543118785975941</v>
      </c>
    </row>
    <row r="144" spans="1:5" x14ac:dyDescent="0.25">
      <c r="D144" t="s">
        <v>17</v>
      </c>
      <c r="E144" s="1">
        <v>4.4999999999999998E-14</v>
      </c>
    </row>
    <row r="145" spans="1:5" x14ac:dyDescent="0.25">
      <c r="E145" s="1">
        <v>4.7999999999999997E-12</v>
      </c>
    </row>
    <row r="150" spans="1:5" x14ac:dyDescent="0.25">
      <c r="A150" t="s">
        <v>19</v>
      </c>
    </row>
    <row r="151" spans="1:5" x14ac:dyDescent="0.25">
      <c r="A151" t="s">
        <v>18</v>
      </c>
      <c r="B151" t="s">
        <v>7</v>
      </c>
      <c r="C151" t="s">
        <v>8</v>
      </c>
      <c r="D151" t="s">
        <v>6</v>
      </c>
    </row>
    <row r="152" spans="1:5" x14ac:dyDescent="0.25">
      <c r="A152">
        <v>0.45</v>
      </c>
      <c r="B152">
        <v>2254</v>
      </c>
      <c r="C152">
        <v>2000</v>
      </c>
      <c r="D152">
        <f>ABS((C152-B152)/C152)</f>
        <v>0.127</v>
      </c>
    </row>
    <row r="153" spans="1:5" x14ac:dyDescent="0.25">
      <c r="A153">
        <v>0.5</v>
      </c>
      <c r="B153">
        <v>2188</v>
      </c>
      <c r="C153">
        <v>1500</v>
      </c>
      <c r="D153">
        <f t="shared" ref="D153:D158" si="7">ABS((C153-B153)/C153)</f>
        <v>0.45866666666666667</v>
      </c>
    </row>
    <row r="154" spans="1:5" x14ac:dyDescent="0.25">
      <c r="A154">
        <v>0.75</v>
      </c>
      <c r="B154">
        <v>1710</v>
      </c>
      <c r="C154">
        <v>800</v>
      </c>
      <c r="D154">
        <f t="shared" si="7"/>
        <v>1.1375</v>
      </c>
    </row>
    <row r="155" spans="1:5" x14ac:dyDescent="0.25">
      <c r="A155">
        <v>1</v>
      </c>
      <c r="B155">
        <v>1455</v>
      </c>
      <c r="C155">
        <v>650</v>
      </c>
      <c r="D155">
        <f t="shared" si="7"/>
        <v>1.2384615384615385</v>
      </c>
    </row>
    <row r="156" spans="1:5" x14ac:dyDescent="0.25">
      <c r="A156">
        <v>1.5</v>
      </c>
      <c r="B156">
        <v>1215</v>
      </c>
      <c r="C156">
        <v>500</v>
      </c>
      <c r="D156">
        <f t="shared" si="7"/>
        <v>1.43</v>
      </c>
    </row>
    <row r="157" spans="1:5" x14ac:dyDescent="0.25">
      <c r="A157">
        <v>2</v>
      </c>
      <c r="B157">
        <v>1060</v>
      </c>
      <c r="C157">
        <v>350</v>
      </c>
      <c r="D157">
        <f t="shared" si="7"/>
        <v>2.0285714285714285</v>
      </c>
    </row>
    <row r="158" spans="1:5" x14ac:dyDescent="0.25">
      <c r="A158">
        <v>2.25</v>
      </c>
      <c r="B158">
        <v>908</v>
      </c>
      <c r="C158">
        <v>250</v>
      </c>
      <c r="D158">
        <f t="shared" si="7"/>
        <v>2.6320000000000001</v>
      </c>
    </row>
    <row r="159" spans="1:5" x14ac:dyDescent="0.25">
      <c r="D159">
        <f>SUM(D152:D158)/7</f>
        <v>1.2931713762428048</v>
      </c>
    </row>
    <row r="171" spans="1:4" x14ac:dyDescent="0.25">
      <c r="A171" t="s">
        <v>19</v>
      </c>
    </row>
    <row r="172" spans="1:4" x14ac:dyDescent="0.25">
      <c r="A172" t="s">
        <v>21</v>
      </c>
      <c r="B172" t="s">
        <v>7</v>
      </c>
      <c r="C172" t="s">
        <v>8</v>
      </c>
      <c r="D172" t="s">
        <v>6</v>
      </c>
    </row>
    <row r="173" spans="1:4" x14ac:dyDescent="0.25">
      <c r="A173">
        <v>0.45</v>
      </c>
      <c r="C173">
        <v>2000</v>
      </c>
      <c r="D173">
        <f>ABS((C173-B173)/C173)</f>
        <v>1</v>
      </c>
    </row>
    <row r="174" spans="1:4" x14ac:dyDescent="0.25">
      <c r="A174">
        <v>0.5</v>
      </c>
      <c r="C174">
        <v>1500</v>
      </c>
      <c r="D174">
        <f t="shared" ref="D174:D179" si="8">ABS((C174-B174)/C174)</f>
        <v>1</v>
      </c>
    </row>
    <row r="175" spans="1:4" x14ac:dyDescent="0.25">
      <c r="A175">
        <v>0.75</v>
      </c>
      <c r="C175">
        <v>800</v>
      </c>
      <c r="D175">
        <f t="shared" si="8"/>
        <v>1</v>
      </c>
    </row>
    <row r="176" spans="1:4" x14ac:dyDescent="0.25">
      <c r="A176">
        <v>1</v>
      </c>
      <c r="C176">
        <v>650</v>
      </c>
      <c r="D176">
        <f t="shared" si="8"/>
        <v>1</v>
      </c>
    </row>
    <row r="177" spans="1:4" x14ac:dyDescent="0.25">
      <c r="A177">
        <v>1.5</v>
      </c>
      <c r="C177">
        <v>500</v>
      </c>
      <c r="D177">
        <f t="shared" si="8"/>
        <v>1</v>
      </c>
    </row>
    <row r="178" spans="1:4" x14ac:dyDescent="0.25">
      <c r="A178">
        <v>2</v>
      </c>
      <c r="C178">
        <v>350</v>
      </c>
      <c r="D178">
        <f t="shared" si="8"/>
        <v>1</v>
      </c>
    </row>
    <row r="179" spans="1:4" x14ac:dyDescent="0.25">
      <c r="A179">
        <v>2.25</v>
      </c>
      <c r="C179">
        <v>250</v>
      </c>
      <c r="D179">
        <f t="shared" si="8"/>
        <v>1</v>
      </c>
    </row>
    <row r="180" spans="1:4" x14ac:dyDescent="0.25">
      <c r="D180">
        <f>SUM(D173:D179)/7</f>
        <v>1</v>
      </c>
    </row>
    <row r="193" spans="1:27" x14ac:dyDescent="0.25">
      <c r="A193" t="s">
        <v>23</v>
      </c>
    </row>
    <row r="194" spans="1:27" x14ac:dyDescent="0.25">
      <c r="A194" t="s">
        <v>20</v>
      </c>
      <c r="B194" t="s">
        <v>7</v>
      </c>
      <c r="C194" t="s">
        <v>8</v>
      </c>
      <c r="D194" t="s">
        <v>6</v>
      </c>
      <c r="E194" t="s">
        <v>22</v>
      </c>
    </row>
    <row r="195" spans="1:27" x14ac:dyDescent="0.25">
      <c r="A195">
        <v>0.45</v>
      </c>
      <c r="B195">
        <f>B152-E195</f>
        <v>1279</v>
      </c>
      <c r="C195">
        <v>2000</v>
      </c>
      <c r="D195">
        <f>ABS((C195-B195)/C195)</f>
        <v>0.36049999999999999</v>
      </c>
      <c r="E195">
        <v>975</v>
      </c>
    </row>
    <row r="196" spans="1:27" x14ac:dyDescent="0.25">
      <c r="A196">
        <v>0.5</v>
      </c>
      <c r="B196">
        <f t="shared" ref="B196:B201" si="9">B153-E196</f>
        <v>1188</v>
      </c>
      <c r="C196">
        <v>1500</v>
      </c>
      <c r="D196">
        <f t="shared" ref="D196:D201" si="10">ABS((C196-B196)/C196)</f>
        <v>0.20799999999999999</v>
      </c>
      <c r="E196">
        <v>1000</v>
      </c>
    </row>
    <row r="197" spans="1:27" x14ac:dyDescent="0.25">
      <c r="A197">
        <v>0.75</v>
      </c>
      <c r="B197">
        <f t="shared" si="9"/>
        <v>891</v>
      </c>
      <c r="C197">
        <v>800</v>
      </c>
      <c r="D197">
        <f t="shared" si="10"/>
        <v>0.11375</v>
      </c>
      <c r="E197">
        <v>819</v>
      </c>
      <c r="AA197" t="s">
        <v>26</v>
      </c>
    </row>
    <row r="198" spans="1:27" x14ac:dyDescent="0.25">
      <c r="A198">
        <v>1</v>
      </c>
      <c r="B198">
        <f t="shared" si="9"/>
        <v>792</v>
      </c>
      <c r="C198">
        <v>650</v>
      </c>
      <c r="D198">
        <f t="shared" si="10"/>
        <v>0.21846153846153846</v>
      </c>
      <c r="E198">
        <v>663</v>
      </c>
      <c r="AA198" t="s">
        <v>27</v>
      </c>
    </row>
    <row r="199" spans="1:27" x14ac:dyDescent="0.25">
      <c r="A199">
        <v>1.5</v>
      </c>
      <c r="B199">
        <f t="shared" si="9"/>
        <v>715</v>
      </c>
      <c r="C199">
        <v>500</v>
      </c>
      <c r="D199">
        <f t="shared" si="10"/>
        <v>0.43</v>
      </c>
      <c r="E199">
        <v>500</v>
      </c>
      <c r="AA199" t="s">
        <v>28</v>
      </c>
    </row>
    <row r="200" spans="1:27" x14ac:dyDescent="0.25">
      <c r="A200">
        <v>2</v>
      </c>
      <c r="B200">
        <f t="shared" si="9"/>
        <v>646</v>
      </c>
      <c r="C200">
        <v>350</v>
      </c>
      <c r="D200">
        <f t="shared" si="10"/>
        <v>0.84571428571428575</v>
      </c>
      <c r="E200">
        <v>414</v>
      </c>
    </row>
    <row r="201" spans="1:27" x14ac:dyDescent="0.25">
      <c r="A201">
        <v>2.25</v>
      </c>
      <c r="B201">
        <f t="shared" si="9"/>
        <v>532</v>
      </c>
      <c r="C201">
        <v>250</v>
      </c>
      <c r="D201">
        <f t="shared" si="10"/>
        <v>1.1279999999999999</v>
      </c>
      <c r="E201">
        <v>376</v>
      </c>
    </row>
    <row r="202" spans="1:27" x14ac:dyDescent="0.25">
      <c r="D202">
        <f>SUM(D195:D201)/7</f>
        <v>0.47206083202511767</v>
      </c>
    </row>
    <row r="211" spans="1:4" x14ac:dyDescent="0.25">
      <c r="A211" t="s">
        <v>24</v>
      </c>
    </row>
    <row r="212" spans="1:4" x14ac:dyDescent="0.25">
      <c r="A212" t="s">
        <v>21</v>
      </c>
      <c r="B212" t="s">
        <v>7</v>
      </c>
      <c r="C212" t="s">
        <v>8</v>
      </c>
      <c r="D212" t="s">
        <v>6</v>
      </c>
    </row>
    <row r="213" spans="1:4" x14ac:dyDescent="0.25">
      <c r="A213">
        <v>0.45</v>
      </c>
      <c r="B213">
        <v>7220</v>
      </c>
      <c r="C213">
        <v>2000</v>
      </c>
      <c r="D213">
        <f>ABS((C213-B213)/C213)</f>
        <v>2.61</v>
      </c>
    </row>
    <row r="214" spans="1:4" x14ac:dyDescent="0.25">
      <c r="A214">
        <v>0.5</v>
      </c>
      <c r="B214">
        <v>6833</v>
      </c>
      <c r="C214">
        <v>1500</v>
      </c>
      <c r="D214">
        <f t="shared" ref="D214:D219" si="11">ABS((C214-B214)/C214)</f>
        <v>3.5553333333333335</v>
      </c>
    </row>
    <row r="215" spans="1:4" x14ac:dyDescent="0.25">
      <c r="A215">
        <v>0.75</v>
      </c>
      <c r="B215">
        <v>5615</v>
      </c>
      <c r="C215">
        <v>800</v>
      </c>
      <c r="D215">
        <f t="shared" si="11"/>
        <v>6.0187499999999998</v>
      </c>
    </row>
    <row r="216" spans="1:4" x14ac:dyDescent="0.25">
      <c r="A216">
        <v>1</v>
      </c>
      <c r="B216">
        <v>4815</v>
      </c>
      <c r="C216">
        <v>650</v>
      </c>
      <c r="D216">
        <f t="shared" si="11"/>
        <v>6.407692307692308</v>
      </c>
    </row>
    <row r="217" spans="1:4" x14ac:dyDescent="0.25">
      <c r="A217">
        <v>1.5</v>
      </c>
      <c r="B217">
        <v>3816</v>
      </c>
      <c r="C217">
        <v>500</v>
      </c>
      <c r="D217">
        <f t="shared" si="11"/>
        <v>6.6319999999999997</v>
      </c>
    </row>
    <row r="218" spans="1:4" x14ac:dyDescent="0.25">
      <c r="A218">
        <v>2</v>
      </c>
      <c r="B218">
        <v>3417</v>
      </c>
      <c r="C218">
        <v>350</v>
      </c>
      <c r="D218">
        <f t="shared" si="11"/>
        <v>8.7628571428571433</v>
      </c>
    </row>
    <row r="219" spans="1:4" x14ac:dyDescent="0.25">
      <c r="A219">
        <v>2.25</v>
      </c>
      <c r="B219">
        <v>3216</v>
      </c>
      <c r="C219">
        <v>250</v>
      </c>
      <c r="D219">
        <f t="shared" si="11"/>
        <v>11.864000000000001</v>
      </c>
    </row>
    <row r="220" spans="1:4" x14ac:dyDescent="0.25">
      <c r="D220">
        <f>SUM(D213:D219)/7</f>
        <v>6.5500903976975406</v>
      </c>
    </row>
    <row r="229" spans="1:5" x14ac:dyDescent="0.25">
      <c r="A229" t="s">
        <v>25</v>
      </c>
    </row>
    <row r="230" spans="1:5" x14ac:dyDescent="0.25">
      <c r="A230" t="s">
        <v>24</v>
      </c>
    </row>
    <row r="231" spans="1:5" x14ac:dyDescent="0.25">
      <c r="A231" t="s">
        <v>21</v>
      </c>
      <c r="B231" t="s">
        <v>7</v>
      </c>
      <c r="C231" t="s">
        <v>8</v>
      </c>
      <c r="D231" t="s">
        <v>6</v>
      </c>
      <c r="E231" t="s">
        <v>22</v>
      </c>
    </row>
    <row r="232" spans="1:5" x14ac:dyDescent="0.25">
      <c r="A232">
        <v>0.45</v>
      </c>
      <c r="B232">
        <f t="shared" ref="B232:B238" si="12">B213-E232</f>
        <v>3790</v>
      </c>
      <c r="C232">
        <v>2000</v>
      </c>
      <c r="D232">
        <f>ABS((C232-B232)/C232)</f>
        <v>0.89500000000000002</v>
      </c>
      <c r="E232">
        <v>3430</v>
      </c>
    </row>
    <row r="233" spans="1:5" x14ac:dyDescent="0.25">
      <c r="A233">
        <v>0.5</v>
      </c>
      <c r="B233">
        <f t="shared" si="12"/>
        <v>4010</v>
      </c>
      <c r="C233">
        <v>1500</v>
      </c>
      <c r="D233">
        <f t="shared" ref="D233:D238" si="13">ABS((C233-B233)/C233)</f>
        <v>1.6733333333333333</v>
      </c>
      <c r="E233">
        <v>2823</v>
      </c>
    </row>
    <row r="234" spans="1:5" x14ac:dyDescent="0.25">
      <c r="A234">
        <v>0.75</v>
      </c>
      <c r="B234">
        <f t="shared" si="12"/>
        <v>3402</v>
      </c>
      <c r="C234">
        <v>800</v>
      </c>
      <c r="D234">
        <f t="shared" si="13"/>
        <v>3.2524999999999999</v>
      </c>
      <c r="E234">
        <v>2213</v>
      </c>
    </row>
    <row r="235" spans="1:5" x14ac:dyDescent="0.25">
      <c r="A235">
        <v>1</v>
      </c>
      <c r="B235">
        <f t="shared" si="12"/>
        <v>3401</v>
      </c>
      <c r="C235">
        <v>650</v>
      </c>
      <c r="D235">
        <f t="shared" si="13"/>
        <v>4.2323076923076925</v>
      </c>
      <c r="E235">
        <v>1414</v>
      </c>
    </row>
    <row r="236" spans="1:5" x14ac:dyDescent="0.25">
      <c r="A236">
        <v>1.5</v>
      </c>
      <c r="B236">
        <f t="shared" si="12"/>
        <v>2799</v>
      </c>
      <c r="C236">
        <v>500</v>
      </c>
      <c r="D236">
        <f t="shared" si="13"/>
        <v>4.5979999999999999</v>
      </c>
      <c r="E236">
        <v>1017</v>
      </c>
    </row>
    <row r="237" spans="1:5" x14ac:dyDescent="0.25">
      <c r="A237">
        <v>2</v>
      </c>
      <c r="B237">
        <f t="shared" si="12"/>
        <v>2583</v>
      </c>
      <c r="C237">
        <v>350</v>
      </c>
      <c r="D237">
        <f t="shared" si="13"/>
        <v>6.38</v>
      </c>
      <c r="E237">
        <v>834</v>
      </c>
    </row>
    <row r="238" spans="1:5" x14ac:dyDescent="0.25">
      <c r="A238">
        <v>2.25</v>
      </c>
      <c r="B238">
        <f t="shared" si="12"/>
        <v>2374</v>
      </c>
      <c r="C238">
        <v>250</v>
      </c>
      <c r="D238">
        <f t="shared" si="13"/>
        <v>8.4960000000000004</v>
      </c>
      <c r="E238">
        <v>842</v>
      </c>
    </row>
    <row r="239" spans="1:5" x14ac:dyDescent="0.25">
      <c r="D239">
        <f>SUM(D232:D238)/7</f>
        <v>4.2181630036630029</v>
      </c>
    </row>
    <row r="251" spans="1:16" x14ac:dyDescent="0.25">
      <c r="A251" t="s">
        <v>29</v>
      </c>
    </row>
    <row r="252" spans="1:16" x14ac:dyDescent="0.25">
      <c r="A252" t="s">
        <v>30</v>
      </c>
      <c r="B252" t="s">
        <v>7</v>
      </c>
      <c r="C252" t="s">
        <v>31</v>
      </c>
      <c r="O252" t="s">
        <v>32</v>
      </c>
    </row>
    <row r="253" spans="1:16" x14ac:dyDescent="0.25">
      <c r="A253">
        <v>0.45</v>
      </c>
      <c r="B253">
        <v>1192</v>
      </c>
      <c r="C253">
        <v>2000</v>
      </c>
      <c r="D253">
        <f t="shared" ref="D253:D256" si="14">ABS(C253-B253)/C253</f>
        <v>0.40400000000000003</v>
      </c>
      <c r="O253" s="2">
        <v>0.45</v>
      </c>
      <c r="P253" s="2">
        <v>2.25</v>
      </c>
    </row>
    <row r="254" spans="1:16" x14ac:dyDescent="0.25">
      <c r="A254">
        <v>0.5</v>
      </c>
      <c r="B254">
        <v>1050</v>
      </c>
      <c r="C254">
        <v>1500</v>
      </c>
      <c r="D254">
        <f t="shared" si="14"/>
        <v>0.3</v>
      </c>
      <c r="O254">
        <v>1130</v>
      </c>
      <c r="P254">
        <v>591</v>
      </c>
    </row>
    <row r="255" spans="1:16" x14ac:dyDescent="0.25">
      <c r="A255">
        <v>0.75</v>
      </c>
      <c r="B255">
        <v>889</v>
      </c>
      <c r="C255">
        <v>800</v>
      </c>
      <c r="D255">
        <f t="shared" si="14"/>
        <v>0.11125</v>
      </c>
      <c r="O255">
        <v>941</v>
      </c>
      <c r="P255">
        <v>604</v>
      </c>
    </row>
    <row r="256" spans="1:16" x14ac:dyDescent="0.25">
      <c r="A256">
        <v>1</v>
      </c>
      <c r="B256">
        <v>893</v>
      </c>
      <c r="C256">
        <v>650</v>
      </c>
      <c r="D256">
        <f t="shared" si="14"/>
        <v>0.37384615384615383</v>
      </c>
      <c r="O256">
        <v>1015</v>
      </c>
      <c r="P256">
        <v>601</v>
      </c>
    </row>
    <row r="257" spans="1:16" x14ac:dyDescent="0.25">
      <c r="A257">
        <v>1.5</v>
      </c>
      <c r="B257">
        <v>795</v>
      </c>
      <c r="C257">
        <v>500</v>
      </c>
      <c r="D257">
        <f>ABS(C257-B257)/C257</f>
        <v>0.59</v>
      </c>
      <c r="O257">
        <v>1112</v>
      </c>
      <c r="P257">
        <v>632</v>
      </c>
    </row>
    <row r="258" spans="1:16" x14ac:dyDescent="0.25">
      <c r="A258">
        <v>2</v>
      </c>
      <c r="B258">
        <v>643</v>
      </c>
      <c r="C258">
        <v>350</v>
      </c>
      <c r="D258">
        <f t="shared" ref="D258:D259" si="15">ABS(C258-B258)/C258</f>
        <v>0.83714285714285719</v>
      </c>
      <c r="O258">
        <v>1180</v>
      </c>
      <c r="P258">
        <v>647</v>
      </c>
    </row>
    <row r="259" spans="1:16" x14ac:dyDescent="0.25">
      <c r="A259">
        <v>2.25</v>
      </c>
      <c r="B259">
        <v>592</v>
      </c>
      <c r="C259">
        <v>250</v>
      </c>
      <c r="D259">
        <f t="shared" si="15"/>
        <v>1.3680000000000001</v>
      </c>
      <c r="O259">
        <v>1128</v>
      </c>
      <c r="P259" t="s">
        <v>33</v>
      </c>
    </row>
    <row r="260" spans="1:16" x14ac:dyDescent="0.25">
      <c r="D260">
        <f>SUM(D257:D259)/3</f>
        <v>0.93171428571428583</v>
      </c>
      <c r="O260">
        <v>907</v>
      </c>
      <c r="P260">
        <v>686</v>
      </c>
    </row>
    <row r="261" spans="1:16" x14ac:dyDescent="0.25">
      <c r="D261">
        <f>SUM(D253:D259)/7</f>
        <v>0.56917700156985873</v>
      </c>
      <c r="O261">
        <v>856</v>
      </c>
      <c r="P261">
        <v>634</v>
      </c>
    </row>
    <row r="262" spans="1:16" x14ac:dyDescent="0.25">
      <c r="D262">
        <f>SUM(D253:D257)/5</f>
        <v>0.35581923076923072</v>
      </c>
      <c r="O262">
        <v>1260</v>
      </c>
      <c r="P262" t="s">
        <v>33</v>
      </c>
    </row>
    <row r="263" spans="1:16" x14ac:dyDescent="0.25">
      <c r="P263">
        <v>662</v>
      </c>
    </row>
    <row r="264" spans="1:16" x14ac:dyDescent="0.25">
      <c r="P264">
        <v>542</v>
      </c>
    </row>
    <row r="265" spans="1:16" x14ac:dyDescent="0.25">
      <c r="N265" t="s">
        <v>34</v>
      </c>
      <c r="O265">
        <f>MAX(O254:O262)</f>
        <v>1260</v>
      </c>
      <c r="P265">
        <f>MAX(P254:P264)</f>
        <v>686</v>
      </c>
    </row>
    <row r="266" spans="1:16" x14ac:dyDescent="0.25">
      <c r="N266" t="s">
        <v>35</v>
      </c>
      <c r="O266">
        <f>MIN(O254:O262)</f>
        <v>856</v>
      </c>
      <c r="P266">
        <f>MIN(P254:P264)</f>
        <v>542</v>
      </c>
    </row>
    <row r="267" spans="1:16" x14ac:dyDescent="0.25">
      <c r="N267" t="s">
        <v>36</v>
      </c>
      <c r="O267">
        <f>AVERAGE(O254:O262)</f>
        <v>1058.7777777777778</v>
      </c>
      <c r="P267">
        <f>AVERAGE(P254:P264)</f>
        <v>622.11111111111109</v>
      </c>
    </row>
    <row r="269" spans="1:16" x14ac:dyDescent="0.25">
      <c r="O269">
        <f>(O265-O266)/O267</f>
        <v>0.38157204323643612</v>
      </c>
      <c r="P269">
        <f>(P265-P266)/P267</f>
        <v>0.23146990534023934</v>
      </c>
    </row>
    <row r="270" spans="1:16" x14ac:dyDescent="0.25">
      <c r="O270" t="s">
        <v>37</v>
      </c>
    </row>
    <row r="289" spans="1:4" x14ac:dyDescent="0.25">
      <c r="A289" t="s">
        <v>38</v>
      </c>
      <c r="B289" t="s">
        <v>39</v>
      </c>
    </row>
    <row r="290" spans="1:4" x14ac:dyDescent="0.25">
      <c r="A290" t="s">
        <v>30</v>
      </c>
      <c r="B290" t="s">
        <v>7</v>
      </c>
      <c r="C290" t="s">
        <v>31</v>
      </c>
    </row>
    <row r="291" spans="1:4" x14ac:dyDescent="0.25">
      <c r="A291">
        <v>0.45</v>
      </c>
      <c r="C291">
        <v>2000</v>
      </c>
      <c r="D291">
        <f t="shared" ref="D291:D294" si="16">ABS(C291-B291)/C291</f>
        <v>1</v>
      </c>
    </row>
    <row r="292" spans="1:4" x14ac:dyDescent="0.25">
      <c r="A292">
        <v>0.5</v>
      </c>
      <c r="C292">
        <v>1500</v>
      </c>
      <c r="D292">
        <f t="shared" si="16"/>
        <v>1</v>
      </c>
    </row>
    <row r="293" spans="1:4" x14ac:dyDescent="0.25">
      <c r="A293">
        <v>0.75</v>
      </c>
      <c r="C293">
        <v>800</v>
      </c>
      <c r="D293">
        <f t="shared" si="16"/>
        <v>1</v>
      </c>
    </row>
    <row r="294" spans="1:4" x14ac:dyDescent="0.25">
      <c r="A294">
        <v>1</v>
      </c>
      <c r="B294">
        <v>575</v>
      </c>
      <c r="C294">
        <v>650</v>
      </c>
      <c r="D294">
        <f t="shared" si="16"/>
        <v>0.11538461538461539</v>
      </c>
    </row>
    <row r="295" spans="1:4" x14ac:dyDescent="0.25">
      <c r="A295">
        <v>1.5</v>
      </c>
      <c r="B295">
        <v>530</v>
      </c>
      <c r="C295">
        <v>500</v>
      </c>
      <c r="D295">
        <f>ABS(C295-B295)/C295</f>
        <v>0.06</v>
      </c>
    </row>
    <row r="296" spans="1:4" x14ac:dyDescent="0.25">
      <c r="A296">
        <v>2</v>
      </c>
      <c r="B296">
        <v>314</v>
      </c>
      <c r="C296">
        <v>350</v>
      </c>
      <c r="D296">
        <f t="shared" ref="D296:D297" si="17">ABS(C296-B296)/C296</f>
        <v>0.10285714285714286</v>
      </c>
    </row>
    <row r="297" spans="1:4" x14ac:dyDescent="0.25">
      <c r="A297">
        <v>2.25</v>
      </c>
      <c r="B297">
        <v>310</v>
      </c>
      <c r="C297">
        <v>250</v>
      </c>
      <c r="D297">
        <f t="shared" si="17"/>
        <v>0.24</v>
      </c>
    </row>
    <row r="298" spans="1:4" x14ac:dyDescent="0.25">
      <c r="D298">
        <f>SUM(D295:D297)/3</f>
        <v>0.13428571428571429</v>
      </c>
    </row>
    <row r="299" spans="1:4" x14ac:dyDescent="0.25">
      <c r="D299">
        <f>SUM(D291:D297)/7</f>
        <v>0.50260596546310832</v>
      </c>
    </row>
    <row r="300" spans="1:4" x14ac:dyDescent="0.25">
      <c r="D300">
        <f>SUM(D291:D295)/5</f>
        <v>0.63507692307692309</v>
      </c>
    </row>
    <row r="307" spans="1:4" x14ac:dyDescent="0.25">
      <c r="A307" t="s">
        <v>40</v>
      </c>
    </row>
    <row r="308" spans="1:4" x14ac:dyDescent="0.25">
      <c r="A308" t="s">
        <v>30</v>
      </c>
      <c r="B308" t="s">
        <v>7</v>
      </c>
      <c r="C308" t="s">
        <v>31</v>
      </c>
    </row>
    <row r="309" spans="1:4" x14ac:dyDescent="0.25">
      <c r="A309">
        <v>0.45</v>
      </c>
      <c r="B309">
        <v>1.88</v>
      </c>
      <c r="C309">
        <v>2</v>
      </c>
      <c r="D309">
        <f t="shared" ref="D309" si="18">ABS(C309-B309)/C309</f>
        <v>6.0000000000000053E-2</v>
      </c>
    </row>
    <row r="310" spans="1:4" x14ac:dyDescent="0.25">
      <c r="A310">
        <v>0.5</v>
      </c>
      <c r="B310">
        <v>1.7625999999999999</v>
      </c>
      <c r="C310">
        <v>1.5</v>
      </c>
      <c r="D310">
        <f>ABS(C310-B310)/C310</f>
        <v>0.17506666666666662</v>
      </c>
    </row>
    <row r="311" spans="1:4" x14ac:dyDescent="0.25">
      <c r="A311">
        <v>0.75</v>
      </c>
      <c r="B311">
        <v>1.1315999999999999</v>
      </c>
      <c r="C311">
        <v>0.8</v>
      </c>
      <c r="D311">
        <f>ABS(C311-B312)/C311</f>
        <v>3.9999999999999897E-2</v>
      </c>
    </row>
    <row r="312" spans="1:4" x14ac:dyDescent="0.25">
      <c r="A312">
        <v>1</v>
      </c>
      <c r="B312">
        <v>0.83199999999999996</v>
      </c>
      <c r="C312">
        <v>0.65</v>
      </c>
      <c r="D312">
        <f>ABS(C312-B312)/C312</f>
        <v>0.27999999999999992</v>
      </c>
    </row>
    <row r="313" spans="1:4" x14ac:dyDescent="0.25">
      <c r="A313">
        <v>1.5</v>
      </c>
      <c r="B313">
        <v>0.59060000000000001</v>
      </c>
      <c r="C313">
        <v>0.5</v>
      </c>
      <c r="D313">
        <f>ABS(C313-B313)/C313</f>
        <v>0.18120000000000003</v>
      </c>
    </row>
    <row r="314" spans="1:4" x14ac:dyDescent="0.25">
      <c r="A314">
        <v>2</v>
      </c>
      <c r="B314">
        <v>0.44900000000000001</v>
      </c>
      <c r="C314">
        <v>0.35</v>
      </c>
      <c r="D314">
        <f t="shared" ref="D314:D315" si="19">ABS(C314-B314)/C314</f>
        <v>0.28285714285714297</v>
      </c>
    </row>
    <row r="315" spans="1:4" x14ac:dyDescent="0.25">
      <c r="A315">
        <v>2.25</v>
      </c>
      <c r="B315">
        <v>0.40200000000000002</v>
      </c>
      <c r="C315">
        <v>0.25</v>
      </c>
      <c r="D315">
        <f t="shared" si="19"/>
        <v>0.6080000000000001</v>
      </c>
    </row>
    <row r="316" spans="1:4" x14ac:dyDescent="0.25">
      <c r="D316">
        <f>SUM(D313:D315)/3</f>
        <v>0.35735238095238103</v>
      </c>
    </row>
    <row r="317" spans="1:4" x14ac:dyDescent="0.25">
      <c r="D317">
        <f>SUM(D309:D315)/7</f>
        <v>0.23244625850340137</v>
      </c>
    </row>
    <row r="318" spans="1:4" x14ac:dyDescent="0.25">
      <c r="D318">
        <f>SUM(D309:D313)/5</f>
        <v>0.14725333333333329</v>
      </c>
    </row>
    <row r="326" spans="1:4" x14ac:dyDescent="0.25">
      <c r="A326" t="s">
        <v>40</v>
      </c>
    </row>
    <row r="327" spans="1:4" x14ac:dyDescent="0.25">
      <c r="A327" t="s">
        <v>30</v>
      </c>
      <c r="B327" t="s">
        <v>7</v>
      </c>
      <c r="C327" t="s">
        <v>31</v>
      </c>
    </row>
    <row r="328" spans="1:4" x14ac:dyDescent="0.25">
      <c r="A328">
        <v>0.45</v>
      </c>
      <c r="B328">
        <v>4.0095000000000001</v>
      </c>
      <c r="C328">
        <v>2</v>
      </c>
      <c r="D328">
        <f t="shared" ref="D328" si="20">ABS(C328-B328)/C328</f>
        <v>1.00475</v>
      </c>
    </row>
    <row r="329" spans="1:4" x14ac:dyDescent="0.25">
      <c r="A329">
        <v>0.5</v>
      </c>
      <c r="B329">
        <v>4.8890000000000002</v>
      </c>
      <c r="C329">
        <v>1.5</v>
      </c>
      <c r="D329">
        <f>ABS(C329-B329)/C329</f>
        <v>2.2593333333333336</v>
      </c>
    </row>
    <row r="330" spans="1:4" x14ac:dyDescent="0.25">
      <c r="A330">
        <v>0.75</v>
      </c>
      <c r="B330">
        <v>0.50900000000000001</v>
      </c>
      <c r="C330">
        <v>0.8</v>
      </c>
      <c r="D330">
        <f>ABS(C330-B331)/C330</f>
        <v>0.21187500000000012</v>
      </c>
    </row>
    <row r="331" spans="1:4" x14ac:dyDescent="0.25">
      <c r="A331">
        <v>1</v>
      </c>
      <c r="B331">
        <v>0.63049999999999995</v>
      </c>
      <c r="C331">
        <v>0.65</v>
      </c>
      <c r="D331">
        <f>ABS(C331-B331)/C331</f>
        <v>3.000000000000011E-2</v>
      </c>
    </row>
    <row r="332" spans="1:4" x14ac:dyDescent="0.25">
      <c r="A332">
        <v>1.5</v>
      </c>
      <c r="B332">
        <v>0.29899999999999999</v>
      </c>
      <c r="C332">
        <v>0.5</v>
      </c>
      <c r="D332">
        <f>ABS(C332-B332)/C332</f>
        <v>0.40200000000000002</v>
      </c>
    </row>
    <row r="333" spans="1:4" x14ac:dyDescent="0.25">
      <c r="A333">
        <v>2</v>
      </c>
      <c r="B333">
        <v>0.23849999999999999</v>
      </c>
      <c r="C333">
        <v>0.35</v>
      </c>
      <c r="D333">
        <f t="shared" ref="D333:D334" si="21">ABS(C333-B333)/C333</f>
        <v>0.31857142857142856</v>
      </c>
    </row>
    <row r="334" spans="1:4" x14ac:dyDescent="0.25">
      <c r="A334">
        <v>2.25</v>
      </c>
      <c r="B334">
        <v>0.18275</v>
      </c>
      <c r="C334">
        <v>0.25</v>
      </c>
      <c r="D334">
        <f t="shared" si="21"/>
        <v>0.26900000000000002</v>
      </c>
    </row>
    <row r="335" spans="1:4" x14ac:dyDescent="0.25">
      <c r="D335">
        <f>SUM(D332:D334)/3</f>
        <v>0.3298571428571429</v>
      </c>
    </row>
    <row r="336" spans="1:4" x14ac:dyDescent="0.25">
      <c r="D336">
        <f>SUM(D328:D334)/7</f>
        <v>0.64221853741496615</v>
      </c>
    </row>
    <row r="337" spans="1:8" x14ac:dyDescent="0.25">
      <c r="D337">
        <f>SUM(D328:D332)/5</f>
        <v>0.7815916666666668</v>
      </c>
    </row>
    <row r="338" spans="1:8" x14ac:dyDescent="0.25">
      <c r="D338">
        <f>SUM(D330:D334)/5</f>
        <v>0.24628928571428571</v>
      </c>
    </row>
    <row r="345" spans="1:8" x14ac:dyDescent="0.25">
      <c r="A345" t="s">
        <v>41</v>
      </c>
      <c r="D345" s="3"/>
    </row>
    <row r="346" spans="1:8" x14ac:dyDescent="0.25">
      <c r="A346" t="s">
        <v>30</v>
      </c>
      <c r="B346" t="s">
        <v>7</v>
      </c>
      <c r="C346" t="s">
        <v>31</v>
      </c>
      <c r="D346" s="3"/>
      <c r="E346" t="s">
        <v>42</v>
      </c>
      <c r="F346" t="s">
        <v>7</v>
      </c>
      <c r="G346" t="s">
        <v>31</v>
      </c>
    </row>
    <row r="347" spans="1:8" x14ac:dyDescent="0.25">
      <c r="A347">
        <v>0.45</v>
      </c>
      <c r="B347">
        <v>1.8243</v>
      </c>
      <c r="C347">
        <v>2</v>
      </c>
      <c r="D347" s="3">
        <f t="shared" ref="D347:D353" si="22">ABS(C347-B347)/C347</f>
        <v>8.7849999999999984E-2</v>
      </c>
      <c r="F347" s="1">
        <v>9.728812436974792E-5</v>
      </c>
      <c r="G347">
        <f>0.0001/C347</f>
        <v>5.0000000000000002E-5</v>
      </c>
      <c r="H347" s="4">
        <f>ABS(G347-F347)/G347</f>
        <v>0.94576248739495827</v>
      </c>
    </row>
    <row r="348" spans="1:8" x14ac:dyDescent="0.25">
      <c r="A348">
        <v>0.5</v>
      </c>
      <c r="B348">
        <v>1.5853999999999999</v>
      </c>
      <c r="C348">
        <v>1.5</v>
      </c>
      <c r="D348" s="3">
        <f t="shared" si="22"/>
        <v>5.693333333333328E-2</v>
      </c>
      <c r="F348">
        <v>4.0269344537815124E-5</v>
      </c>
      <c r="G348">
        <f t="shared" ref="G348:G353" si="23">0.0001/C348</f>
        <v>6.666666666666667E-5</v>
      </c>
      <c r="H348" s="4">
        <f t="shared" ref="H348:H353" si="24">ABS(G348-F348)/G348</f>
        <v>0.39595983193277318</v>
      </c>
    </row>
    <row r="349" spans="1:8" x14ac:dyDescent="0.25">
      <c r="A349">
        <v>0.75</v>
      </c>
      <c r="B349">
        <v>1.0568</v>
      </c>
      <c r="C349">
        <v>0.8</v>
      </c>
      <c r="D349" s="3">
        <f t="shared" si="22"/>
        <v>0.3209999999999999</v>
      </c>
      <c r="F349">
        <v>1.1861966638655463E-4</v>
      </c>
      <c r="G349">
        <f t="shared" si="23"/>
        <v>1.25E-4</v>
      </c>
      <c r="H349" s="4">
        <f t="shared" si="24"/>
        <v>5.1042668907562969E-2</v>
      </c>
    </row>
    <row r="350" spans="1:8" x14ac:dyDescent="0.25">
      <c r="A350">
        <v>1</v>
      </c>
      <c r="B350">
        <v>0.79742999999999997</v>
      </c>
      <c r="C350">
        <v>0.65</v>
      </c>
      <c r="D350" s="3">
        <f t="shared" si="22"/>
        <v>0.22681538461538453</v>
      </c>
      <c r="F350">
        <v>1.8638671260504201E-4</v>
      </c>
      <c r="G350">
        <f t="shared" si="23"/>
        <v>1.5384615384615385E-4</v>
      </c>
      <c r="H350" s="4">
        <f t="shared" si="24"/>
        <v>0.21151363193277301</v>
      </c>
    </row>
    <row r="351" spans="1:8" x14ac:dyDescent="0.25">
      <c r="A351">
        <v>1.5</v>
      </c>
      <c r="B351">
        <v>0.49349999999999999</v>
      </c>
      <c r="C351">
        <v>0.5</v>
      </c>
      <c r="D351" s="3">
        <f t="shared" si="22"/>
        <v>1.3000000000000012E-2</v>
      </c>
      <c r="F351">
        <v>2.4313821176470598E-4</v>
      </c>
      <c r="G351">
        <f t="shared" si="23"/>
        <v>2.0000000000000001E-4</v>
      </c>
      <c r="H351" s="4">
        <f t="shared" si="24"/>
        <v>0.21569105882352985</v>
      </c>
    </row>
    <row r="352" spans="1:8" x14ac:dyDescent="0.25">
      <c r="A352">
        <v>2</v>
      </c>
      <c r="B352">
        <v>0.36094999999999999</v>
      </c>
      <c r="C352">
        <v>0.35</v>
      </c>
      <c r="D352" s="3">
        <f t="shared" si="22"/>
        <v>3.1285714285714333E-2</v>
      </c>
      <c r="F352">
        <v>3.017017058823532E-4</v>
      </c>
      <c r="G352">
        <f t="shared" si="23"/>
        <v>2.8571428571428574E-4</v>
      </c>
      <c r="H352" s="4">
        <f t="shared" si="24"/>
        <v>5.5955970588236106E-2</v>
      </c>
    </row>
    <row r="353" spans="1:8" x14ac:dyDescent="0.25">
      <c r="A353">
        <v>2.25</v>
      </c>
      <c r="B353">
        <v>0.32869999999999999</v>
      </c>
      <c r="C353">
        <v>0.25</v>
      </c>
      <c r="D353" s="3">
        <f t="shared" si="22"/>
        <v>0.31479999999999997</v>
      </c>
      <c r="F353">
        <v>3.8175576722689086E-4</v>
      </c>
      <c r="G353">
        <f t="shared" si="23"/>
        <v>4.0000000000000002E-4</v>
      </c>
      <c r="H353" s="4">
        <f t="shared" si="24"/>
        <v>4.5610581932772898E-2</v>
      </c>
    </row>
    <row r="354" spans="1:8" x14ac:dyDescent="0.25">
      <c r="D354" s="3">
        <f>SUM(D351:D353)/3</f>
        <v>0.11969523809523812</v>
      </c>
      <c r="H354" s="4">
        <f>SUM(H351:H353)/3</f>
        <v>0.10575253711484628</v>
      </c>
    </row>
    <row r="355" spans="1:8" x14ac:dyDescent="0.25">
      <c r="D355" s="3">
        <f>SUM(D347:D353)/7</f>
        <v>0.15024063317634745</v>
      </c>
      <c r="H355" s="3">
        <f>SUM(H347:H353)/7</f>
        <v>0.27450517593037238</v>
      </c>
    </row>
    <row r="356" spans="1:8" x14ac:dyDescent="0.25">
      <c r="D356" s="3">
        <f>SUM(D347:D351)/5</f>
        <v>0.14111974358974352</v>
      </c>
      <c r="H356" s="4">
        <f>SUM(H347:H351)/5</f>
        <v>0.36399393579831946</v>
      </c>
    </row>
    <row r="357" spans="1:8" x14ac:dyDescent="0.25">
      <c r="D357" s="3">
        <f>SUM(D349:D353)/5</f>
        <v>0.18138021978021973</v>
      </c>
      <c r="H357" s="4">
        <f>SUM(H349:H353)/5</f>
        <v>0.11596278243697497</v>
      </c>
    </row>
    <row r="361" spans="1:8" x14ac:dyDescent="0.25">
      <c r="H361">
        <v>0.10575253711484628</v>
      </c>
    </row>
    <row r="362" spans="1:8" x14ac:dyDescent="0.25">
      <c r="B362" s="7"/>
      <c r="C362" s="5" t="s">
        <v>43</v>
      </c>
      <c r="D362" s="5" t="s">
        <v>44</v>
      </c>
    </row>
    <row r="363" spans="1:8" x14ac:dyDescent="0.25">
      <c r="B363" s="5" t="s">
        <v>45</v>
      </c>
      <c r="C363" s="6">
        <v>0.11</v>
      </c>
      <c r="D363" s="6">
        <v>0.1</v>
      </c>
    </row>
    <row r="364" spans="1:8" x14ac:dyDescent="0.25">
      <c r="B364" s="5" t="s">
        <v>46</v>
      </c>
      <c r="C364" s="6">
        <v>0.18</v>
      </c>
      <c r="D364" s="6">
        <v>0.12</v>
      </c>
    </row>
    <row r="365" spans="1:8" x14ac:dyDescent="0.25">
      <c r="B365" s="5" t="s">
        <v>47</v>
      </c>
      <c r="C365" s="6">
        <v>0.15</v>
      </c>
      <c r="D365" s="6">
        <v>0.27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2022-04-08T12:51:19Z</dcterms:modified>
</cp:coreProperties>
</file>