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02/"/>
    </mc:Choice>
  </mc:AlternateContent>
  <xr:revisionPtr revIDLastSave="0" documentId="13_ncr:1_{7080DD8D-4649-944A-9CC2-993D1C6C61F5}" xr6:coauthVersionLast="37" xr6:coauthVersionMax="37" xr10:uidLastSave="{00000000-0000-0000-0000-000000000000}"/>
  <bookViews>
    <workbookView xWindow="0" yWindow="460" windowWidth="25600" windowHeight="15540" xr2:uid="{6B2BACE4-D29B-AC4D-90BF-6B88B76DFC1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6" i="1"/>
  <c r="E5" i="1"/>
  <c r="E4" i="1"/>
  <c r="P4" i="1" s="1"/>
  <c r="E3" i="1"/>
  <c r="E2" i="1"/>
  <c r="P2" i="1"/>
  <c r="P3" i="1"/>
  <c r="P6" i="1"/>
  <c r="P7" i="1"/>
  <c r="L8" i="1"/>
  <c r="G8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L9" i="1" s="1"/>
  <c r="B3" i="1"/>
  <c r="B4" i="1"/>
  <c r="B5" i="1"/>
  <c r="B6" i="1"/>
  <c r="B7" i="1"/>
  <c r="G5" i="1"/>
  <c r="P5" i="1" s="1"/>
  <c r="H4" i="1"/>
  <c r="G3" i="1"/>
  <c r="F8" i="1"/>
  <c r="F9" i="1" s="1"/>
  <c r="M3" i="1"/>
  <c r="I4" i="1"/>
  <c r="K4" i="1" s="1"/>
  <c r="M4" i="1" s="1"/>
  <c r="J4" i="1"/>
  <c r="I3" i="1"/>
  <c r="K3" i="1" s="1"/>
  <c r="J3" i="1"/>
  <c r="I5" i="1"/>
  <c r="J5" i="1"/>
  <c r="K5" i="1" s="1"/>
  <c r="M5" i="1" s="1"/>
  <c r="I6" i="1"/>
  <c r="J6" i="1"/>
  <c r="K6" i="1"/>
  <c r="M6" i="1" s="1"/>
  <c r="N6" i="1" s="1"/>
  <c r="O6" i="1" s="1"/>
  <c r="I7" i="1"/>
  <c r="K7" i="1" s="1"/>
  <c r="J7" i="1"/>
  <c r="I8" i="1"/>
  <c r="K8" i="1" s="1"/>
  <c r="M8" i="1" s="1"/>
  <c r="N8" i="1" s="1"/>
  <c r="O8" i="1" s="1"/>
  <c r="J8" i="1"/>
  <c r="I9" i="1"/>
  <c r="J9" i="1"/>
  <c r="K9" i="1" s="1"/>
  <c r="M9" i="1" s="1"/>
  <c r="I10" i="1"/>
  <c r="J10" i="1"/>
  <c r="K10" i="1"/>
  <c r="I11" i="1"/>
  <c r="K11" i="1" s="1"/>
  <c r="J11" i="1"/>
  <c r="I12" i="1"/>
  <c r="K12" i="1" s="1"/>
  <c r="J12" i="1"/>
  <c r="I13" i="1"/>
  <c r="J13" i="1"/>
  <c r="K13" i="1" s="1"/>
  <c r="I14" i="1"/>
  <c r="J14" i="1"/>
  <c r="K14" i="1"/>
  <c r="I15" i="1"/>
  <c r="K15" i="1" s="1"/>
  <c r="J15" i="1"/>
  <c r="I16" i="1"/>
  <c r="K16" i="1" s="1"/>
  <c r="J16" i="1"/>
  <c r="I17" i="1"/>
  <c r="J17" i="1"/>
  <c r="K17" i="1" s="1"/>
  <c r="I18" i="1"/>
  <c r="J18" i="1"/>
  <c r="K18" i="1"/>
  <c r="I19" i="1"/>
  <c r="K19" i="1" s="1"/>
  <c r="J19" i="1"/>
  <c r="I20" i="1"/>
  <c r="K20" i="1" s="1"/>
  <c r="J20" i="1"/>
  <c r="I21" i="1"/>
  <c r="J21" i="1"/>
  <c r="K21" i="1" s="1"/>
  <c r="I22" i="1"/>
  <c r="J22" i="1"/>
  <c r="K22" i="1"/>
  <c r="I23" i="1"/>
  <c r="K23" i="1" s="1"/>
  <c r="J23" i="1"/>
  <c r="I24" i="1"/>
  <c r="K24" i="1" s="1"/>
  <c r="J24" i="1"/>
  <c r="I25" i="1"/>
  <c r="J25" i="1"/>
  <c r="K25" i="1" s="1"/>
  <c r="I26" i="1"/>
  <c r="J26" i="1"/>
  <c r="K26" i="1"/>
  <c r="I27" i="1"/>
  <c r="K27" i="1" s="1"/>
  <c r="J27" i="1"/>
  <c r="I28" i="1"/>
  <c r="K28" i="1" s="1"/>
  <c r="J28" i="1"/>
  <c r="I29" i="1"/>
  <c r="J29" i="1"/>
  <c r="K29" i="1" s="1"/>
  <c r="I30" i="1"/>
  <c r="J30" i="1"/>
  <c r="K30" i="1"/>
  <c r="I31" i="1"/>
  <c r="K31" i="1" s="1"/>
  <c r="J31" i="1"/>
  <c r="I32" i="1"/>
  <c r="K32" i="1" s="1"/>
  <c r="J32" i="1"/>
  <c r="I2" i="1"/>
  <c r="J2" i="1"/>
  <c r="K2" i="1" s="1"/>
  <c r="M2" i="1" s="1"/>
  <c r="C8" i="1"/>
  <c r="P8" i="1" s="1"/>
  <c r="C9" i="1"/>
  <c r="C10" i="1" s="1"/>
  <c r="C11" i="1" s="1"/>
  <c r="C12" i="1" s="1"/>
  <c r="C13" i="1"/>
  <c r="C14" i="1" s="1"/>
  <c r="C15" i="1" s="1"/>
  <c r="C16" i="1" s="1"/>
  <c r="C17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M7" i="1"/>
  <c r="N7" i="1" s="1"/>
  <c r="O7" i="1" s="1"/>
  <c r="L10" i="1"/>
  <c r="L11" i="1" s="1"/>
  <c r="L12" i="1" l="1"/>
  <c r="L13" i="1" s="1"/>
  <c r="M11" i="1"/>
  <c r="F34" i="1"/>
  <c r="C18" i="1"/>
  <c r="N3" i="1"/>
  <c r="O3" i="1" s="1"/>
  <c r="B4" i="2"/>
  <c r="C4" i="2" s="1"/>
  <c r="D4" i="2" s="1"/>
  <c r="N9" i="1"/>
  <c r="O9" i="1" s="1"/>
  <c r="M10" i="1"/>
  <c r="N5" i="1"/>
  <c r="O5" i="1" s="1"/>
  <c r="G9" i="1"/>
  <c r="M12" i="1"/>
  <c r="N4" i="1"/>
  <c r="O4" i="1" s="1"/>
  <c r="A4" i="2"/>
  <c r="C19" i="1" l="1"/>
  <c r="G10" i="1"/>
  <c r="P9" i="1"/>
  <c r="F35" i="1"/>
  <c r="L14" i="1"/>
  <c r="M13" i="1"/>
  <c r="G11" i="1" l="1"/>
  <c r="P10" i="1"/>
  <c r="C20" i="1"/>
  <c r="F36" i="1"/>
  <c r="M14" i="1"/>
  <c r="L15" i="1"/>
  <c r="N10" i="1"/>
  <c r="O10" i="1" s="1"/>
  <c r="C21" i="1" l="1"/>
  <c r="F37" i="1"/>
  <c r="M15" i="1"/>
  <c r="L16" i="1"/>
  <c r="G12" i="1"/>
  <c r="P11" i="1"/>
  <c r="N11" i="1"/>
  <c r="O11" i="1" s="1"/>
  <c r="G13" i="1" l="1"/>
  <c r="P12" i="1"/>
  <c r="N12" i="1"/>
  <c r="O12" i="1" s="1"/>
  <c r="F38" i="1"/>
  <c r="M16" i="1"/>
  <c r="L17" i="1"/>
  <c r="C22" i="1"/>
  <c r="L18" i="1" l="1"/>
  <c r="M17" i="1"/>
  <c r="C23" i="1"/>
  <c r="F39" i="1"/>
  <c r="G14" i="1"/>
  <c r="P13" i="1"/>
  <c r="N13" i="1"/>
  <c r="O13" i="1" s="1"/>
  <c r="G15" i="1" l="1"/>
  <c r="P14" i="1"/>
  <c r="N14" i="1"/>
  <c r="O14" i="1" s="1"/>
  <c r="C24" i="1"/>
  <c r="L19" i="1"/>
  <c r="M18" i="1"/>
  <c r="F40" i="1"/>
  <c r="C25" i="1" l="1"/>
  <c r="M19" i="1"/>
  <c r="L20" i="1"/>
  <c r="F41" i="1"/>
  <c r="G16" i="1"/>
  <c r="P15" i="1"/>
  <c r="N15" i="1"/>
  <c r="O15" i="1" s="1"/>
  <c r="G17" i="1" l="1"/>
  <c r="P16" i="1"/>
  <c r="N16" i="1"/>
  <c r="O16" i="1" s="1"/>
  <c r="F42" i="1"/>
  <c r="C26" i="1"/>
  <c r="L21" i="1"/>
  <c r="M20" i="1"/>
  <c r="C27" i="1" l="1"/>
  <c r="L22" i="1"/>
  <c r="M21" i="1"/>
  <c r="F43" i="1"/>
  <c r="G18" i="1"/>
  <c r="P17" i="1"/>
  <c r="N17" i="1"/>
  <c r="O17" i="1" s="1"/>
  <c r="G19" i="1" l="1"/>
  <c r="P18" i="1"/>
  <c r="N18" i="1"/>
  <c r="O18" i="1" s="1"/>
  <c r="M22" i="1"/>
  <c r="L23" i="1"/>
  <c r="F44" i="1"/>
  <c r="C28" i="1"/>
  <c r="F45" i="1" l="1"/>
  <c r="C29" i="1"/>
  <c r="M23" i="1"/>
  <c r="L24" i="1"/>
  <c r="G20" i="1"/>
  <c r="P19" i="1"/>
  <c r="N19" i="1"/>
  <c r="O19" i="1" s="1"/>
  <c r="M24" i="1" l="1"/>
  <c r="L25" i="1"/>
  <c r="G21" i="1"/>
  <c r="P20" i="1"/>
  <c r="N20" i="1"/>
  <c r="O20" i="1" s="1"/>
  <c r="F46" i="1"/>
  <c r="C30" i="1"/>
  <c r="C31" i="1" l="1"/>
  <c r="F47" i="1"/>
  <c r="G22" i="1"/>
  <c r="P21" i="1"/>
  <c r="N21" i="1"/>
  <c r="O21" i="1" s="1"/>
  <c r="L26" i="1"/>
  <c r="M25" i="1"/>
  <c r="M26" i="1" l="1"/>
  <c r="L27" i="1"/>
  <c r="F48" i="1"/>
  <c r="G23" i="1"/>
  <c r="P22" i="1"/>
  <c r="N22" i="1"/>
  <c r="O22" i="1" s="1"/>
  <c r="C32" i="1"/>
  <c r="F49" i="1" l="1"/>
  <c r="G24" i="1"/>
  <c r="P23" i="1"/>
  <c r="N23" i="1"/>
  <c r="O23" i="1" s="1"/>
  <c r="M27" i="1"/>
  <c r="L28" i="1"/>
  <c r="M28" i="1" l="1"/>
  <c r="L29" i="1"/>
  <c r="G25" i="1"/>
  <c r="P24" i="1"/>
  <c r="N24" i="1"/>
  <c r="O24" i="1" s="1"/>
  <c r="F50" i="1"/>
  <c r="G26" i="1" l="1"/>
  <c r="P25" i="1"/>
  <c r="N25" i="1"/>
  <c r="O25" i="1" s="1"/>
  <c r="L30" i="1"/>
  <c r="M29" i="1"/>
  <c r="F51" i="1"/>
  <c r="L31" i="1" l="1"/>
  <c r="M30" i="1"/>
  <c r="F52" i="1"/>
  <c r="G27" i="1"/>
  <c r="P26" i="1"/>
  <c r="N26" i="1"/>
  <c r="O26" i="1" s="1"/>
  <c r="F53" i="1" l="1"/>
  <c r="G28" i="1"/>
  <c r="P27" i="1"/>
  <c r="N27" i="1"/>
  <c r="O27" i="1" s="1"/>
  <c r="L32" i="1"/>
  <c r="M31" i="1"/>
  <c r="G29" i="1" l="1"/>
  <c r="P28" i="1"/>
  <c r="N28" i="1"/>
  <c r="O28" i="1" s="1"/>
  <c r="L33" i="1"/>
  <c r="M32" i="1"/>
  <c r="F54" i="1"/>
  <c r="F55" i="1" l="1"/>
  <c r="M33" i="1"/>
  <c r="L34" i="1"/>
  <c r="G30" i="1"/>
  <c r="P29" i="1"/>
  <c r="N29" i="1"/>
  <c r="O29" i="1" s="1"/>
  <c r="F56" i="1" l="1"/>
  <c r="G31" i="1"/>
  <c r="P30" i="1"/>
  <c r="N30" i="1"/>
  <c r="O30" i="1" s="1"/>
  <c r="M34" i="1"/>
  <c r="L35" i="1"/>
  <c r="G32" i="1" l="1"/>
  <c r="P31" i="1"/>
  <c r="N31" i="1"/>
  <c r="O31" i="1" s="1"/>
  <c r="F57" i="1"/>
  <c r="L36" i="1"/>
  <c r="M35" i="1"/>
  <c r="L37" i="1" l="1"/>
  <c r="M36" i="1"/>
  <c r="F58" i="1"/>
  <c r="G33" i="1"/>
  <c r="P32" i="1"/>
  <c r="N32" i="1"/>
  <c r="O32" i="1" s="1"/>
  <c r="F59" i="1" l="1"/>
  <c r="G34" i="1"/>
  <c r="P33" i="1"/>
  <c r="N33" i="1"/>
  <c r="O33" i="1" s="1"/>
  <c r="L38" i="1"/>
  <c r="M37" i="1"/>
  <c r="G35" i="1" l="1"/>
  <c r="P34" i="1"/>
  <c r="N34" i="1"/>
  <c r="O34" i="1" s="1"/>
  <c r="L39" i="1"/>
  <c r="M38" i="1"/>
  <c r="F60" i="1"/>
  <c r="F61" i="1" l="1"/>
  <c r="L40" i="1"/>
  <c r="M39" i="1"/>
  <c r="G36" i="1"/>
  <c r="P35" i="1"/>
  <c r="N35" i="1"/>
  <c r="O35" i="1" s="1"/>
  <c r="L41" i="1" l="1"/>
  <c r="M40" i="1"/>
  <c r="G37" i="1"/>
  <c r="P36" i="1"/>
  <c r="N36" i="1"/>
  <c r="O36" i="1" s="1"/>
  <c r="F62" i="1"/>
  <c r="G38" i="1" l="1"/>
  <c r="P37" i="1"/>
  <c r="N37" i="1"/>
  <c r="O37" i="1" s="1"/>
  <c r="F63" i="1"/>
  <c r="M41" i="1"/>
  <c r="L42" i="1"/>
  <c r="L43" i="1" l="1"/>
  <c r="M42" i="1"/>
  <c r="F64" i="1"/>
  <c r="G39" i="1"/>
  <c r="P38" i="1"/>
  <c r="N38" i="1"/>
  <c r="O38" i="1" s="1"/>
  <c r="F65" i="1" l="1"/>
  <c r="G40" i="1"/>
  <c r="P39" i="1"/>
  <c r="N39" i="1"/>
  <c r="O39" i="1" s="1"/>
  <c r="L44" i="1"/>
  <c r="M43" i="1"/>
  <c r="M44" i="1" l="1"/>
  <c r="L45" i="1"/>
  <c r="G41" i="1"/>
  <c r="P40" i="1"/>
  <c r="N40" i="1"/>
  <c r="O40" i="1" s="1"/>
  <c r="F66" i="1"/>
  <c r="G42" i="1" l="1"/>
  <c r="P41" i="1"/>
  <c r="N41" i="1"/>
  <c r="O41" i="1" s="1"/>
  <c r="L46" i="1"/>
  <c r="M45" i="1"/>
  <c r="F67" i="1"/>
  <c r="L47" i="1" l="1"/>
  <c r="M46" i="1"/>
  <c r="F68" i="1"/>
  <c r="G43" i="1"/>
  <c r="P42" i="1"/>
  <c r="N42" i="1"/>
  <c r="O42" i="1" s="1"/>
  <c r="F69" i="1" l="1"/>
  <c r="G44" i="1"/>
  <c r="P43" i="1"/>
  <c r="N43" i="1"/>
  <c r="O43" i="1" s="1"/>
  <c r="M47" i="1"/>
  <c r="L48" i="1"/>
  <c r="G45" i="1" l="1"/>
  <c r="P44" i="1"/>
  <c r="N44" i="1"/>
  <c r="O44" i="1" s="1"/>
  <c r="M48" i="1"/>
  <c r="L49" i="1"/>
  <c r="F70" i="1"/>
  <c r="F71" i="1" l="1"/>
  <c r="M49" i="1"/>
  <c r="L50" i="1"/>
  <c r="G46" i="1"/>
  <c r="P45" i="1"/>
  <c r="N45" i="1"/>
  <c r="O45" i="1" s="1"/>
  <c r="G47" i="1" l="1"/>
  <c r="P46" i="1"/>
  <c r="N46" i="1"/>
  <c r="O46" i="1" s="1"/>
  <c r="L51" i="1"/>
  <c r="M50" i="1"/>
  <c r="M51" i="1" l="1"/>
  <c r="L52" i="1"/>
  <c r="G48" i="1"/>
  <c r="P47" i="1"/>
  <c r="N47" i="1"/>
  <c r="O47" i="1" s="1"/>
  <c r="G49" i="1" l="1"/>
  <c r="P48" i="1"/>
  <c r="N48" i="1"/>
  <c r="O48" i="1" s="1"/>
  <c r="M52" i="1"/>
  <c r="L53" i="1"/>
  <c r="M53" i="1" l="1"/>
  <c r="L54" i="1"/>
  <c r="G50" i="1"/>
  <c r="P49" i="1"/>
  <c r="N49" i="1"/>
  <c r="O49" i="1" s="1"/>
  <c r="G51" i="1" l="1"/>
  <c r="P50" i="1"/>
  <c r="N50" i="1"/>
  <c r="O50" i="1" s="1"/>
  <c r="L55" i="1"/>
  <c r="M54" i="1"/>
  <c r="M55" i="1" l="1"/>
  <c r="L56" i="1"/>
  <c r="G52" i="1"/>
  <c r="P51" i="1"/>
  <c r="N51" i="1"/>
  <c r="O51" i="1" s="1"/>
  <c r="G53" i="1" l="1"/>
  <c r="P52" i="1"/>
  <c r="N52" i="1"/>
  <c r="O52" i="1" s="1"/>
  <c r="M56" i="1"/>
  <c r="L57" i="1"/>
  <c r="M57" i="1" l="1"/>
  <c r="L58" i="1"/>
  <c r="G54" i="1"/>
  <c r="P53" i="1"/>
  <c r="N53" i="1"/>
  <c r="O53" i="1" s="1"/>
  <c r="G55" i="1" l="1"/>
  <c r="P54" i="1"/>
  <c r="N54" i="1"/>
  <c r="O54" i="1" s="1"/>
  <c r="L59" i="1"/>
  <c r="M58" i="1"/>
  <c r="M59" i="1" l="1"/>
  <c r="L60" i="1"/>
  <c r="G56" i="1"/>
  <c r="P55" i="1"/>
  <c r="N55" i="1"/>
  <c r="O55" i="1" s="1"/>
  <c r="G57" i="1" l="1"/>
  <c r="P56" i="1"/>
  <c r="N56" i="1"/>
  <c r="O56" i="1" s="1"/>
  <c r="L61" i="1"/>
  <c r="M60" i="1"/>
  <c r="L62" i="1" l="1"/>
  <c r="M61" i="1"/>
  <c r="G58" i="1"/>
  <c r="P57" i="1"/>
  <c r="N57" i="1"/>
  <c r="O57" i="1" s="1"/>
  <c r="G59" i="1" l="1"/>
  <c r="P58" i="1"/>
  <c r="N58" i="1"/>
  <c r="O58" i="1" s="1"/>
  <c r="L63" i="1"/>
  <c r="M62" i="1"/>
  <c r="G60" i="1" l="1"/>
  <c r="P59" i="1"/>
  <c r="N59" i="1"/>
  <c r="O59" i="1" s="1"/>
  <c r="L64" i="1"/>
  <c r="M63" i="1"/>
  <c r="G61" i="1" l="1"/>
  <c r="P60" i="1"/>
  <c r="N60" i="1"/>
  <c r="O60" i="1" s="1"/>
  <c r="M64" i="1"/>
  <c r="L65" i="1"/>
  <c r="M65" i="1" l="1"/>
  <c r="L66" i="1"/>
  <c r="G62" i="1"/>
  <c r="P61" i="1"/>
  <c r="N61" i="1"/>
  <c r="O61" i="1" s="1"/>
  <c r="G63" i="1" l="1"/>
  <c r="P62" i="1"/>
  <c r="N62" i="1"/>
  <c r="O62" i="1" s="1"/>
  <c r="M66" i="1"/>
  <c r="L67" i="1"/>
  <c r="M67" i="1" l="1"/>
  <c r="L68" i="1"/>
  <c r="G64" i="1"/>
  <c r="P63" i="1"/>
  <c r="N63" i="1"/>
  <c r="O63" i="1" s="1"/>
  <c r="G65" i="1" l="1"/>
  <c r="P64" i="1"/>
  <c r="N64" i="1"/>
  <c r="O64" i="1" s="1"/>
  <c r="L69" i="1"/>
  <c r="M68" i="1"/>
  <c r="G66" i="1" l="1"/>
  <c r="P65" i="1"/>
  <c r="N65" i="1"/>
  <c r="O65" i="1" s="1"/>
  <c r="M69" i="1"/>
  <c r="L70" i="1"/>
  <c r="M70" i="1" l="1"/>
  <c r="L71" i="1"/>
  <c r="M71" i="1" s="1"/>
  <c r="G67" i="1"/>
  <c r="P66" i="1"/>
  <c r="N66" i="1"/>
  <c r="O66" i="1" s="1"/>
  <c r="G68" i="1" l="1"/>
  <c r="P67" i="1"/>
  <c r="N67" i="1"/>
  <c r="O67" i="1" s="1"/>
  <c r="G69" i="1" l="1"/>
  <c r="P68" i="1"/>
  <c r="N68" i="1"/>
  <c r="O68" i="1" s="1"/>
  <c r="G70" i="1" l="1"/>
  <c r="P69" i="1"/>
  <c r="N69" i="1"/>
  <c r="O69" i="1" s="1"/>
  <c r="G71" i="1" l="1"/>
  <c r="P70" i="1"/>
  <c r="N70" i="1"/>
  <c r="O70" i="1" s="1"/>
  <c r="P71" i="1" l="1"/>
  <c r="N71" i="1"/>
  <c r="O71" i="1" s="1"/>
</calcChain>
</file>

<file path=xl/sharedStrings.xml><?xml version="1.0" encoding="utf-8"?>
<sst xmlns="http://schemas.openxmlformats.org/spreadsheetml/2006/main" count="21" uniqueCount="20">
  <si>
    <t>Year</t>
  </si>
  <si>
    <t>Appreciation</t>
  </si>
  <si>
    <t>Mortgage Payment</t>
  </si>
  <si>
    <t>HOA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</si>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</sst>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0" fontId="0" fillId="0" borderId="0" xfId="2" applyNumberFormat="1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1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Sheet1!$M$1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Sheet1!$M$2:$M$42</c:f>
              <c:numCache>
                <c:formatCode>_("$"* #,##0.00_);_("$"* \(#,##0.00\);_("$"* "-"??_);_(@_)</c:formatCode>
                <c:ptCount val="41"/>
                <c:pt idx="0">
                  <c:v>9043</c:v>
                </c:pt>
                <c:pt idx="1">
                  <c:v>30846.510261746647</c:v>
                </c:pt>
                <c:pt idx="2">
                  <c:v>26374.217176367121</c:v>
                </c:pt>
                <c:pt idx="3">
                  <c:v>123134.09473566513</c:v>
                </c:pt>
                <c:pt idx="4">
                  <c:v>172134.40054203506</c:v>
                </c:pt>
                <c:pt idx="5">
                  <c:v>254383.68589562771</c:v>
                </c:pt>
                <c:pt idx="6">
                  <c:v>278360.80624028342</c:v>
                </c:pt>
                <c:pt idx="7">
                  <c:v>303099.03198099724</c:v>
                </c:pt>
                <c:pt idx="8">
                  <c:v>328622.68268612714</c:v>
                </c:pt>
                <c:pt idx="9">
                  <c:v>354956.86037803092</c:v>
                </c:pt>
                <c:pt idx="10">
                  <c:v>382127.47488700261</c:v>
                </c:pt>
                <c:pt idx="11">
                  <c:v>410161.27003270423</c:v>
                </c:pt>
                <c:pt idx="12">
                  <c:v>439085.85066029528</c:v>
                </c:pt>
                <c:pt idx="13">
                  <c:v>468929.71055936639</c:v>
                </c:pt>
                <c:pt idx="14">
                  <c:v>499722.26129471022</c:v>
                </c:pt>
                <c:pt idx="15">
                  <c:v>531493.861978926</c:v>
                </c:pt>
                <c:pt idx="16">
                  <c:v>564275.85001785075</c:v>
                </c:pt>
                <c:pt idx="17">
                  <c:v>598100.57286083105</c:v>
                </c:pt>
                <c:pt idx="18">
                  <c:v>633001.42078891792</c:v>
                </c:pt>
                <c:pt idx="19">
                  <c:v>669012.86077515746</c:v>
                </c:pt>
                <c:pt idx="20">
                  <c:v>706170.47145228775</c:v>
                </c:pt>
                <c:pt idx="21">
                  <c:v>744510.97922432155</c:v>
                </c:pt>
                <c:pt idx="22">
                  <c:v>784072.29555970384</c:v>
                </c:pt>
                <c:pt idx="23">
                  <c:v>824893.55550498806</c:v>
                </c:pt>
                <c:pt idx="24">
                  <c:v>867015.15745926229</c:v>
                </c:pt>
                <c:pt idx="25">
                  <c:v>910478.80425089307</c:v>
                </c:pt>
                <c:pt idx="26">
                  <c:v>955327.54555954156</c:v>
                </c:pt>
                <c:pt idx="27">
                  <c:v>1001605.8217278217</c:v>
                </c:pt>
                <c:pt idx="28">
                  <c:v>1049359.5090084553</c:v>
                </c:pt>
                <c:pt idx="29">
                  <c:v>1098635.9662942952</c:v>
                </c:pt>
                <c:pt idx="30">
                  <c:v>1149484.0833801648</c:v>
                </c:pt>
                <c:pt idx="31">
                  <c:v>1183968.6058815697</c:v>
                </c:pt>
                <c:pt idx="32">
                  <c:v>1219487.6640580168</c:v>
                </c:pt>
                <c:pt idx="33">
                  <c:v>1256072.2939797575</c:v>
                </c:pt>
                <c:pt idx="34">
                  <c:v>1293754.4627991503</c:v>
                </c:pt>
                <c:pt idx="35">
                  <c:v>1332567.0966831248</c:v>
                </c:pt>
                <c:pt idx="36">
                  <c:v>1372544.1095836186</c:v>
                </c:pt>
                <c:pt idx="37">
                  <c:v>1413720.4328711273</c:v>
                </c:pt>
                <c:pt idx="38">
                  <c:v>1456132.0458572612</c:v>
                </c:pt>
                <c:pt idx="39">
                  <c:v>1499816.0072329789</c:v>
                </c:pt>
                <c:pt idx="40">
                  <c:v>1544810.4874499682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Sheet1!$O$1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Sheet1!$O$2:$O$42</c:f>
              <c:numCache>
                <c:formatCode>0.00%</c:formatCode>
                <c:ptCount val="41"/>
                <c:pt idx="1">
                  <c:v>-0.15930219376903118</c:v>
                </c:pt>
                <c:pt idx="2">
                  <c:v>-0.38180179817568283</c:v>
                </c:pt>
                <c:pt idx="3">
                  <c:v>3.4145478880788773</c:v>
                </c:pt>
                <c:pt idx="4">
                  <c:v>0.34739871112220805</c:v>
                </c:pt>
                <c:pt idx="5">
                  <c:v>0.4273276876787328</c:v>
                </c:pt>
                <c:pt idx="6">
                  <c:v>5.878859838044647E-2</c:v>
                </c:pt>
                <c:pt idx="7">
                  <c:v>6.2691140956281671E-2</c:v>
                </c:pt>
                <c:pt idx="8">
                  <c:v>6.1540849230753522E-2</c:v>
                </c:pt>
                <c:pt idx="9">
                  <c:v>7.1124952966037241E-2</c:v>
                </c:pt>
                <c:pt idx="10">
                  <c:v>6.9450362207871971E-2</c:v>
                </c:pt>
                <c:pt idx="11">
                  <c:v>6.7962925738868682E-2</c:v>
                </c:pt>
                <c:pt idx="12">
                  <c:v>6.6633272955834585E-2</c:v>
                </c:pt>
                <c:pt idx="13">
                  <c:v>6.5437866666176972E-2</c:v>
                </c:pt>
                <c:pt idx="14">
                  <c:v>6.4357623223168778E-2</c:v>
                </c:pt>
                <c:pt idx="15">
                  <c:v>6.337690665209926E-2</c:v>
                </c:pt>
                <c:pt idx="16">
                  <c:v>6.2482783620051649E-2</c:v>
                </c:pt>
                <c:pt idx="17">
                  <c:v>6.1664463603048621E-2</c:v>
                </c:pt>
                <c:pt idx="18">
                  <c:v>6.0912872678797088E-2</c:v>
                </c:pt>
                <c:pt idx="19">
                  <c:v>6.02203251580418E-2</c:v>
                </c:pt>
                <c:pt idx="20">
                  <c:v>5.9580267817412186E-2</c:v>
                </c:pt>
                <c:pt idx="21">
                  <c:v>5.8987078672021895E-2</c:v>
                </c:pt>
                <c:pt idx="22">
                  <c:v>5.8435907185132821E-2</c:v>
                </c:pt>
                <c:pt idx="23">
                  <c:v>5.792254629031849E-2</c:v>
                </c:pt>
                <c:pt idx="24">
                  <c:v>5.7443329074345718E-2</c:v>
                </c:pt>
                <c:pt idx="25">
                  <c:v>5.6995044749302039E-2</c:v>
                </c:pt>
                <c:pt idx="26">
                  <c:v>5.65748698392761E-2</c:v>
                </c:pt>
                <c:pt idx="27">
                  <c:v>5.6180311461770362E-2</c:v>
                </c:pt>
                <c:pt idx="28">
                  <c:v>5.5809160294362822E-2</c:v>
                </c:pt>
                <c:pt idx="29">
                  <c:v>5.5459451350519516E-2</c:v>
                </c:pt>
                <c:pt idx="30">
                  <c:v>5.5129431092611411E-2</c:v>
                </c:pt>
                <c:pt idx="31">
                  <c:v>5.4568961748633793E-2</c:v>
                </c:pt>
                <c:pt idx="32">
                  <c:v>5.4568961748633932E-2</c:v>
                </c:pt>
                <c:pt idx="33">
                  <c:v>5.4568961748633953E-2</c:v>
                </c:pt>
                <c:pt idx="34">
                  <c:v>5.4568961748633925E-2</c:v>
                </c:pt>
                <c:pt idx="35">
                  <c:v>5.4568961748633862E-2</c:v>
                </c:pt>
                <c:pt idx="36">
                  <c:v>5.4568961748633918E-2</c:v>
                </c:pt>
                <c:pt idx="37">
                  <c:v>5.4568961748633946E-2</c:v>
                </c:pt>
                <c:pt idx="38">
                  <c:v>5.4568961748633925E-2</c:v>
                </c:pt>
                <c:pt idx="39">
                  <c:v>5.4568961748633814E-2</c:v>
                </c:pt>
                <c:pt idx="40">
                  <c:v>5.4568961748633821E-2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Sheet1!$P$1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  <c:pt idx="13">
                  <c:v>2025</c:v>
                </c:pt>
                <c:pt idx="14">
                  <c:v>2026</c:v>
                </c:pt>
                <c:pt idx="15">
                  <c:v>2027</c:v>
                </c:pt>
                <c:pt idx="16">
                  <c:v>2028</c:v>
                </c:pt>
                <c:pt idx="17">
                  <c:v>2029</c:v>
                </c:pt>
                <c:pt idx="18">
                  <c:v>2030</c:v>
                </c:pt>
                <c:pt idx="19">
                  <c:v>2031</c:v>
                </c:pt>
                <c:pt idx="20">
                  <c:v>2032</c:v>
                </c:pt>
                <c:pt idx="21">
                  <c:v>2033</c:v>
                </c:pt>
                <c:pt idx="22">
                  <c:v>2034</c:v>
                </c:pt>
                <c:pt idx="23">
                  <c:v>2035</c:v>
                </c:pt>
                <c:pt idx="24">
                  <c:v>2036</c:v>
                </c:pt>
                <c:pt idx="25">
                  <c:v>2037</c:v>
                </c:pt>
                <c:pt idx="26">
                  <c:v>2038</c:v>
                </c:pt>
                <c:pt idx="27">
                  <c:v>2039</c:v>
                </c:pt>
                <c:pt idx="28">
                  <c:v>2040</c:v>
                </c:pt>
                <c:pt idx="29">
                  <c:v>2041</c:v>
                </c:pt>
                <c:pt idx="30">
                  <c:v>2042</c:v>
                </c:pt>
                <c:pt idx="31">
                  <c:v>2043</c:v>
                </c:pt>
                <c:pt idx="32">
                  <c:v>2044</c:v>
                </c:pt>
                <c:pt idx="33">
                  <c:v>2045</c:v>
                </c:pt>
                <c:pt idx="34">
                  <c:v>2046</c:v>
                </c:pt>
                <c:pt idx="35">
                  <c:v>2047</c:v>
                </c:pt>
                <c:pt idx="36">
                  <c:v>2048</c:v>
                </c:pt>
                <c:pt idx="37">
                  <c:v>2049</c:v>
                </c:pt>
                <c:pt idx="38">
                  <c:v>2050</c:v>
                </c:pt>
                <c:pt idx="39">
                  <c:v>2051</c:v>
                </c:pt>
                <c:pt idx="40">
                  <c:v>2052</c:v>
                </c:pt>
              </c:numCache>
            </c:numRef>
          </c:cat>
          <c:val>
            <c:numRef>
              <c:f>Sheet1!$P$2:$P$42</c:f>
              <c:numCache>
                <c:formatCode>_("$"* #,##0.00_);_("$"* \(#,##0.00\);_("$"* "-"??_);_(@_)</c:formatCode>
                <c:ptCount val="41"/>
                <c:pt idx="0">
                  <c:v>-64660.099999999991</c:v>
                </c:pt>
                <c:pt idx="1">
                  <c:v>-23244.079999999994</c:v>
                </c:pt>
                <c:pt idx="2">
                  <c:v>-7304.9599999999982</c:v>
                </c:pt>
                <c:pt idx="3">
                  <c:v>-6703.85</c:v>
                </c:pt>
                <c:pt idx="4">
                  <c:v>-6223.6799999999985</c:v>
                </c:pt>
                <c:pt idx="5">
                  <c:v>-8691.4900000000016</c:v>
                </c:pt>
                <c:pt idx="6">
                  <c:v>-9022.260000000002</c:v>
                </c:pt>
                <c:pt idx="7">
                  <c:v>-7287.469200000005</c:v>
                </c:pt>
                <c:pt idx="8">
                  <c:v>-6870.6788760000036</c:v>
                </c:pt>
                <c:pt idx="9">
                  <c:v>-2960.9048422800061</c:v>
                </c:pt>
                <c:pt idx="10">
                  <c:v>-2518.7319875484027</c:v>
                </c:pt>
                <c:pt idx="11">
                  <c:v>-2063.2939471748541</c:v>
                </c:pt>
                <c:pt idx="12">
                  <c:v>-1594.1927655901</c:v>
                </c:pt>
                <c:pt idx="13">
                  <c:v>-1111.0185485578058</c:v>
                </c:pt>
                <c:pt idx="14">
                  <c:v>-613.34910501453669</c:v>
                </c:pt>
                <c:pt idx="15">
                  <c:v>-100.7495781649759</c:v>
                </c:pt>
                <c:pt idx="16">
                  <c:v>427.22793449007804</c:v>
                </c:pt>
                <c:pt idx="17">
                  <c:v>971.04477252478682</c:v>
                </c:pt>
                <c:pt idx="18">
                  <c:v>1531.1761157005221</c:v>
                </c:pt>
                <c:pt idx="19">
                  <c:v>2108.1113991715429</c:v>
                </c:pt>
                <c:pt idx="20">
                  <c:v>2702.354741146688</c:v>
                </c:pt>
                <c:pt idx="21">
                  <c:v>3314.425383381089</c:v>
                </c:pt>
                <c:pt idx="22">
                  <c:v>3944.8581448825153</c:v>
                </c:pt>
                <c:pt idx="23">
                  <c:v>4594.2038892289966</c:v>
                </c:pt>
                <c:pt idx="24">
                  <c:v>5263.0300059058609</c:v>
                </c:pt>
                <c:pt idx="25">
                  <c:v>5951.9209060830344</c:v>
                </c:pt>
                <c:pt idx="26">
                  <c:v>6661.4785332655265</c:v>
                </c:pt>
                <c:pt idx="27">
                  <c:v>7392.3228892634907</c:v>
                </c:pt>
                <c:pt idx="28">
                  <c:v>8145.0925759413985</c:v>
                </c:pt>
                <c:pt idx="29">
                  <c:v>8920.4453532196421</c:v>
                </c:pt>
                <c:pt idx="30">
                  <c:v>9719.0587138162373</c:v>
                </c:pt>
                <c:pt idx="31">
                  <c:v>28241.630475230726</c:v>
                </c:pt>
                <c:pt idx="32">
                  <c:v>29088.879389487643</c:v>
                </c:pt>
                <c:pt idx="33">
                  <c:v>29961.545771172277</c:v>
                </c:pt>
                <c:pt idx="34">
                  <c:v>30860.392144307447</c:v>
                </c:pt>
                <c:pt idx="35">
                  <c:v>31786.203908636664</c:v>
                </c:pt>
                <c:pt idx="36">
                  <c:v>32739.790025895774</c:v>
                </c:pt>
                <c:pt idx="37">
                  <c:v>33721.983726672639</c:v>
                </c:pt>
                <c:pt idx="38">
                  <c:v>34733.643238472832</c:v>
                </c:pt>
                <c:pt idx="39">
                  <c:v>35775.652535627014</c:v>
                </c:pt>
                <c:pt idx="40">
                  <c:v>36848.922111695829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562068</xdr:colOff>
      <xdr:row>1</xdr:row>
      <xdr:rowOff>188613</xdr:rowOff>
    </xdr:from>
    <xdr:to>
      <xdr:col>26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562070</xdr:colOff>
      <xdr:row>28</xdr:row>
      <xdr:rowOff>99589</xdr:rowOff>
    </xdr:from>
    <xdr:to>
      <xdr:col>26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Q71"/>
  <sheetViews>
    <sheetView tabSelected="1" zoomScale="101" workbookViewId="0">
      <selection activeCell="E9" sqref="E9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7" width="16.6640625" customWidth="1"/>
    <col min="8" max="8" width="14.5" customWidth="1"/>
    <col min="9" max="9" width="14.83203125" customWidth="1"/>
    <col min="10" max="10" width="12.1640625" customWidth="1"/>
    <col min="11" max="11" width="13.6640625" customWidth="1"/>
    <col min="12" max="12" width="14" customWidth="1"/>
    <col min="13" max="13" width="14.83203125" customWidth="1"/>
    <col min="14" max="14" width="15.6640625" customWidth="1"/>
    <col min="15" max="15" width="14.1640625" customWidth="1"/>
    <col min="16" max="16" width="13.6640625" customWidth="1"/>
    <col min="17" max="17" width="12.1640625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9" t="s">
        <v>10</v>
      </c>
      <c r="E1" s="1" t="s">
        <v>14</v>
      </c>
      <c r="F1" s="1" t="s">
        <v>3</v>
      </c>
      <c r="G1" s="1" t="s">
        <v>11</v>
      </c>
      <c r="H1" s="1" t="s">
        <v>13</v>
      </c>
      <c r="I1" s="2" t="s">
        <v>4</v>
      </c>
      <c r="J1" s="2" t="s">
        <v>5</v>
      </c>
      <c r="K1" s="1" t="s">
        <v>6</v>
      </c>
      <c r="L1" s="1" t="s">
        <v>7</v>
      </c>
      <c r="M1" s="1" t="s">
        <v>8</v>
      </c>
      <c r="N1" s="14" t="s">
        <v>15</v>
      </c>
      <c r="O1" s="1" t="s">
        <v>9</v>
      </c>
      <c r="P1" s="1" t="s">
        <v>12</v>
      </c>
      <c r="Q1" s="13"/>
    </row>
    <row r="2" spans="1:17" x14ac:dyDescent="0.2">
      <c r="A2" s="16">
        <v>2012</v>
      </c>
      <c r="B2" s="17"/>
      <c r="C2" s="18">
        <v>-1475</v>
      </c>
      <c r="D2" s="18">
        <v>-290.04000000000002</v>
      </c>
      <c r="E2" s="18">
        <f>-2046.7-C2-D2</f>
        <v>-281.66000000000003</v>
      </c>
      <c r="F2" s="18">
        <v>-454</v>
      </c>
      <c r="G2" s="18">
        <v>0</v>
      </c>
      <c r="H2" s="18">
        <v>-34651.699999999997</v>
      </c>
      <c r="I2" s="19">
        <f t="shared" ref="I2:I32" si="0">0.035/12</f>
        <v>2.9166666666666668E-3</v>
      </c>
      <c r="J2" s="16">
        <f t="shared" ref="J2:J32" si="1">(A2-2012)*12</f>
        <v>0</v>
      </c>
      <c r="K2" s="18">
        <f t="shared" ref="K2:K32" si="2">-328457*((1+I2)^360-(1+I2)^J2)/((1+I2)^360-1)</f>
        <v>-328457</v>
      </c>
      <c r="L2" s="18">
        <v>337500</v>
      </c>
      <c r="M2" s="18">
        <f t="shared" ref="M2:M65" si="3">K2+L2</f>
        <v>9043</v>
      </c>
      <c r="N2" s="18"/>
      <c r="O2" s="20"/>
      <c r="P2" s="21">
        <f>12*(C2+D2+E2+F2+G2)+H2</f>
        <v>-64660.099999999991</v>
      </c>
    </row>
    <row r="3" spans="1:17" x14ac:dyDescent="0.2">
      <c r="A3" s="16">
        <v>2013</v>
      </c>
      <c r="B3" s="17">
        <f>L3/L2-1</f>
        <v>4.5925925925925926E-2</v>
      </c>
      <c r="C3" s="18">
        <v>-1475</v>
      </c>
      <c r="D3" s="18">
        <v>-290.04000000000002</v>
      </c>
      <c r="E3" s="18">
        <f>-2062.95-C3-D3</f>
        <v>-297.9099999999998</v>
      </c>
      <c r="F3" s="18">
        <v>-454</v>
      </c>
      <c r="G3" s="18">
        <f>(6149.9+1998)/12</f>
        <v>678.99166666666667</v>
      </c>
      <c r="H3" s="18">
        <v>-1188.58</v>
      </c>
      <c r="I3" s="19">
        <f t="shared" si="0"/>
        <v>2.9166666666666668E-3</v>
      </c>
      <c r="J3" s="16">
        <f t="shared" si="1"/>
        <v>12</v>
      </c>
      <c r="K3" s="18">
        <f t="shared" si="2"/>
        <v>-322153.48973825335</v>
      </c>
      <c r="L3" s="18">
        <v>353000</v>
      </c>
      <c r="M3" s="18">
        <f t="shared" si="3"/>
        <v>30846.510261746647</v>
      </c>
      <c r="N3" s="21">
        <f>M3-M2+12*(C3+D3+E3+F3+G3)+H3</f>
        <v>-1440.569738253349</v>
      </c>
      <c r="O3" s="22">
        <f>N3/M2</f>
        <v>-0.15930219376903118</v>
      </c>
      <c r="P3" s="21">
        <f>12*(C3+D3+E3+F3+G3)+H3</f>
        <v>-23244.079999999994</v>
      </c>
    </row>
    <row r="4" spans="1:17" x14ac:dyDescent="0.2">
      <c r="A4" s="16">
        <v>2014</v>
      </c>
      <c r="B4" s="17">
        <f>L4/L3-1</f>
        <v>-3.1161473087818692E-2</v>
      </c>
      <c r="C4" s="18">
        <v>-1475</v>
      </c>
      <c r="D4" s="18">
        <v>-290.04000000000002</v>
      </c>
      <c r="E4" s="18">
        <f>-2073.7-C4-D4</f>
        <v>-308.6599999999998</v>
      </c>
      <c r="F4" s="18">
        <v>-454</v>
      </c>
      <c r="G4" s="18">
        <v>1998</v>
      </c>
      <c r="H4" s="18">
        <f>-913.59-34.97</f>
        <v>-948.56000000000006</v>
      </c>
      <c r="I4" s="19">
        <f t="shared" si="0"/>
        <v>2.9166666666666668E-3</v>
      </c>
      <c r="J4" s="16">
        <f t="shared" si="1"/>
        <v>24</v>
      </c>
      <c r="K4" s="18">
        <f t="shared" si="2"/>
        <v>-315625.78282363288</v>
      </c>
      <c r="L4" s="18">
        <v>342000</v>
      </c>
      <c r="M4" s="18">
        <f t="shared" si="3"/>
        <v>26374.217176367121</v>
      </c>
      <c r="N4" s="21">
        <f t="shared" ref="N4:N67" si="4">M4-M3+12*(C4+D4+E4+F4+G4)+H4</f>
        <v>-11777.253085379523</v>
      </c>
      <c r="O4" s="22">
        <f>N4/M3</f>
        <v>-0.38180179817568283</v>
      </c>
      <c r="P4" s="21">
        <f t="shared" ref="P4:P66" si="5">12*(C4+D4+E4+F4+G4)+H4</f>
        <v>-7304.9599999999982</v>
      </c>
    </row>
    <row r="5" spans="1:17" x14ac:dyDescent="0.2">
      <c r="A5" s="16">
        <v>2015</v>
      </c>
      <c r="B5" s="17">
        <f>L5/L4-1</f>
        <v>0.26315789473684204</v>
      </c>
      <c r="C5" s="18">
        <v>-1475</v>
      </c>
      <c r="D5" s="18">
        <v>-290.04000000000002</v>
      </c>
      <c r="E5" s="18">
        <f>-2048.67-C5-D5</f>
        <v>-283.63000000000005</v>
      </c>
      <c r="F5" s="18">
        <v>-475</v>
      </c>
      <c r="G5" s="18">
        <f>(1998+22590)/12</f>
        <v>2049</v>
      </c>
      <c r="H5" s="18">
        <v>-1007.81</v>
      </c>
      <c r="I5" s="19">
        <f t="shared" si="0"/>
        <v>2.9166666666666668E-3</v>
      </c>
      <c r="J5" s="16">
        <f t="shared" si="1"/>
        <v>36</v>
      </c>
      <c r="K5" s="18">
        <f t="shared" si="2"/>
        <v>-308865.90526433487</v>
      </c>
      <c r="L5" s="18">
        <v>432000</v>
      </c>
      <c r="M5" s="18">
        <f t="shared" si="3"/>
        <v>123134.09473566513</v>
      </c>
      <c r="N5" s="21">
        <f t="shared" si="4"/>
        <v>90056.027559298003</v>
      </c>
      <c r="O5" s="22">
        <f t="shared" ref="O5:O67" si="6">N5/M4</f>
        <v>3.4145478880788773</v>
      </c>
      <c r="P5" s="21">
        <f t="shared" si="5"/>
        <v>-6703.85</v>
      </c>
    </row>
    <row r="6" spans="1:17" x14ac:dyDescent="0.2">
      <c r="A6" s="16">
        <v>2016</v>
      </c>
      <c r="B6" s="17">
        <f>L6/L5-1</f>
        <v>9.7222222222222321E-2</v>
      </c>
      <c r="C6" s="18">
        <v>-1475</v>
      </c>
      <c r="D6" s="18">
        <v>-290.04000000000002</v>
      </c>
      <c r="E6" s="18">
        <f>-2078.64-C6-D6</f>
        <v>-313.59999999999985</v>
      </c>
      <c r="F6" s="18">
        <v>-540</v>
      </c>
      <c r="G6" s="18">
        <v>2100</v>
      </c>
      <c r="H6" s="18">
        <v>0</v>
      </c>
      <c r="I6" s="19">
        <f t="shared" si="0"/>
        <v>2.9166666666666668E-3</v>
      </c>
      <c r="J6" s="16">
        <f t="shared" si="1"/>
        <v>48</v>
      </c>
      <c r="K6" s="18">
        <f t="shared" si="2"/>
        <v>-301865.59945796494</v>
      </c>
      <c r="L6" s="18">
        <v>474000</v>
      </c>
      <c r="M6" s="18">
        <f>K6+L6</f>
        <v>172134.40054203506</v>
      </c>
      <c r="N6" s="21">
        <f t="shared" si="4"/>
        <v>42776.625806369928</v>
      </c>
      <c r="O6" s="22">
        <f t="shared" si="6"/>
        <v>0.34739871112220805</v>
      </c>
      <c r="P6" s="21">
        <f t="shared" si="5"/>
        <v>-6223.6799999999985</v>
      </c>
    </row>
    <row r="7" spans="1:17" x14ac:dyDescent="0.2">
      <c r="A7" s="16">
        <v>2017</v>
      </c>
      <c r="B7" s="17">
        <f>L7/L6-1</f>
        <v>0.15822784810126578</v>
      </c>
      <c r="C7" s="18">
        <v>-1475</v>
      </c>
      <c r="D7" s="18">
        <v>-290.04000000000002</v>
      </c>
      <c r="E7" s="18">
        <f>-2132.15-C7-D7</f>
        <v>-367.11000000000007</v>
      </c>
      <c r="F7" s="23">
        <v>-553</v>
      </c>
      <c r="G7" s="18">
        <v>2100</v>
      </c>
      <c r="H7" s="18">
        <v>-1669.69</v>
      </c>
      <c r="I7" s="19">
        <f t="shared" si="0"/>
        <v>2.9166666666666668E-3</v>
      </c>
      <c r="J7" s="16">
        <f t="shared" si="1"/>
        <v>60</v>
      </c>
      <c r="K7" s="18">
        <f t="shared" si="2"/>
        <v>-294616.31410437229</v>
      </c>
      <c r="L7" s="18">
        <v>549000</v>
      </c>
      <c r="M7" s="18">
        <f t="shared" si="3"/>
        <v>254383.68589562771</v>
      </c>
      <c r="N7" s="21">
        <f t="shared" si="4"/>
        <v>73557.79535359265</v>
      </c>
      <c r="O7" s="22">
        <f t="shared" si="6"/>
        <v>0.4273276876787328</v>
      </c>
      <c r="P7" s="21">
        <f t="shared" si="5"/>
        <v>-8691.4900000000016</v>
      </c>
    </row>
    <row r="8" spans="1:17" x14ac:dyDescent="0.2">
      <c r="A8" s="16">
        <v>2018</v>
      </c>
      <c r="B8" s="17">
        <v>0.03</v>
      </c>
      <c r="C8" s="18">
        <f t="shared" ref="C8:C32" si="7">C7</f>
        <v>-1475</v>
      </c>
      <c r="D8" s="18">
        <v>-290.04000000000002</v>
      </c>
      <c r="E8" s="18">
        <f>-2234.42-C8-D8</f>
        <v>-469.38000000000005</v>
      </c>
      <c r="F8" s="18">
        <f t="shared" ref="F8:F34" si="8">F7*(1+B8)</f>
        <v>-569.59</v>
      </c>
      <c r="G8" s="18">
        <f>G7*(1+B8)</f>
        <v>2163</v>
      </c>
      <c r="H8" s="18">
        <v>-1330.14</v>
      </c>
      <c r="I8" s="19">
        <f t="shared" si="0"/>
        <v>2.9166666666666668E-3</v>
      </c>
      <c r="J8" s="16">
        <f t="shared" si="1"/>
        <v>72</v>
      </c>
      <c r="K8" s="18">
        <f t="shared" si="2"/>
        <v>-287109.19375971658</v>
      </c>
      <c r="L8" s="18">
        <f>L7*(1+B8)</f>
        <v>565470</v>
      </c>
      <c r="M8" s="18">
        <f t="shared" si="3"/>
        <v>278360.80624028342</v>
      </c>
      <c r="N8" s="21">
        <f>M8-M7+12*(C8+D8+E8+F8+G8)+H8</f>
        <v>14954.860344655703</v>
      </c>
      <c r="O8" s="22">
        <f t="shared" si="6"/>
        <v>5.878859838044647E-2</v>
      </c>
      <c r="P8" s="21">
        <f t="shared" si="5"/>
        <v>-9022.260000000002</v>
      </c>
    </row>
    <row r="9" spans="1:17" x14ac:dyDescent="0.2">
      <c r="A9" s="3">
        <v>2019</v>
      </c>
      <c r="B9" s="4">
        <f>B8</f>
        <v>0.03</v>
      </c>
      <c r="C9" s="5">
        <f t="shared" si="7"/>
        <v>-1475</v>
      </c>
      <c r="D9" s="5">
        <v>-290.04000000000002</v>
      </c>
      <c r="E9" s="5">
        <f t="shared" ref="E8:E67" si="9">E8*(1+B9)</f>
        <v>-483.46140000000008</v>
      </c>
      <c r="F9" s="5">
        <f t="shared" si="8"/>
        <v>-586.67770000000007</v>
      </c>
      <c r="G9" s="5">
        <f t="shared" ref="G9:G71" si="10">G8*(1+B9)</f>
        <v>2227.89</v>
      </c>
      <c r="H9" s="5">
        <v>0</v>
      </c>
      <c r="I9" s="10">
        <f t="shared" si="0"/>
        <v>2.9166666666666668E-3</v>
      </c>
      <c r="J9" s="3">
        <f t="shared" si="1"/>
        <v>84</v>
      </c>
      <c r="K9" s="5">
        <f t="shared" si="2"/>
        <v>-279335.06801900273</v>
      </c>
      <c r="L9" s="5">
        <f t="shared" ref="L9:L34" si="11">L8*(1+B9)</f>
        <v>582434.1</v>
      </c>
      <c r="M9" s="5">
        <f t="shared" si="3"/>
        <v>303099.03198099724</v>
      </c>
      <c r="N9" s="8">
        <f t="shared" si="4"/>
        <v>17450.756540713817</v>
      </c>
      <c r="O9" s="12">
        <f t="shared" si="6"/>
        <v>6.2691140956281671E-2</v>
      </c>
      <c r="P9" s="8">
        <f t="shared" si="5"/>
        <v>-7287.469200000005</v>
      </c>
    </row>
    <row r="10" spans="1:17" x14ac:dyDescent="0.2">
      <c r="A10" s="3">
        <v>2020</v>
      </c>
      <c r="B10" s="4">
        <f>B8</f>
        <v>0.03</v>
      </c>
      <c r="C10" s="5">
        <f t="shared" si="7"/>
        <v>-1475</v>
      </c>
      <c r="D10" s="5">
        <v>-290.04000000000002</v>
      </c>
      <c r="E10" s="5">
        <f t="shared" si="9"/>
        <v>-497.9652420000001</v>
      </c>
      <c r="F10" s="5">
        <f t="shared" si="8"/>
        <v>-604.27803100000006</v>
      </c>
      <c r="G10" s="5">
        <f t="shared" si="10"/>
        <v>2294.7266999999997</v>
      </c>
      <c r="H10" s="5">
        <v>0</v>
      </c>
      <c r="I10" s="10">
        <f t="shared" si="0"/>
        <v>2.9166666666666668E-3</v>
      </c>
      <c r="J10" s="3">
        <f t="shared" si="1"/>
        <v>96</v>
      </c>
      <c r="K10" s="5">
        <f t="shared" si="2"/>
        <v>-271284.44031387288</v>
      </c>
      <c r="L10" s="5">
        <f t="shared" si="11"/>
        <v>599907.12300000002</v>
      </c>
      <c r="M10" s="5">
        <f t="shared" si="3"/>
        <v>328622.68268612714</v>
      </c>
      <c r="N10" s="8">
        <f t="shared" si="4"/>
        <v>18652.971829129892</v>
      </c>
      <c r="O10" s="12">
        <f t="shared" si="6"/>
        <v>6.1540849230753522E-2</v>
      </c>
      <c r="P10" s="8">
        <f t="shared" si="5"/>
        <v>-6870.6788760000036</v>
      </c>
    </row>
    <row r="11" spans="1:17" x14ac:dyDescent="0.2">
      <c r="A11" s="3">
        <v>2021</v>
      </c>
      <c r="B11" s="4">
        <f>B8</f>
        <v>0.03</v>
      </c>
      <c r="C11" s="5">
        <f t="shared" si="7"/>
        <v>-1475</v>
      </c>
      <c r="D11" s="5">
        <v>0</v>
      </c>
      <c r="E11" s="5">
        <f t="shared" si="9"/>
        <v>-512.90419926000015</v>
      </c>
      <c r="F11" s="5">
        <f t="shared" si="8"/>
        <v>-622.40637193000009</v>
      </c>
      <c r="G11" s="5">
        <f t="shared" si="10"/>
        <v>2363.5685009999997</v>
      </c>
      <c r="H11" s="5">
        <v>0</v>
      </c>
      <c r="I11" s="10">
        <f t="shared" si="0"/>
        <v>2.9166666666666668E-3</v>
      </c>
      <c r="J11" s="3">
        <f t="shared" si="1"/>
        <v>108</v>
      </c>
      <c r="K11" s="5">
        <f t="shared" si="2"/>
        <v>-262947.47631196911</v>
      </c>
      <c r="L11" s="5">
        <f t="shared" si="11"/>
        <v>617904.33669000003</v>
      </c>
      <c r="M11" s="5">
        <f t="shared" si="3"/>
        <v>354956.86037803092</v>
      </c>
      <c r="N11" s="8">
        <f t="shared" si="4"/>
        <v>23373.272849623776</v>
      </c>
      <c r="O11" s="12">
        <f t="shared" si="6"/>
        <v>7.1124952966037241E-2</v>
      </c>
      <c r="P11" s="8">
        <f t="shared" si="5"/>
        <v>-2960.9048422800061</v>
      </c>
    </row>
    <row r="12" spans="1:17" x14ac:dyDescent="0.2">
      <c r="A12" s="3">
        <v>2022</v>
      </c>
      <c r="B12" s="4">
        <f>B8</f>
        <v>0.03</v>
      </c>
      <c r="C12" s="5">
        <f t="shared" si="7"/>
        <v>-1475</v>
      </c>
      <c r="D12" s="5">
        <v>0</v>
      </c>
      <c r="E12" s="5">
        <f t="shared" si="9"/>
        <v>-528.29132523780015</v>
      </c>
      <c r="F12" s="5">
        <f t="shared" si="8"/>
        <v>-641.07856308790008</v>
      </c>
      <c r="G12" s="5">
        <f t="shared" si="10"/>
        <v>2434.47555603</v>
      </c>
      <c r="H12" s="5">
        <v>0</v>
      </c>
      <c r="I12" s="10">
        <f t="shared" si="0"/>
        <v>2.9166666666666668E-3</v>
      </c>
      <c r="J12" s="3">
        <f t="shared" si="1"/>
        <v>120</v>
      </c>
      <c r="K12" s="5">
        <f t="shared" si="2"/>
        <v>-254313.99190369746</v>
      </c>
      <c r="L12" s="5">
        <f t="shared" si="11"/>
        <v>636441.4667907001</v>
      </c>
      <c r="M12" s="5">
        <f t="shared" si="3"/>
        <v>382127.47488700261</v>
      </c>
      <c r="N12" s="8">
        <f t="shared" si="4"/>
        <v>24651.882521423286</v>
      </c>
      <c r="O12" s="12">
        <f t="shared" si="6"/>
        <v>6.9450362207871971E-2</v>
      </c>
      <c r="P12" s="8">
        <f t="shared" si="5"/>
        <v>-2518.7319875484027</v>
      </c>
    </row>
    <row r="13" spans="1:17" x14ac:dyDescent="0.2">
      <c r="A13" s="3">
        <v>2023</v>
      </c>
      <c r="B13" s="4">
        <f>B8</f>
        <v>0.03</v>
      </c>
      <c r="C13" s="5">
        <f t="shared" si="7"/>
        <v>-1475</v>
      </c>
      <c r="D13" s="5">
        <v>0</v>
      </c>
      <c r="E13" s="5">
        <f t="shared" si="9"/>
        <v>-544.14006499493416</v>
      </c>
      <c r="F13" s="5">
        <f t="shared" si="8"/>
        <v>-660.31091998053705</v>
      </c>
      <c r="G13" s="5">
        <f t="shared" si="10"/>
        <v>2507.5098227109002</v>
      </c>
      <c r="H13" s="5">
        <v>0</v>
      </c>
      <c r="I13" s="10">
        <f t="shared" si="0"/>
        <v>2.9166666666666668E-3</v>
      </c>
      <c r="J13" s="3">
        <f t="shared" si="1"/>
        <v>132</v>
      </c>
      <c r="K13" s="5">
        <f t="shared" si="2"/>
        <v>-245373.44076171692</v>
      </c>
      <c r="L13" s="5">
        <f t="shared" si="11"/>
        <v>655534.71079442115</v>
      </c>
      <c r="M13" s="5">
        <f t="shared" si="3"/>
        <v>410161.27003270423</v>
      </c>
      <c r="N13" s="8">
        <f t="shared" si="4"/>
        <v>25970.501198526763</v>
      </c>
      <c r="O13" s="12">
        <f t="shared" si="6"/>
        <v>6.7962925738868682E-2</v>
      </c>
      <c r="P13" s="8">
        <f t="shared" si="5"/>
        <v>-2063.2939471748541</v>
      </c>
    </row>
    <row r="14" spans="1:17" x14ac:dyDescent="0.2">
      <c r="A14" s="3">
        <v>2024</v>
      </c>
      <c r="B14" s="4">
        <f>B8</f>
        <v>0.03</v>
      </c>
      <c r="C14" s="5">
        <f t="shared" si="7"/>
        <v>-1475</v>
      </c>
      <c r="D14" s="5">
        <v>0</v>
      </c>
      <c r="E14" s="5">
        <f t="shared" si="9"/>
        <v>-560.46426694478225</v>
      </c>
      <c r="F14" s="5">
        <f t="shared" si="8"/>
        <v>-680.12024757995323</v>
      </c>
      <c r="G14" s="5">
        <f t="shared" si="10"/>
        <v>2582.735117392227</v>
      </c>
      <c r="H14" s="5">
        <v>0</v>
      </c>
      <c r="I14" s="10">
        <f t="shared" si="0"/>
        <v>2.9166666666666668E-3</v>
      </c>
      <c r="J14" s="3">
        <f t="shared" si="1"/>
        <v>144</v>
      </c>
      <c r="K14" s="5">
        <f t="shared" si="2"/>
        <v>-236114.90145795856</v>
      </c>
      <c r="L14" s="5">
        <f t="shared" si="11"/>
        <v>675200.75211825385</v>
      </c>
      <c r="M14" s="5">
        <f t="shared" si="3"/>
        <v>439085.85066029528</v>
      </c>
      <c r="N14" s="8">
        <f t="shared" si="4"/>
        <v>27330.387862000956</v>
      </c>
      <c r="O14" s="12">
        <f t="shared" si="6"/>
        <v>6.6633272955834585E-2</v>
      </c>
      <c r="P14" s="8">
        <f t="shared" si="5"/>
        <v>-1594.1927655901</v>
      </c>
    </row>
    <row r="15" spans="1:17" x14ac:dyDescent="0.2">
      <c r="A15" s="3">
        <v>2025</v>
      </c>
      <c r="B15" s="4">
        <f>B8</f>
        <v>0.03</v>
      </c>
      <c r="C15" s="5">
        <f t="shared" si="7"/>
        <v>-1475</v>
      </c>
      <c r="D15" s="5">
        <v>0</v>
      </c>
      <c r="E15" s="5">
        <f t="shared" si="9"/>
        <v>-577.27819495312576</v>
      </c>
      <c r="F15" s="5">
        <f t="shared" si="8"/>
        <v>-700.52385500735181</v>
      </c>
      <c r="G15" s="5">
        <f t="shared" si="10"/>
        <v>2660.2171709139939</v>
      </c>
      <c r="H15" s="5">
        <v>0</v>
      </c>
      <c r="I15" s="10">
        <f t="shared" si="0"/>
        <v>2.9166666666666668E-3</v>
      </c>
      <c r="J15" s="3">
        <f t="shared" si="1"/>
        <v>156</v>
      </c>
      <c r="K15" s="5">
        <f t="shared" si="2"/>
        <v>-226527.06412243503</v>
      </c>
      <c r="L15" s="5">
        <f t="shared" si="11"/>
        <v>695456.77468180144</v>
      </c>
      <c r="M15" s="5">
        <f t="shared" si="3"/>
        <v>468929.71055936639</v>
      </c>
      <c r="N15" s="8">
        <f t="shared" si="4"/>
        <v>28732.841350513299</v>
      </c>
      <c r="O15" s="12">
        <f t="shared" si="6"/>
        <v>6.5437866666176972E-2</v>
      </c>
      <c r="P15" s="8">
        <f t="shared" si="5"/>
        <v>-1111.0185485578058</v>
      </c>
    </row>
    <row r="16" spans="1:17" x14ac:dyDescent="0.2">
      <c r="A16" s="3">
        <v>2026</v>
      </c>
      <c r="B16" s="4">
        <f>B8</f>
        <v>0.03</v>
      </c>
      <c r="C16" s="5">
        <f t="shared" si="7"/>
        <v>-1475</v>
      </c>
      <c r="D16" s="5">
        <v>0</v>
      </c>
      <c r="E16" s="5">
        <f t="shared" si="9"/>
        <v>-594.59654080171958</v>
      </c>
      <c r="F16" s="5">
        <f t="shared" si="8"/>
        <v>-721.53957065757243</v>
      </c>
      <c r="G16" s="5">
        <f t="shared" si="10"/>
        <v>2740.0236860414138</v>
      </c>
      <c r="H16" s="5">
        <v>0</v>
      </c>
      <c r="I16" s="10">
        <f t="shared" si="0"/>
        <v>2.9166666666666668E-3</v>
      </c>
      <c r="J16" s="3">
        <f t="shared" si="1"/>
        <v>168</v>
      </c>
      <c r="K16" s="5">
        <f t="shared" si="2"/>
        <v>-216598.21662754533</v>
      </c>
      <c r="L16" s="5">
        <f t="shared" si="11"/>
        <v>716320.47792225552</v>
      </c>
      <c r="M16" s="5">
        <f t="shared" si="3"/>
        <v>499722.26129471022</v>
      </c>
      <c r="N16" s="8">
        <f t="shared" si="4"/>
        <v>30179.201630329291</v>
      </c>
      <c r="O16" s="12">
        <f t="shared" si="6"/>
        <v>6.4357623223168778E-2</v>
      </c>
      <c r="P16" s="8">
        <f t="shared" si="5"/>
        <v>-613.34910501453669</v>
      </c>
    </row>
    <row r="17" spans="1:16" x14ac:dyDescent="0.2">
      <c r="A17" s="3">
        <v>2027</v>
      </c>
      <c r="B17" s="4">
        <f>B8</f>
        <v>0.03</v>
      </c>
      <c r="C17" s="5">
        <f t="shared" si="7"/>
        <v>-1475</v>
      </c>
      <c r="D17" s="5">
        <v>0</v>
      </c>
      <c r="E17" s="5">
        <f t="shared" si="9"/>
        <v>-612.43443702577122</v>
      </c>
      <c r="F17" s="5">
        <f t="shared" si="8"/>
        <v>-743.18575777729961</v>
      </c>
      <c r="G17" s="5">
        <f t="shared" si="10"/>
        <v>2822.2243966226565</v>
      </c>
      <c r="H17" s="5">
        <v>0</v>
      </c>
      <c r="I17" s="10">
        <f t="shared" si="0"/>
        <v>2.9166666666666668E-3</v>
      </c>
      <c r="J17" s="3">
        <f t="shared" si="1"/>
        <v>180</v>
      </c>
      <c r="K17" s="5">
        <f t="shared" si="2"/>
        <v>-206316.23028099717</v>
      </c>
      <c r="L17" s="5">
        <f t="shared" si="11"/>
        <v>737810.09225992323</v>
      </c>
      <c r="M17" s="5">
        <f t="shared" si="3"/>
        <v>531493.861978926</v>
      </c>
      <c r="N17" s="8">
        <f t="shared" si="4"/>
        <v>31670.851106050803</v>
      </c>
      <c r="O17" s="12">
        <f t="shared" si="6"/>
        <v>6.337690665209926E-2</v>
      </c>
      <c r="P17" s="8">
        <f t="shared" si="5"/>
        <v>-100.7495781649759</v>
      </c>
    </row>
    <row r="18" spans="1:16" x14ac:dyDescent="0.2">
      <c r="A18" s="3">
        <v>2028</v>
      </c>
      <c r="B18" s="4">
        <f>B8</f>
        <v>0.03</v>
      </c>
      <c r="C18" s="5">
        <f t="shared" si="7"/>
        <v>-1475</v>
      </c>
      <c r="D18" s="5">
        <v>0</v>
      </c>
      <c r="E18" s="5">
        <f t="shared" si="9"/>
        <v>-630.80747013654434</v>
      </c>
      <c r="F18" s="5">
        <f t="shared" si="8"/>
        <v>-765.48133051061859</v>
      </c>
      <c r="G18" s="5">
        <f t="shared" si="10"/>
        <v>2906.8911285213362</v>
      </c>
      <c r="H18" s="5">
        <v>0</v>
      </c>
      <c r="I18" s="10">
        <f t="shared" si="0"/>
        <v>2.9166666666666668E-3</v>
      </c>
      <c r="J18" s="3">
        <f t="shared" si="1"/>
        <v>192</v>
      </c>
      <c r="K18" s="5">
        <f t="shared" si="2"/>
        <v>-195668.54500987026</v>
      </c>
      <c r="L18" s="5">
        <f t="shared" si="11"/>
        <v>759944.39502772095</v>
      </c>
      <c r="M18" s="5">
        <f t="shared" si="3"/>
        <v>564275.85001785075</v>
      </c>
      <c r="N18" s="8">
        <f t="shared" si="4"/>
        <v>33209.21597341483</v>
      </c>
      <c r="O18" s="12">
        <f t="shared" si="6"/>
        <v>6.2482783620051649E-2</v>
      </c>
      <c r="P18" s="8">
        <f t="shared" si="5"/>
        <v>427.22793449007804</v>
      </c>
    </row>
    <row r="19" spans="1:16" x14ac:dyDescent="0.2">
      <c r="A19" s="3">
        <v>2029</v>
      </c>
      <c r="B19" s="4">
        <f>B8</f>
        <v>0.03</v>
      </c>
      <c r="C19" s="5">
        <f t="shared" si="7"/>
        <v>-1475</v>
      </c>
      <c r="D19" s="5">
        <v>0</v>
      </c>
      <c r="E19" s="5">
        <f t="shared" si="9"/>
        <v>-649.73169424064065</v>
      </c>
      <c r="F19" s="5">
        <f t="shared" si="8"/>
        <v>-788.44577042593721</v>
      </c>
      <c r="G19" s="5">
        <f t="shared" si="10"/>
        <v>2994.0978623769765</v>
      </c>
      <c r="H19" s="5">
        <v>0</v>
      </c>
      <c r="I19" s="10">
        <f t="shared" si="0"/>
        <v>2.9166666666666668E-3</v>
      </c>
      <c r="J19" s="3">
        <f t="shared" si="1"/>
        <v>204</v>
      </c>
      <c r="K19" s="5">
        <f t="shared" si="2"/>
        <v>-184642.15401772154</v>
      </c>
      <c r="L19" s="5">
        <f t="shared" si="11"/>
        <v>782742.72687855258</v>
      </c>
      <c r="M19" s="5">
        <f t="shared" si="3"/>
        <v>598100.57286083105</v>
      </c>
      <c r="N19" s="8">
        <f t="shared" si="4"/>
        <v>34795.767615505079</v>
      </c>
      <c r="O19" s="12">
        <f t="shared" si="6"/>
        <v>6.1664463603048621E-2</v>
      </c>
      <c r="P19" s="8">
        <f t="shared" si="5"/>
        <v>971.04477252478682</v>
      </c>
    </row>
    <row r="20" spans="1:16" x14ac:dyDescent="0.2">
      <c r="A20" s="3">
        <v>2030</v>
      </c>
      <c r="B20" s="4">
        <f>B8</f>
        <v>0.03</v>
      </c>
      <c r="C20" s="5">
        <f t="shared" si="7"/>
        <v>-1475</v>
      </c>
      <c r="D20" s="5">
        <v>0</v>
      </c>
      <c r="E20" s="5">
        <f t="shared" si="9"/>
        <v>-669.22364506785993</v>
      </c>
      <c r="F20" s="5">
        <f t="shared" si="8"/>
        <v>-812.09914353871534</v>
      </c>
      <c r="G20" s="5">
        <f t="shared" si="10"/>
        <v>3083.9207982482858</v>
      </c>
      <c r="H20" s="5">
        <v>0</v>
      </c>
      <c r="I20" s="10">
        <f t="shared" si="0"/>
        <v>2.9166666666666668E-3</v>
      </c>
      <c r="J20" s="3">
        <f t="shared" si="1"/>
        <v>216</v>
      </c>
      <c r="K20" s="5">
        <f t="shared" si="2"/>
        <v>-173223.58789599134</v>
      </c>
      <c r="L20" s="5">
        <f t="shared" si="11"/>
        <v>806225.0086849092</v>
      </c>
      <c r="M20" s="5">
        <f t="shared" si="3"/>
        <v>633001.42078891792</v>
      </c>
      <c r="N20" s="8">
        <f t="shared" si="4"/>
        <v>36432.024043787402</v>
      </c>
      <c r="O20" s="12">
        <f t="shared" si="6"/>
        <v>6.0912872678797088E-2</v>
      </c>
      <c r="P20" s="8">
        <f t="shared" si="5"/>
        <v>1531.1761157005221</v>
      </c>
    </row>
    <row r="21" spans="1:16" x14ac:dyDescent="0.2">
      <c r="A21" s="3">
        <v>2031</v>
      </c>
      <c r="B21" s="4">
        <f>B8</f>
        <v>0.03</v>
      </c>
      <c r="C21" s="5">
        <f t="shared" si="7"/>
        <v>-1475</v>
      </c>
      <c r="D21" s="5">
        <v>0</v>
      </c>
      <c r="E21" s="5">
        <f t="shared" si="9"/>
        <v>-689.30035441989571</v>
      </c>
      <c r="F21" s="5">
        <f t="shared" si="8"/>
        <v>-836.46211784487684</v>
      </c>
      <c r="G21" s="5">
        <f t="shared" si="10"/>
        <v>3176.4384221957343</v>
      </c>
      <c r="H21" s="5">
        <v>0</v>
      </c>
      <c r="I21" s="6">
        <f t="shared" si="0"/>
        <v>2.9166666666666668E-3</v>
      </c>
      <c r="J21">
        <f t="shared" si="1"/>
        <v>228</v>
      </c>
      <c r="K21" s="5">
        <f t="shared" si="2"/>
        <v>-161398.89817029901</v>
      </c>
      <c r="L21" s="7">
        <f t="shared" si="11"/>
        <v>830411.75894545647</v>
      </c>
      <c r="M21" s="7">
        <f t="shared" si="3"/>
        <v>669012.86077515746</v>
      </c>
      <c r="N21" s="8">
        <f t="shared" si="4"/>
        <v>38119.551385411076</v>
      </c>
      <c r="O21" s="12">
        <f t="shared" si="6"/>
        <v>6.02203251580418E-2</v>
      </c>
      <c r="P21" s="8">
        <f t="shared" si="5"/>
        <v>2108.1113991715429</v>
      </c>
    </row>
    <row r="22" spans="1:16" x14ac:dyDescent="0.2">
      <c r="A22" s="3">
        <v>2032</v>
      </c>
      <c r="B22" s="4">
        <f>B8</f>
        <v>0.03</v>
      </c>
      <c r="C22" s="5">
        <f t="shared" si="7"/>
        <v>-1475</v>
      </c>
      <c r="D22" s="5">
        <v>0</v>
      </c>
      <c r="E22" s="5">
        <f t="shared" si="9"/>
        <v>-709.97936505249265</v>
      </c>
      <c r="F22" s="5">
        <f t="shared" si="8"/>
        <v>-861.55598138022322</v>
      </c>
      <c r="G22" s="5">
        <f t="shared" si="10"/>
        <v>3271.7315748616065</v>
      </c>
      <c r="H22" s="5">
        <v>0</v>
      </c>
      <c r="I22" s="6">
        <f t="shared" si="0"/>
        <v>2.9166666666666668E-3</v>
      </c>
      <c r="J22">
        <f t="shared" si="1"/>
        <v>240</v>
      </c>
      <c r="K22" s="5">
        <f t="shared" si="2"/>
        <v>-149153.64026153236</v>
      </c>
      <c r="L22" s="7">
        <f t="shared" si="11"/>
        <v>855324.11171382014</v>
      </c>
      <c r="M22" s="7">
        <f t="shared" si="3"/>
        <v>706170.47145228775</v>
      </c>
      <c r="N22" s="8">
        <f t="shared" si="4"/>
        <v>39859.965418276974</v>
      </c>
      <c r="O22" s="12">
        <f t="shared" si="6"/>
        <v>5.9580267817412186E-2</v>
      </c>
      <c r="P22" s="8">
        <f t="shared" si="5"/>
        <v>2702.354741146688</v>
      </c>
    </row>
    <row r="23" spans="1:16" x14ac:dyDescent="0.2">
      <c r="A23" s="3">
        <v>2033</v>
      </c>
      <c r="B23" s="4">
        <f>B8</f>
        <v>0.03</v>
      </c>
      <c r="C23" s="5">
        <f t="shared" si="7"/>
        <v>-1475</v>
      </c>
      <c r="D23" s="5">
        <v>0</v>
      </c>
      <c r="E23" s="5">
        <f t="shared" si="9"/>
        <v>-731.27874600406744</v>
      </c>
      <c r="F23" s="5">
        <f t="shared" si="8"/>
        <v>-887.40266082162998</v>
      </c>
      <c r="G23" s="5">
        <f t="shared" si="10"/>
        <v>3369.8835221074546</v>
      </c>
      <c r="H23" s="5">
        <v>0</v>
      </c>
      <c r="I23" s="6">
        <f t="shared" si="0"/>
        <v>2.9166666666666668E-3</v>
      </c>
      <c r="J23">
        <f t="shared" si="1"/>
        <v>252</v>
      </c>
      <c r="K23" s="5">
        <f t="shared" si="2"/>
        <v>-136472.85584091322</v>
      </c>
      <c r="L23" s="7">
        <f t="shared" si="11"/>
        <v>880983.8350652348</v>
      </c>
      <c r="M23" s="7">
        <f t="shared" si="3"/>
        <v>744510.97922432155</v>
      </c>
      <c r="N23" s="8">
        <f t="shared" si="4"/>
        <v>41654.933155414888</v>
      </c>
      <c r="O23" s="12">
        <f t="shared" si="6"/>
        <v>5.8987078672021895E-2</v>
      </c>
      <c r="P23" s="8">
        <f t="shared" si="5"/>
        <v>3314.425383381089</v>
      </c>
    </row>
    <row r="24" spans="1:16" x14ac:dyDescent="0.2">
      <c r="A24" s="3">
        <v>2034</v>
      </c>
      <c r="B24" s="4">
        <f>B8</f>
        <v>0.03</v>
      </c>
      <c r="C24" s="5">
        <f t="shared" si="7"/>
        <v>-1475</v>
      </c>
      <c r="D24" s="5">
        <v>0</v>
      </c>
      <c r="E24" s="5">
        <f t="shared" si="9"/>
        <v>-753.21710838418949</v>
      </c>
      <c r="F24" s="5">
        <f t="shared" si="8"/>
        <v>-914.02474064627893</v>
      </c>
      <c r="G24" s="5">
        <f t="shared" si="10"/>
        <v>3470.9800277706781</v>
      </c>
      <c r="H24" s="5">
        <v>0</v>
      </c>
      <c r="I24" s="6">
        <f t="shared" si="0"/>
        <v>2.9166666666666668E-3</v>
      </c>
      <c r="J24">
        <f t="shared" si="1"/>
        <v>264</v>
      </c>
      <c r="K24" s="5">
        <f t="shared" si="2"/>
        <v>-123341.05455748811</v>
      </c>
      <c r="L24" s="7">
        <f t="shared" si="11"/>
        <v>907413.35011719191</v>
      </c>
      <c r="M24" s="7">
        <f t="shared" si="3"/>
        <v>784072.29555970384</v>
      </c>
      <c r="N24" s="8">
        <f t="shared" si="4"/>
        <v>43506.174480264803</v>
      </c>
      <c r="O24" s="12">
        <f t="shared" si="6"/>
        <v>5.8435907185132821E-2</v>
      </c>
      <c r="P24" s="8">
        <f t="shared" si="5"/>
        <v>3944.8581448825153</v>
      </c>
    </row>
    <row r="25" spans="1:16" x14ac:dyDescent="0.2">
      <c r="A25" s="3">
        <v>2035</v>
      </c>
      <c r="B25" s="4">
        <f>B8</f>
        <v>0.03</v>
      </c>
      <c r="C25" s="5">
        <f t="shared" si="7"/>
        <v>-1475</v>
      </c>
      <c r="D25" s="5">
        <v>0</v>
      </c>
      <c r="E25" s="5">
        <f t="shared" si="9"/>
        <v>-775.81362163571521</v>
      </c>
      <c r="F25" s="5">
        <f t="shared" si="8"/>
        <v>-941.44548286566737</v>
      </c>
      <c r="G25" s="5">
        <f t="shared" si="10"/>
        <v>3575.1094286037987</v>
      </c>
      <c r="H25" s="5">
        <v>0</v>
      </c>
      <c r="I25" s="6">
        <f t="shared" si="0"/>
        <v>2.9166666666666668E-3</v>
      </c>
      <c r="J25">
        <f t="shared" si="1"/>
        <v>276</v>
      </c>
      <c r="K25" s="5">
        <f t="shared" si="2"/>
        <v>-109742.19511571953</v>
      </c>
      <c r="L25" s="7">
        <f t="shared" si="11"/>
        <v>934635.75062070764</v>
      </c>
      <c r="M25" s="7">
        <f t="shared" si="3"/>
        <v>824893.55550498806</v>
      </c>
      <c r="N25" s="8">
        <f t="shared" si="4"/>
        <v>45415.463834513226</v>
      </c>
      <c r="O25" s="12">
        <f t="shared" si="6"/>
        <v>5.792254629031849E-2</v>
      </c>
      <c r="P25" s="8">
        <f t="shared" si="5"/>
        <v>4594.2038892289966</v>
      </c>
    </row>
    <row r="26" spans="1:16" x14ac:dyDescent="0.2">
      <c r="A26" s="3">
        <v>2036</v>
      </c>
      <c r="B26" s="4">
        <f>B8</f>
        <v>0.03</v>
      </c>
      <c r="C26" s="5">
        <f t="shared" si="7"/>
        <v>-1475</v>
      </c>
      <c r="D26" s="5">
        <v>0</v>
      </c>
      <c r="E26" s="5">
        <f t="shared" si="9"/>
        <v>-799.08803028478667</v>
      </c>
      <c r="F26" s="5">
        <f t="shared" si="8"/>
        <v>-969.68884735163738</v>
      </c>
      <c r="G26" s="5">
        <f t="shared" si="10"/>
        <v>3682.3627114619126</v>
      </c>
      <c r="H26" s="5">
        <v>0</v>
      </c>
      <c r="I26" s="6">
        <f t="shared" si="0"/>
        <v>2.9166666666666668E-3</v>
      </c>
      <c r="J26">
        <f t="shared" si="1"/>
        <v>288</v>
      </c>
      <c r="K26" s="5">
        <f t="shared" si="2"/>
        <v>-95659.66568006661</v>
      </c>
      <c r="L26" s="7">
        <f t="shared" si="11"/>
        <v>962674.82313932886</v>
      </c>
      <c r="M26" s="7">
        <f t="shared" si="3"/>
        <v>867015.15745926229</v>
      </c>
      <c r="N26" s="8">
        <f t="shared" si="4"/>
        <v>47384.631960180093</v>
      </c>
      <c r="O26" s="12">
        <f t="shared" si="6"/>
        <v>5.7443329074345718E-2</v>
      </c>
      <c r="P26" s="8">
        <f t="shared" si="5"/>
        <v>5263.0300059058609</v>
      </c>
    </row>
    <row r="27" spans="1:16" x14ac:dyDescent="0.2">
      <c r="A27" s="3">
        <v>2037</v>
      </c>
      <c r="B27" s="4">
        <f>B8</f>
        <v>0.03</v>
      </c>
      <c r="C27" s="5">
        <f t="shared" si="7"/>
        <v>-1475</v>
      </c>
      <c r="D27" s="5">
        <v>0</v>
      </c>
      <c r="E27" s="5">
        <f t="shared" si="9"/>
        <v>-823.06067119333034</v>
      </c>
      <c r="F27" s="5">
        <f t="shared" si="8"/>
        <v>-998.77951277218654</v>
      </c>
      <c r="G27" s="5">
        <f t="shared" si="10"/>
        <v>3792.83359280577</v>
      </c>
      <c r="H27" s="5">
        <v>0</v>
      </c>
      <c r="I27" s="6">
        <f t="shared" si="0"/>
        <v>2.9166666666666668E-3</v>
      </c>
      <c r="J27">
        <f t="shared" si="1"/>
        <v>300</v>
      </c>
      <c r="K27" s="5">
        <f t="shared" si="2"/>
        <v>-81076.263582615604</v>
      </c>
      <c r="L27" s="7">
        <f t="shared" si="11"/>
        <v>991555.06783350871</v>
      </c>
      <c r="M27" s="7">
        <f t="shared" si="3"/>
        <v>910478.80425089307</v>
      </c>
      <c r="N27" s="8">
        <f t="shared" si="4"/>
        <v>49415.567697713806</v>
      </c>
      <c r="O27" s="12">
        <f t="shared" si="6"/>
        <v>5.6995044749302039E-2</v>
      </c>
      <c r="P27" s="8">
        <f t="shared" si="5"/>
        <v>5951.9209060830344</v>
      </c>
    </row>
    <row r="28" spans="1:16" x14ac:dyDescent="0.2">
      <c r="A28" s="3">
        <v>2038</v>
      </c>
      <c r="B28" s="4">
        <f>B8</f>
        <v>0.03</v>
      </c>
      <c r="C28" s="5">
        <f t="shared" si="7"/>
        <v>-1475</v>
      </c>
      <c r="D28" s="5">
        <v>0</v>
      </c>
      <c r="E28" s="5">
        <f t="shared" si="9"/>
        <v>-847.75249132913029</v>
      </c>
      <c r="F28" s="5">
        <f t="shared" si="8"/>
        <v>-1028.7428981553521</v>
      </c>
      <c r="G28" s="5">
        <f t="shared" si="10"/>
        <v>3906.6186005899431</v>
      </c>
      <c r="H28" s="5">
        <v>0</v>
      </c>
      <c r="I28" s="6">
        <f t="shared" si="0"/>
        <v>2.9166666666666668E-3</v>
      </c>
      <c r="J28">
        <f t="shared" si="1"/>
        <v>312</v>
      </c>
      <c r="K28" s="5">
        <f t="shared" si="2"/>
        <v>-65974.174308972491</v>
      </c>
      <c r="L28" s="7">
        <f t="shared" si="11"/>
        <v>1021301.719868514</v>
      </c>
      <c r="M28" s="7">
        <f t="shared" si="3"/>
        <v>955327.54555954156</v>
      </c>
      <c r="N28" s="8">
        <f t="shared" si="4"/>
        <v>51510.219841914019</v>
      </c>
      <c r="O28" s="12">
        <f t="shared" si="6"/>
        <v>5.65748698392761E-2</v>
      </c>
      <c r="P28" s="8">
        <f t="shared" si="5"/>
        <v>6661.4785332655265</v>
      </c>
    </row>
    <row r="29" spans="1:16" x14ac:dyDescent="0.2">
      <c r="A29" s="3">
        <v>2039</v>
      </c>
      <c r="B29" s="4">
        <f>B8</f>
        <v>0.03</v>
      </c>
      <c r="C29" s="5">
        <f t="shared" si="7"/>
        <v>-1475</v>
      </c>
      <c r="D29" s="5">
        <v>0</v>
      </c>
      <c r="E29" s="5">
        <f t="shared" si="9"/>
        <v>-873.18506606900428</v>
      </c>
      <c r="F29" s="5">
        <f t="shared" si="8"/>
        <v>-1059.6051851000127</v>
      </c>
      <c r="G29" s="5">
        <f t="shared" si="10"/>
        <v>4023.8171586076414</v>
      </c>
      <c r="H29" s="5">
        <v>0</v>
      </c>
      <c r="I29" s="6">
        <f t="shared" si="0"/>
        <v>2.9166666666666668E-3</v>
      </c>
      <c r="J29">
        <f t="shared" si="1"/>
        <v>324</v>
      </c>
      <c r="K29" s="5">
        <f t="shared" si="2"/>
        <v>-50334.94973674776</v>
      </c>
      <c r="L29" s="7">
        <f t="shared" si="11"/>
        <v>1051940.7714645695</v>
      </c>
      <c r="M29" s="7">
        <f t="shared" si="3"/>
        <v>1001605.8217278217</v>
      </c>
      <c r="N29" s="8">
        <f t="shared" si="4"/>
        <v>53670.599057543659</v>
      </c>
      <c r="O29" s="12">
        <f t="shared" si="6"/>
        <v>5.6180311461770362E-2</v>
      </c>
      <c r="P29" s="8">
        <f t="shared" si="5"/>
        <v>7392.3228892634907</v>
      </c>
    </row>
    <row r="30" spans="1:16" x14ac:dyDescent="0.2">
      <c r="A30" s="3">
        <v>2040</v>
      </c>
      <c r="B30" s="4">
        <f>B8</f>
        <v>0.03</v>
      </c>
      <c r="C30" s="5">
        <f t="shared" si="7"/>
        <v>-1475</v>
      </c>
      <c r="D30" s="5">
        <v>0</v>
      </c>
      <c r="E30" s="5">
        <f t="shared" si="9"/>
        <v>-899.38061805107441</v>
      </c>
      <c r="F30" s="5">
        <f t="shared" si="8"/>
        <v>-1091.3933406530132</v>
      </c>
      <c r="G30" s="5">
        <f t="shared" si="10"/>
        <v>4144.531673365871</v>
      </c>
      <c r="H30" s="5">
        <v>0</v>
      </c>
      <c r="I30" s="6">
        <f t="shared" si="0"/>
        <v>2.9166666666666668E-3</v>
      </c>
      <c r="J30">
        <f t="shared" si="1"/>
        <v>336</v>
      </c>
      <c r="K30" s="5">
        <f t="shared" si="2"/>
        <v>-34139.485600051208</v>
      </c>
      <c r="L30" s="7">
        <f t="shared" si="11"/>
        <v>1083498.9946085066</v>
      </c>
      <c r="M30" s="7">
        <f t="shared" si="3"/>
        <v>1049359.5090084553</v>
      </c>
      <c r="N30" s="8">
        <f t="shared" si="4"/>
        <v>55898.779856574998</v>
      </c>
      <c r="O30" s="12">
        <f t="shared" si="6"/>
        <v>5.5809160294362822E-2</v>
      </c>
      <c r="P30" s="8">
        <f t="shared" si="5"/>
        <v>8145.0925759413985</v>
      </c>
    </row>
    <row r="31" spans="1:16" x14ac:dyDescent="0.2">
      <c r="A31" s="3">
        <v>2041</v>
      </c>
      <c r="B31" s="4">
        <f>B8</f>
        <v>0.03</v>
      </c>
      <c r="C31" s="5">
        <f t="shared" si="7"/>
        <v>-1475</v>
      </c>
      <c r="D31" s="5">
        <v>0</v>
      </c>
      <c r="E31" s="5">
        <f t="shared" si="9"/>
        <v>-926.36203659260661</v>
      </c>
      <c r="F31" s="5">
        <f t="shared" si="8"/>
        <v>-1124.1351408726036</v>
      </c>
      <c r="G31" s="5">
        <f t="shared" si="10"/>
        <v>4268.8676235668472</v>
      </c>
      <c r="H31" s="5">
        <v>0</v>
      </c>
      <c r="I31" s="6">
        <f t="shared" si="0"/>
        <v>2.9166666666666668E-3</v>
      </c>
      <c r="J31">
        <f t="shared" si="1"/>
        <v>348</v>
      </c>
      <c r="K31" s="5">
        <f t="shared" si="2"/>
        <v>-17367.998152466684</v>
      </c>
      <c r="L31" s="7">
        <f t="shared" si="11"/>
        <v>1116003.9644467619</v>
      </c>
      <c r="M31" s="7">
        <f t="shared" si="3"/>
        <v>1098635.9662942952</v>
      </c>
      <c r="N31" s="8">
        <f t="shared" si="4"/>
        <v>58196.902639059474</v>
      </c>
      <c r="O31" s="12">
        <f t="shared" si="6"/>
        <v>5.5459451350519516E-2</v>
      </c>
      <c r="P31" s="8">
        <f t="shared" si="5"/>
        <v>8920.4453532196421</v>
      </c>
    </row>
    <row r="32" spans="1:16" x14ac:dyDescent="0.2">
      <c r="A32" s="3">
        <v>2042</v>
      </c>
      <c r="B32" s="4">
        <f>B8</f>
        <v>0.03</v>
      </c>
      <c r="C32" s="5">
        <f t="shared" si="7"/>
        <v>-1475</v>
      </c>
      <c r="D32" s="5">
        <v>0</v>
      </c>
      <c r="E32" s="5">
        <f t="shared" si="9"/>
        <v>-954.15289769038486</v>
      </c>
      <c r="F32" s="5">
        <f t="shared" si="8"/>
        <v>-1157.8591950987818</v>
      </c>
      <c r="G32" s="5">
        <f t="shared" si="10"/>
        <v>4396.9336522738531</v>
      </c>
      <c r="H32" s="5">
        <v>0</v>
      </c>
      <c r="I32" s="6">
        <f t="shared" si="0"/>
        <v>2.9166666666666668E-3</v>
      </c>
      <c r="J32">
        <f t="shared" si="1"/>
        <v>360</v>
      </c>
      <c r="K32" s="5">
        <f t="shared" si="2"/>
        <v>0</v>
      </c>
      <c r="L32" s="7">
        <f t="shared" si="11"/>
        <v>1149484.0833801648</v>
      </c>
      <c r="M32" s="7">
        <f t="shared" si="3"/>
        <v>1149484.0833801648</v>
      </c>
      <c r="N32" s="8">
        <f t="shared" si="4"/>
        <v>60567.175799685894</v>
      </c>
      <c r="O32" s="12">
        <f t="shared" si="6"/>
        <v>5.5129431092611411E-2</v>
      </c>
      <c r="P32" s="8">
        <f t="shared" si="5"/>
        <v>9719.0587138162373</v>
      </c>
    </row>
    <row r="33" spans="1:16" x14ac:dyDescent="0.2">
      <c r="A33" s="3">
        <v>2043</v>
      </c>
      <c r="B33" s="4">
        <f>B8</f>
        <v>0.03</v>
      </c>
      <c r="C33" s="5">
        <v>0</v>
      </c>
      <c r="D33" s="5">
        <v>0</v>
      </c>
      <c r="E33" s="5">
        <f t="shared" si="9"/>
        <v>-982.77748462109639</v>
      </c>
      <c r="F33" s="5">
        <f t="shared" si="8"/>
        <v>-1192.5949709517454</v>
      </c>
      <c r="G33" s="5">
        <f t="shared" si="10"/>
        <v>4528.8416618420688</v>
      </c>
      <c r="H33" s="5">
        <v>0</v>
      </c>
      <c r="K33" s="7">
        <v>0</v>
      </c>
      <c r="L33" s="7">
        <f t="shared" si="11"/>
        <v>1183968.6058815697</v>
      </c>
      <c r="M33" s="7">
        <f t="shared" si="3"/>
        <v>1183968.6058815697</v>
      </c>
      <c r="N33" s="8">
        <f t="shared" si="4"/>
        <v>62726.152976635589</v>
      </c>
      <c r="O33" s="12">
        <f t="shared" si="6"/>
        <v>5.4568961748633793E-2</v>
      </c>
      <c r="P33" s="8">
        <f t="shared" si="5"/>
        <v>28241.630475230726</v>
      </c>
    </row>
    <row r="34" spans="1:16" x14ac:dyDescent="0.2">
      <c r="A34" s="3">
        <v>2044</v>
      </c>
      <c r="B34" s="4">
        <f>B8</f>
        <v>0.03</v>
      </c>
      <c r="C34" s="5">
        <v>0</v>
      </c>
      <c r="D34" s="5">
        <v>0</v>
      </c>
      <c r="E34" s="5">
        <f t="shared" si="9"/>
        <v>-1012.2608091597293</v>
      </c>
      <c r="F34" s="5">
        <f t="shared" si="8"/>
        <v>-1228.3728200802977</v>
      </c>
      <c r="G34" s="5">
        <f t="shared" si="10"/>
        <v>4664.7069116973307</v>
      </c>
      <c r="H34" s="5">
        <v>0</v>
      </c>
      <c r="K34" s="7">
        <v>0</v>
      </c>
      <c r="L34" s="7">
        <f t="shared" si="11"/>
        <v>1219487.6640580168</v>
      </c>
      <c r="M34" s="7">
        <f t="shared" si="3"/>
        <v>1219487.6640580168</v>
      </c>
      <c r="N34" s="8">
        <f t="shared" si="4"/>
        <v>64607.937565934815</v>
      </c>
      <c r="O34" s="12">
        <f t="shared" si="6"/>
        <v>5.4568961748633932E-2</v>
      </c>
      <c r="P34" s="8">
        <f t="shared" si="5"/>
        <v>29088.879389487643</v>
      </c>
    </row>
    <row r="35" spans="1:16" x14ac:dyDescent="0.2">
      <c r="A35" s="3">
        <v>2045</v>
      </c>
      <c r="B35" s="4">
        <f>B8</f>
        <v>0.03</v>
      </c>
      <c r="C35" s="5">
        <v>0</v>
      </c>
      <c r="D35" s="5">
        <v>0</v>
      </c>
      <c r="E35" s="5">
        <f t="shared" si="9"/>
        <v>-1042.6286334345211</v>
      </c>
      <c r="F35" s="5">
        <f t="shared" ref="F35:F71" si="12">F34*(1+B35)</f>
        <v>-1265.2240046827067</v>
      </c>
      <c r="G35" s="5">
        <f t="shared" si="10"/>
        <v>4804.6481190482509</v>
      </c>
      <c r="H35" s="5">
        <v>0</v>
      </c>
      <c r="K35" s="7">
        <v>0</v>
      </c>
      <c r="L35" s="7">
        <f t="shared" ref="L35:L71" si="13">L34*(1+B35)</f>
        <v>1256072.2939797575</v>
      </c>
      <c r="M35" s="7">
        <f t="shared" si="3"/>
        <v>1256072.2939797575</v>
      </c>
      <c r="N35" s="8">
        <f t="shared" si="4"/>
        <v>66546.17569291289</v>
      </c>
      <c r="O35" s="12">
        <f t="shared" si="6"/>
        <v>5.4568961748633953E-2</v>
      </c>
      <c r="P35" s="8">
        <f t="shared" si="5"/>
        <v>29961.545771172277</v>
      </c>
    </row>
    <row r="36" spans="1:16" x14ac:dyDescent="0.2">
      <c r="A36" s="3">
        <v>2046</v>
      </c>
      <c r="B36" s="4">
        <f>B8</f>
        <v>0.03</v>
      </c>
      <c r="C36" s="5">
        <v>0</v>
      </c>
      <c r="D36" s="5">
        <v>0</v>
      </c>
      <c r="E36" s="5">
        <f t="shared" si="9"/>
        <v>-1073.9074924375568</v>
      </c>
      <c r="F36" s="5">
        <f t="shared" si="12"/>
        <v>-1303.1807248231878</v>
      </c>
      <c r="G36" s="5">
        <f t="shared" si="10"/>
        <v>4948.7875626196983</v>
      </c>
      <c r="H36" s="5">
        <v>0</v>
      </c>
      <c r="K36" s="7">
        <v>0</v>
      </c>
      <c r="L36" s="7">
        <f t="shared" si="13"/>
        <v>1293754.4627991503</v>
      </c>
      <c r="M36" s="7">
        <f t="shared" si="3"/>
        <v>1293754.4627991503</v>
      </c>
      <c r="N36" s="8">
        <f t="shared" si="4"/>
        <v>68542.560963700249</v>
      </c>
      <c r="O36" s="12">
        <f t="shared" si="6"/>
        <v>5.4568961748633925E-2</v>
      </c>
      <c r="P36" s="8">
        <f t="shared" si="5"/>
        <v>30860.392144307447</v>
      </c>
    </row>
    <row r="37" spans="1:16" x14ac:dyDescent="0.2">
      <c r="A37" s="3">
        <v>2047</v>
      </c>
      <c r="B37" s="4">
        <f>B8</f>
        <v>0.03</v>
      </c>
      <c r="C37" s="5">
        <v>0</v>
      </c>
      <c r="D37" s="5">
        <v>0</v>
      </c>
      <c r="E37" s="5">
        <f t="shared" si="9"/>
        <v>-1106.1247172106835</v>
      </c>
      <c r="F37" s="5">
        <f t="shared" si="12"/>
        <v>-1342.2761465678834</v>
      </c>
      <c r="G37" s="5">
        <f t="shared" si="10"/>
        <v>5097.251189498289</v>
      </c>
      <c r="H37" s="5">
        <v>0</v>
      </c>
      <c r="K37" s="7">
        <v>0</v>
      </c>
      <c r="L37" s="7">
        <f t="shared" si="13"/>
        <v>1332567.0966831248</v>
      </c>
      <c r="M37" s="7">
        <f t="shared" si="3"/>
        <v>1332567.0966831248</v>
      </c>
      <c r="N37" s="8">
        <f t="shared" si="4"/>
        <v>70598.837792611186</v>
      </c>
      <c r="O37" s="12">
        <f t="shared" si="6"/>
        <v>5.4568961748633862E-2</v>
      </c>
      <c r="P37" s="8">
        <f t="shared" si="5"/>
        <v>31786.203908636664</v>
      </c>
    </row>
    <row r="38" spans="1:16" x14ac:dyDescent="0.2">
      <c r="A38" s="3">
        <v>2048</v>
      </c>
      <c r="B38" s="4">
        <f>B8</f>
        <v>0.03</v>
      </c>
      <c r="C38" s="5">
        <v>0</v>
      </c>
      <c r="D38" s="5">
        <v>0</v>
      </c>
      <c r="E38" s="5">
        <f t="shared" si="9"/>
        <v>-1139.3084587270039</v>
      </c>
      <c r="F38" s="5">
        <f t="shared" si="12"/>
        <v>-1382.5444309649199</v>
      </c>
      <c r="G38" s="5">
        <f t="shared" si="10"/>
        <v>5250.1687251832382</v>
      </c>
      <c r="H38" s="5">
        <v>0</v>
      </c>
      <c r="K38" s="7">
        <v>0</v>
      </c>
      <c r="L38" s="7">
        <f t="shared" si="13"/>
        <v>1372544.1095836186</v>
      </c>
      <c r="M38" s="7">
        <f t="shared" si="3"/>
        <v>1372544.1095836186</v>
      </c>
      <c r="N38" s="8">
        <f t="shared" si="4"/>
        <v>72716.802926389588</v>
      </c>
      <c r="O38" s="12">
        <f t="shared" si="6"/>
        <v>5.4568961748633918E-2</v>
      </c>
      <c r="P38" s="8">
        <f t="shared" si="5"/>
        <v>32739.790025895774</v>
      </c>
    </row>
    <row r="39" spans="1:16" x14ac:dyDescent="0.2">
      <c r="A39" s="3">
        <v>2049</v>
      </c>
      <c r="B39" s="4">
        <f>B8</f>
        <v>0.03</v>
      </c>
      <c r="C39" s="5">
        <v>0</v>
      </c>
      <c r="D39" s="5">
        <v>0</v>
      </c>
      <c r="E39" s="5">
        <f t="shared" si="9"/>
        <v>-1173.4877124888139</v>
      </c>
      <c r="F39" s="5">
        <f t="shared" si="12"/>
        <v>-1424.0207638938675</v>
      </c>
      <c r="G39" s="5">
        <f t="shared" si="10"/>
        <v>5407.6737869387352</v>
      </c>
      <c r="H39" s="5">
        <v>0</v>
      </c>
      <c r="K39" s="7">
        <v>0</v>
      </c>
      <c r="L39" s="7">
        <f t="shared" si="13"/>
        <v>1413720.4328711273</v>
      </c>
      <c r="M39" s="7">
        <f t="shared" si="3"/>
        <v>1413720.4328711273</v>
      </c>
      <c r="N39" s="8">
        <f t="shared" si="4"/>
        <v>74898.307014181322</v>
      </c>
      <c r="O39" s="12">
        <f t="shared" si="6"/>
        <v>5.4568961748633946E-2</v>
      </c>
      <c r="P39" s="8">
        <f t="shared" si="5"/>
        <v>33721.983726672639</v>
      </c>
    </row>
    <row r="40" spans="1:16" x14ac:dyDescent="0.2">
      <c r="A40" s="3">
        <v>2050</v>
      </c>
      <c r="B40" s="4">
        <f>B8</f>
        <v>0.03</v>
      </c>
      <c r="C40" s="5">
        <v>0</v>
      </c>
      <c r="D40" s="5">
        <v>0</v>
      </c>
      <c r="E40" s="5">
        <f t="shared" si="9"/>
        <v>-1208.6923438634783</v>
      </c>
      <c r="F40" s="5">
        <f t="shared" si="12"/>
        <v>-1466.7413868106835</v>
      </c>
      <c r="G40" s="5">
        <f t="shared" si="10"/>
        <v>5569.9040005468978</v>
      </c>
      <c r="H40" s="5">
        <v>0</v>
      </c>
      <c r="K40" s="7">
        <v>0</v>
      </c>
      <c r="L40" s="7">
        <f t="shared" si="13"/>
        <v>1456132.0458572612</v>
      </c>
      <c r="M40" s="7">
        <f t="shared" si="3"/>
        <v>1456132.0458572612</v>
      </c>
      <c r="N40" s="8">
        <f t="shared" si="4"/>
        <v>77145.256224606739</v>
      </c>
      <c r="O40" s="12">
        <f t="shared" si="6"/>
        <v>5.4568961748633925E-2</v>
      </c>
      <c r="P40" s="8">
        <f t="shared" si="5"/>
        <v>34733.643238472832</v>
      </c>
    </row>
    <row r="41" spans="1:16" x14ac:dyDescent="0.2">
      <c r="A41" s="3">
        <v>2051</v>
      </c>
      <c r="B41" s="4">
        <f>B8</f>
        <v>0.03</v>
      </c>
      <c r="C41" s="5">
        <v>0</v>
      </c>
      <c r="D41" s="5">
        <v>0</v>
      </c>
      <c r="E41" s="5">
        <f t="shared" si="9"/>
        <v>-1244.9531141793827</v>
      </c>
      <c r="F41" s="5">
        <f t="shared" si="12"/>
        <v>-1510.743628415004</v>
      </c>
      <c r="G41" s="5">
        <f t="shared" si="10"/>
        <v>5737.0011205633045</v>
      </c>
      <c r="H41" s="5">
        <v>0</v>
      </c>
      <c r="K41" s="7">
        <v>0</v>
      </c>
      <c r="L41" s="7">
        <f t="shared" si="13"/>
        <v>1499816.0072329789</v>
      </c>
      <c r="M41" s="7">
        <f t="shared" si="3"/>
        <v>1499816.0072329789</v>
      </c>
      <c r="N41" s="8">
        <f t="shared" si="4"/>
        <v>79459.613911344786</v>
      </c>
      <c r="O41" s="12">
        <f t="shared" si="6"/>
        <v>5.4568961748633814E-2</v>
      </c>
      <c r="P41" s="8">
        <f t="shared" si="5"/>
        <v>35775.652535627014</v>
      </c>
    </row>
    <row r="42" spans="1:16" x14ac:dyDescent="0.2">
      <c r="A42" s="3">
        <v>2052</v>
      </c>
      <c r="B42" s="4">
        <f>B8</f>
        <v>0.03</v>
      </c>
      <c r="C42" s="5">
        <v>0</v>
      </c>
      <c r="D42" s="5">
        <v>0</v>
      </c>
      <c r="E42" s="5">
        <f t="shared" si="9"/>
        <v>-1282.3017076047643</v>
      </c>
      <c r="F42" s="5">
        <f t="shared" si="12"/>
        <v>-1556.065937267454</v>
      </c>
      <c r="G42" s="5">
        <f t="shared" si="10"/>
        <v>5909.1111541802038</v>
      </c>
      <c r="H42" s="5">
        <v>0</v>
      </c>
      <c r="K42" s="7">
        <v>0</v>
      </c>
      <c r="L42" s="7">
        <f t="shared" si="13"/>
        <v>1544810.4874499682</v>
      </c>
      <c r="M42" s="7">
        <f t="shared" si="3"/>
        <v>1544810.4874499682</v>
      </c>
      <c r="N42" s="8">
        <f t="shared" si="4"/>
        <v>81843.40232868513</v>
      </c>
      <c r="O42" s="12">
        <f t="shared" si="6"/>
        <v>5.4568961748633821E-2</v>
      </c>
      <c r="P42" s="8">
        <f t="shared" si="5"/>
        <v>36848.922111695829</v>
      </c>
    </row>
    <row r="43" spans="1:16" x14ac:dyDescent="0.2">
      <c r="A43" s="3">
        <v>2053</v>
      </c>
      <c r="B43" s="4">
        <f>B8</f>
        <v>0.03</v>
      </c>
      <c r="C43" s="5">
        <v>0</v>
      </c>
      <c r="D43" s="5">
        <v>0</v>
      </c>
      <c r="E43" s="5">
        <f t="shared" si="9"/>
        <v>-1320.7707588329072</v>
      </c>
      <c r="F43" s="5">
        <f t="shared" si="12"/>
        <v>-1602.7479153854777</v>
      </c>
      <c r="G43" s="5">
        <f t="shared" si="10"/>
        <v>6086.3844888056101</v>
      </c>
      <c r="H43" s="5">
        <v>0</v>
      </c>
      <c r="K43" s="7">
        <v>0</v>
      </c>
      <c r="L43" s="7">
        <f t="shared" si="13"/>
        <v>1591154.8020734673</v>
      </c>
      <c r="M43" s="7">
        <f t="shared" si="3"/>
        <v>1591154.8020734673</v>
      </c>
      <c r="N43" s="8">
        <f t="shared" si="4"/>
        <v>84298.704398545757</v>
      </c>
      <c r="O43" s="12">
        <f t="shared" si="6"/>
        <v>5.4568961748633869E-2</v>
      </c>
      <c r="P43" s="8">
        <f t="shared" si="5"/>
        <v>37954.3897750467</v>
      </c>
    </row>
    <row r="44" spans="1:16" x14ac:dyDescent="0.2">
      <c r="A44" s="3">
        <v>2054</v>
      </c>
      <c r="B44" s="4">
        <f>B8</f>
        <v>0.03</v>
      </c>
      <c r="C44" s="5">
        <v>0</v>
      </c>
      <c r="D44" s="5">
        <v>0</v>
      </c>
      <c r="E44" s="5">
        <f t="shared" si="9"/>
        <v>-1360.3938815978945</v>
      </c>
      <c r="F44" s="5">
        <f t="shared" si="12"/>
        <v>-1650.8303528470419</v>
      </c>
      <c r="G44" s="5">
        <f t="shared" si="10"/>
        <v>6268.9760234697787</v>
      </c>
      <c r="H44" s="5">
        <v>0</v>
      </c>
      <c r="K44" s="7">
        <v>0</v>
      </c>
      <c r="L44" s="7">
        <f t="shared" si="13"/>
        <v>1638889.4461356713</v>
      </c>
      <c r="M44" s="7">
        <f t="shared" si="3"/>
        <v>1638889.4461356713</v>
      </c>
      <c r="N44" s="8">
        <f t="shared" si="4"/>
        <v>86827.665530502156</v>
      </c>
      <c r="O44" s="12">
        <f t="shared" si="6"/>
        <v>5.4568961748633883E-2</v>
      </c>
      <c r="P44" s="8">
        <f t="shared" si="5"/>
        <v>39093.02146829811</v>
      </c>
    </row>
    <row r="45" spans="1:16" x14ac:dyDescent="0.2">
      <c r="A45" s="3">
        <v>2055</v>
      </c>
      <c r="B45" s="4">
        <f>B8</f>
        <v>0.03</v>
      </c>
      <c r="C45" s="5">
        <v>0</v>
      </c>
      <c r="D45" s="5">
        <v>0</v>
      </c>
      <c r="E45" s="5">
        <f t="shared" si="9"/>
        <v>-1401.2056980458315</v>
      </c>
      <c r="F45" s="5">
        <f t="shared" si="12"/>
        <v>-1700.3552634324533</v>
      </c>
      <c r="G45" s="5">
        <f t="shared" si="10"/>
        <v>6457.045304173872</v>
      </c>
      <c r="H45" s="5">
        <v>0</v>
      </c>
      <c r="K45" s="7">
        <v>0</v>
      </c>
      <c r="L45" s="7">
        <f t="shared" si="13"/>
        <v>1688056.1295197415</v>
      </c>
      <c r="M45" s="7">
        <f t="shared" si="3"/>
        <v>1688056.1295197415</v>
      </c>
      <c r="N45" s="8">
        <f t="shared" si="4"/>
        <v>89432.495496417221</v>
      </c>
      <c r="O45" s="12">
        <f t="shared" si="6"/>
        <v>5.4568961748633883E-2</v>
      </c>
      <c r="P45" s="8">
        <f t="shared" si="5"/>
        <v>40265.812112347048</v>
      </c>
    </row>
    <row r="46" spans="1:16" x14ac:dyDescent="0.2">
      <c r="A46" s="3">
        <v>2056</v>
      </c>
      <c r="B46" s="4">
        <f>B8</f>
        <v>0.03</v>
      </c>
      <c r="C46" s="5">
        <v>0</v>
      </c>
      <c r="D46" s="5">
        <v>0</v>
      </c>
      <c r="E46" s="5">
        <f t="shared" si="9"/>
        <v>-1443.2418689872065</v>
      </c>
      <c r="F46" s="5">
        <f t="shared" si="12"/>
        <v>-1751.3659213354269</v>
      </c>
      <c r="G46" s="5">
        <f t="shared" si="10"/>
        <v>6650.7566632990884</v>
      </c>
      <c r="H46" s="5">
        <v>0</v>
      </c>
      <c r="K46" s="7">
        <v>0</v>
      </c>
      <c r="L46" s="7">
        <f t="shared" si="13"/>
        <v>1738697.8134053338</v>
      </c>
      <c r="M46" s="7">
        <f t="shared" si="3"/>
        <v>1738697.8134053338</v>
      </c>
      <c r="N46" s="8">
        <f t="shared" si="4"/>
        <v>92115.470361309737</v>
      </c>
      <c r="O46" s="12">
        <f t="shared" si="6"/>
        <v>5.4568961748633883E-2</v>
      </c>
      <c r="P46" s="8">
        <f t="shared" si="5"/>
        <v>41473.786475717461</v>
      </c>
    </row>
    <row r="47" spans="1:16" x14ac:dyDescent="0.2">
      <c r="A47" s="3">
        <v>2057</v>
      </c>
      <c r="B47" s="4">
        <f>B8</f>
        <v>0.03</v>
      </c>
      <c r="C47" s="5">
        <v>0</v>
      </c>
      <c r="D47" s="5">
        <v>0</v>
      </c>
      <c r="E47" s="5">
        <f t="shared" si="9"/>
        <v>-1486.5391250568227</v>
      </c>
      <c r="F47" s="5">
        <f t="shared" si="12"/>
        <v>-1803.9068989754899</v>
      </c>
      <c r="G47" s="5">
        <f t="shared" si="10"/>
        <v>6850.2793631980612</v>
      </c>
      <c r="H47" s="5">
        <v>0</v>
      </c>
      <c r="K47" s="7">
        <v>0</v>
      </c>
      <c r="L47" s="7">
        <f t="shared" si="13"/>
        <v>1790858.7478074939</v>
      </c>
      <c r="M47" s="7">
        <f t="shared" si="3"/>
        <v>1790858.7478074939</v>
      </c>
      <c r="N47" s="8">
        <f t="shared" si="4"/>
        <v>94878.934472149092</v>
      </c>
      <c r="O47" s="12">
        <f t="shared" si="6"/>
        <v>5.4568961748633918E-2</v>
      </c>
      <c r="P47" s="8">
        <f t="shared" si="5"/>
        <v>42718.000069988986</v>
      </c>
    </row>
    <row r="48" spans="1:16" x14ac:dyDescent="0.2">
      <c r="A48" s="3">
        <v>2058</v>
      </c>
      <c r="B48" s="4">
        <f>B8</f>
        <v>0.03</v>
      </c>
      <c r="C48" s="5">
        <v>0</v>
      </c>
      <c r="D48" s="5">
        <v>0</v>
      </c>
      <c r="E48" s="5">
        <f t="shared" si="9"/>
        <v>-1531.1352988085275</v>
      </c>
      <c r="F48" s="5">
        <f t="shared" si="12"/>
        <v>-1858.0241059447546</v>
      </c>
      <c r="G48" s="5">
        <f t="shared" si="10"/>
        <v>7055.7877440940028</v>
      </c>
      <c r="H48" s="5">
        <v>0</v>
      </c>
      <c r="K48" s="7">
        <v>0</v>
      </c>
      <c r="L48" s="7">
        <f t="shared" si="13"/>
        <v>1844584.5102417187</v>
      </c>
      <c r="M48" s="7">
        <f t="shared" si="3"/>
        <v>1844584.5102417187</v>
      </c>
      <c r="N48" s="8">
        <f t="shared" si="4"/>
        <v>97725.302506313485</v>
      </c>
      <c r="O48" s="12">
        <f t="shared" si="6"/>
        <v>5.4568961748633869E-2</v>
      </c>
      <c r="P48" s="8">
        <f t="shared" si="5"/>
        <v>43999.540072088646</v>
      </c>
    </row>
    <row r="49" spans="1:16" x14ac:dyDescent="0.2">
      <c r="A49" s="3">
        <v>2059</v>
      </c>
      <c r="B49" s="4">
        <f>B8</f>
        <v>0.03</v>
      </c>
      <c r="C49" s="5">
        <v>0</v>
      </c>
      <c r="D49" s="5">
        <v>0</v>
      </c>
      <c r="E49" s="5">
        <f t="shared" si="9"/>
        <v>-1577.0693577727834</v>
      </c>
      <c r="F49" s="5">
        <f t="shared" si="12"/>
        <v>-1913.7648291230973</v>
      </c>
      <c r="G49" s="5">
        <f t="shared" si="10"/>
        <v>7267.4613764168234</v>
      </c>
      <c r="H49" s="5">
        <v>0</v>
      </c>
      <c r="K49" s="7">
        <v>0</v>
      </c>
      <c r="L49" s="7">
        <f t="shared" si="13"/>
        <v>1899922.0455489703</v>
      </c>
      <c r="M49" s="7">
        <f t="shared" si="3"/>
        <v>1899922.0455489703</v>
      </c>
      <c r="N49" s="8">
        <f t="shared" si="4"/>
        <v>100657.06158150293</v>
      </c>
      <c r="O49" s="12">
        <f t="shared" si="6"/>
        <v>5.456896174863389E-2</v>
      </c>
      <c r="P49" s="8">
        <f t="shared" si="5"/>
        <v>45319.526274251315</v>
      </c>
    </row>
    <row r="50" spans="1:16" x14ac:dyDescent="0.2">
      <c r="A50" s="3">
        <v>2060</v>
      </c>
      <c r="B50" s="4">
        <f>B8</f>
        <v>0.03</v>
      </c>
      <c r="C50" s="5">
        <v>0</v>
      </c>
      <c r="D50" s="5">
        <v>0</v>
      </c>
      <c r="E50" s="5">
        <f t="shared" si="9"/>
        <v>-1624.381438505967</v>
      </c>
      <c r="F50" s="5">
        <f t="shared" si="12"/>
        <v>-1971.1777739967904</v>
      </c>
      <c r="G50" s="5">
        <f t="shared" si="10"/>
        <v>7485.485217709328</v>
      </c>
      <c r="H50" s="5">
        <v>0</v>
      </c>
      <c r="K50" s="7">
        <v>0</v>
      </c>
      <c r="L50" s="7">
        <f t="shared" si="13"/>
        <v>1956919.7069154396</v>
      </c>
      <c r="M50" s="7">
        <f t="shared" si="3"/>
        <v>1956919.7069154396</v>
      </c>
      <c r="N50" s="8">
        <f t="shared" si="4"/>
        <v>103676.77342894807</v>
      </c>
      <c r="O50" s="12">
        <f t="shared" si="6"/>
        <v>5.4568961748633918E-2</v>
      </c>
      <c r="P50" s="8">
        <f t="shared" si="5"/>
        <v>46679.112062478845</v>
      </c>
    </row>
    <row r="51" spans="1:16" x14ac:dyDescent="0.2">
      <c r="A51" s="3">
        <v>2061</v>
      </c>
      <c r="B51" s="4">
        <f>B8</f>
        <v>0.03</v>
      </c>
      <c r="C51" s="5">
        <v>0</v>
      </c>
      <c r="D51" s="5">
        <v>0</v>
      </c>
      <c r="E51" s="5">
        <f t="shared" si="9"/>
        <v>-1673.112881661146</v>
      </c>
      <c r="F51" s="5">
        <f t="shared" si="12"/>
        <v>-2030.3131072166941</v>
      </c>
      <c r="G51" s="5">
        <f t="shared" si="10"/>
        <v>7710.0497742406078</v>
      </c>
      <c r="H51" s="5">
        <v>0</v>
      </c>
      <c r="K51" s="7">
        <v>0</v>
      </c>
      <c r="L51" s="7">
        <f t="shared" si="13"/>
        <v>2015627.2981229029</v>
      </c>
      <c r="M51" s="7">
        <f t="shared" si="3"/>
        <v>2015627.2981229029</v>
      </c>
      <c r="N51" s="8">
        <f t="shared" si="4"/>
        <v>106787.07663181651</v>
      </c>
      <c r="O51" s="12">
        <f t="shared" si="6"/>
        <v>5.4568961748633911E-2</v>
      </c>
      <c r="P51" s="8">
        <f t="shared" si="5"/>
        <v>48079.48542435321</v>
      </c>
    </row>
    <row r="52" spans="1:16" x14ac:dyDescent="0.2">
      <c r="A52" s="3">
        <v>2062</v>
      </c>
      <c r="B52" s="4">
        <f>B8</f>
        <v>0.03</v>
      </c>
      <c r="C52" s="5">
        <v>0</v>
      </c>
      <c r="D52" s="5">
        <v>0</v>
      </c>
      <c r="E52" s="5">
        <f t="shared" si="9"/>
        <v>-1723.3062681109805</v>
      </c>
      <c r="F52" s="5">
        <f t="shared" si="12"/>
        <v>-2091.2225004331949</v>
      </c>
      <c r="G52" s="5">
        <f t="shared" si="10"/>
        <v>7941.3512674678259</v>
      </c>
      <c r="H52" s="5">
        <v>0</v>
      </c>
      <c r="K52" s="7">
        <v>0</v>
      </c>
      <c r="L52" s="7">
        <f t="shared" si="13"/>
        <v>2076096.1170665901</v>
      </c>
      <c r="M52" s="7">
        <f t="shared" si="3"/>
        <v>2076096.1170665901</v>
      </c>
      <c r="N52" s="8">
        <f t="shared" si="4"/>
        <v>109990.68893077105</v>
      </c>
      <c r="O52" s="12">
        <f t="shared" si="6"/>
        <v>5.4568961748633932E-2</v>
      </c>
      <c r="P52" s="8">
        <f t="shared" si="5"/>
        <v>49521.869987083803</v>
      </c>
    </row>
    <row r="53" spans="1:16" x14ac:dyDescent="0.2">
      <c r="A53" s="3">
        <v>2063</v>
      </c>
      <c r="B53" s="4">
        <f>B8</f>
        <v>0.03</v>
      </c>
      <c r="C53" s="5">
        <v>0</v>
      </c>
      <c r="D53" s="5">
        <v>0</v>
      </c>
      <c r="E53" s="5">
        <f t="shared" si="9"/>
        <v>-1775.00545615431</v>
      </c>
      <c r="F53" s="5">
        <f t="shared" si="12"/>
        <v>-2153.9591754461908</v>
      </c>
      <c r="G53" s="5">
        <f t="shared" si="10"/>
        <v>8179.5918054918611</v>
      </c>
      <c r="H53" s="5">
        <v>0</v>
      </c>
      <c r="K53" s="7">
        <v>0</v>
      </c>
      <c r="L53" s="7">
        <f t="shared" si="13"/>
        <v>2138379.0005785879</v>
      </c>
      <c r="M53" s="7">
        <f t="shared" si="3"/>
        <v>2138379.0005785879</v>
      </c>
      <c r="N53" s="8">
        <f t="shared" si="4"/>
        <v>113290.40959869408</v>
      </c>
      <c r="O53" s="12">
        <f t="shared" si="6"/>
        <v>5.4568961748633876E-2</v>
      </c>
      <c r="P53" s="8">
        <f t="shared" si="5"/>
        <v>51007.526086696322</v>
      </c>
    </row>
    <row r="54" spans="1:16" x14ac:dyDescent="0.2">
      <c r="A54" s="3">
        <v>2064</v>
      </c>
      <c r="B54" s="4">
        <f>B8</f>
        <v>0.03</v>
      </c>
      <c r="C54" s="5">
        <v>0</v>
      </c>
      <c r="D54" s="5">
        <v>0</v>
      </c>
      <c r="E54" s="5">
        <f t="shared" si="9"/>
        <v>-1828.2556198389393</v>
      </c>
      <c r="F54" s="5">
        <f t="shared" si="12"/>
        <v>-2218.5779507095767</v>
      </c>
      <c r="G54" s="5">
        <f t="shared" si="10"/>
        <v>8424.9795596566164</v>
      </c>
      <c r="H54" s="5">
        <v>0</v>
      </c>
      <c r="K54" s="7">
        <v>0</v>
      </c>
      <c r="L54" s="7">
        <f t="shared" si="13"/>
        <v>2202530.3705959455</v>
      </c>
      <c r="M54" s="7">
        <f t="shared" si="3"/>
        <v>2202530.3705959455</v>
      </c>
      <c r="N54" s="8">
        <f t="shared" si="4"/>
        <v>116689.12188665484</v>
      </c>
      <c r="O54" s="12">
        <f t="shared" si="6"/>
        <v>5.4568961748633849E-2</v>
      </c>
      <c r="P54" s="8">
        <f t="shared" si="5"/>
        <v>52537.751869297208</v>
      </c>
    </row>
    <row r="55" spans="1:16" x14ac:dyDescent="0.2">
      <c r="A55" s="3">
        <v>2065</v>
      </c>
      <c r="B55" s="4">
        <f>B8</f>
        <v>0.03</v>
      </c>
      <c r="C55" s="5">
        <v>0</v>
      </c>
      <c r="D55" s="5">
        <v>0</v>
      </c>
      <c r="E55" s="5">
        <f t="shared" si="9"/>
        <v>-1883.1032884341075</v>
      </c>
      <c r="F55" s="5">
        <f t="shared" si="12"/>
        <v>-2285.1352892308641</v>
      </c>
      <c r="G55" s="5">
        <f t="shared" si="10"/>
        <v>8677.7289464463156</v>
      </c>
      <c r="H55" s="5">
        <v>0</v>
      </c>
      <c r="K55" s="7">
        <v>0</v>
      </c>
      <c r="L55" s="7">
        <f t="shared" si="13"/>
        <v>2268606.2817138238</v>
      </c>
      <c r="M55" s="7">
        <f t="shared" si="3"/>
        <v>2268606.2817138238</v>
      </c>
      <c r="N55" s="8">
        <f t="shared" si="4"/>
        <v>120189.79554325441</v>
      </c>
      <c r="O55" s="12">
        <f t="shared" si="6"/>
        <v>5.4568961748633814E-2</v>
      </c>
      <c r="P55" s="8">
        <f t="shared" si="5"/>
        <v>54113.884425376127</v>
      </c>
    </row>
    <row r="56" spans="1:16" x14ac:dyDescent="0.2">
      <c r="A56" s="3">
        <v>2066</v>
      </c>
      <c r="B56" s="4">
        <f>B8</f>
        <v>0.03</v>
      </c>
      <c r="C56" s="5">
        <v>0</v>
      </c>
      <c r="D56" s="5">
        <v>0</v>
      </c>
      <c r="E56" s="5">
        <f t="shared" si="9"/>
        <v>-1939.5963870871308</v>
      </c>
      <c r="F56" s="5">
        <f t="shared" si="12"/>
        <v>-2353.6893479077903</v>
      </c>
      <c r="G56" s="5">
        <f t="shared" si="10"/>
        <v>8938.0608148397059</v>
      </c>
      <c r="H56" s="5">
        <v>0</v>
      </c>
      <c r="K56" s="7">
        <v>0</v>
      </c>
      <c r="L56" s="7">
        <f t="shared" si="13"/>
        <v>2336664.4701652387</v>
      </c>
      <c r="M56" s="7">
        <f t="shared" si="3"/>
        <v>2336664.4701652387</v>
      </c>
      <c r="N56" s="8">
        <f t="shared" si="4"/>
        <v>123795.48940955235</v>
      </c>
      <c r="O56" s="12">
        <f t="shared" si="6"/>
        <v>5.4568961748633953E-2</v>
      </c>
      <c r="P56" s="8">
        <f t="shared" si="5"/>
        <v>55737.300958137421</v>
      </c>
    </row>
    <row r="57" spans="1:16" x14ac:dyDescent="0.2">
      <c r="A57" s="3">
        <v>2067</v>
      </c>
      <c r="B57" s="4">
        <f>B8</f>
        <v>0.03</v>
      </c>
      <c r="C57" s="5">
        <v>0</v>
      </c>
      <c r="D57" s="5">
        <v>0</v>
      </c>
      <c r="E57" s="5">
        <f t="shared" si="9"/>
        <v>-1997.7842786997448</v>
      </c>
      <c r="F57" s="5">
        <f t="shared" si="12"/>
        <v>-2424.3000283450242</v>
      </c>
      <c r="G57" s="5">
        <f t="shared" si="10"/>
        <v>9206.2026392848966</v>
      </c>
      <c r="H57" s="5">
        <v>0</v>
      </c>
      <c r="K57" s="7">
        <v>0</v>
      </c>
      <c r="L57" s="7">
        <f t="shared" si="13"/>
        <v>2406764.4042701959</v>
      </c>
      <c r="M57" s="7">
        <f t="shared" si="3"/>
        <v>2406764.4042701959</v>
      </c>
      <c r="N57" s="8">
        <f t="shared" si="4"/>
        <v>127509.35409183869</v>
      </c>
      <c r="O57" s="12">
        <f t="shared" si="6"/>
        <v>5.4568961748633849E-2</v>
      </c>
      <c r="P57" s="8">
        <f t="shared" si="5"/>
        <v>57409.419986881534</v>
      </c>
    </row>
    <row r="58" spans="1:16" x14ac:dyDescent="0.2">
      <c r="A58" s="3">
        <v>2068</v>
      </c>
      <c r="B58" s="4">
        <f>B8</f>
        <v>0.03</v>
      </c>
      <c r="C58" s="5">
        <v>0</v>
      </c>
      <c r="D58" s="5">
        <v>0</v>
      </c>
      <c r="E58" s="5">
        <f t="shared" si="9"/>
        <v>-2057.7178070607374</v>
      </c>
      <c r="F58" s="5">
        <f t="shared" si="12"/>
        <v>-2497.0290291953752</v>
      </c>
      <c r="G58" s="5">
        <f t="shared" si="10"/>
        <v>9482.3887184634441</v>
      </c>
      <c r="H58" s="5">
        <v>0</v>
      </c>
      <c r="K58" s="7">
        <v>0</v>
      </c>
      <c r="L58" s="7">
        <f t="shared" si="13"/>
        <v>2478967.3363983016</v>
      </c>
      <c r="M58" s="7">
        <f t="shared" si="3"/>
        <v>2478967.3363983016</v>
      </c>
      <c r="N58" s="8">
        <f t="shared" si="4"/>
        <v>131334.63471459376</v>
      </c>
      <c r="O58" s="12">
        <f t="shared" si="6"/>
        <v>5.4568961748633814E-2</v>
      </c>
      <c r="P58" s="8">
        <f t="shared" si="5"/>
        <v>59131.702586487983</v>
      </c>
    </row>
    <row r="59" spans="1:16" x14ac:dyDescent="0.2">
      <c r="A59" s="3">
        <v>2069</v>
      </c>
      <c r="B59" s="4">
        <f>B8</f>
        <v>0.03</v>
      </c>
      <c r="C59" s="5">
        <v>0</v>
      </c>
      <c r="D59" s="5">
        <v>0</v>
      </c>
      <c r="E59" s="5">
        <f t="shared" si="9"/>
        <v>-2119.4493412725596</v>
      </c>
      <c r="F59" s="5">
        <f t="shared" si="12"/>
        <v>-2571.9399000712365</v>
      </c>
      <c r="G59" s="5">
        <f t="shared" si="10"/>
        <v>9766.8603800173478</v>
      </c>
      <c r="H59" s="5">
        <v>0</v>
      </c>
      <c r="K59" s="7">
        <v>0</v>
      </c>
      <c r="L59" s="7">
        <f t="shared" si="13"/>
        <v>2553336.3564902507</v>
      </c>
      <c r="M59" s="7">
        <f t="shared" si="3"/>
        <v>2553336.3564902507</v>
      </c>
      <c r="N59" s="8">
        <f t="shared" si="4"/>
        <v>135274.67375603167</v>
      </c>
      <c r="O59" s="12">
        <f t="shared" si="6"/>
        <v>5.4568961748633849E-2</v>
      </c>
      <c r="P59" s="8">
        <f t="shared" si="5"/>
        <v>60905.653664082623</v>
      </c>
    </row>
    <row r="60" spans="1:16" x14ac:dyDescent="0.2">
      <c r="A60" s="3">
        <v>2070</v>
      </c>
      <c r="B60" s="4">
        <f>B8</f>
        <v>0.03</v>
      </c>
      <c r="C60" s="5">
        <v>0</v>
      </c>
      <c r="D60" s="5">
        <v>0</v>
      </c>
      <c r="E60" s="5">
        <f t="shared" si="9"/>
        <v>-2183.0328215107365</v>
      </c>
      <c r="F60" s="5">
        <f t="shared" si="12"/>
        <v>-2649.0980970733735</v>
      </c>
      <c r="G60" s="5">
        <f t="shared" si="10"/>
        <v>10059.866191417868</v>
      </c>
      <c r="H60" s="5">
        <v>0</v>
      </c>
      <c r="K60" s="7">
        <v>0</v>
      </c>
      <c r="L60" s="7">
        <f t="shared" si="13"/>
        <v>2629936.4471849585</v>
      </c>
      <c r="M60" s="7">
        <f t="shared" si="3"/>
        <v>2629936.4471849585</v>
      </c>
      <c r="N60" s="8">
        <f t="shared" si="4"/>
        <v>139332.91396871291</v>
      </c>
      <c r="O60" s="12">
        <f t="shared" si="6"/>
        <v>5.4568961748633966E-2</v>
      </c>
      <c r="P60" s="8">
        <f t="shared" si="5"/>
        <v>62732.823274005103</v>
      </c>
    </row>
    <row r="61" spans="1:16" x14ac:dyDescent="0.2">
      <c r="A61" s="3">
        <v>2071</v>
      </c>
      <c r="B61" s="4">
        <f>B8</f>
        <v>0.03</v>
      </c>
      <c r="C61" s="5">
        <v>0</v>
      </c>
      <c r="D61" s="5">
        <v>0</v>
      </c>
      <c r="E61" s="5">
        <f t="shared" si="9"/>
        <v>-2248.5238061560585</v>
      </c>
      <c r="F61" s="5">
        <f t="shared" si="12"/>
        <v>-2728.5710399855748</v>
      </c>
      <c r="G61" s="5">
        <f t="shared" si="10"/>
        <v>10361.662177160404</v>
      </c>
      <c r="H61" s="5">
        <v>0</v>
      </c>
      <c r="K61" s="7">
        <v>0</v>
      </c>
      <c r="L61" s="7">
        <f t="shared" si="13"/>
        <v>2708834.5406005075</v>
      </c>
      <c r="M61" s="7">
        <f t="shared" si="3"/>
        <v>2708834.5406005075</v>
      </c>
      <c r="N61" s="8">
        <f t="shared" si="4"/>
        <v>143512.90138777427</v>
      </c>
      <c r="O61" s="12">
        <f t="shared" si="6"/>
        <v>5.4568961748633953E-2</v>
      </c>
      <c r="P61" s="8">
        <f t="shared" si="5"/>
        <v>64614.807972225244</v>
      </c>
    </row>
    <row r="62" spans="1:16" x14ac:dyDescent="0.2">
      <c r="A62" s="3">
        <v>2072</v>
      </c>
      <c r="B62" s="4">
        <f>B8</f>
        <v>0.03</v>
      </c>
      <c r="C62" s="5">
        <v>0</v>
      </c>
      <c r="D62" s="5">
        <v>0</v>
      </c>
      <c r="E62" s="5">
        <f t="shared" si="9"/>
        <v>-2315.9795203407402</v>
      </c>
      <c r="F62" s="5">
        <f t="shared" si="12"/>
        <v>-2810.4281711851422</v>
      </c>
      <c r="G62" s="5">
        <f t="shared" si="10"/>
        <v>10672.512042475217</v>
      </c>
      <c r="H62" s="5">
        <v>0</v>
      </c>
      <c r="K62" s="7">
        <v>0</v>
      </c>
      <c r="L62" s="7">
        <f t="shared" si="13"/>
        <v>2790099.576818523</v>
      </c>
      <c r="M62" s="7">
        <f t="shared" si="3"/>
        <v>2790099.576818523</v>
      </c>
      <c r="N62" s="8">
        <f t="shared" si="4"/>
        <v>147818.28842940749</v>
      </c>
      <c r="O62" s="12">
        <f t="shared" si="6"/>
        <v>5.4568961748633939E-2</v>
      </c>
      <c r="P62" s="8">
        <f t="shared" si="5"/>
        <v>66553.252211392013</v>
      </c>
    </row>
    <row r="63" spans="1:16" x14ac:dyDescent="0.2">
      <c r="A63" s="3">
        <v>2073</v>
      </c>
      <c r="B63" s="4">
        <f>B8</f>
        <v>0.03</v>
      </c>
      <c r="C63" s="5">
        <v>0</v>
      </c>
      <c r="D63" s="5">
        <v>0</v>
      </c>
      <c r="E63" s="5">
        <f t="shared" si="9"/>
        <v>-2385.4589059509626</v>
      </c>
      <c r="F63" s="5">
        <f t="shared" si="12"/>
        <v>-2894.7410163206964</v>
      </c>
      <c r="G63" s="5">
        <f t="shared" si="10"/>
        <v>10992.687403749473</v>
      </c>
      <c r="H63" s="5">
        <v>0</v>
      </c>
      <c r="K63" s="7">
        <v>0</v>
      </c>
      <c r="L63" s="7">
        <f t="shared" si="13"/>
        <v>2873802.5641230787</v>
      </c>
      <c r="M63" s="7">
        <f t="shared" si="3"/>
        <v>2873802.5641230787</v>
      </c>
      <c r="N63" s="8">
        <f t="shared" si="4"/>
        <v>152252.83708228948</v>
      </c>
      <c r="O63" s="12">
        <f t="shared" si="6"/>
        <v>5.4568961748633855E-2</v>
      </c>
      <c r="P63" s="8">
        <f t="shared" si="5"/>
        <v>68549.849777733762</v>
      </c>
    </row>
    <row r="64" spans="1:16" x14ac:dyDescent="0.2">
      <c r="A64" s="3">
        <v>2074</v>
      </c>
      <c r="B64" s="4">
        <f>B8</f>
        <v>0.03</v>
      </c>
      <c r="C64" s="5">
        <v>0</v>
      </c>
      <c r="D64" s="5">
        <v>0</v>
      </c>
      <c r="E64" s="5">
        <f t="shared" si="9"/>
        <v>-2457.0226731294915</v>
      </c>
      <c r="F64" s="5">
        <f t="shared" si="12"/>
        <v>-2981.5832468103172</v>
      </c>
      <c r="G64" s="5">
        <f t="shared" si="10"/>
        <v>11322.468025861957</v>
      </c>
      <c r="H64" s="5">
        <v>0</v>
      </c>
      <c r="K64" s="7">
        <v>0</v>
      </c>
      <c r="L64" s="7">
        <f t="shared" si="13"/>
        <v>2960016.6410467713</v>
      </c>
      <c r="M64" s="7">
        <f t="shared" si="3"/>
        <v>2960016.6410467713</v>
      </c>
      <c r="N64" s="8">
        <f t="shared" si="4"/>
        <v>156820.42219475837</v>
      </c>
      <c r="O64" s="12">
        <f t="shared" si="6"/>
        <v>5.4568961748633925E-2</v>
      </c>
      <c r="P64" s="8">
        <f t="shared" si="5"/>
        <v>70606.345271065788</v>
      </c>
    </row>
    <row r="65" spans="1:16" x14ac:dyDescent="0.2">
      <c r="A65" s="3">
        <v>2075</v>
      </c>
      <c r="B65" s="4">
        <f>B8</f>
        <v>0.03</v>
      </c>
      <c r="C65" s="5">
        <v>0</v>
      </c>
      <c r="D65" s="5">
        <v>0</v>
      </c>
      <c r="E65" s="5">
        <f t="shared" si="9"/>
        <v>-2530.7333533233764</v>
      </c>
      <c r="F65" s="5">
        <f t="shared" si="12"/>
        <v>-3071.0307442146268</v>
      </c>
      <c r="G65" s="5">
        <f t="shared" si="10"/>
        <v>11662.142066637816</v>
      </c>
      <c r="H65" s="5">
        <v>0</v>
      </c>
      <c r="K65" s="7">
        <v>0</v>
      </c>
      <c r="L65" s="7">
        <f t="shared" si="13"/>
        <v>3048817.1402781745</v>
      </c>
      <c r="M65" s="7">
        <f t="shared" si="3"/>
        <v>3048817.1402781745</v>
      </c>
      <c r="N65" s="8">
        <f t="shared" si="4"/>
        <v>161525.03486060098</v>
      </c>
      <c r="O65" s="12">
        <f t="shared" si="6"/>
        <v>5.4568961748633869E-2</v>
      </c>
      <c r="P65" s="8">
        <f t="shared" si="5"/>
        <v>72724.535629197751</v>
      </c>
    </row>
    <row r="66" spans="1:16" x14ac:dyDescent="0.2">
      <c r="A66" s="3">
        <v>2076</v>
      </c>
      <c r="B66" s="4">
        <f>B8</f>
        <v>0.03</v>
      </c>
      <c r="C66" s="5">
        <v>0</v>
      </c>
      <c r="D66" s="5">
        <v>0</v>
      </c>
      <c r="E66" s="5">
        <f t="shared" si="9"/>
        <v>-2606.6553539230777</v>
      </c>
      <c r="F66" s="5">
        <f t="shared" si="12"/>
        <v>-3163.1616665410656</v>
      </c>
      <c r="G66" s="5">
        <f t="shared" si="10"/>
        <v>12012.006328636951</v>
      </c>
      <c r="H66" s="5">
        <v>0</v>
      </c>
      <c r="K66" s="7">
        <v>0</v>
      </c>
      <c r="L66" s="7">
        <f t="shared" si="13"/>
        <v>3140281.6544865198</v>
      </c>
      <c r="M66" s="7">
        <f t="shared" ref="M66:M71" si="14">K66+L66</f>
        <v>3140281.6544865198</v>
      </c>
      <c r="N66" s="8">
        <f t="shared" si="4"/>
        <v>166370.78590641893</v>
      </c>
      <c r="O66" s="12">
        <f t="shared" si="6"/>
        <v>5.4568961748633842E-2</v>
      </c>
      <c r="P66" s="8">
        <f t="shared" si="5"/>
        <v>74906.271698073702</v>
      </c>
    </row>
    <row r="67" spans="1:16" x14ac:dyDescent="0.2">
      <c r="A67" s="3">
        <v>2077</v>
      </c>
      <c r="B67" s="4">
        <f>B8</f>
        <v>0.03</v>
      </c>
      <c r="C67" s="5">
        <v>0</v>
      </c>
      <c r="D67" s="5">
        <v>0</v>
      </c>
      <c r="E67" s="5">
        <f t="shared" si="9"/>
        <v>-2684.8550145407698</v>
      </c>
      <c r="F67" s="5">
        <f t="shared" si="12"/>
        <v>-3258.0565165372977</v>
      </c>
      <c r="G67" s="5">
        <f t="shared" si="10"/>
        <v>12372.366518496061</v>
      </c>
      <c r="H67" s="5">
        <v>0</v>
      </c>
      <c r="K67" s="7">
        <v>0</v>
      </c>
      <c r="L67" s="7">
        <f t="shared" si="13"/>
        <v>3234490.1041211155</v>
      </c>
      <c r="M67" s="7">
        <f t="shared" si="14"/>
        <v>3234490.1041211155</v>
      </c>
      <c r="N67" s="8">
        <f t="shared" si="4"/>
        <v>171361.9094836117</v>
      </c>
      <c r="O67" s="12">
        <f t="shared" si="6"/>
        <v>5.4568961748633911E-2</v>
      </c>
      <c r="P67" s="8">
        <f t="shared" ref="P67:P71" si="15">12*(C67+D67+E67+F67+G67)+H67</f>
        <v>77153.459849015926</v>
      </c>
    </row>
    <row r="68" spans="1:16" x14ac:dyDescent="0.2">
      <c r="A68" s="3">
        <v>2078</v>
      </c>
      <c r="B68" s="4">
        <f>B8</f>
        <v>0.03</v>
      </c>
      <c r="C68" s="5">
        <v>0</v>
      </c>
      <c r="D68" s="5">
        <v>0</v>
      </c>
      <c r="E68" s="5">
        <f t="shared" ref="E68:E71" si="16">E67*(1+B68)</f>
        <v>-2765.4006649769931</v>
      </c>
      <c r="F68" s="5">
        <f t="shared" si="12"/>
        <v>-3355.7982120334168</v>
      </c>
      <c r="G68" s="5">
        <f t="shared" si="10"/>
        <v>12743.537514050942</v>
      </c>
      <c r="H68" s="5">
        <v>0</v>
      </c>
      <c r="K68" s="7">
        <v>0</v>
      </c>
      <c r="L68" s="7">
        <f t="shared" si="13"/>
        <v>3331524.8072447493</v>
      </c>
      <c r="M68" s="7">
        <f t="shared" si="14"/>
        <v>3331524.8072447493</v>
      </c>
      <c r="N68" s="8">
        <f t="shared" ref="N68:N71" si="17">M68-M67+12*(C68+D68+E68+F68+G68)+H68</f>
        <v>176502.76676812014</v>
      </c>
      <c r="O68" s="12">
        <f t="shared" ref="O68:O71" si="18">N68/M67</f>
        <v>5.4568961748633932E-2</v>
      </c>
      <c r="P68" s="8">
        <f t="shared" si="15"/>
        <v>79468.063644486392</v>
      </c>
    </row>
    <row r="69" spans="1:16" x14ac:dyDescent="0.2">
      <c r="A69" s="3">
        <v>2079</v>
      </c>
      <c r="B69" s="4">
        <f>B8</f>
        <v>0.03</v>
      </c>
      <c r="C69" s="5">
        <v>0</v>
      </c>
      <c r="D69" s="5">
        <v>0</v>
      </c>
      <c r="E69" s="5">
        <f t="shared" si="16"/>
        <v>-2848.3626849263028</v>
      </c>
      <c r="F69" s="5">
        <f t="shared" si="12"/>
        <v>-3456.4721583944192</v>
      </c>
      <c r="G69" s="5">
        <f t="shared" si="10"/>
        <v>13125.84363947247</v>
      </c>
      <c r="H69" s="5">
        <v>0</v>
      </c>
      <c r="K69" s="7">
        <v>0</v>
      </c>
      <c r="L69" s="7">
        <f t="shared" si="13"/>
        <v>3431470.551462092</v>
      </c>
      <c r="M69" s="7">
        <f t="shared" si="14"/>
        <v>3431470.551462092</v>
      </c>
      <c r="N69" s="8">
        <f t="shared" si="17"/>
        <v>181797.84977116366</v>
      </c>
      <c r="O69" s="12">
        <f t="shared" si="18"/>
        <v>5.4568961748633904E-2</v>
      </c>
      <c r="P69" s="8">
        <f t="shared" si="15"/>
        <v>81852.105553820977</v>
      </c>
    </row>
    <row r="70" spans="1:16" x14ac:dyDescent="0.2">
      <c r="A70" s="3">
        <v>2080</v>
      </c>
      <c r="B70" s="4">
        <f>B8</f>
        <v>0.03</v>
      </c>
      <c r="C70" s="5">
        <v>0</v>
      </c>
      <c r="D70" s="5">
        <v>0</v>
      </c>
      <c r="E70" s="5">
        <f t="shared" si="16"/>
        <v>-2933.8135654740918</v>
      </c>
      <c r="F70" s="5">
        <f t="shared" si="12"/>
        <v>-3560.1663231462521</v>
      </c>
      <c r="G70" s="5">
        <f t="shared" si="10"/>
        <v>13519.618948656645</v>
      </c>
      <c r="H70" s="5">
        <v>0</v>
      </c>
      <c r="K70" s="7">
        <v>0</v>
      </c>
      <c r="L70" s="7">
        <f t="shared" si="13"/>
        <v>3534414.6680059549</v>
      </c>
      <c r="M70" s="7">
        <f t="shared" si="14"/>
        <v>3534414.6680059549</v>
      </c>
      <c r="N70" s="8">
        <f t="shared" si="17"/>
        <v>187251.78526429858</v>
      </c>
      <c r="O70" s="12">
        <f t="shared" si="18"/>
        <v>5.4568961748633904E-2</v>
      </c>
      <c r="P70" s="8">
        <f t="shared" si="15"/>
        <v>84307.668720435613</v>
      </c>
    </row>
    <row r="71" spans="1:16" x14ac:dyDescent="0.2">
      <c r="A71" s="3">
        <v>2081</v>
      </c>
      <c r="B71" s="4">
        <f>B8</f>
        <v>0.03</v>
      </c>
      <c r="C71" s="5">
        <v>0</v>
      </c>
      <c r="D71" s="5">
        <v>0</v>
      </c>
      <c r="E71" s="5">
        <f t="shared" si="16"/>
        <v>-3021.8279724383146</v>
      </c>
      <c r="F71" s="5">
        <f t="shared" si="12"/>
        <v>-3666.9713128406397</v>
      </c>
      <c r="G71" s="5">
        <f t="shared" si="10"/>
        <v>13925.207517116345</v>
      </c>
      <c r="H71" s="5">
        <v>0</v>
      </c>
      <c r="K71" s="7">
        <v>0</v>
      </c>
      <c r="L71" s="7">
        <f t="shared" si="13"/>
        <v>3640447.1080461335</v>
      </c>
      <c r="M71" s="7">
        <f t="shared" si="14"/>
        <v>3640447.1080461335</v>
      </c>
      <c r="N71" s="8">
        <f t="shared" si="17"/>
        <v>192869.33882222729</v>
      </c>
      <c r="O71" s="12">
        <f t="shared" si="18"/>
        <v>5.4568961748633828E-2</v>
      </c>
      <c r="P71" s="8">
        <f t="shared" si="15"/>
        <v>86836.898782048695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C11" sqref="C11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19</v>
      </c>
    </row>
    <row r="3" spans="1:4" x14ac:dyDescent="0.2">
      <c r="A3" t="s">
        <v>16</v>
      </c>
      <c r="B3" t="s">
        <v>8</v>
      </c>
      <c r="C3" t="s">
        <v>17</v>
      </c>
      <c r="D3" t="s">
        <v>18</v>
      </c>
    </row>
    <row r="4" spans="1:4" x14ac:dyDescent="0.2">
      <c r="A4" s="8">
        <f>SUM(Sheet1!P2:P7)</f>
        <v>-116828.15999999999</v>
      </c>
      <c r="B4" s="8">
        <f>Sheet1!M7</f>
        <v>254383.68589562771</v>
      </c>
      <c r="C4" s="11">
        <f>-1*B4/A4</f>
        <v>2.1774175498067225</v>
      </c>
      <c r="D4" s="15">
        <f>C4^(1/6)-1</f>
        <v>0.13847531859044082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2018-10-11T00:57:58Z</dcterms:modified>
</cp:coreProperties>
</file>