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5" i="1" l="1"/>
  <c r="F3" i="1" l="1"/>
  <c r="K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6" i="1"/>
  <c r="K2" i="1"/>
  <c r="E7" i="1"/>
  <c r="D7" i="1"/>
  <c r="D6" i="1"/>
  <c r="D4" i="1"/>
  <c r="D5" i="1"/>
  <c r="D3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B70" i="1"/>
  <c r="K8" i="1" l="1"/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F10" i="1" l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F70" i="1" l="1"/>
  <c r="O6" i="1"/>
  <c r="O5" i="1" l="1"/>
  <c r="O4" i="1" l="1"/>
  <c r="O3" i="1"/>
  <c r="O2" i="1" l="1"/>
  <c r="D8" i="1" l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9" i="1" l="1"/>
  <c r="O9" i="1" s="1"/>
  <c r="O8" i="1"/>
  <c r="M4" i="1"/>
  <c r="N4" i="1" s="1"/>
  <c r="J32" i="1"/>
  <c r="L2" i="1"/>
  <c r="L5" i="1"/>
  <c r="M5" i="1" s="1"/>
  <c r="N5" i="1" s="1"/>
  <c r="D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11" i="1" l="1"/>
  <c r="O10" i="1"/>
  <c r="M3" i="1"/>
  <c r="N3" i="1" s="1"/>
  <c r="E70" i="1"/>
  <c r="L6" i="1"/>
  <c r="M6" i="1" s="1"/>
  <c r="N6" i="1" s="1"/>
  <c r="D12" i="1" l="1"/>
  <c r="O11" i="1"/>
  <c r="L7" i="1"/>
  <c r="M7" i="1" s="1"/>
  <c r="N7" i="1" s="1"/>
  <c r="D13" i="1" l="1"/>
  <c r="O12" i="1"/>
  <c r="K9" i="1"/>
  <c r="L8" i="1"/>
  <c r="M8" i="1" s="1"/>
  <c r="N8" i="1" s="1"/>
  <c r="D14" i="1" l="1"/>
  <c r="O13" i="1"/>
  <c r="K10" i="1"/>
  <c r="L9" i="1"/>
  <c r="M9" i="1" s="1"/>
  <c r="N9" i="1" s="1"/>
  <c r="D15" i="1" l="1"/>
  <c r="O14" i="1"/>
  <c r="K11" i="1"/>
  <c r="L10" i="1"/>
  <c r="M10" i="1" s="1"/>
  <c r="N10" i="1" s="1"/>
  <c r="D16" i="1" l="1"/>
  <c r="O15" i="1"/>
  <c r="L11" i="1"/>
  <c r="M11" i="1" s="1"/>
  <c r="N11" i="1" s="1"/>
  <c r="K12" i="1"/>
  <c r="D17" i="1" l="1"/>
  <c r="O16" i="1"/>
  <c r="K13" i="1"/>
  <c r="L12" i="1"/>
  <c r="M12" i="1" s="1"/>
  <c r="N12" i="1" s="1"/>
  <c r="D18" i="1" l="1"/>
  <c r="O17" i="1"/>
  <c r="L13" i="1"/>
  <c r="M13" i="1" s="1"/>
  <c r="N13" i="1" s="1"/>
  <c r="K14" i="1"/>
  <c r="D19" i="1" l="1"/>
  <c r="O18" i="1"/>
  <c r="K15" i="1"/>
  <c r="L14" i="1"/>
  <c r="M14" i="1" s="1"/>
  <c r="N14" i="1" s="1"/>
  <c r="D20" i="1" l="1"/>
  <c r="O19" i="1"/>
  <c r="K16" i="1"/>
  <c r="L15" i="1"/>
  <c r="M15" i="1" s="1"/>
  <c r="N15" i="1" s="1"/>
  <c r="D21" i="1" l="1"/>
  <c r="O20" i="1"/>
  <c r="K17" i="1"/>
  <c r="L16" i="1"/>
  <c r="M16" i="1" s="1"/>
  <c r="N16" i="1" s="1"/>
  <c r="D22" i="1" l="1"/>
  <c r="O21" i="1"/>
  <c r="L17" i="1"/>
  <c r="M17" i="1" s="1"/>
  <c r="N17" i="1" s="1"/>
  <c r="K18" i="1"/>
  <c r="D23" i="1" l="1"/>
  <c r="O22" i="1"/>
  <c r="K19" i="1"/>
  <c r="L18" i="1"/>
  <c r="M18" i="1" s="1"/>
  <c r="N18" i="1" s="1"/>
  <c r="D24" i="1" l="1"/>
  <c r="O23" i="1"/>
  <c r="K20" i="1"/>
  <c r="L19" i="1"/>
  <c r="M19" i="1" s="1"/>
  <c r="N19" i="1" s="1"/>
  <c r="D25" i="1" l="1"/>
  <c r="O24" i="1"/>
  <c r="K21" i="1"/>
  <c r="L20" i="1"/>
  <c r="M20" i="1" s="1"/>
  <c r="N20" i="1" s="1"/>
  <c r="D26" i="1" l="1"/>
  <c r="O25" i="1"/>
  <c r="L21" i="1"/>
  <c r="M21" i="1" s="1"/>
  <c r="N21" i="1" s="1"/>
  <c r="K22" i="1"/>
  <c r="D27" i="1" l="1"/>
  <c r="O26" i="1"/>
  <c r="K23" i="1"/>
  <c r="L22" i="1"/>
  <c r="M22" i="1" s="1"/>
  <c r="N22" i="1" s="1"/>
  <c r="D28" i="1" l="1"/>
  <c r="O27" i="1"/>
  <c r="K24" i="1"/>
  <c r="L23" i="1"/>
  <c r="M23" i="1" s="1"/>
  <c r="N23" i="1" s="1"/>
  <c r="D29" i="1" l="1"/>
  <c r="O28" i="1"/>
  <c r="K25" i="1"/>
  <c r="L24" i="1"/>
  <c r="M24" i="1" s="1"/>
  <c r="N24" i="1" s="1"/>
  <c r="D30" i="1" l="1"/>
  <c r="O29" i="1"/>
  <c r="L25" i="1"/>
  <c r="M25" i="1" s="1"/>
  <c r="N25" i="1" s="1"/>
  <c r="K26" i="1"/>
  <c r="D31" i="1" l="1"/>
  <c r="O30" i="1"/>
  <c r="K27" i="1"/>
  <c r="L26" i="1"/>
  <c r="M26" i="1" s="1"/>
  <c r="N26" i="1" s="1"/>
  <c r="D32" i="1" l="1"/>
  <c r="O31" i="1"/>
  <c r="K28" i="1"/>
  <c r="L27" i="1"/>
  <c r="M27" i="1" s="1"/>
  <c r="N27" i="1" s="1"/>
  <c r="D33" i="1" l="1"/>
  <c r="O32" i="1"/>
  <c r="K29" i="1"/>
  <c r="L28" i="1"/>
  <c r="M28" i="1" s="1"/>
  <c r="N28" i="1" s="1"/>
  <c r="D34" i="1" l="1"/>
  <c r="O33" i="1"/>
  <c r="L29" i="1"/>
  <c r="M29" i="1" s="1"/>
  <c r="N29" i="1" s="1"/>
  <c r="K30" i="1"/>
  <c r="D35" i="1" l="1"/>
  <c r="O34" i="1"/>
  <c r="K31" i="1"/>
  <c r="L30" i="1"/>
  <c r="M30" i="1" s="1"/>
  <c r="N30" i="1" s="1"/>
  <c r="D36" i="1" l="1"/>
  <c r="O35" i="1"/>
  <c r="K32" i="1"/>
  <c r="L31" i="1"/>
  <c r="M31" i="1" s="1"/>
  <c r="N31" i="1" s="1"/>
  <c r="D37" i="1" l="1"/>
  <c r="O36" i="1"/>
  <c r="K33" i="1"/>
  <c r="L32" i="1"/>
  <c r="D38" i="1" l="1"/>
  <c r="O37" i="1"/>
  <c r="M33" i="1"/>
  <c r="N33" i="1" s="1"/>
  <c r="M32" i="1"/>
  <c r="N32" i="1" s="1"/>
  <c r="L33" i="1"/>
  <c r="K34" i="1"/>
  <c r="D39" i="1" l="1"/>
  <c r="O38" i="1"/>
  <c r="K35" i="1"/>
  <c r="L34" i="1"/>
  <c r="M34" i="1" s="1"/>
  <c r="N34" i="1" s="1"/>
  <c r="D40" i="1" l="1"/>
  <c r="O39" i="1"/>
  <c r="K36" i="1"/>
  <c r="L35" i="1"/>
  <c r="M35" i="1" s="1"/>
  <c r="N35" i="1" s="1"/>
  <c r="D41" i="1" l="1"/>
  <c r="O40" i="1"/>
  <c r="K37" i="1"/>
  <c r="L36" i="1"/>
  <c r="M36" i="1" s="1"/>
  <c r="N36" i="1" s="1"/>
  <c r="D42" i="1" l="1"/>
  <c r="O41" i="1"/>
  <c r="L37" i="1"/>
  <c r="M37" i="1" s="1"/>
  <c r="N37" i="1" s="1"/>
  <c r="K38" i="1"/>
  <c r="D43" i="1" l="1"/>
  <c r="O42" i="1"/>
  <c r="K39" i="1"/>
  <c r="L38" i="1"/>
  <c r="M38" i="1" s="1"/>
  <c r="N38" i="1" s="1"/>
  <c r="D44" i="1" l="1"/>
  <c r="O43" i="1"/>
  <c r="K40" i="1"/>
  <c r="L39" i="1"/>
  <c r="M39" i="1" s="1"/>
  <c r="N39" i="1" s="1"/>
  <c r="D45" i="1" l="1"/>
  <c r="O44" i="1"/>
  <c r="K41" i="1"/>
  <c r="L40" i="1"/>
  <c r="M40" i="1" s="1"/>
  <c r="N40" i="1" s="1"/>
  <c r="D46" i="1" l="1"/>
  <c r="O45" i="1"/>
  <c r="L41" i="1"/>
  <c r="M41" i="1" s="1"/>
  <c r="N41" i="1" s="1"/>
  <c r="K42" i="1"/>
  <c r="D47" i="1" l="1"/>
  <c r="O46" i="1"/>
  <c r="K43" i="1"/>
  <c r="L42" i="1"/>
  <c r="M42" i="1" s="1"/>
  <c r="N42" i="1" s="1"/>
  <c r="D48" i="1" l="1"/>
  <c r="O47" i="1"/>
  <c r="K44" i="1"/>
  <c r="L43" i="1"/>
  <c r="M43" i="1" s="1"/>
  <c r="N43" i="1" s="1"/>
  <c r="D49" i="1" l="1"/>
  <c r="O48" i="1"/>
  <c r="K45" i="1"/>
  <c r="L44" i="1"/>
  <c r="M44" i="1" s="1"/>
  <c r="N44" i="1" s="1"/>
  <c r="D50" i="1" l="1"/>
  <c r="O49" i="1"/>
  <c r="L45" i="1"/>
  <c r="M45" i="1" s="1"/>
  <c r="N45" i="1" s="1"/>
  <c r="K46" i="1"/>
  <c r="D51" i="1" l="1"/>
  <c r="O50" i="1"/>
  <c r="K47" i="1"/>
  <c r="L46" i="1"/>
  <c r="M46" i="1" s="1"/>
  <c r="N46" i="1" s="1"/>
  <c r="D52" i="1" l="1"/>
  <c r="O51" i="1"/>
  <c r="K48" i="1"/>
  <c r="L47" i="1"/>
  <c r="M47" i="1" s="1"/>
  <c r="N47" i="1" s="1"/>
  <c r="D53" i="1" l="1"/>
  <c r="O52" i="1"/>
  <c r="K49" i="1"/>
  <c r="L48" i="1"/>
  <c r="M48" i="1" s="1"/>
  <c r="N48" i="1" s="1"/>
  <c r="D54" i="1" l="1"/>
  <c r="O53" i="1"/>
  <c r="L49" i="1"/>
  <c r="M49" i="1" s="1"/>
  <c r="N49" i="1" s="1"/>
  <c r="K50" i="1"/>
  <c r="D55" i="1" l="1"/>
  <c r="O54" i="1"/>
  <c r="K51" i="1"/>
  <c r="L50" i="1"/>
  <c r="M50" i="1" s="1"/>
  <c r="N50" i="1" s="1"/>
  <c r="D56" i="1" l="1"/>
  <c r="O55" i="1"/>
  <c r="K52" i="1"/>
  <c r="L51" i="1"/>
  <c r="M51" i="1" s="1"/>
  <c r="N51" i="1" s="1"/>
  <c r="D57" i="1" l="1"/>
  <c r="O56" i="1"/>
  <c r="K53" i="1"/>
  <c r="L52" i="1"/>
  <c r="M52" i="1" s="1"/>
  <c r="N52" i="1" s="1"/>
  <c r="D58" i="1" l="1"/>
  <c r="O57" i="1"/>
  <c r="L53" i="1"/>
  <c r="M53" i="1" s="1"/>
  <c r="N53" i="1" s="1"/>
  <c r="K54" i="1"/>
  <c r="D59" i="1" l="1"/>
  <c r="O58" i="1"/>
  <c r="K55" i="1"/>
  <c r="L54" i="1"/>
  <c r="M54" i="1" s="1"/>
  <c r="N54" i="1" s="1"/>
  <c r="D60" i="1" l="1"/>
  <c r="O59" i="1"/>
  <c r="K56" i="1"/>
  <c r="L55" i="1"/>
  <c r="M55" i="1" s="1"/>
  <c r="N55" i="1" s="1"/>
  <c r="D61" i="1" l="1"/>
  <c r="O60" i="1"/>
  <c r="K57" i="1"/>
  <c r="L56" i="1"/>
  <c r="M56" i="1" s="1"/>
  <c r="N56" i="1" s="1"/>
  <c r="D62" i="1" l="1"/>
  <c r="O61" i="1"/>
  <c r="L57" i="1"/>
  <c r="M57" i="1" s="1"/>
  <c r="N57" i="1" s="1"/>
  <c r="K58" i="1"/>
  <c r="D63" i="1" l="1"/>
  <c r="O62" i="1"/>
  <c r="K59" i="1"/>
  <c r="L58" i="1"/>
  <c r="M58" i="1" s="1"/>
  <c r="N58" i="1" s="1"/>
  <c r="D64" i="1" l="1"/>
  <c r="O63" i="1"/>
  <c r="K60" i="1"/>
  <c r="L59" i="1"/>
  <c r="M59" i="1" s="1"/>
  <c r="N59" i="1" s="1"/>
  <c r="D65" i="1" l="1"/>
  <c r="O64" i="1"/>
  <c r="K61" i="1"/>
  <c r="L60" i="1"/>
  <c r="M60" i="1" s="1"/>
  <c r="N60" i="1" s="1"/>
  <c r="D66" i="1" l="1"/>
  <c r="O65" i="1"/>
  <c r="L61" i="1"/>
  <c r="M61" i="1" s="1"/>
  <c r="N61" i="1" s="1"/>
  <c r="K62" i="1"/>
  <c r="D67" i="1" l="1"/>
  <c r="O66" i="1"/>
  <c r="K63" i="1"/>
  <c r="L62" i="1"/>
  <c r="M62" i="1" s="1"/>
  <c r="N62" i="1" s="1"/>
  <c r="D68" i="1" l="1"/>
  <c r="O67" i="1"/>
  <c r="K64" i="1"/>
  <c r="L63" i="1"/>
  <c r="M63" i="1" s="1"/>
  <c r="N63" i="1" s="1"/>
  <c r="D69" i="1" l="1"/>
  <c r="O68" i="1"/>
  <c r="K65" i="1"/>
  <c r="L64" i="1"/>
  <c r="M64" i="1" s="1"/>
  <c r="N64" i="1" s="1"/>
  <c r="O69" i="1" l="1"/>
  <c r="D70" i="1"/>
  <c r="L65" i="1"/>
  <c r="M65" i="1" s="1"/>
  <c r="N65" i="1" s="1"/>
  <c r="K66" i="1"/>
  <c r="O70" i="1" l="1"/>
  <c r="K67" i="1"/>
  <c r="L66" i="1"/>
  <c r="M66" i="1" s="1"/>
  <c r="N66" i="1" s="1"/>
  <c r="K68" i="1" l="1"/>
  <c r="L67" i="1"/>
  <c r="M67" i="1" s="1"/>
  <c r="N67" i="1" s="1"/>
  <c r="K69" i="1" l="1"/>
  <c r="K70" i="1" s="1"/>
  <c r="L70" i="1" s="1"/>
  <c r="L68" i="1"/>
  <c r="M68" i="1" s="1"/>
  <c r="N68" i="1" s="1"/>
  <c r="L69" i="1" l="1"/>
  <c r="M69" i="1" s="1"/>
  <c r="N69" i="1" s="1"/>
  <c r="M70" i="1" l="1"/>
  <c r="N70" i="1" s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<sst xmlns="http://schemas.openxmlformats.org/spreadsheetml/2006/main" count="15" uniqueCount="15">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</sst>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51980</c:v>
                </c:pt>
                <c:pt idx="1">
                  <c:v>83339.5997410696</c:v>
                </c:pt>
                <c:pt idx="2">
                  <c:v>142028.81753549344</c:v>
                </c:pt>
                <c:pt idx="3">
                  <c:v>162415.72999818207</c:v>
                </c:pt>
                <c:pt idx="4">
                  <c:v>177672.55873681651</c:v>
                </c:pt>
                <c:pt idx="5">
                  <c:v>191338.61550879964</c:v>
                </c:pt>
                <c:pt idx="6">
                  <c:v>205435.2857616242</c:v>
                </c:pt>
                <c:pt idx="7">
                  <c:v>219976.22170918138</c:v>
                </c:pt>
                <c:pt idx="8">
                  <c:v>234975.51123114597</c:v>
                </c:pt>
                <c:pt idx="9">
                  <c:v>250447.69187122458</c:v>
                </c:pt>
                <c:pt idx="10">
                  <c:v>266407.76528836763</c:v>
                </c:pt>
                <c:pt idx="11">
                  <c:v>282871.21217570774</c:v>
                </c:pt>
                <c:pt idx="12">
                  <c:v>299854.00766247232</c:v>
                </c:pt>
                <c:pt idx="13">
                  <c:v>317372.6372146192</c:v>
                </c:pt>
                <c:pt idx="14">
                  <c:v>335444.11305046105</c:v>
                </c:pt>
                <c:pt idx="15">
                  <c:v>354085.99108807859</c:v>
                </c:pt>
                <c:pt idx="16">
                  <c:v>373316.38844187435</c:v>
                </c:pt>
                <c:pt idx="17">
                  <c:v>393154.00148619036</c:v>
                </c:pt>
                <c:pt idx="18">
                  <c:v>413618.12450450053</c:v>
                </c:pt>
                <c:pt idx="19">
                  <c:v>434728.66894329875</c:v>
                </c:pt>
                <c:pt idx="20">
                  <c:v>456506.18329043122</c:v>
                </c:pt>
                <c:pt idx="21">
                  <c:v>478971.87359827239</c:v>
                </c:pt>
                <c:pt idx="22">
                  <c:v>502147.6246728148</c:v>
                </c:pt>
                <c:pt idx="23">
                  <c:v>526056.02195043513</c:v>
                </c:pt>
                <c:pt idx="24">
                  <c:v>550720.37408481806</c:v>
                </c:pt>
                <c:pt idx="25">
                  <c:v>576164.73626725655</c:v>
                </c:pt>
                <c:pt idx="26">
                  <c:v>602413.93430431455</c:v>
                </c:pt>
                <c:pt idx="27">
                  <c:v>629493.58947762672</c:v>
                </c:pt>
                <c:pt idx="28">
                  <c:v>657430.14421142614</c:v>
                </c:pt>
                <c:pt idx="29">
                  <c:v>686250.88857423398</c:v>
                </c:pt>
                <c:pt idx="30">
                  <c:v>715983.98764202034</c:v>
                </c:pt>
                <c:pt idx="31">
                  <c:v>737463.50727128098</c:v>
                </c:pt>
                <c:pt idx="32">
                  <c:v>759587.41248941945</c:v>
                </c:pt>
                <c:pt idx="33">
                  <c:v>782375.03486410202</c:v>
                </c:pt>
                <c:pt idx="34">
                  <c:v>805846.28591002512</c:v>
                </c:pt>
                <c:pt idx="35">
                  <c:v>830021.67448732594</c:v>
                </c:pt>
                <c:pt idx="36">
                  <c:v>854922.3247219458</c:v>
                </c:pt>
                <c:pt idx="37">
                  <c:v>880569.99446360418</c:v>
                </c:pt>
                <c:pt idx="38">
                  <c:v>906987.09429751232</c:v>
                </c:pt>
                <c:pt idx="39">
                  <c:v>934196.70712643769</c:v>
                </c:pt>
                <c:pt idx="40">
                  <c:v>962222.60834023089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0.48609156870083881</c:v>
                </c:pt>
                <c:pt idx="2">
                  <c:v>0.39535656394791513</c:v>
                </c:pt>
                <c:pt idx="3">
                  <c:v>0.12380665253580884</c:v>
                </c:pt>
                <c:pt idx="4">
                  <c:v>5.7406993391211608E-2</c:v>
                </c:pt>
                <c:pt idx="5">
                  <c:v>9.7770195327206544E-2</c:v>
                </c:pt>
                <c:pt idx="6">
                  <c:v>9.5037193221397878E-2</c:v>
                </c:pt>
                <c:pt idx="7">
                  <c:v>9.2596649298261169E-2</c:v>
                </c:pt>
                <c:pt idx="8">
                  <c:v>9.0404603842609538E-2</c:v>
                </c:pt>
                <c:pt idx="9">
                  <c:v>8.8425476328811398E-2</c:v>
                </c:pt>
                <c:pt idx="10">
                  <c:v>8.6630159564115974E-2</c:v>
                </c:pt>
                <c:pt idx="11">
                  <c:v>8.4994611391000049E-2</c:v>
                </c:pt>
                <c:pt idx="12">
                  <c:v>8.3498798721268683E-2</c:v>
                </c:pt>
                <c:pt idx="13">
                  <c:v>8.2125895179913255E-2</c:v>
                </c:pt>
                <c:pt idx="14">
                  <c:v>8.0861664033179237E-2</c:v>
                </c:pt>
                <c:pt idx="15">
                  <c:v>7.9693978333030976E-2</c:v>
                </c:pt>
                <c:pt idx="16">
                  <c:v>7.8612443952445002E-2</c:v>
                </c:pt>
                <c:pt idx="17">
                  <c:v>7.7608100660808893E-2</c:v>
                </c:pt>
                <c:pt idx="18">
                  <c:v>7.6673183019417696E-2</c:v>
                </c:pt>
                <c:pt idx="19">
                  <c:v>7.5800927581662819E-2</c:v>
                </c:pt>
                <c:pt idx="20">
                  <c:v>7.4985416263199753E-2</c:v>
                </c:pt>
                <c:pt idx="21">
                  <c:v>7.4221448205590512E-2</c:v>
                </c:pt>
                <c:pt idx="22">
                  <c:v>7.350443426407953E-2</c:v>
                </c:pt>
                <c:pt idx="23">
                  <c:v>7.2830309592393852E-2</c:v>
                </c:pt>
                <c:pt idx="24">
                  <c:v>7.2195460803980371E-2</c:v>
                </c:pt>
                <c:pt idx="25">
                  <c:v>7.1596664950649647E-2</c:v>
                </c:pt>
                <c:pt idx="26">
                  <c:v>7.1031038140722674E-2</c:v>
                </c:pt>
                <c:pt idx="27">
                  <c:v>7.0495992065719007E-2</c:v>
                </c:pt>
                <c:pt idx="28">
                  <c:v>6.998919705097198E-2</c:v>
                </c:pt>
                <c:pt idx="29">
                  <c:v>6.9508550515840026E-2</c:v>
                </c:pt>
                <c:pt idx="30">
                  <c:v>6.9052149941530971E-2</c:v>
                </c:pt>
                <c:pt idx="31">
                  <c:v>6.8412954294905431E-2</c:v>
                </c:pt>
                <c:pt idx="32">
                  <c:v>6.8412954294905445E-2</c:v>
                </c:pt>
                <c:pt idx="33">
                  <c:v>6.8412954294905362E-2</c:v>
                </c:pt>
                <c:pt idx="34">
                  <c:v>6.8412954294905431E-2</c:v>
                </c:pt>
                <c:pt idx="35">
                  <c:v>6.8412954294905459E-2</c:v>
                </c:pt>
                <c:pt idx="36">
                  <c:v>6.8412954294905459E-2</c:v>
                </c:pt>
                <c:pt idx="37">
                  <c:v>6.841295429490539E-2</c:v>
                </c:pt>
                <c:pt idx="38">
                  <c:v>6.8412954294905404E-2</c:v>
                </c:pt>
                <c:pt idx="39">
                  <c:v>6.8412954294905376E-2</c:v>
                </c:pt>
                <c:pt idx="40">
                  <c:v>6.8412954294905445E-2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6636.6109227361339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10820.795855127548</c:v>
                </c:pt>
                <c:pt idx="21">
                  <c:v>11416.859730781376</c:v>
                </c:pt>
                <c:pt idx="22">
                  <c:v>12030.805522704813</c:v>
                </c:pt>
                <c:pt idx="23">
                  <c:v>12663.16968838596</c:v>
                </c:pt>
                <c:pt idx="24">
                  <c:v>13314.504779037536</c:v>
                </c:pt>
                <c:pt idx="25">
                  <c:v>13985.379922408667</c:v>
                </c:pt>
                <c:pt idx="26">
                  <c:v>14676.381320080922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17654.000187550511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31883.584645862476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34840.053799319372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Library/Mobile%20Documents/com~apple~CloudDocs/Documents/Taxes/2017%20Taxes/2017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1420 Terry, #1405"/>
      <sheetName val="2324 1st, #413"/>
      <sheetName val="1122 24th"/>
      <sheetName val="616 N Oakes"/>
      <sheetName val="1414 N Oakes"/>
      <sheetName val="Retirement"/>
      <sheetName val="Brokerage"/>
      <sheetName val="High Level Estimate"/>
      <sheetName val="The Big Plan"/>
      <sheetName val="Cost of Living"/>
    </sheetNames>
    <sheetDataSet>
      <sheetData sheetId="0">
        <row r="24">
          <cell r="B24">
            <v>331998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abSelected="1" zoomScale="101" workbookViewId="0">
      <selection activeCell="F9" sqref="F9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14</v>
      </c>
      <c r="E1" s="1" t="s">
        <v>3</v>
      </c>
      <c r="F1" s="1" t="s">
        <v>11</v>
      </c>
      <c r="G1" s="1" t="s">
        <v>13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10</v>
      </c>
      <c r="N1" s="1" t="s">
        <v>9</v>
      </c>
      <c r="O1" s="1" t="s">
        <v>12</v>
      </c>
      <c r="P1" s="12"/>
    </row>
    <row r="2" spans="1:16" x14ac:dyDescent="0.2">
      <c r="A2" s="14">
        <v>2013</v>
      </c>
      <c r="B2" s="15"/>
      <c r="C2" s="13">
        <v>-754</v>
      </c>
      <c r="D2" s="13">
        <f>-930.29-C2</f>
        <v>-176.28999999999996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f>209900+10000</f>
        <v>219900</v>
      </c>
      <c r="L2" s="13">
        <f t="shared" ref="L2:L65" si="1">J2+K2</f>
        <v>51980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0.12795361527967253</v>
      </c>
      <c r="C3" s="13">
        <v>-754</v>
      </c>
      <c r="D3" s="13">
        <f>-923.3-C3</f>
        <v>-169.29999999999995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248037</v>
      </c>
      <c r="L3" s="13">
        <f t="shared" si="1"/>
        <v>83339.5997410696</v>
      </c>
      <c r="M3" s="18">
        <f>L3-L2+12*(C3+D3+E3+F3+G3)</f>
        <v>25267.039741069602</v>
      </c>
      <c r="N3" s="19">
        <f>M3/L2</f>
        <v>0.48609156870083881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0.22316025431689623</v>
      </c>
      <c r="C4" s="13">
        <v>-754</v>
      </c>
      <c r="D4" s="13">
        <f>-923.3-C4</f>
        <v>-169.29999999999995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303389</v>
      </c>
      <c r="L4" s="13">
        <f t="shared" si="1"/>
        <v>142028.81753549344</v>
      </c>
      <c r="M4" s="18">
        <f t="shared" ref="M4:M67" si="4">L4-L3+12*(C4+D4+E4+F4+G4)</f>
        <v>32948.857794423835</v>
      </c>
      <c r="N4" s="19">
        <f t="shared" ref="N4:N67" si="5">M4/L3</f>
        <v>0.39535656394791513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5.5806242151165586E-2</v>
      </c>
      <c r="C5" s="13">
        <v>-754</v>
      </c>
      <c r="D5" s="13">
        <f>-942.95-C5</f>
        <v>-188.95000000000005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320320</v>
      </c>
      <c r="L5" s="13">
        <f t="shared" si="1"/>
        <v>162415.72999818207</v>
      </c>
      <c r="M5" s="18">
        <f t="shared" si="4"/>
        <v>17584.11246268863</v>
      </c>
      <c r="N5" s="19">
        <f t="shared" si="5"/>
        <v>0.12380665253580884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3.645729270729281E-2</v>
      </c>
      <c r="C6" s="13">
        <v>-754</v>
      </c>
      <c r="D6" s="13">
        <f>-942.95-C6</f>
        <v>-188.95000000000005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f>[1]Accounts!B24</f>
        <v>331998</v>
      </c>
      <c r="L6" s="13">
        <f>J6+K6</f>
        <v>177672.55873681651</v>
      </c>
      <c r="M6" s="18">
        <f t="shared" si="4"/>
        <v>9323.7987386344466</v>
      </c>
      <c r="N6" s="19">
        <f t="shared" si="5"/>
        <v>5.7406993391211608E-2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-194.61850000000004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341957.94</v>
      </c>
      <c r="L7" s="5">
        <f t="shared" si="1"/>
        <v>191338.61550879964</v>
      </c>
      <c r="M7" s="8">
        <f t="shared" si="4"/>
        <v>17371.080771983128</v>
      </c>
      <c r="N7" s="11">
        <f t="shared" si="5"/>
        <v>9.7770195327206544E-2</v>
      </c>
      <c r="O7" s="8">
        <f t="shared" si="6"/>
        <v>3705.0239999999994</v>
      </c>
    </row>
    <row r="8" spans="1:16" x14ac:dyDescent="0.2">
      <c r="A8" s="3">
        <v>2019</v>
      </c>
      <c r="B8" s="4">
        <v>0.03</v>
      </c>
      <c r="C8" s="5">
        <v>-754</v>
      </c>
      <c r="D8" s="5">
        <f t="shared" ref="D8:D39" si="7">D7*(1+B8)</f>
        <v>-200.45705500000005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352216.67820000002</v>
      </c>
      <c r="L8" s="5">
        <f t="shared" si="1"/>
        <v>205435.2857616242</v>
      </c>
      <c r="M8" s="8">
        <f t="shared" si="4"/>
        <v>18184.284972824549</v>
      </c>
      <c r="N8" s="11">
        <f t="shared" si="5"/>
        <v>9.5037193221397878E-2</v>
      </c>
      <c r="O8" s="8">
        <f t="shared" si="6"/>
        <v>4087.6147199999996</v>
      </c>
    </row>
    <row r="9" spans="1:16" x14ac:dyDescent="0.2">
      <c r="A9" s="3">
        <v>2020</v>
      </c>
      <c r="B9" s="4">
        <f>B8</f>
        <v>0.03</v>
      </c>
      <c r="C9" s="5">
        <v>-754</v>
      </c>
      <c r="D9" s="5">
        <f t="shared" si="7"/>
        <v>-206.47076665000006</v>
      </c>
      <c r="E9" s="5">
        <f t="shared" si="8"/>
        <v>-363.49563655000003</v>
      </c>
      <c r="F9" s="5">
        <f t="shared" ref="F8:F39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362783.17854600004</v>
      </c>
      <c r="L9" s="5">
        <f t="shared" si="1"/>
        <v>219976.22170918138</v>
      </c>
      <c r="M9" s="8">
        <f t="shared" si="4"/>
        <v>19022.619109157182</v>
      </c>
      <c r="N9" s="11">
        <f t="shared" si="5"/>
        <v>9.2596649298261169E-2</v>
      </c>
      <c r="O9" s="8">
        <f t="shared" si="6"/>
        <v>4481.6831615999999</v>
      </c>
    </row>
    <row r="10" spans="1:16" x14ac:dyDescent="0.2">
      <c r="A10" s="3">
        <v>2021</v>
      </c>
      <c r="B10" s="4">
        <f>B8</f>
        <v>0.03</v>
      </c>
      <c r="C10" s="5">
        <v>-754</v>
      </c>
      <c r="D10" s="5">
        <f t="shared" si="7"/>
        <v>-212.66488964950005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373666.67390238005</v>
      </c>
      <c r="L10" s="5">
        <f t="shared" si="1"/>
        <v>234975.51123114597</v>
      </c>
      <c r="M10" s="8">
        <f t="shared" si="4"/>
        <v>19886.863178412586</v>
      </c>
      <c r="N10" s="11">
        <f t="shared" si="5"/>
        <v>9.0404603842609538E-2</v>
      </c>
      <c r="O10" s="8">
        <f t="shared" si="6"/>
        <v>4887.5736564479985</v>
      </c>
    </row>
    <row r="11" spans="1:16" x14ac:dyDescent="0.2">
      <c r="A11" s="3">
        <v>2022</v>
      </c>
      <c r="B11" s="4">
        <f>B8</f>
        <v>0.03</v>
      </c>
      <c r="C11" s="5">
        <v>-754</v>
      </c>
      <c r="D11" s="5">
        <f t="shared" si="7"/>
        <v>-219.04483633898505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384876.67411945143</v>
      </c>
      <c r="L11" s="5">
        <f t="shared" si="1"/>
        <v>250447.69187122458</v>
      </c>
      <c r="M11" s="8">
        <f t="shared" si="4"/>
        <v>20777.821506220054</v>
      </c>
      <c r="N11" s="11">
        <f t="shared" si="5"/>
        <v>8.8425476328811398E-2</v>
      </c>
      <c r="O11" s="8">
        <f t="shared" si="6"/>
        <v>5305.6408661414389</v>
      </c>
    </row>
    <row r="12" spans="1:16" x14ac:dyDescent="0.2">
      <c r="A12" s="3">
        <v>2023</v>
      </c>
      <c r="B12" s="4">
        <f>B8</f>
        <v>0.03</v>
      </c>
      <c r="C12" s="5">
        <v>-754</v>
      </c>
      <c r="D12" s="5">
        <f t="shared" si="7"/>
        <v>-225.61618142915461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396422.97434303496</v>
      </c>
      <c r="L12" s="5">
        <f t="shared" si="1"/>
        <v>266407.76528836763</v>
      </c>
      <c r="M12" s="8">
        <f t="shared" si="4"/>
        <v>21696.323509268736</v>
      </c>
      <c r="N12" s="11">
        <f t="shared" si="5"/>
        <v>8.6630159564115974E-2</v>
      </c>
      <c r="O12" s="8">
        <f t="shared" si="6"/>
        <v>5736.2500921256824</v>
      </c>
    </row>
    <row r="13" spans="1:16" x14ac:dyDescent="0.2">
      <c r="A13" s="3">
        <v>2024</v>
      </c>
      <c r="B13" s="4">
        <f>B8</f>
        <v>0.03</v>
      </c>
      <c r="C13" s="5">
        <v>-754</v>
      </c>
      <c r="D13" s="5">
        <f t="shared" si="7"/>
        <v>-232.38466687202924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408315.66357332602</v>
      </c>
      <c r="L13" s="5">
        <f t="shared" si="1"/>
        <v>282871.21217570774</v>
      </c>
      <c r="M13" s="8">
        <f t="shared" si="4"/>
        <v>22643.224482229558</v>
      </c>
      <c r="N13" s="11">
        <f t="shared" si="5"/>
        <v>8.4994611391000049E-2</v>
      </c>
      <c r="O13" s="8">
        <f t="shared" si="6"/>
        <v>6179.7775948894532</v>
      </c>
    </row>
    <row r="14" spans="1:16" x14ac:dyDescent="0.2">
      <c r="A14" s="3">
        <v>2025</v>
      </c>
      <c r="B14" s="4">
        <f>B8</f>
        <v>0.03</v>
      </c>
      <c r="C14" s="5">
        <v>-754</v>
      </c>
      <c r="D14" s="5">
        <f t="shared" si="7"/>
        <v>-239.35620687819014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420565.13348052581</v>
      </c>
      <c r="L14" s="5">
        <f t="shared" si="1"/>
        <v>299854.00766247232</v>
      </c>
      <c r="M14" s="8">
        <f t="shared" si="4"/>
        <v>23619.406409500709</v>
      </c>
      <c r="N14" s="11">
        <f t="shared" si="5"/>
        <v>8.3498798721268683E-2</v>
      </c>
      <c r="O14" s="8">
        <f t="shared" si="6"/>
        <v>6636.6109227361339</v>
      </c>
    </row>
    <row r="15" spans="1:16" x14ac:dyDescent="0.2">
      <c r="A15" s="3">
        <v>2026</v>
      </c>
      <c r="B15" s="4">
        <f>B8</f>
        <v>0.03</v>
      </c>
      <c r="C15" s="5">
        <v>-754</v>
      </c>
      <c r="D15" s="5">
        <f t="shared" si="7"/>
        <v>-246.53689308453585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433182.08748494158</v>
      </c>
      <c r="L15" s="5">
        <f t="shared" si="1"/>
        <v>317372.6372146192</v>
      </c>
      <c r="M15" s="8">
        <f t="shared" si="4"/>
        <v>24625.778802565106</v>
      </c>
      <c r="N15" s="11">
        <f t="shared" si="5"/>
        <v>8.2125895179913255E-2</v>
      </c>
      <c r="O15" s="8">
        <f t="shared" si="6"/>
        <v>7107.1492504182197</v>
      </c>
    </row>
    <row r="16" spans="1:16" x14ac:dyDescent="0.2">
      <c r="A16" s="3">
        <v>2027</v>
      </c>
      <c r="B16" s="4">
        <f>B8</f>
        <v>0.03</v>
      </c>
      <c r="C16" s="5">
        <v>-754</v>
      </c>
      <c r="D16" s="5">
        <f t="shared" si="7"/>
        <v>-253.93299987707192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446177.55010948982</v>
      </c>
      <c r="L16" s="5">
        <f t="shared" si="1"/>
        <v>335444.11305046105</v>
      </c>
      <c r="M16" s="8">
        <f t="shared" si="4"/>
        <v>25663.279563772616</v>
      </c>
      <c r="N16" s="11">
        <f t="shared" si="5"/>
        <v>8.0861664033179237E-2</v>
      </c>
      <c r="O16" s="8">
        <f t="shared" si="6"/>
        <v>7591.8037279307673</v>
      </c>
    </row>
    <row r="17" spans="1:15" x14ac:dyDescent="0.2">
      <c r="A17" s="3">
        <v>2028</v>
      </c>
      <c r="B17" s="4">
        <f>B8</f>
        <v>0.03</v>
      </c>
      <c r="C17" s="5">
        <v>-754</v>
      </c>
      <c r="D17" s="5">
        <f t="shared" si="7"/>
        <v>-261.55098987338408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459562.8766127745</v>
      </c>
      <c r="L17" s="5">
        <f t="shared" si="1"/>
        <v>354085.99108807859</v>
      </c>
      <c r="M17" s="8">
        <f t="shared" si="4"/>
        <v>26732.875877386236</v>
      </c>
      <c r="N17" s="11">
        <f t="shared" si="5"/>
        <v>7.9693978333030976E-2</v>
      </c>
      <c r="O17" s="8">
        <f t="shared" si="6"/>
        <v>8090.9978397686928</v>
      </c>
    </row>
    <row r="18" spans="1:15" x14ac:dyDescent="0.2">
      <c r="A18" s="3">
        <v>2029</v>
      </c>
      <c r="B18" s="4">
        <f>B8</f>
        <v>0.03</v>
      </c>
      <c r="C18" s="5">
        <v>-754</v>
      </c>
      <c r="D18" s="5">
        <f t="shared" si="7"/>
        <v>-269.3975195695856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473349.76291115774</v>
      </c>
      <c r="L18" s="5">
        <f t="shared" si="1"/>
        <v>373316.38844187435</v>
      </c>
      <c r="M18" s="8">
        <f t="shared" si="4"/>
        <v>27835.56512875752</v>
      </c>
      <c r="N18" s="11">
        <f t="shared" si="5"/>
        <v>7.8612443952445002E-2</v>
      </c>
      <c r="O18" s="8">
        <f t="shared" si="6"/>
        <v>8605.1677749617556</v>
      </c>
    </row>
    <row r="19" spans="1:15" x14ac:dyDescent="0.2">
      <c r="A19" s="3">
        <v>2030</v>
      </c>
      <c r="B19" s="4">
        <f>B8</f>
        <v>0.03</v>
      </c>
      <c r="C19" s="5">
        <v>-754</v>
      </c>
      <c r="D19" s="5">
        <f t="shared" si="7"/>
        <v>-277.47944515667319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487550.25579849246</v>
      </c>
      <c r="L19" s="5">
        <f t="shared" si="1"/>
        <v>393154.00148619036</v>
      </c>
      <c r="M19" s="8">
        <f t="shared" si="4"/>
        <v>28972.375852526617</v>
      </c>
      <c r="N19" s="11">
        <f t="shared" si="5"/>
        <v>7.7608100660808893E-2</v>
      </c>
      <c r="O19" s="8">
        <f t="shared" si="6"/>
        <v>9134.7628082106075</v>
      </c>
    </row>
    <row r="20" spans="1:15" x14ac:dyDescent="0.2">
      <c r="A20" s="3">
        <v>2031</v>
      </c>
      <c r="B20" s="4">
        <f>B8</f>
        <v>0.03</v>
      </c>
      <c r="C20" s="5">
        <v>-754</v>
      </c>
      <c r="D20" s="5">
        <f t="shared" si="7"/>
        <v>-285.80382851137341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502176.76347244723</v>
      </c>
      <c r="L20" s="5">
        <f t="shared" si="1"/>
        <v>413618.12450450053</v>
      </c>
      <c r="M20" s="8">
        <f t="shared" si="4"/>
        <v>30144.368710767092</v>
      </c>
      <c r="N20" s="11">
        <f t="shared" si="5"/>
        <v>7.6673183019417696E-2</v>
      </c>
      <c r="O20" s="8">
        <f t="shared" si="6"/>
        <v>9680.2456924569215</v>
      </c>
    </row>
    <row r="21" spans="1:15" x14ac:dyDescent="0.2">
      <c r="A21" s="3">
        <v>2032</v>
      </c>
      <c r="B21" s="4">
        <f>B8</f>
        <v>0.03</v>
      </c>
      <c r="C21" s="5">
        <v>-754</v>
      </c>
      <c r="D21" s="5">
        <f t="shared" si="7"/>
        <v>-294.37794336671465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517242.06637662067</v>
      </c>
      <c r="L21" s="7">
        <f t="shared" si="1"/>
        <v>434728.66894329875</v>
      </c>
      <c r="M21" s="8">
        <f t="shared" si="4"/>
        <v>31352.637502028843</v>
      </c>
      <c r="N21" s="11">
        <f t="shared" si="5"/>
        <v>7.5800927581662819E-2</v>
      </c>
      <c r="O21" s="8">
        <f t="shared" si="6"/>
        <v>10242.09306323063</v>
      </c>
    </row>
    <row r="22" spans="1:15" x14ac:dyDescent="0.2">
      <c r="A22" s="3">
        <v>2033</v>
      </c>
      <c r="B22" s="4">
        <f>B8</f>
        <v>0.03</v>
      </c>
      <c r="C22" s="5">
        <v>-754</v>
      </c>
      <c r="D22" s="5">
        <f t="shared" si="7"/>
        <v>-303.20928166771608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532759.32836791931</v>
      </c>
      <c r="L22" s="7">
        <f t="shared" si="1"/>
        <v>456506.18329043122</v>
      </c>
      <c r="M22" s="8">
        <f t="shared" si="4"/>
        <v>32598.310202260018</v>
      </c>
      <c r="N22" s="11">
        <f t="shared" si="5"/>
        <v>7.4985416263199753E-2</v>
      </c>
      <c r="O22" s="8">
        <f t="shared" si="6"/>
        <v>10820.795855127548</v>
      </c>
    </row>
    <row r="23" spans="1:15" x14ac:dyDescent="0.2">
      <c r="A23" s="3">
        <v>2034</v>
      </c>
      <c r="B23" s="4">
        <f>B8</f>
        <v>0.03</v>
      </c>
      <c r="C23" s="5">
        <v>-754</v>
      </c>
      <c r="D23" s="5">
        <f t="shared" si="7"/>
        <v>-312.30556011774758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548742.10821895686</v>
      </c>
      <c r="L23" s="7">
        <f t="shared" si="1"/>
        <v>478971.87359827239</v>
      </c>
      <c r="M23" s="8">
        <f t="shared" si="4"/>
        <v>33882.550038622547</v>
      </c>
      <c r="N23" s="11">
        <f t="shared" si="5"/>
        <v>7.4221448205590512E-2</v>
      </c>
      <c r="O23" s="8">
        <f t="shared" si="6"/>
        <v>11416.859730781376</v>
      </c>
    </row>
    <row r="24" spans="1:15" x14ac:dyDescent="0.2">
      <c r="A24" s="3">
        <v>2035</v>
      </c>
      <c r="B24" s="4">
        <f>B8</f>
        <v>0.03</v>
      </c>
      <c r="C24" s="5">
        <v>-754</v>
      </c>
      <c r="D24" s="5">
        <f t="shared" si="7"/>
        <v>-321.67472692128001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565204.37146552559</v>
      </c>
      <c r="L24" s="7">
        <f t="shared" si="1"/>
        <v>502147.6246728148</v>
      </c>
      <c r="M24" s="8">
        <f t="shared" si="4"/>
        <v>35206.556597247225</v>
      </c>
      <c r="N24" s="11">
        <f t="shared" si="5"/>
        <v>7.350443426407953E-2</v>
      </c>
      <c r="O24" s="8">
        <f t="shared" si="6"/>
        <v>12030.805522704813</v>
      </c>
    </row>
    <row r="25" spans="1:15" x14ac:dyDescent="0.2">
      <c r="A25" s="3">
        <v>2036</v>
      </c>
      <c r="B25" s="4">
        <f>B8</f>
        <v>0.03</v>
      </c>
      <c r="C25" s="5">
        <v>-754</v>
      </c>
      <c r="D25" s="5">
        <f t="shared" si="7"/>
        <v>-331.32496872891841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582160.50260949135</v>
      </c>
      <c r="L25" s="7">
        <f t="shared" si="1"/>
        <v>526056.02195043513</v>
      </c>
      <c r="M25" s="8">
        <f t="shared" si="4"/>
        <v>36571.566966006292</v>
      </c>
      <c r="N25" s="11">
        <f t="shared" si="5"/>
        <v>7.2830309592393852E-2</v>
      </c>
      <c r="O25" s="8">
        <f t="shared" si="6"/>
        <v>12663.16968838596</v>
      </c>
    </row>
    <row r="26" spans="1:15" x14ac:dyDescent="0.2">
      <c r="A26" s="3">
        <v>2037</v>
      </c>
      <c r="B26" s="4">
        <f>B8</f>
        <v>0.03</v>
      </c>
      <c r="C26" s="5">
        <v>-754</v>
      </c>
      <c r="D26" s="5">
        <f t="shared" si="7"/>
        <v>-341.26471779078599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599625.31768777606</v>
      </c>
      <c r="L26" s="7">
        <f t="shared" si="1"/>
        <v>550720.37408481806</v>
      </c>
      <c r="M26" s="8">
        <f t="shared" si="4"/>
        <v>37978.856913420474</v>
      </c>
      <c r="N26" s="11">
        <f t="shared" si="5"/>
        <v>7.2195460803980371E-2</v>
      </c>
      <c r="O26" s="8">
        <f t="shared" si="6"/>
        <v>13314.504779037536</v>
      </c>
    </row>
    <row r="27" spans="1:15" x14ac:dyDescent="0.2">
      <c r="A27" s="3">
        <v>2038</v>
      </c>
      <c r="B27" s="4">
        <f>B8</f>
        <v>0.03</v>
      </c>
      <c r="C27" s="5">
        <v>-754</v>
      </c>
      <c r="D27" s="5">
        <f t="shared" si="7"/>
        <v>-351.50265932450958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617614.07721840939</v>
      </c>
      <c r="L27" s="7">
        <f t="shared" si="1"/>
        <v>576164.73626725655</v>
      </c>
      <c r="M27" s="8">
        <f t="shared" si="4"/>
        <v>39429.742104847159</v>
      </c>
      <c r="N27" s="11">
        <f t="shared" si="5"/>
        <v>7.1596664950649647E-2</v>
      </c>
      <c r="O27" s="8">
        <f t="shared" si="6"/>
        <v>13985.379922408667</v>
      </c>
    </row>
    <row r="28" spans="1:15" x14ac:dyDescent="0.2">
      <c r="A28" s="3">
        <v>2039</v>
      </c>
      <c r="B28" s="4">
        <f>B8</f>
        <v>0.03</v>
      </c>
      <c r="C28" s="5">
        <v>-754</v>
      </c>
      <c r="D28" s="5">
        <f t="shared" si="7"/>
        <v>-362.0477391042449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636142.49953496165</v>
      </c>
      <c r="L28" s="7">
        <f t="shared" si="1"/>
        <v>602413.93430431455</v>
      </c>
      <c r="M28" s="8">
        <f t="shared" si="4"/>
        <v>40925.579357138922</v>
      </c>
      <c r="N28" s="11">
        <f t="shared" si="5"/>
        <v>7.1031038140722674E-2</v>
      </c>
      <c r="O28" s="8">
        <f t="shared" si="6"/>
        <v>14676.381320080922</v>
      </c>
    </row>
    <row r="29" spans="1:15" x14ac:dyDescent="0.2">
      <c r="A29" s="3">
        <v>2040</v>
      </c>
      <c r="B29" s="4">
        <f>B8</f>
        <v>0.03</v>
      </c>
      <c r="C29" s="5">
        <v>-754</v>
      </c>
      <c r="D29" s="5">
        <f t="shared" si="7"/>
        <v>-372.90917127737225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655226.77452101046</v>
      </c>
      <c r="L29" s="7">
        <f t="shared" si="1"/>
        <v>629493.58947762672</v>
      </c>
      <c r="M29" s="8">
        <f t="shared" si="4"/>
        <v>42467.767932995528</v>
      </c>
      <c r="N29" s="11">
        <f t="shared" si="5"/>
        <v>7.0495992065719007E-2</v>
      </c>
      <c r="O29" s="8">
        <f t="shared" si="6"/>
        <v>15388.112759683352</v>
      </c>
    </row>
    <row r="30" spans="1:15" x14ac:dyDescent="0.2">
      <c r="A30" s="3">
        <v>2041</v>
      </c>
      <c r="B30" s="4">
        <f>B8</f>
        <v>0.03</v>
      </c>
      <c r="C30" s="5">
        <v>-754</v>
      </c>
      <c r="D30" s="5">
        <f t="shared" si="7"/>
        <v>-384.09644641569344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674883.57775664085</v>
      </c>
      <c r="L30" s="7">
        <f t="shared" si="1"/>
        <v>657430.14421142614</v>
      </c>
      <c r="M30" s="8">
        <f t="shared" si="4"/>
        <v>44057.750876273276</v>
      </c>
      <c r="N30" s="11">
        <f t="shared" si="5"/>
        <v>6.998919705097198E-2</v>
      </c>
      <c r="O30" s="8">
        <f t="shared" si="6"/>
        <v>16121.196142473855</v>
      </c>
    </row>
    <row r="31" spans="1:15" x14ac:dyDescent="0.2">
      <c r="A31" s="3">
        <v>2042</v>
      </c>
      <c r="B31" s="4">
        <f>B8</f>
        <v>0.03</v>
      </c>
      <c r="C31" s="5">
        <v>-754</v>
      </c>
      <c r="D31" s="5">
        <f t="shared" si="7"/>
        <v>-395.61933980816423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695130.08508934011</v>
      </c>
      <c r="L31" s="7">
        <f t="shared" si="1"/>
        <v>686250.88857423398</v>
      </c>
      <c r="M31" s="8">
        <f t="shared" si="4"/>
        <v>45697.016389555909</v>
      </c>
      <c r="N31" s="11">
        <f t="shared" si="5"/>
        <v>6.9508550515840026E-2</v>
      </c>
      <c r="O31" s="8">
        <f t="shared" si="6"/>
        <v>16876.272026748076</v>
      </c>
    </row>
    <row r="32" spans="1:15" x14ac:dyDescent="0.2">
      <c r="A32" s="3">
        <v>2043</v>
      </c>
      <c r="B32" s="4">
        <f>B8</f>
        <v>0.03</v>
      </c>
      <c r="C32" s="5">
        <v>-754</v>
      </c>
      <c r="D32" s="5">
        <f t="shared" si="7"/>
        <v>-407.48792000240917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2:J32" si="11">-328457*((1+H32)^360-(1+H32)^I32)/((1+H32)^360-1)</f>
        <v>0</v>
      </c>
      <c r="K32" s="7">
        <f t="shared" si="9"/>
        <v>715983.98764202034</v>
      </c>
      <c r="L32" s="7">
        <f t="shared" si="1"/>
        <v>715983.98764202034</v>
      </c>
      <c r="M32" s="8">
        <f t="shared" si="4"/>
        <v>47387.099255336871</v>
      </c>
      <c r="N32" s="11">
        <f t="shared" si="5"/>
        <v>6.9052149941530971E-2</v>
      </c>
      <c r="O32" s="8">
        <f t="shared" si="6"/>
        <v>17654.000187550511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-419.71255760248147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737463.50727128098</v>
      </c>
      <c r="L33" s="7">
        <f t="shared" si="1"/>
        <v>737463.50727128098</v>
      </c>
      <c r="M33" s="8">
        <f t="shared" si="4"/>
        <v>48982.57982243767</v>
      </c>
      <c r="N33" s="11">
        <f t="shared" si="5"/>
        <v>6.8412954294905431E-2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-432.30393433055593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759587.41248941945</v>
      </c>
      <c r="L34" s="7">
        <f t="shared" si="1"/>
        <v>759587.41248941945</v>
      </c>
      <c r="M34" s="8">
        <f t="shared" si="4"/>
        <v>50452.057217110814</v>
      </c>
      <c r="N34" s="11">
        <f t="shared" si="5"/>
        <v>6.8412954294905445E-2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-445.2730523604726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782375.03486410202</v>
      </c>
      <c r="L35" s="7">
        <f t="shared" si="1"/>
        <v>782375.03486410202</v>
      </c>
      <c r="M35" s="8">
        <f t="shared" si="4"/>
        <v>51965.618933624079</v>
      </c>
      <c r="N35" s="11">
        <f t="shared" si="5"/>
        <v>6.8412954294905362E-2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-458.6312439312868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805846.28591002512</v>
      </c>
      <c r="L36" s="7">
        <f t="shared" si="1"/>
        <v>805846.28591002512</v>
      </c>
      <c r="M36" s="8">
        <f t="shared" si="4"/>
        <v>53524.58750163285</v>
      </c>
      <c r="N36" s="11">
        <f t="shared" si="5"/>
        <v>6.8412954294905431E-2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-472.39018124922541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830021.67448732594</v>
      </c>
      <c r="L37" s="7">
        <f t="shared" si="1"/>
        <v>830021.67448732594</v>
      </c>
      <c r="M37" s="8">
        <f t="shared" si="4"/>
        <v>55130.32512668187</v>
      </c>
      <c r="N37" s="11">
        <f t="shared" si="5"/>
        <v>6.8412954294905459E-2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-486.56188668670217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854922.3247219458</v>
      </c>
      <c r="L38" s="7">
        <f t="shared" si="1"/>
        <v>854922.3247219458</v>
      </c>
      <c r="M38" s="8">
        <f t="shared" si="4"/>
        <v>56784.234880482327</v>
      </c>
      <c r="N38" s="11">
        <f t="shared" si="5"/>
        <v>6.8412954294905459E-2</v>
      </c>
      <c r="O38" s="8">
        <f t="shared" si="6"/>
        <v>31883.584645862476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-501.15874328730325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880569.99446360418</v>
      </c>
      <c r="L39" s="7">
        <f t="shared" si="1"/>
        <v>880569.99446360418</v>
      </c>
      <c r="M39" s="8">
        <f t="shared" si="4"/>
        <v>58487.761926896739</v>
      </c>
      <c r="N39" s="11">
        <f t="shared" si="5"/>
        <v>6.841295429490539E-2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ref="D40:D70" si="12">D39*(1+B40)</f>
        <v>-516.19350558592237</v>
      </c>
      <c r="E40" s="5">
        <f t="shared" ref="E40:E70" si="13">E39*(1+B40)</f>
        <v>-908.76829655018287</v>
      </c>
      <c r="F40" s="5">
        <f t="shared" ref="F40:F70" si="14">F39*(1+B40)</f>
        <v>4243.7363813690645</v>
      </c>
      <c r="G40" s="5">
        <v>0</v>
      </c>
      <c r="J40" s="7">
        <v>0</v>
      </c>
      <c r="K40" s="7">
        <f t="shared" ref="K40:K70" si="15">K39*(1+B40)</f>
        <v>906987.09429751232</v>
      </c>
      <c r="L40" s="7">
        <f t="shared" si="1"/>
        <v>906987.09429751232</v>
      </c>
      <c r="M40" s="8">
        <f t="shared" si="4"/>
        <v>60242.394784703654</v>
      </c>
      <c r="N40" s="11">
        <f t="shared" si="5"/>
        <v>6.8412954294905404E-2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12"/>
        <v>-531.67931075350009</v>
      </c>
      <c r="E41" s="5">
        <f t="shared" si="13"/>
        <v>-936.03134544668842</v>
      </c>
      <c r="F41" s="5">
        <f t="shared" si="14"/>
        <v>4371.0484728101364</v>
      </c>
      <c r="G41" s="5">
        <v>0</v>
      </c>
      <c r="J41" s="7">
        <v>0</v>
      </c>
      <c r="K41" s="7">
        <f t="shared" si="15"/>
        <v>934196.70712643769</v>
      </c>
      <c r="L41" s="7">
        <f t="shared" si="1"/>
        <v>934196.70712643769</v>
      </c>
      <c r="M41" s="8">
        <f t="shared" si="4"/>
        <v>62049.66662824474</v>
      </c>
      <c r="N41" s="11">
        <f t="shared" si="5"/>
        <v>6.8412954294905376E-2</v>
      </c>
      <c r="O41" s="8">
        <f t="shared" si="6"/>
        <v>34840.053799319372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12"/>
        <v>-547.62969007610513</v>
      </c>
      <c r="E42" s="5">
        <f t="shared" si="13"/>
        <v>-964.11228581008913</v>
      </c>
      <c r="F42" s="5">
        <f t="shared" si="14"/>
        <v>4502.1799269944404</v>
      </c>
      <c r="G42" s="5">
        <v>0</v>
      </c>
      <c r="J42" s="7">
        <v>0</v>
      </c>
      <c r="K42" s="7">
        <f t="shared" si="15"/>
        <v>962222.60834023089</v>
      </c>
      <c r="L42" s="7">
        <f t="shared" si="1"/>
        <v>962222.60834023089</v>
      </c>
      <c r="M42" s="8">
        <f t="shared" si="4"/>
        <v>63911.156627092154</v>
      </c>
      <c r="N42" s="11">
        <f t="shared" si="5"/>
        <v>6.8412954294905445E-2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12"/>
        <v>-564.05858077838832</v>
      </c>
      <c r="E43" s="5">
        <f t="shared" si="13"/>
        <v>-993.03565438439182</v>
      </c>
      <c r="F43" s="5">
        <f t="shared" si="14"/>
        <v>4637.2453248042739</v>
      </c>
      <c r="G43" s="5">
        <v>0</v>
      </c>
      <c r="J43" s="7">
        <v>0</v>
      </c>
      <c r="K43" s="7">
        <f t="shared" si="15"/>
        <v>991089.28659043787</v>
      </c>
      <c r="L43" s="7">
        <f t="shared" si="1"/>
        <v>991089.28659043787</v>
      </c>
      <c r="M43" s="8">
        <f t="shared" si="4"/>
        <v>65828.491325904906</v>
      </c>
      <c r="N43" s="11">
        <f t="shared" si="5"/>
        <v>6.8412954294905431E-2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12"/>
        <v>-580.98033820173998</v>
      </c>
      <c r="E44" s="5">
        <f t="shared" si="13"/>
        <v>-1022.8267240159236</v>
      </c>
      <c r="F44" s="5">
        <f t="shared" si="14"/>
        <v>4776.3626845484023</v>
      </c>
      <c r="G44" s="5">
        <v>0</v>
      </c>
      <c r="J44" s="7">
        <v>0</v>
      </c>
      <c r="K44" s="7">
        <f t="shared" si="15"/>
        <v>1020821.965188151</v>
      </c>
      <c r="L44" s="7">
        <f t="shared" si="1"/>
        <v>1020821.965188151</v>
      </c>
      <c r="M44" s="8">
        <f t="shared" si="4"/>
        <v>67803.346065681981</v>
      </c>
      <c r="N44" s="11">
        <f t="shared" si="5"/>
        <v>6.8412954294905348E-2</v>
      </c>
      <c r="O44" s="8">
        <f t="shared" si="6"/>
        <v>38070.667467968859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12"/>
        <v>-598.40974834779217</v>
      </c>
      <c r="E45" s="5">
        <f t="shared" si="13"/>
        <v>-1053.5115257364014</v>
      </c>
      <c r="F45" s="5">
        <f t="shared" si="14"/>
        <v>4919.6535650848546</v>
      </c>
      <c r="G45" s="5">
        <v>0</v>
      </c>
      <c r="J45" s="7">
        <v>0</v>
      </c>
      <c r="K45" s="7">
        <f t="shared" si="15"/>
        <v>1051446.6241437956</v>
      </c>
      <c r="L45" s="7">
        <f t="shared" si="1"/>
        <v>1051446.6241437956</v>
      </c>
      <c r="M45" s="8">
        <f t="shared" si="4"/>
        <v>69837.446447652517</v>
      </c>
      <c r="N45" s="11">
        <f t="shared" si="5"/>
        <v>6.8412954294905431E-2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12"/>
        <v>-616.36204079822596</v>
      </c>
      <c r="E46" s="5">
        <f t="shared" si="13"/>
        <v>-1085.1168715084934</v>
      </c>
      <c r="F46" s="5">
        <f t="shared" si="14"/>
        <v>5067.2431720374007</v>
      </c>
      <c r="G46" s="5">
        <v>0</v>
      </c>
      <c r="J46" s="7">
        <v>0</v>
      </c>
      <c r="K46" s="7">
        <f t="shared" si="15"/>
        <v>1082990.0228681094</v>
      </c>
      <c r="L46" s="7">
        <f t="shared" si="1"/>
        <v>1082990.0228681094</v>
      </c>
      <c r="M46" s="8">
        <f t="shared" si="4"/>
        <v>71932.569841082004</v>
      </c>
      <c r="N46" s="11">
        <f t="shared" si="5"/>
        <v>6.8412954294905348E-2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12"/>
        <v>-634.85290202217277</v>
      </c>
      <c r="E47" s="5">
        <f t="shared" si="13"/>
        <v>-1117.6703776537483</v>
      </c>
      <c r="F47" s="5">
        <f t="shared" si="14"/>
        <v>5219.2604671985227</v>
      </c>
      <c r="G47" s="5">
        <v>0</v>
      </c>
      <c r="J47" s="7">
        <v>0</v>
      </c>
      <c r="K47" s="7">
        <f t="shared" si="15"/>
        <v>1115479.7235541528</v>
      </c>
      <c r="L47" s="7">
        <f t="shared" si="1"/>
        <v>1115479.7235541528</v>
      </c>
      <c r="M47" s="8">
        <f t="shared" si="4"/>
        <v>74090.546936314582</v>
      </c>
      <c r="N47" s="11">
        <f t="shared" si="5"/>
        <v>6.8412954294905459E-2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12"/>
        <v>-653.89848908283795</v>
      </c>
      <c r="E48" s="5">
        <f t="shared" si="13"/>
        <v>-1151.2004889833609</v>
      </c>
      <c r="F48" s="5">
        <f t="shared" si="14"/>
        <v>5375.8382812144782</v>
      </c>
      <c r="G48" s="5">
        <v>0</v>
      </c>
      <c r="J48" s="7">
        <v>0</v>
      </c>
      <c r="K48" s="7">
        <f t="shared" si="15"/>
        <v>1148944.1152607773</v>
      </c>
      <c r="L48" s="7">
        <f t="shared" si="1"/>
        <v>1148944.1152607773</v>
      </c>
      <c r="M48" s="8">
        <f t="shared" si="4"/>
        <v>76313.26334440388</v>
      </c>
      <c r="N48" s="11">
        <f t="shared" si="5"/>
        <v>6.841295429490532E-2</v>
      </c>
      <c r="O48" s="8">
        <f t="shared" si="6"/>
        <v>42848.871637779353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12"/>
        <v>-673.51544375532308</v>
      </c>
      <c r="E49" s="5">
        <f t="shared" si="13"/>
        <v>-1185.7365036528618</v>
      </c>
      <c r="F49" s="5">
        <f t="shared" si="14"/>
        <v>5537.1134296509126</v>
      </c>
      <c r="G49" s="5">
        <v>0</v>
      </c>
      <c r="J49" s="7">
        <v>0</v>
      </c>
      <c r="K49" s="7">
        <f t="shared" si="15"/>
        <v>1183412.4387186007</v>
      </c>
      <c r="L49" s="7">
        <f t="shared" si="1"/>
        <v>1183412.4387186007</v>
      </c>
      <c r="M49" s="8">
        <f t="shared" si="4"/>
        <v>78602.661244736111</v>
      </c>
      <c r="N49" s="11">
        <f t="shared" si="5"/>
        <v>6.8412954294905431E-2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12"/>
        <v>-693.72090706798281</v>
      </c>
      <c r="E50" s="5">
        <f t="shared" si="13"/>
        <v>-1221.3085987624477</v>
      </c>
      <c r="F50" s="5">
        <f t="shared" si="14"/>
        <v>5703.2268325404402</v>
      </c>
      <c r="G50" s="5">
        <v>0</v>
      </c>
      <c r="J50" s="7">
        <v>0</v>
      </c>
      <c r="K50" s="7">
        <f t="shared" si="15"/>
        <v>1218914.8118801587</v>
      </c>
      <c r="L50" s="7">
        <f t="shared" si="1"/>
        <v>1218914.8118801587</v>
      </c>
      <c r="M50" s="8">
        <f t="shared" si="4"/>
        <v>80960.741082078181</v>
      </c>
      <c r="N50" s="11">
        <f t="shared" si="5"/>
        <v>6.8412954294905418E-2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12"/>
        <v>-714.53253428002233</v>
      </c>
      <c r="E51" s="5">
        <f t="shared" si="13"/>
        <v>-1257.9478567253211</v>
      </c>
      <c r="F51" s="5">
        <f t="shared" si="14"/>
        <v>5874.3236375166534</v>
      </c>
      <c r="G51" s="5">
        <v>0</v>
      </c>
      <c r="J51" s="7">
        <v>0</v>
      </c>
      <c r="K51" s="7">
        <f t="shared" si="15"/>
        <v>1255482.2562365634</v>
      </c>
      <c r="L51" s="7">
        <f t="shared" si="1"/>
        <v>1255482.2562365634</v>
      </c>
      <c r="M51" s="8">
        <f t="shared" si="4"/>
        <v>83389.563314540428</v>
      </c>
      <c r="N51" s="11">
        <f t="shared" si="5"/>
        <v>6.8412954294905334E-2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12"/>
        <v>-735.96851030842299</v>
      </c>
      <c r="E52" s="5">
        <f t="shared" si="13"/>
        <v>-1295.6862924270808</v>
      </c>
      <c r="F52" s="5">
        <f t="shared" si="14"/>
        <v>6050.553346642153</v>
      </c>
      <c r="G52" s="5">
        <v>0</v>
      </c>
      <c r="J52" s="7">
        <v>0</v>
      </c>
      <c r="K52" s="7">
        <f t="shared" si="15"/>
        <v>1293146.7239236603</v>
      </c>
      <c r="L52" s="7">
        <f t="shared" si="1"/>
        <v>1293146.7239236603</v>
      </c>
      <c r="M52" s="8">
        <f t="shared" si="4"/>
        <v>85891.250213976702</v>
      </c>
      <c r="N52" s="11">
        <f t="shared" si="5"/>
        <v>6.8412954294905376E-2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12"/>
        <v>-758.04756561767567</v>
      </c>
      <c r="E53" s="5">
        <f t="shared" si="13"/>
        <v>-1334.5568811998933</v>
      </c>
      <c r="F53" s="5">
        <f t="shared" si="14"/>
        <v>6232.0699470414174</v>
      </c>
      <c r="G53" s="5">
        <v>0</v>
      </c>
      <c r="J53" s="7">
        <v>0</v>
      </c>
      <c r="K53" s="7">
        <f t="shared" si="15"/>
        <v>1331941.1256413702</v>
      </c>
      <c r="L53" s="7">
        <f t="shared" si="1"/>
        <v>1331941.1256413702</v>
      </c>
      <c r="M53" s="8">
        <f t="shared" si="4"/>
        <v>88467.98772039602</v>
      </c>
      <c r="N53" s="11">
        <f t="shared" si="5"/>
        <v>6.841295429490539E-2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12"/>
        <v>-780.78899258620595</v>
      </c>
      <c r="E54" s="5">
        <f t="shared" si="13"/>
        <v>-1374.5935876358901</v>
      </c>
      <c r="F54" s="5">
        <f t="shared" si="14"/>
        <v>6419.03204545266</v>
      </c>
      <c r="G54" s="5">
        <v>0</v>
      </c>
      <c r="J54" s="7">
        <v>0</v>
      </c>
      <c r="K54" s="7">
        <f t="shared" si="15"/>
        <v>1371899.3594106114</v>
      </c>
      <c r="L54" s="7">
        <f t="shared" si="1"/>
        <v>1371899.3594106114</v>
      </c>
      <c r="M54" s="8">
        <f t="shared" si="4"/>
        <v>91122.027352008023</v>
      </c>
      <c r="N54" s="11">
        <f t="shared" si="5"/>
        <v>6.8412954294905487E-2</v>
      </c>
      <c r="O54" s="8">
        <f t="shared" si="6"/>
        <v>51163.793582766768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12"/>
        <v>-804.21266236379211</v>
      </c>
      <c r="E55" s="5">
        <f t="shared" si="13"/>
        <v>-1415.8313952649669</v>
      </c>
      <c r="F55" s="5">
        <f t="shared" si="14"/>
        <v>6611.6030068162399</v>
      </c>
      <c r="G55" s="5">
        <v>0</v>
      </c>
      <c r="J55" s="7">
        <v>0</v>
      </c>
      <c r="K55" s="7">
        <f t="shared" si="15"/>
        <v>1413056.3401929298</v>
      </c>
      <c r="L55" s="7">
        <f t="shared" si="1"/>
        <v>1413056.3401929298</v>
      </c>
      <c r="M55" s="8">
        <f t="shared" si="4"/>
        <v>93855.68817256816</v>
      </c>
      <c r="N55" s="11">
        <f t="shared" si="5"/>
        <v>6.8412954294905404E-2</v>
      </c>
      <c r="O55" s="8">
        <f t="shared" si="6"/>
        <v>52698.707390249765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12"/>
        <v>-828.33904223470586</v>
      </c>
      <c r="E56" s="5">
        <f t="shared" si="13"/>
        <v>-1458.3063371229159</v>
      </c>
      <c r="F56" s="5">
        <f t="shared" si="14"/>
        <v>6809.9510970207275</v>
      </c>
      <c r="G56" s="5">
        <v>0</v>
      </c>
      <c r="J56" s="7">
        <v>0</v>
      </c>
      <c r="K56" s="7">
        <f t="shared" si="15"/>
        <v>1455448.0303987178</v>
      </c>
      <c r="L56" s="7">
        <f t="shared" si="1"/>
        <v>1455448.0303987178</v>
      </c>
      <c r="M56" s="8">
        <f t="shared" si="4"/>
        <v>96671.358817745277</v>
      </c>
      <c r="N56" s="11">
        <f t="shared" si="5"/>
        <v>6.8412954294905445E-2</v>
      </c>
      <c r="O56" s="8">
        <f t="shared" si="6"/>
        <v>54279.66861195727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12"/>
        <v>-853.18921350174708</v>
      </c>
      <c r="E57" s="5">
        <f t="shared" si="13"/>
        <v>-1502.0555272366034</v>
      </c>
      <c r="F57" s="5">
        <f t="shared" si="14"/>
        <v>7014.2496299313498</v>
      </c>
      <c r="G57" s="5">
        <v>0</v>
      </c>
      <c r="J57" s="7">
        <v>0</v>
      </c>
      <c r="K57" s="7">
        <f t="shared" si="15"/>
        <v>1499111.4713106793</v>
      </c>
      <c r="L57" s="7">
        <f t="shared" si="1"/>
        <v>1499111.4713106793</v>
      </c>
      <c r="M57" s="8">
        <f t="shared" si="4"/>
        <v>99571.49958227748</v>
      </c>
      <c r="N57" s="11">
        <f t="shared" si="5"/>
        <v>6.8412954294905334E-2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12"/>
        <v>-878.78488990679955</v>
      </c>
      <c r="E58" s="5">
        <f t="shared" si="13"/>
        <v>-1547.1171930537016</v>
      </c>
      <c r="F58" s="5">
        <f t="shared" si="14"/>
        <v>7224.6771188292905</v>
      </c>
      <c r="G58" s="5">
        <v>0</v>
      </c>
      <c r="J58" s="7">
        <v>0</v>
      </c>
      <c r="K58" s="7">
        <f t="shared" si="15"/>
        <v>1544084.8154499996</v>
      </c>
      <c r="L58" s="7">
        <f t="shared" si="1"/>
        <v>1544084.8154499996</v>
      </c>
      <c r="M58" s="8">
        <f t="shared" si="4"/>
        <v>102558.64456974578</v>
      </c>
      <c r="N58" s="11">
        <f t="shared" si="5"/>
        <v>6.841295429490532E-2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12"/>
        <v>-905.14843660400356</v>
      </c>
      <c r="E59" s="5">
        <f t="shared" si="13"/>
        <v>-1593.5307088453128</v>
      </c>
      <c r="F59" s="5">
        <f t="shared" si="14"/>
        <v>7441.4174323941697</v>
      </c>
      <c r="G59" s="5">
        <v>0</v>
      </c>
      <c r="J59" s="7">
        <v>0</v>
      </c>
      <c r="K59" s="7">
        <f t="shared" si="15"/>
        <v>1590407.3599134996</v>
      </c>
      <c r="L59" s="7">
        <f t="shared" si="1"/>
        <v>1590407.3599134996</v>
      </c>
      <c r="M59" s="8">
        <f t="shared" si="4"/>
        <v>105635.40390683815</v>
      </c>
      <c r="N59" s="11">
        <f t="shared" si="5"/>
        <v>6.8412954294905334E-2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12"/>
        <v>-932.30288970212371</v>
      </c>
      <c r="E60" s="5">
        <f t="shared" si="13"/>
        <v>-1641.3366301106723</v>
      </c>
      <c r="F60" s="5">
        <f t="shared" si="14"/>
        <v>7664.6599553659953</v>
      </c>
      <c r="G60" s="5">
        <v>0</v>
      </c>
      <c r="J60" s="7">
        <v>0</v>
      </c>
      <c r="K60" s="7">
        <f t="shared" si="15"/>
        <v>1638119.5807109047</v>
      </c>
      <c r="L60" s="7">
        <f t="shared" si="1"/>
        <v>1638119.5807109047</v>
      </c>
      <c r="M60" s="8">
        <f t="shared" si="4"/>
        <v>108804.4660240435</v>
      </c>
      <c r="N60" s="11">
        <f t="shared" si="5"/>
        <v>6.8412954294905459E-2</v>
      </c>
      <c r="O60" s="8">
        <f t="shared" si="6"/>
        <v>61092.245226638384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12"/>
        <v>-960.2719763931874</v>
      </c>
      <c r="E61" s="5">
        <f t="shared" si="13"/>
        <v>-1690.5767290139925</v>
      </c>
      <c r="F61" s="5">
        <f t="shared" si="14"/>
        <v>7894.5997540269755</v>
      </c>
      <c r="G61" s="5">
        <v>0</v>
      </c>
      <c r="J61" s="7">
        <v>0</v>
      </c>
      <c r="K61" s="7">
        <f t="shared" si="15"/>
        <v>1687263.1681322318</v>
      </c>
      <c r="L61" s="7">
        <f t="shared" si="1"/>
        <v>1687263.1681322318</v>
      </c>
      <c r="M61" s="8">
        <f t="shared" si="4"/>
        <v>112068.60000476468</v>
      </c>
      <c r="N61" s="11">
        <f t="shared" si="5"/>
        <v>6.8412954294905376E-2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12"/>
        <v>-989.08013568498302</v>
      </c>
      <c r="E62" s="5">
        <f t="shared" si="13"/>
        <v>-1741.2940308844122</v>
      </c>
      <c r="F62" s="5">
        <f t="shared" si="14"/>
        <v>8131.4377466477854</v>
      </c>
      <c r="G62" s="5">
        <v>0</v>
      </c>
      <c r="J62" s="7">
        <v>0</v>
      </c>
      <c r="K62" s="7">
        <f t="shared" si="15"/>
        <v>1737881.0631761989</v>
      </c>
      <c r="L62" s="7">
        <f t="shared" si="1"/>
        <v>1737881.0631761989</v>
      </c>
      <c r="M62" s="8">
        <f t="shared" si="4"/>
        <v>115430.65800490775</v>
      </c>
      <c r="N62" s="11">
        <f t="shared" si="5"/>
        <v>6.8412954294905445E-2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12"/>
        <v>-1018.7525397555326</v>
      </c>
      <c r="E63" s="5">
        <f t="shared" si="13"/>
        <v>-1793.5328518109447</v>
      </c>
      <c r="F63" s="5">
        <f t="shared" si="14"/>
        <v>8375.3808790472194</v>
      </c>
      <c r="G63" s="5">
        <v>0</v>
      </c>
      <c r="J63" s="7">
        <v>0</v>
      </c>
      <c r="K63" s="7">
        <f t="shared" si="15"/>
        <v>1790017.4950714849</v>
      </c>
      <c r="L63" s="7">
        <f t="shared" si="1"/>
        <v>1790017.4950714849</v>
      </c>
      <c r="M63" s="8">
        <f t="shared" si="4"/>
        <v>118893.57774505498</v>
      </c>
      <c r="N63" s="11">
        <f t="shared" si="5"/>
        <v>6.8412954294905445E-2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12"/>
        <v>-1049.3151159481986</v>
      </c>
      <c r="E64" s="5">
        <f t="shared" si="13"/>
        <v>-1847.3388373652731</v>
      </c>
      <c r="F64" s="5">
        <f t="shared" si="14"/>
        <v>8626.6423054186362</v>
      </c>
      <c r="G64" s="5">
        <v>0</v>
      </c>
      <c r="J64" s="7">
        <v>0</v>
      </c>
      <c r="K64" s="7">
        <f t="shared" si="15"/>
        <v>1843718.0199236295</v>
      </c>
      <c r="L64" s="7">
        <f t="shared" si="1"/>
        <v>1843718.0199236295</v>
      </c>
      <c r="M64" s="8">
        <f t="shared" si="4"/>
        <v>122460.38507740651</v>
      </c>
      <c r="N64" s="11">
        <f t="shared" si="5"/>
        <v>6.8412954294905376E-2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12"/>
        <v>-1080.7945694266446</v>
      </c>
      <c r="E65" s="5">
        <f t="shared" si="13"/>
        <v>-1902.7590024862313</v>
      </c>
      <c r="F65" s="5">
        <f t="shared" si="14"/>
        <v>8885.4415745811948</v>
      </c>
      <c r="G65" s="5">
        <v>0</v>
      </c>
      <c r="J65" s="7">
        <v>0</v>
      </c>
      <c r="K65" s="7">
        <f t="shared" si="15"/>
        <v>1899029.5605213384</v>
      </c>
      <c r="L65" s="7">
        <f t="shared" si="1"/>
        <v>1899029.5605213384</v>
      </c>
      <c r="M65" s="8">
        <f t="shared" si="4"/>
        <v>126134.19662972873</v>
      </c>
      <c r="N65" s="11">
        <f t="shared" si="5"/>
        <v>6.841295429490539E-2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12"/>
        <v>-1113.2184065094439</v>
      </c>
      <c r="E66" s="5">
        <f t="shared" si="13"/>
        <v>-1959.8417725608183</v>
      </c>
      <c r="F66" s="5">
        <f t="shared" si="14"/>
        <v>9152.0048218186312</v>
      </c>
      <c r="G66" s="5">
        <v>0</v>
      </c>
      <c r="J66" s="7">
        <v>0</v>
      </c>
      <c r="K66" s="7">
        <f t="shared" si="15"/>
        <v>1956000.4473369785</v>
      </c>
      <c r="L66" s="7">
        <f t="shared" ref="L66:L70" si="16">J66+K66</f>
        <v>1956000.4473369785</v>
      </c>
      <c r="M66" s="8">
        <f t="shared" si="4"/>
        <v>129918.22252862056</v>
      </c>
      <c r="N66" s="11">
        <f t="shared" si="5"/>
        <v>6.8412954294905376E-2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12"/>
        <v>-1146.6149587047273</v>
      </c>
      <c r="E67" s="5">
        <f t="shared" si="13"/>
        <v>-2018.6370257376429</v>
      </c>
      <c r="F67" s="5">
        <f t="shared" si="14"/>
        <v>9426.56496647319</v>
      </c>
      <c r="G67" s="5">
        <v>0</v>
      </c>
      <c r="J67" s="7">
        <v>0</v>
      </c>
      <c r="K67" s="7">
        <f t="shared" si="15"/>
        <v>2014680.4607570879</v>
      </c>
      <c r="L67" s="7">
        <f t="shared" si="16"/>
        <v>2014680.4607570879</v>
      </c>
      <c r="M67" s="8">
        <f t="shared" si="4"/>
        <v>133815.76920447923</v>
      </c>
      <c r="N67" s="11">
        <f t="shared" si="5"/>
        <v>6.8412954294905404E-2</v>
      </c>
      <c r="O67" s="8">
        <f t="shared" si="6"/>
        <v>75135.755784369831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12"/>
        <v>-1181.0134074658692</v>
      </c>
      <c r="E68" s="5">
        <f t="shared" si="13"/>
        <v>-2079.1961365097723</v>
      </c>
      <c r="F68" s="5">
        <f t="shared" si="14"/>
        <v>9709.3619154673852</v>
      </c>
      <c r="G68" s="5">
        <v>0</v>
      </c>
      <c r="J68" s="7">
        <v>0</v>
      </c>
      <c r="K68" s="7">
        <f t="shared" si="15"/>
        <v>2075120.8745798005</v>
      </c>
      <c r="L68" s="7">
        <f t="shared" si="16"/>
        <v>2075120.8745798005</v>
      </c>
      <c r="M68" s="8">
        <f t="shared" ref="M68:M70" si="17">L68-L67+12*(C68+D68+E68+F68+G68)</f>
        <v>137830.24228061354</v>
      </c>
      <c r="N68" s="11">
        <f t="shared" ref="N68:N70" si="18">M68/L67</f>
        <v>6.8412954294905362E-2</v>
      </c>
      <c r="O68" s="8">
        <f t="shared" ref="O68:O70" si="19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12"/>
        <v>-1216.4438096898455</v>
      </c>
      <c r="E69" s="5">
        <f t="shared" si="13"/>
        <v>-2141.5720206050655</v>
      </c>
      <c r="F69" s="5">
        <f t="shared" si="14"/>
        <v>10000.642772931407</v>
      </c>
      <c r="G69" s="5">
        <v>0</v>
      </c>
      <c r="J69" s="7">
        <v>0</v>
      </c>
      <c r="K69" s="7">
        <f t="shared" si="15"/>
        <v>2137374.5008171946</v>
      </c>
      <c r="L69" s="7">
        <f t="shared" si="16"/>
        <v>2137374.5008171946</v>
      </c>
      <c r="M69" s="8">
        <f t="shared" si="17"/>
        <v>141965.14954903201</v>
      </c>
      <c r="N69" s="11">
        <f t="shared" si="18"/>
        <v>6.8412954294905404E-2</v>
      </c>
      <c r="O69" s="8">
        <f t="shared" si="19"/>
        <v>79711.523311637953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12"/>
        <v>-1252.9371239805409</v>
      </c>
      <c r="E70" s="5">
        <f t="shared" si="13"/>
        <v>-2205.8191812232176</v>
      </c>
      <c r="F70" s="5">
        <f t="shared" si="14"/>
        <v>10300.66205611935</v>
      </c>
      <c r="G70" s="5">
        <v>0</v>
      </c>
      <c r="J70" s="7">
        <v>0</v>
      </c>
      <c r="K70" s="7">
        <f t="shared" si="15"/>
        <v>2201495.7358417106</v>
      </c>
      <c r="L70" s="7">
        <f t="shared" si="16"/>
        <v>2201495.7358417106</v>
      </c>
      <c r="M70" s="8">
        <f t="shared" si="17"/>
        <v>146224.10403550311</v>
      </c>
      <c r="N70" s="11">
        <f t="shared" si="18"/>
        <v>6.8412954294905459E-2</v>
      </c>
      <c r="O70" s="8">
        <f t="shared" si="19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2017-12-30T08:39:45Z</dcterms:modified>
</cp:coreProperties>
</file>