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GEDD\02-Missions\04-Suivi satellitaire barrages\donnees_in-situ\"/>
    </mc:Choice>
  </mc:AlternateContent>
  <bookViews>
    <workbookView xWindow="0" yWindow="0" windowWidth="28800" windowHeight="14130" tabRatio="500"/>
  </bookViews>
  <sheets>
    <sheet name="retenues-Occ-20191203" sheetId="2" r:id="rId1"/>
  </sheets>
  <definedNames>
    <definedName name="_xlnm._FilterDatabase" localSheetId="0" hidden="1">'retenues-Occ-20191203'!$A$1:$AMM$50</definedName>
    <definedName name="_FilterDatabase_0" localSheetId="0">'retenues-Occ-20191203'!$A$1:$Y$47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2" i="2" l="1"/>
  <c r="AI2" i="2"/>
  <c r="AJ2" i="2"/>
  <c r="AG2" i="2"/>
  <c r="AG3" i="2" l="1"/>
  <c r="AH3" i="2"/>
  <c r="AI3" i="2"/>
  <c r="AJ3" i="2" l="1"/>
  <c r="AC2" i="2"/>
  <c r="AD2" i="2"/>
  <c r="AE2" i="2"/>
  <c r="AB2" i="2"/>
  <c r="AA2" i="2"/>
  <c r="Y49" i="2" l="1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</calcChain>
</file>

<file path=xl/sharedStrings.xml><?xml version="1.0" encoding="utf-8"?>
<sst xmlns="http://schemas.openxmlformats.org/spreadsheetml/2006/main" count="660" uniqueCount="203">
  <si>
    <t>N°</t>
  </si>
  <si>
    <t>Nom du barrage</t>
  </si>
  <si>
    <t>Nature retenue</t>
  </si>
  <si>
    <t>Région (1)</t>
  </si>
  <si>
    <t>Département (1)</t>
  </si>
  <si>
    <t>Commune</t>
  </si>
  <si>
    <t>Rivière</t>
  </si>
  <si>
    <t>Date construction</t>
  </si>
  <si>
    <t>Lat. barrage</t>
  </si>
  <si>
    <t>Long. Barrage</t>
  </si>
  <si>
    <t>Volume (Mm3)</t>
  </si>
  <si>
    <t>superficie (ha)</t>
  </si>
  <si>
    <t>altitude (mNGF)</t>
  </si>
  <si>
    <t>Usages</t>
  </si>
  <si>
    <t>Hydroélectricité</t>
  </si>
  <si>
    <t>Irrigation</t>
  </si>
  <si>
    <t>Alim. en eau</t>
  </si>
  <si>
    <t>Crues</t>
  </si>
  <si>
    <t>Loisirs</t>
  </si>
  <si>
    <t>Tourisme</t>
  </si>
  <si>
    <t>Soutien d'étiage</t>
  </si>
  <si>
    <t>Navigation</t>
  </si>
  <si>
    <t>Nucléaire</t>
  </si>
  <si>
    <t>Nb usages</t>
  </si>
  <si>
    <t>Intérêt DREAL Occitanie</t>
  </si>
  <si>
    <t>Agly</t>
  </si>
  <si>
    <t>retenue "linéaire" - vallée de rivière</t>
  </si>
  <si>
    <t>Occitanie</t>
  </si>
  <si>
    <t>Pyrénées-Orientales</t>
  </si>
  <si>
    <t>Cassagnes</t>
  </si>
  <si>
    <t>L'Agly</t>
  </si>
  <si>
    <t>Irrigation/Crues/Alimentation en eau</t>
  </si>
  <si>
    <t>?</t>
  </si>
  <si>
    <t>Ariège</t>
  </si>
  <si>
    <t>Arrêt-Darré</t>
  </si>
  <si>
    <t>Retenue "classique"</t>
  </si>
  <si>
    <t>Hautes-Pyrénées</t>
  </si>
  <si>
    <t>Gonez</t>
  </si>
  <si>
    <t>Arrêt-darré</t>
  </si>
  <si>
    <t>Astarac</t>
  </si>
  <si>
    <t>Gers</t>
  </si>
  <si>
    <t>Bézues-Bajon</t>
  </si>
  <si>
    <t>Arrats</t>
  </si>
  <si>
    <t>Irrigation/Loisirs</t>
  </si>
  <si>
    <t>Aussoue</t>
  </si>
  <si>
    <t>Haute-Garonne</t>
  </si>
  <si>
    <t>Saint-Frajou</t>
  </si>
  <si>
    <t>L'Aussoue</t>
  </si>
  <si>
    <t>Aveyron</t>
  </si>
  <si>
    <t>Balerme</t>
  </si>
  <si>
    <t>Verfeil</t>
  </si>
  <si>
    <t>Tarn-et-Garonne</t>
  </si>
  <si>
    <t>Bancalie aval</t>
  </si>
  <si>
    <t>Tarn</t>
  </si>
  <si>
    <t>Saint-Antonin-de-Lacalm</t>
  </si>
  <si>
    <t>Lezert</t>
  </si>
  <si>
    <t>soutien d’étiage/AEP</t>
  </si>
  <si>
    <t>Boues (Sere-Rustaing)</t>
  </si>
  <si>
    <t>Lamarque-Rustaing</t>
  </si>
  <si>
    <t>Boues</t>
  </si>
  <si>
    <t>Bouillouses</t>
  </si>
  <si>
    <t>Angoustrine-Villeneuve-des-Escaldes</t>
  </si>
  <si>
    <t>Têt</t>
  </si>
  <si>
    <t>Bure</t>
  </si>
  <si>
    <t>Poucharramet</t>
  </si>
  <si>
    <t>Hydroélectricité / irrigation</t>
  </si>
  <si>
    <t>Gard</t>
  </si>
  <si>
    <t>Le Gardon d'Alès</t>
  </si>
  <si>
    <t>Cammazes</t>
  </si>
  <si>
    <t>Sor</t>
  </si>
  <si>
    <t>eau potable/irrigation/soutien étiage</t>
  </si>
  <si>
    <t>Cap de Long</t>
  </si>
  <si>
    <t>Aragnouet</t>
  </si>
  <si>
    <t>Neste de Couplan</t>
  </si>
  <si>
    <t>Aude</t>
  </si>
  <si>
    <t>Filhet</t>
  </si>
  <si>
    <t>Mas-d'Azil</t>
  </si>
  <si>
    <t>Filleit</t>
  </si>
  <si>
    <t>Irrigation/soutien d’étiage</t>
  </si>
  <si>
    <t>Alimentation en eau/Loisirs</t>
  </si>
  <si>
    <t>Galaube</t>
  </si>
  <si>
    <t>Arfons</t>
  </si>
  <si>
    <t>Alzeau</t>
  </si>
  <si>
    <t>Ganguise</t>
  </si>
  <si>
    <t>Gourvieille</t>
  </si>
  <si>
    <t>Navigation/Irrigation</t>
  </si>
  <si>
    <t>Gimone</t>
  </si>
  <si>
    <t>Saint-Blancard</t>
  </si>
  <si>
    <t>La Gimone</t>
  </si>
  <si>
    <t>Irrigation/compensation évaporation Golfech</t>
  </si>
  <si>
    <t>Irrigation/Alimentation en eau</t>
  </si>
  <si>
    <t>Gouyre</t>
  </si>
  <si>
    <t>Bruniquel</t>
  </si>
  <si>
    <t>Grande Patures</t>
  </si>
  <si>
    <t>Occitanie (Auvergne-Rhône-Alpes)</t>
  </si>
  <si>
    <t>Cantal</t>
  </si>
  <si>
    <t>Montboudif</t>
  </si>
  <si>
    <t>Le Rialet</t>
  </si>
  <si>
    <t>Izourt</t>
  </si>
  <si>
    <t>Auzat</t>
  </si>
  <si>
    <t>Arties</t>
  </si>
  <si>
    <t>Laparan</t>
  </si>
  <si>
    <t>Aston</t>
  </si>
  <si>
    <t>Irrigation / alimentation en eau</t>
  </si>
  <si>
    <t>Laprade</t>
  </si>
  <si>
    <t>Cuxac-Cabardès</t>
  </si>
  <si>
    <t>Dure</t>
  </si>
  <si>
    <t>Irrigation/Alimentation en eau/Loisirs</t>
  </si>
  <si>
    <t>irrigation/loisirs</t>
  </si>
  <si>
    <t>Louet</t>
  </si>
  <si>
    <t>Escaunets</t>
  </si>
  <si>
    <t>Carbouere Ou Louet-devant</t>
  </si>
  <si>
    <t>Alimentation en eau (potable)</t>
  </si>
  <si>
    <t>Lozère</t>
  </si>
  <si>
    <t>Matemale</t>
  </si>
  <si>
    <t>L'Aude</t>
  </si>
  <si>
    <t>Miélan</t>
  </si>
  <si>
    <t>L'Osse</t>
  </si>
  <si>
    <t>Crues/Alimentation en eau/Loisirs</t>
  </si>
  <si>
    <t>Montbel</t>
  </si>
  <si>
    <t>Triere</t>
  </si>
  <si>
    <t>Montdely</t>
  </si>
  <si>
    <t>Gabre</t>
  </si>
  <si>
    <t>Leze</t>
  </si>
  <si>
    <t>Monts d'Orb (Avène)</t>
  </si>
  <si>
    <t>Hérault</t>
  </si>
  <si>
    <t>Avène</t>
  </si>
  <si>
    <t>L'Orb</t>
  </si>
  <si>
    <t>Pareloup</t>
  </si>
  <si>
    <t>Canet-de-Salars</t>
  </si>
  <si>
    <t>Violou</t>
  </si>
  <si>
    <t>Hydroélectricité/eau potable/loisirs/soutien d’étiage</t>
  </si>
  <si>
    <t>irrigation</t>
  </si>
  <si>
    <t>Pla de Soulcem</t>
  </si>
  <si>
    <t>Mounicou</t>
  </si>
  <si>
    <t>Irrigation/Alimentation en eau/Hydroélectricité</t>
  </si>
  <si>
    <t>Irrigation/Alimentation en eau/Crues</t>
  </si>
  <si>
    <t>Portillon – lac d’Oô</t>
  </si>
  <si>
    <t>Oô</t>
  </si>
  <si>
    <t>Neste d'Oô</t>
  </si>
  <si>
    <t>Puydarrieux</t>
  </si>
  <si>
    <t>Baisolle</t>
  </si>
  <si>
    <t>Puylaurent</t>
  </si>
  <si>
    <t>la Bastide-Puylaurent</t>
  </si>
  <si>
    <t>Le Chassezac</t>
  </si>
  <si>
    <t>Puyvalador</t>
  </si>
  <si>
    <t>Réal</t>
  </si>
  <si>
    <t>Raschas</t>
  </si>
  <si>
    <t>Prévenchères</t>
  </si>
  <si>
    <t>Rassisse</t>
  </si>
  <si>
    <t>Mont-Roc</t>
  </si>
  <si>
    <t>Le Dadou</t>
  </si>
  <si>
    <t>eau potable/soutien d’étiage/hydroélectricité</t>
  </si>
  <si>
    <t>Saint Ferréol</t>
  </si>
  <si>
    <t>Vaudreuille</t>
  </si>
  <si>
    <t>Laudot</t>
  </si>
  <si>
    <t>Andouque</t>
  </si>
  <si>
    <t>Le cérou</t>
  </si>
  <si>
    <t>soutien d’étiage</t>
  </si>
  <si>
    <t>Sainte Cécile d'Andorge</t>
  </si>
  <si>
    <t>Sainte Marguerite Lafigère</t>
  </si>
  <si>
    <t>Pied-de-Borne</t>
  </si>
  <si>
    <t>Sainte Peyres</t>
  </si>
  <si>
    <t>Saint-Amans-Valtoret</t>
  </si>
  <si>
    <t>Arn</t>
  </si>
  <si>
    <t>Hydroélectricité/soutien d’étiage</t>
  </si>
  <si>
    <t>Salagou</t>
  </si>
  <si>
    <t>Clermont-l'Hérault</t>
  </si>
  <si>
    <t>Le Salagou</t>
  </si>
  <si>
    <t>Hydroélectricité/Navigation</t>
  </si>
  <si>
    <t>Sénéchas</t>
  </si>
  <si>
    <t>Chambon</t>
  </si>
  <si>
    <t>La Cèze</t>
  </si>
  <si>
    <t>Tordre</t>
  </si>
  <si>
    <t>Génébrières</t>
  </si>
  <si>
    <t>Vinca</t>
  </si>
  <si>
    <t>Rodès</t>
  </si>
  <si>
    <t>Charpal</t>
  </si>
  <si>
    <t>Colagne</t>
  </si>
  <si>
    <t xml:space="preserve">Villeneuve de la Raho </t>
  </si>
  <si>
    <t>total</t>
  </si>
  <si>
    <t>Laubert (Mende)</t>
  </si>
  <si>
    <t>Alimentation en eau / Hydroélectricité</t>
  </si>
  <si>
    <t>Canal de Perpignan</t>
  </si>
  <si>
    <t>Saint Géraud</t>
  </si>
  <si>
    <t>Irrigation agricole, loisirs, lutte incendie / soutien étiage</t>
  </si>
  <si>
    <t>des Olivettes</t>
  </si>
  <si>
    <t>Vaillan</t>
  </si>
  <si>
    <t>Peyne</t>
  </si>
  <si>
    <t>Date réception données in-situ</t>
  </si>
  <si>
    <t>Traitées</t>
  </si>
  <si>
    <t>Z</t>
  </si>
  <si>
    <t>V</t>
  </si>
  <si>
    <t>S</t>
  </si>
  <si>
    <t>V/S/Z</t>
  </si>
  <si>
    <t>2016-2019</t>
  </si>
  <si>
    <t>oui</t>
  </si>
  <si>
    <t>non</t>
  </si>
  <si>
    <t>manque</t>
  </si>
  <si>
    <t>fait</t>
  </si>
  <si>
    <t>Z(t)</t>
  </si>
  <si>
    <t>S(t)</t>
  </si>
  <si>
    <t>V(t)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</si>
</sst>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i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2" borderId="1" xfId="0" applyFont="1" applyFill="1" applyBorder="1"/>
    <xf numFmtId="0" fontId="0" fillId="0" borderId="1" xfId="0" applyBorder="1" applyAlignment="1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0" xfId="0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164" fontId="0" fillId="0" borderId="3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Border="1"/>
    <xf numFmtId="0" fontId="0" fillId="0" borderId="6" xfId="0" applyFont="1" applyBorder="1"/>
    <xf numFmtId="0" fontId="0" fillId="3" borderId="6" xfId="0" applyFill="1" applyBorder="1"/>
    <xf numFmtId="0" fontId="0" fillId="0" borderId="5" xfId="0" applyBorder="1" applyAlignment="1"/>
    <xf numFmtId="0" fontId="0" fillId="0" borderId="6" xfId="0" applyFont="1" applyBorder="1" applyAlignment="1"/>
    <xf numFmtId="0" fontId="0" fillId="0" borderId="5" xfId="0" applyFill="1" applyBorder="1"/>
    <xf numFmtId="0" fontId="0" fillId="0" borderId="6" xfId="0" applyFont="1" applyFill="1" applyBorder="1"/>
    <xf numFmtId="0" fontId="0" fillId="0" borderId="5" xfId="0" applyFont="1" applyFill="1" applyBorder="1"/>
    <xf numFmtId="0" fontId="0" fillId="0" borderId="1" xfId="0" applyFill="1" applyBorder="1" applyAlignment="1"/>
    <xf numFmtId="0" fontId="0" fillId="4" borderId="0" xfId="0" applyFill="1" applyBorder="1"/>
    <xf numFmtId="0" fontId="0" fillId="4" borderId="0" xfId="0" applyFont="1" applyFill="1" applyBorder="1"/>
    <xf numFmtId="0" fontId="0" fillId="5" borderId="0" xfId="0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6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8" borderId="0" xfId="0" applyFill="1" applyBorder="1"/>
    <xf numFmtId="0" fontId="3" fillId="9" borderId="0" xfId="0" applyFont="1" applyFill="1" applyBorder="1" applyAlignment="1">
      <alignment horizontal="center"/>
    </xf>
    <xf numFmtId="0" fontId="0" fillId="0" borderId="10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164" fontId="0" fillId="0" borderId="11" xfId="0" applyNumberFormat="1" applyFont="1" applyBorder="1" applyAlignment="1">
      <alignment horizontal="center" vertical="top" wrapText="1"/>
    </xf>
    <xf numFmtId="0" fontId="0" fillId="0" borderId="12" xfId="0" applyFont="1" applyBorder="1" applyAlignment="1">
      <alignment horizontal="center" vertical="top" wrapText="1"/>
    </xf>
    <xf numFmtId="0" fontId="0" fillId="9" borderId="1" xfId="0" applyFill="1" applyBorder="1"/>
    <xf numFmtId="0" fontId="0" fillId="4" borderId="1" xfId="0" applyFill="1" applyBorder="1"/>
    <xf numFmtId="0" fontId="0" fillId="4" borderId="1" xfId="0" applyFill="1" applyBorder="1" applyAlignment="1"/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zoomScaleNormal="100" workbookViewId="0">
      <pane xSplit="2" ySplit="3" topLeftCell="X14" activePane="bottomRight" state="frozen"/>
      <selection pane="topRight" activeCell="C1" sqref="C1"/>
      <selection pane="bottomLeft" activeCell="A4" sqref="A4"/>
      <selection pane="bottomRight" activeCell="AM42" sqref="AM42"/>
    </sheetView>
  </sheetViews>
  <sheetFormatPr baseColWidth="10" defaultColWidth="9.140625" defaultRowHeight="15" x14ac:dyDescent="0.25"/>
  <cols>
    <col min="2" max="2" width="26.28515625" customWidth="1"/>
    <col min="3" max="3" width="33.7109375" customWidth="1"/>
    <col min="4" max="4" width="24" customWidth="1"/>
    <col min="5" max="5" width="23.42578125" customWidth="1"/>
    <col min="6" max="6" width="45.28515625" customWidth="1"/>
    <col min="7" max="7" width="25.85546875" customWidth="1"/>
    <col min="8" max="8" width="16.7109375" customWidth="1"/>
    <col min="9" max="9" width="11.28515625" customWidth="1"/>
    <col min="10" max="10" width="12.85546875" customWidth="1"/>
    <col min="11" max="11" width="14.28515625" customWidth="1"/>
    <col min="12" max="12" width="13.85546875" customWidth="1"/>
    <col min="13" max="13" width="15.28515625" customWidth="1"/>
    <col min="14" max="14" width="60.85546875" customWidth="1"/>
    <col min="15" max="24" width="15.7109375" customWidth="1"/>
    <col min="25" max="25" width="10.7109375" customWidth="1"/>
    <col min="26" max="1027" width="10.7109375" style="10" customWidth="1"/>
    <col min="1028" max="16384" width="9.140625" style="10"/>
  </cols>
  <sheetData>
    <row r="1" spans="1:37" s="8" customFormat="1" ht="60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20" t="s">
        <v>24</v>
      </c>
      <c r="AA1" s="8" t="s">
        <v>189</v>
      </c>
      <c r="AB1" s="8" t="s">
        <v>191</v>
      </c>
      <c r="AC1" s="8" t="s">
        <v>192</v>
      </c>
      <c r="AD1" s="8" t="s">
        <v>193</v>
      </c>
      <c r="AE1" s="8" t="s">
        <v>194</v>
      </c>
      <c r="AF1" s="8" t="s">
        <v>190</v>
      </c>
      <c r="AG1" s="8" t="s">
        <v>200</v>
      </c>
      <c r="AH1" s="8" t="s">
        <v>201</v>
      </c>
      <c r="AI1" s="8" t="s">
        <v>202</v>
      </c>
      <c r="AJ1" s="8" t="s">
        <v>194</v>
      </c>
    </row>
    <row r="2" spans="1:37" s="8" customFormat="1" x14ac:dyDescent="0.25">
      <c r="A2" s="43"/>
      <c r="B2" s="44"/>
      <c r="C2" s="44"/>
      <c r="D2" s="44"/>
      <c r="E2" s="44"/>
      <c r="F2" s="44"/>
      <c r="G2" s="44"/>
      <c r="H2" s="44"/>
      <c r="I2" s="44"/>
      <c r="J2" s="44"/>
      <c r="K2" s="45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6"/>
      <c r="AA2" s="8">
        <f>COUNT(AA4:AA48)-COUNTIF(AA4:AA48,"non")</f>
        <v>29</v>
      </c>
      <c r="AB2" s="8">
        <f t="shared" ref="AB2" si="0">COUNT(AB4:AB48)-COUNTIF(AB4:AB48,"non")</f>
        <v>-7</v>
      </c>
      <c r="AC2" s="8">
        <f t="shared" ref="AC2:AD2" si="1">COUNTIF(AC4:AC48,"oui")</f>
        <v>20</v>
      </c>
      <c r="AD2" s="8">
        <f t="shared" si="1"/>
        <v>7</v>
      </c>
      <c r="AE2" s="8">
        <f>COUNTIF(AE4:AE48,"oui")</f>
        <v>13</v>
      </c>
      <c r="AG2" s="8">
        <f>COUNTIF(AG4:AG50,"fait")</f>
        <v>24</v>
      </c>
      <c r="AH2" s="8">
        <f t="shared" ref="AH2:AJ2" si="2">COUNTIF(AH4:AH50,"fait")</f>
        <v>24</v>
      </c>
      <c r="AI2" s="8">
        <f t="shared" si="2"/>
        <v>24</v>
      </c>
      <c r="AJ2" s="8">
        <f t="shared" si="2"/>
        <v>30</v>
      </c>
    </row>
    <row r="3" spans="1:37" s="8" customFormat="1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5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6"/>
      <c r="AG3" s="8">
        <f t="shared" ref="AG3:AI3" si="3">COUNTIF(AG4:AG48,"à faire")</f>
        <v>0</v>
      </c>
      <c r="AH3" s="8">
        <f t="shared" si="3"/>
        <v>0</v>
      </c>
      <c r="AI3" s="8">
        <f t="shared" si="3"/>
        <v>0</v>
      </c>
      <c r="AJ3" s="8">
        <f>COUNTIF(AJ4:AJ48,"à faire")</f>
        <v>0</v>
      </c>
    </row>
    <row r="4" spans="1:37" s="9" customFormat="1" x14ac:dyDescent="0.25">
      <c r="A4" s="21">
        <v>3</v>
      </c>
      <c r="B4" s="48" t="s">
        <v>25</v>
      </c>
      <c r="C4" s="1" t="s">
        <v>26</v>
      </c>
      <c r="D4" s="2" t="s">
        <v>27</v>
      </c>
      <c r="E4" s="2" t="s">
        <v>28</v>
      </c>
      <c r="F4" s="3" t="s">
        <v>29</v>
      </c>
      <c r="G4" s="2" t="s">
        <v>30</v>
      </c>
      <c r="H4" s="2">
        <v>1995</v>
      </c>
      <c r="I4" s="1">
        <v>42.746099999999998</v>
      </c>
      <c r="J4" s="1">
        <v>2.5897199999999998</v>
      </c>
      <c r="K4" s="1">
        <v>25.8</v>
      </c>
      <c r="L4" s="1">
        <v>178</v>
      </c>
      <c r="M4" s="2">
        <v>184</v>
      </c>
      <c r="N4" s="2" t="s">
        <v>31</v>
      </c>
      <c r="O4" s="2"/>
      <c r="P4" s="2">
        <v>1</v>
      </c>
      <c r="Q4" s="2">
        <v>1</v>
      </c>
      <c r="R4" s="2">
        <v>1</v>
      </c>
      <c r="S4" s="2"/>
      <c r="T4" s="2"/>
      <c r="U4" s="2"/>
      <c r="V4" s="2"/>
      <c r="W4" s="2"/>
      <c r="X4" s="2">
        <f t="shared" ref="X4:X23" si="4">SUM(O4:W4)</f>
        <v>3</v>
      </c>
      <c r="Y4" s="22">
        <v>1</v>
      </c>
      <c r="AA4" s="31">
        <v>20191230</v>
      </c>
      <c r="AB4" s="34" t="s">
        <v>195</v>
      </c>
      <c r="AC4" s="34" t="s">
        <v>196</v>
      </c>
      <c r="AD4" s="34" t="s">
        <v>196</v>
      </c>
      <c r="AE4" s="33" t="s">
        <v>197</v>
      </c>
      <c r="AG4" s="41" t="s">
        <v>199</v>
      </c>
      <c r="AH4" s="41" t="s">
        <v>199</v>
      </c>
      <c r="AI4" s="41" t="s">
        <v>199</v>
      </c>
      <c r="AJ4" s="41" t="s">
        <v>199</v>
      </c>
      <c r="AK4" s="9">
        <v>1</v>
      </c>
    </row>
    <row r="5" spans="1:37" x14ac:dyDescent="0.25">
      <c r="A5" s="21">
        <v>17</v>
      </c>
      <c r="B5" s="48" t="s">
        <v>34</v>
      </c>
      <c r="C5" s="2" t="s">
        <v>35</v>
      </c>
      <c r="D5" s="2" t="s">
        <v>27</v>
      </c>
      <c r="E5" s="2" t="s">
        <v>36</v>
      </c>
      <c r="F5" s="3" t="s">
        <v>37</v>
      </c>
      <c r="G5" s="2" t="s">
        <v>38</v>
      </c>
      <c r="H5" s="2">
        <v>1996</v>
      </c>
      <c r="I5" s="1">
        <v>43.2333</v>
      </c>
      <c r="J5" s="1">
        <v>0.20027800000000001</v>
      </c>
      <c r="K5" s="1">
        <v>10.8</v>
      </c>
      <c r="L5" s="1">
        <v>110</v>
      </c>
      <c r="M5" s="2">
        <v>272</v>
      </c>
      <c r="N5" s="2" t="s">
        <v>14</v>
      </c>
      <c r="O5" s="2">
        <v>1</v>
      </c>
      <c r="P5" s="1"/>
      <c r="Q5" s="1"/>
      <c r="R5" s="1"/>
      <c r="S5" s="1"/>
      <c r="T5" s="1"/>
      <c r="U5" s="1"/>
      <c r="V5" s="1"/>
      <c r="W5" s="1"/>
      <c r="X5" s="2">
        <f t="shared" si="4"/>
        <v>1</v>
      </c>
      <c r="Y5" s="22">
        <v>1</v>
      </c>
      <c r="AA5" s="31">
        <v>20191230</v>
      </c>
      <c r="AB5" s="34" t="s">
        <v>195</v>
      </c>
      <c r="AC5" s="35" t="s">
        <v>196</v>
      </c>
      <c r="AD5" s="32" t="s">
        <v>197</v>
      </c>
      <c r="AE5" s="32" t="s">
        <v>197</v>
      </c>
      <c r="AG5" s="41" t="s">
        <v>199</v>
      </c>
      <c r="AH5" s="41" t="s">
        <v>199</v>
      </c>
      <c r="AI5" s="41" t="s">
        <v>199</v>
      </c>
      <c r="AJ5" s="41" t="s">
        <v>199</v>
      </c>
      <c r="AK5" s="10">
        <v>1</v>
      </c>
    </row>
    <row r="6" spans="1:37" x14ac:dyDescent="0.25">
      <c r="A6" s="21">
        <v>21</v>
      </c>
      <c r="B6" s="48" t="s">
        <v>39</v>
      </c>
      <c r="C6" s="2" t="s">
        <v>35</v>
      </c>
      <c r="D6" s="2" t="s">
        <v>27</v>
      </c>
      <c r="E6" s="2" t="s">
        <v>40</v>
      </c>
      <c r="F6" s="3" t="s">
        <v>41</v>
      </c>
      <c r="G6" s="2" t="s">
        <v>42</v>
      </c>
      <c r="H6" s="2">
        <v>1976</v>
      </c>
      <c r="I6" s="1">
        <v>43.389400000000002</v>
      </c>
      <c r="J6" s="1">
        <v>0.63583299999999998</v>
      </c>
      <c r="K6" s="1">
        <v>10</v>
      </c>
      <c r="L6" s="1">
        <v>180</v>
      </c>
      <c r="M6" s="2">
        <v>244</v>
      </c>
      <c r="N6" s="2" t="s">
        <v>43</v>
      </c>
      <c r="O6" s="1"/>
      <c r="P6" s="2">
        <v>1</v>
      </c>
      <c r="Q6" s="1"/>
      <c r="R6" s="1"/>
      <c r="S6" s="2">
        <v>1</v>
      </c>
      <c r="T6" s="1"/>
      <c r="U6" s="1"/>
      <c r="V6" s="1"/>
      <c r="W6" s="1"/>
      <c r="X6" s="2">
        <f t="shared" si="4"/>
        <v>2</v>
      </c>
      <c r="Y6" s="22">
        <v>1</v>
      </c>
      <c r="AA6" s="31">
        <v>20191230</v>
      </c>
      <c r="AB6" s="34" t="s">
        <v>195</v>
      </c>
      <c r="AC6" s="35" t="s">
        <v>196</v>
      </c>
      <c r="AD6" s="32" t="s">
        <v>197</v>
      </c>
      <c r="AE6" s="32" t="s">
        <v>197</v>
      </c>
      <c r="AG6" s="41" t="s">
        <v>199</v>
      </c>
      <c r="AH6" s="41" t="s">
        <v>199</v>
      </c>
      <c r="AI6" s="41" t="s">
        <v>199</v>
      </c>
      <c r="AJ6" s="41" t="s">
        <v>199</v>
      </c>
      <c r="AK6" s="10">
        <v>1</v>
      </c>
    </row>
    <row r="7" spans="1:37" x14ac:dyDescent="0.25">
      <c r="A7" s="21">
        <v>25</v>
      </c>
      <c r="B7" s="48" t="s">
        <v>44</v>
      </c>
      <c r="C7" s="2" t="s">
        <v>35</v>
      </c>
      <c r="D7" s="2" t="s">
        <v>27</v>
      </c>
      <c r="E7" s="2" t="s">
        <v>45</v>
      </c>
      <c r="F7" s="3" t="s">
        <v>46</v>
      </c>
      <c r="G7" s="2" t="s">
        <v>47</v>
      </c>
      <c r="H7" s="2">
        <v>1996</v>
      </c>
      <c r="I7" s="1">
        <v>43.321399999999997</v>
      </c>
      <c r="J7" s="1">
        <v>0.84138900000000005</v>
      </c>
      <c r="K7" s="1">
        <v>3</v>
      </c>
      <c r="L7" s="1">
        <v>43</v>
      </c>
      <c r="M7" s="2">
        <v>260</v>
      </c>
      <c r="N7" s="2" t="s">
        <v>14</v>
      </c>
      <c r="O7" s="2">
        <v>1</v>
      </c>
      <c r="P7" s="1"/>
      <c r="Q7" s="1"/>
      <c r="R7" s="1"/>
      <c r="S7" s="1"/>
      <c r="T7" s="1"/>
      <c r="U7" s="1"/>
      <c r="V7" s="1"/>
      <c r="W7" s="1"/>
      <c r="X7" s="2">
        <f t="shared" si="4"/>
        <v>1</v>
      </c>
      <c r="Y7" s="22">
        <v>1</v>
      </c>
      <c r="AA7" s="31">
        <v>20191230</v>
      </c>
      <c r="AB7" s="34" t="s">
        <v>195</v>
      </c>
      <c r="AC7" s="35" t="s">
        <v>196</v>
      </c>
      <c r="AD7" s="32" t="s">
        <v>197</v>
      </c>
      <c r="AE7" s="32" t="s">
        <v>197</v>
      </c>
      <c r="AG7" s="41" t="s">
        <v>199</v>
      </c>
      <c r="AH7" s="41" t="s">
        <v>199</v>
      </c>
      <c r="AI7" s="41" t="s">
        <v>199</v>
      </c>
      <c r="AJ7" s="41" t="s">
        <v>199</v>
      </c>
      <c r="AK7" s="12">
        <v>1</v>
      </c>
    </row>
    <row r="8" spans="1:37" x14ac:dyDescent="0.25">
      <c r="A8" s="21">
        <v>32</v>
      </c>
      <c r="B8" s="48" t="s">
        <v>49</v>
      </c>
      <c r="C8" s="2" t="s">
        <v>35</v>
      </c>
      <c r="D8" s="2" t="s">
        <v>27</v>
      </c>
      <c r="E8" s="2" t="s">
        <v>45</v>
      </c>
      <c r="F8" s="3" t="s">
        <v>50</v>
      </c>
      <c r="G8" s="2" t="s">
        <v>49</v>
      </c>
      <c r="H8" s="2">
        <v>1992</v>
      </c>
      <c r="I8" s="1">
        <v>43.6417</v>
      </c>
      <c r="J8" s="1">
        <v>1.69306</v>
      </c>
      <c r="K8" s="1">
        <v>2.02</v>
      </c>
      <c r="L8" s="1">
        <v>37</v>
      </c>
      <c r="M8" s="2">
        <v>178</v>
      </c>
      <c r="N8" s="2" t="s">
        <v>14</v>
      </c>
      <c r="O8" s="2">
        <v>1</v>
      </c>
      <c r="P8" s="1"/>
      <c r="Q8" s="1"/>
      <c r="R8" s="1"/>
      <c r="S8" s="1"/>
      <c r="T8" s="2"/>
      <c r="U8" s="2"/>
      <c r="V8" s="2"/>
      <c r="W8" s="2"/>
      <c r="X8" s="2">
        <f t="shared" si="4"/>
        <v>1</v>
      </c>
      <c r="Y8" s="22">
        <v>1</v>
      </c>
      <c r="AA8" s="31">
        <v>20191230</v>
      </c>
      <c r="AB8" s="34" t="s">
        <v>195</v>
      </c>
      <c r="AC8" s="35" t="s">
        <v>196</v>
      </c>
      <c r="AD8" s="32" t="s">
        <v>197</v>
      </c>
      <c r="AE8" s="32" t="s">
        <v>197</v>
      </c>
      <c r="AG8" s="41" t="s">
        <v>199</v>
      </c>
      <c r="AH8" s="41" t="s">
        <v>199</v>
      </c>
      <c r="AI8" s="41" t="s">
        <v>199</v>
      </c>
      <c r="AJ8" s="41" t="s">
        <v>199</v>
      </c>
      <c r="AK8" s="12">
        <v>1</v>
      </c>
    </row>
    <row r="9" spans="1:37" x14ac:dyDescent="0.25">
      <c r="A9" s="21">
        <v>35</v>
      </c>
      <c r="B9" s="48" t="s">
        <v>52</v>
      </c>
      <c r="C9" s="2" t="s">
        <v>35</v>
      </c>
      <c r="D9" s="2" t="s">
        <v>27</v>
      </c>
      <c r="E9" s="2" t="s">
        <v>53</v>
      </c>
      <c r="F9" s="3" t="s">
        <v>54</v>
      </c>
      <c r="G9" s="2" t="s">
        <v>55</v>
      </c>
      <c r="H9" s="2">
        <v>1979</v>
      </c>
      <c r="I9" s="1">
        <v>43.778599999999997</v>
      </c>
      <c r="J9" s="1">
        <v>2.2602799999999998</v>
      </c>
      <c r="K9" s="1">
        <v>10.9</v>
      </c>
      <c r="L9" s="1">
        <v>86</v>
      </c>
      <c r="M9" s="2">
        <v>303</v>
      </c>
      <c r="N9" s="2" t="s">
        <v>56</v>
      </c>
      <c r="O9" s="1"/>
      <c r="P9" s="1"/>
      <c r="Q9" s="2">
        <v>1</v>
      </c>
      <c r="R9" s="1"/>
      <c r="S9" s="1"/>
      <c r="T9" s="2"/>
      <c r="U9" s="2">
        <v>1</v>
      </c>
      <c r="V9" s="1"/>
      <c r="W9" s="1"/>
      <c r="X9" s="2">
        <f t="shared" si="4"/>
        <v>2</v>
      </c>
      <c r="Y9" s="22">
        <v>1</v>
      </c>
      <c r="AA9" s="30">
        <v>20190910</v>
      </c>
      <c r="AB9" s="32" t="s">
        <v>197</v>
      </c>
      <c r="AC9" s="32" t="s">
        <v>197</v>
      </c>
      <c r="AD9" s="32" t="s">
        <v>197</v>
      </c>
      <c r="AE9" s="35" t="s">
        <v>196</v>
      </c>
      <c r="AG9" s="42" t="s">
        <v>198</v>
      </c>
      <c r="AH9" s="42" t="s">
        <v>198</v>
      </c>
      <c r="AI9" s="42" t="s">
        <v>198</v>
      </c>
      <c r="AJ9" s="41" t="s">
        <v>199</v>
      </c>
      <c r="AK9" s="12">
        <v>2</v>
      </c>
    </row>
    <row r="10" spans="1:37" x14ac:dyDescent="0.25">
      <c r="A10" s="21">
        <v>62</v>
      </c>
      <c r="B10" s="48" t="s">
        <v>57</v>
      </c>
      <c r="C10" s="2" t="s">
        <v>35</v>
      </c>
      <c r="D10" s="2" t="s">
        <v>27</v>
      </c>
      <c r="E10" s="2" t="s">
        <v>36</v>
      </c>
      <c r="F10" s="3" t="s">
        <v>58</v>
      </c>
      <c r="G10" s="3" t="s">
        <v>59</v>
      </c>
      <c r="H10" s="2">
        <v>1991</v>
      </c>
      <c r="I10" s="1">
        <v>43.269199999999998</v>
      </c>
      <c r="J10" s="1">
        <v>0.30055599999999999</v>
      </c>
      <c r="K10" s="1">
        <v>2.02</v>
      </c>
      <c r="L10" s="1">
        <v>36.36</v>
      </c>
      <c r="M10" s="2">
        <v>351</v>
      </c>
      <c r="N10" s="2" t="s">
        <v>14</v>
      </c>
      <c r="O10" s="1">
        <v>1</v>
      </c>
      <c r="P10" s="1"/>
      <c r="Q10" s="1"/>
      <c r="R10" s="1"/>
      <c r="S10" s="1"/>
      <c r="T10" s="1"/>
      <c r="U10" s="1"/>
      <c r="V10" s="1"/>
      <c r="W10" s="1"/>
      <c r="X10" s="2">
        <f t="shared" si="4"/>
        <v>1</v>
      </c>
      <c r="Y10" s="22">
        <v>1</v>
      </c>
      <c r="AA10" s="31">
        <v>20191230</v>
      </c>
      <c r="AB10" s="34" t="s">
        <v>195</v>
      </c>
      <c r="AC10" s="35" t="s">
        <v>196</v>
      </c>
      <c r="AD10" s="32" t="s">
        <v>197</v>
      </c>
      <c r="AE10" s="32" t="s">
        <v>197</v>
      </c>
      <c r="AG10" s="41" t="s">
        <v>199</v>
      </c>
      <c r="AH10" s="41" t="s">
        <v>199</v>
      </c>
      <c r="AI10" s="41" t="s">
        <v>199</v>
      </c>
      <c r="AJ10" s="41" t="s">
        <v>199</v>
      </c>
      <c r="AK10" s="12">
        <v>1</v>
      </c>
    </row>
    <row r="11" spans="1:37" x14ac:dyDescent="0.25">
      <c r="A11" s="21">
        <v>63</v>
      </c>
      <c r="B11" s="1" t="s">
        <v>60</v>
      </c>
      <c r="C11" s="2" t="s">
        <v>35</v>
      </c>
      <c r="D11" s="2" t="s">
        <v>27</v>
      </c>
      <c r="E11" s="2" t="s">
        <v>28</v>
      </c>
      <c r="F11" s="3" t="s">
        <v>61</v>
      </c>
      <c r="G11" s="2" t="s">
        <v>62</v>
      </c>
      <c r="H11" s="2">
        <v>1910</v>
      </c>
      <c r="I11" s="1">
        <v>42.560299999999998</v>
      </c>
      <c r="J11" s="1">
        <v>2.0011100000000002</v>
      </c>
      <c r="K11" s="1">
        <v>17.329999999999998</v>
      </c>
      <c r="L11" s="1">
        <v>140</v>
      </c>
      <c r="M11" s="2">
        <v>2016</v>
      </c>
      <c r="N11" s="2" t="s">
        <v>14</v>
      </c>
      <c r="O11" s="2">
        <v>1</v>
      </c>
      <c r="P11" s="1"/>
      <c r="Q11" s="1"/>
      <c r="R11" s="1"/>
      <c r="S11" s="1"/>
      <c r="T11" s="1"/>
      <c r="U11" s="1"/>
      <c r="V11" s="1"/>
      <c r="W11" s="1"/>
      <c r="X11" s="2">
        <f t="shared" si="4"/>
        <v>1</v>
      </c>
      <c r="Y11" s="22">
        <v>1</v>
      </c>
      <c r="AG11" s="42" t="s">
        <v>198</v>
      </c>
      <c r="AH11" s="42" t="s">
        <v>198</v>
      </c>
      <c r="AI11" s="42" t="s">
        <v>198</v>
      </c>
      <c r="AJ11" s="42" t="s">
        <v>198</v>
      </c>
      <c r="AK11" s="12">
        <v>4</v>
      </c>
    </row>
    <row r="12" spans="1:37" x14ac:dyDescent="0.25">
      <c r="A12" s="21">
        <v>75</v>
      </c>
      <c r="B12" s="1" t="s">
        <v>63</v>
      </c>
      <c r="C12" s="2" t="s">
        <v>35</v>
      </c>
      <c r="D12" s="2" t="s">
        <v>27</v>
      </c>
      <c r="E12" s="2" t="s">
        <v>45</v>
      </c>
      <c r="F12" s="2" t="s">
        <v>64</v>
      </c>
      <c r="G12" s="2" t="s">
        <v>63</v>
      </c>
      <c r="H12" s="2">
        <v>1987</v>
      </c>
      <c r="I12" s="1">
        <v>43.415799999999997</v>
      </c>
      <c r="J12" s="1">
        <v>1.1597200000000001</v>
      </c>
      <c r="K12" s="1">
        <v>4</v>
      </c>
      <c r="L12" s="1">
        <v>60</v>
      </c>
      <c r="M12" s="2">
        <v>229</v>
      </c>
      <c r="N12" s="2" t="s">
        <v>65</v>
      </c>
      <c r="O12" s="2">
        <v>1</v>
      </c>
      <c r="P12" s="2">
        <v>1</v>
      </c>
      <c r="Q12" s="1"/>
      <c r="R12" s="1"/>
      <c r="S12" s="1"/>
      <c r="T12" s="1"/>
      <c r="U12" s="1"/>
      <c r="V12" s="1"/>
      <c r="W12" s="1"/>
      <c r="X12" s="2">
        <f t="shared" si="4"/>
        <v>2</v>
      </c>
      <c r="Y12" s="22">
        <v>1</v>
      </c>
      <c r="AG12" s="42" t="s">
        <v>198</v>
      </c>
      <c r="AH12" s="42" t="s">
        <v>198</v>
      </c>
      <c r="AI12" s="42" t="s">
        <v>198</v>
      </c>
      <c r="AJ12" s="42" t="s">
        <v>198</v>
      </c>
      <c r="AK12" s="12">
        <v>4</v>
      </c>
    </row>
    <row r="13" spans="1:37" x14ac:dyDescent="0.25">
      <c r="A13" s="21">
        <v>83</v>
      </c>
      <c r="B13" s="48" t="s">
        <v>68</v>
      </c>
      <c r="C13" s="2" t="s">
        <v>35</v>
      </c>
      <c r="D13" s="2" t="s">
        <v>27</v>
      </c>
      <c r="E13" s="2" t="s">
        <v>53</v>
      </c>
      <c r="F13" s="3" t="s">
        <v>68</v>
      </c>
      <c r="G13" s="2" t="s">
        <v>69</v>
      </c>
      <c r="H13" s="2">
        <v>1958</v>
      </c>
      <c r="I13" s="1">
        <v>43.4069</v>
      </c>
      <c r="J13" s="1">
        <v>2.0955599999999999</v>
      </c>
      <c r="K13" s="1">
        <v>18.8</v>
      </c>
      <c r="L13" s="1">
        <v>90</v>
      </c>
      <c r="M13" s="2">
        <v>569</v>
      </c>
      <c r="N13" s="2" t="s">
        <v>70</v>
      </c>
      <c r="O13" s="1"/>
      <c r="P13" s="2">
        <v>1</v>
      </c>
      <c r="Q13" s="2">
        <v>1</v>
      </c>
      <c r="R13" s="1"/>
      <c r="S13" s="1"/>
      <c r="T13" s="1"/>
      <c r="U13" s="2">
        <v>1</v>
      </c>
      <c r="V13" s="1"/>
      <c r="W13" s="1"/>
      <c r="X13" s="2">
        <f t="shared" si="4"/>
        <v>3</v>
      </c>
      <c r="Y13" s="22">
        <v>1</v>
      </c>
      <c r="AA13" s="30">
        <v>20200108</v>
      </c>
      <c r="AB13" s="34" t="s">
        <v>195</v>
      </c>
      <c r="AC13" s="34" t="s">
        <v>196</v>
      </c>
      <c r="AD13" s="34" t="s">
        <v>196</v>
      </c>
      <c r="AE13" s="34" t="s">
        <v>196</v>
      </c>
      <c r="AG13" s="41" t="s">
        <v>199</v>
      </c>
      <c r="AH13" s="41" t="s">
        <v>199</v>
      </c>
      <c r="AI13" s="41" t="s">
        <v>199</v>
      </c>
      <c r="AJ13" s="41" t="s">
        <v>199</v>
      </c>
      <c r="AK13" s="12">
        <v>1</v>
      </c>
    </row>
    <row r="14" spans="1:37" x14ac:dyDescent="0.25">
      <c r="A14" s="21">
        <v>86</v>
      </c>
      <c r="B14" s="14" t="s">
        <v>71</v>
      </c>
      <c r="C14" s="2" t="s">
        <v>35</v>
      </c>
      <c r="D14" s="2" t="s">
        <v>27</v>
      </c>
      <c r="E14" s="2" t="s">
        <v>36</v>
      </c>
      <c r="F14" s="3" t="s">
        <v>72</v>
      </c>
      <c r="G14" s="2" t="s">
        <v>73</v>
      </c>
      <c r="H14" s="2">
        <v>1952</v>
      </c>
      <c r="I14" s="1">
        <v>42.823099999999997</v>
      </c>
      <c r="J14" s="1">
        <v>0.14249999999999999</v>
      </c>
      <c r="K14" s="1">
        <v>63</v>
      </c>
      <c r="L14" s="1">
        <v>160</v>
      </c>
      <c r="M14" s="2">
        <v>2161</v>
      </c>
      <c r="N14" s="2" t="s">
        <v>14</v>
      </c>
      <c r="O14" s="2">
        <v>1</v>
      </c>
      <c r="P14" s="1"/>
      <c r="Q14" s="1"/>
      <c r="R14" s="1"/>
      <c r="S14" s="1"/>
      <c r="T14" s="1"/>
      <c r="U14" s="1"/>
      <c r="V14" s="1"/>
      <c r="W14" s="1"/>
      <c r="X14" s="2">
        <f t="shared" si="4"/>
        <v>1</v>
      </c>
      <c r="Y14" s="23">
        <v>1</v>
      </c>
      <c r="AG14" s="42" t="s">
        <v>198</v>
      </c>
      <c r="AH14" s="42" t="s">
        <v>198</v>
      </c>
      <c r="AI14" s="42" t="s">
        <v>198</v>
      </c>
      <c r="AJ14" s="42" t="s">
        <v>198</v>
      </c>
      <c r="AK14" s="12">
        <v>4</v>
      </c>
    </row>
    <row r="15" spans="1:37" s="11" customFormat="1" x14ac:dyDescent="0.25">
      <c r="A15" s="24">
        <v>177</v>
      </c>
      <c r="B15" s="49" t="s">
        <v>75</v>
      </c>
      <c r="C15" s="2" t="s">
        <v>35</v>
      </c>
      <c r="D15" s="6" t="s">
        <v>27</v>
      </c>
      <c r="E15" s="6" t="s">
        <v>33</v>
      </c>
      <c r="F15" s="7" t="s">
        <v>76</v>
      </c>
      <c r="G15" s="6" t="s">
        <v>77</v>
      </c>
      <c r="H15" s="6">
        <v>1996</v>
      </c>
      <c r="I15" s="5">
        <v>43.070599999999999</v>
      </c>
      <c r="J15" s="5">
        <v>1.39167</v>
      </c>
      <c r="K15" s="5">
        <v>4.95</v>
      </c>
      <c r="L15" s="1">
        <v>66</v>
      </c>
      <c r="M15" s="6">
        <v>320</v>
      </c>
      <c r="N15" s="6" t="s">
        <v>78</v>
      </c>
      <c r="O15" s="6"/>
      <c r="P15" s="6">
        <v>1</v>
      </c>
      <c r="Q15" s="6"/>
      <c r="R15" s="6"/>
      <c r="S15" s="6"/>
      <c r="T15" s="6"/>
      <c r="U15" s="6">
        <v>1</v>
      </c>
      <c r="V15" s="6"/>
      <c r="W15" s="6"/>
      <c r="X15" s="2">
        <f t="shared" si="4"/>
        <v>2</v>
      </c>
      <c r="Y15" s="25">
        <v>1</v>
      </c>
      <c r="AA15" s="31">
        <v>20191230</v>
      </c>
      <c r="AB15" s="34" t="s">
        <v>195</v>
      </c>
      <c r="AC15" s="35" t="s">
        <v>196</v>
      </c>
      <c r="AD15" s="32" t="s">
        <v>197</v>
      </c>
      <c r="AE15" s="32" t="s">
        <v>197</v>
      </c>
      <c r="AG15" s="41" t="s">
        <v>199</v>
      </c>
      <c r="AH15" s="41" t="s">
        <v>199</v>
      </c>
      <c r="AI15" s="41" t="s">
        <v>199</v>
      </c>
      <c r="AJ15" s="41" t="s">
        <v>199</v>
      </c>
      <c r="AK15" s="11">
        <v>1</v>
      </c>
    </row>
    <row r="16" spans="1:37" x14ac:dyDescent="0.25">
      <c r="A16" s="21">
        <v>190</v>
      </c>
      <c r="B16" s="48" t="s">
        <v>80</v>
      </c>
      <c r="C16" s="2" t="s">
        <v>35</v>
      </c>
      <c r="D16" s="2" t="s">
        <v>27</v>
      </c>
      <c r="E16" s="2" t="s">
        <v>53</v>
      </c>
      <c r="F16" s="2" t="s">
        <v>81</v>
      </c>
      <c r="G16" s="2" t="s">
        <v>82</v>
      </c>
      <c r="H16" s="2">
        <v>2000</v>
      </c>
      <c r="I16" s="1">
        <v>43.403599999999997</v>
      </c>
      <c r="J16" s="1">
        <v>2.2261099999999998</v>
      </c>
      <c r="K16" s="1">
        <v>8.0500000000000007</v>
      </c>
      <c r="L16" s="1">
        <v>65</v>
      </c>
      <c r="M16" s="2">
        <v>723</v>
      </c>
      <c r="N16" s="2" t="s">
        <v>21</v>
      </c>
      <c r="O16" s="1"/>
      <c r="P16" s="1"/>
      <c r="Q16" s="1"/>
      <c r="R16" s="1"/>
      <c r="S16" s="1"/>
      <c r="T16" s="2"/>
      <c r="U16" s="2"/>
      <c r="V16" s="2">
        <v>1</v>
      </c>
      <c r="W16" s="2"/>
      <c r="X16" s="2">
        <f t="shared" si="4"/>
        <v>1</v>
      </c>
      <c r="Y16" s="22">
        <v>1</v>
      </c>
      <c r="AA16" s="30">
        <v>20200108</v>
      </c>
      <c r="AB16" s="34" t="s">
        <v>195</v>
      </c>
      <c r="AC16" s="34" t="s">
        <v>196</v>
      </c>
      <c r="AD16" s="34" t="s">
        <v>196</v>
      </c>
      <c r="AE16" s="34" t="s">
        <v>196</v>
      </c>
      <c r="AG16" s="41" t="s">
        <v>199</v>
      </c>
      <c r="AH16" s="41" t="s">
        <v>199</v>
      </c>
      <c r="AI16" s="41" t="s">
        <v>199</v>
      </c>
      <c r="AJ16" s="41" t="s">
        <v>199</v>
      </c>
      <c r="AK16" s="10">
        <v>1</v>
      </c>
    </row>
    <row r="17" spans="1:37" x14ac:dyDescent="0.25">
      <c r="A17" s="21">
        <v>193</v>
      </c>
      <c r="B17" s="48" t="s">
        <v>83</v>
      </c>
      <c r="C17" s="2" t="s">
        <v>35</v>
      </c>
      <c r="D17" s="2" t="s">
        <v>27</v>
      </c>
      <c r="E17" s="2" t="s">
        <v>74</v>
      </c>
      <c r="F17" s="2" t="s">
        <v>84</v>
      </c>
      <c r="G17" s="2" t="s">
        <v>83</v>
      </c>
      <c r="H17" s="2">
        <v>2007</v>
      </c>
      <c r="I17" s="1">
        <v>43.328299999999999</v>
      </c>
      <c r="J17" s="1">
        <v>1.7894399999999999</v>
      </c>
      <c r="K17" s="1">
        <v>44.6</v>
      </c>
      <c r="L17" s="1">
        <v>400</v>
      </c>
      <c r="M17" s="2">
        <v>238</v>
      </c>
      <c r="N17" s="2" t="s">
        <v>85</v>
      </c>
      <c r="O17" s="1"/>
      <c r="P17" s="2">
        <v>1</v>
      </c>
      <c r="Q17" s="1"/>
      <c r="R17" s="1"/>
      <c r="S17" s="1"/>
      <c r="T17" s="1"/>
      <c r="U17" s="1"/>
      <c r="V17" s="2">
        <v>1</v>
      </c>
      <c r="W17" s="1"/>
      <c r="X17" s="2">
        <f t="shared" si="4"/>
        <v>2</v>
      </c>
      <c r="Y17" s="22">
        <v>1</v>
      </c>
      <c r="AA17" s="30">
        <v>20190910</v>
      </c>
      <c r="AB17" s="34" t="s">
        <v>195</v>
      </c>
      <c r="AC17" s="34" t="s">
        <v>196</v>
      </c>
      <c r="AD17" s="34" t="s">
        <v>196</v>
      </c>
      <c r="AE17" s="34" t="s">
        <v>196</v>
      </c>
      <c r="AG17" s="41" t="s">
        <v>199</v>
      </c>
      <c r="AH17" s="41" t="s">
        <v>199</v>
      </c>
      <c r="AI17" s="41" t="s">
        <v>199</v>
      </c>
      <c r="AJ17" s="41" t="s">
        <v>199</v>
      </c>
      <c r="AK17" s="12">
        <v>1</v>
      </c>
    </row>
    <row r="18" spans="1:37" x14ac:dyDescent="0.25">
      <c r="A18" s="21">
        <v>200</v>
      </c>
      <c r="B18" s="48" t="s">
        <v>86</v>
      </c>
      <c r="C18" s="2" t="s">
        <v>35</v>
      </c>
      <c r="D18" s="2" t="s">
        <v>27</v>
      </c>
      <c r="E18" s="2" t="s">
        <v>40</v>
      </c>
      <c r="F18" s="3" t="s">
        <v>87</v>
      </c>
      <c r="G18" s="2" t="s">
        <v>88</v>
      </c>
      <c r="H18" s="2">
        <v>1991</v>
      </c>
      <c r="I18" s="1">
        <v>43.337499999999999</v>
      </c>
      <c r="J18" s="1">
        <v>0.68</v>
      </c>
      <c r="K18" s="1">
        <v>25</v>
      </c>
      <c r="L18" s="1">
        <v>230</v>
      </c>
      <c r="M18" s="2">
        <v>271</v>
      </c>
      <c r="N18" s="2" t="s">
        <v>89</v>
      </c>
      <c r="O18" s="1"/>
      <c r="P18" s="2">
        <v>1</v>
      </c>
      <c r="Q18" s="1"/>
      <c r="R18" s="1"/>
      <c r="S18" s="1"/>
      <c r="T18" s="1"/>
      <c r="U18" s="1"/>
      <c r="V18" s="1"/>
      <c r="W18" s="2">
        <v>1</v>
      </c>
      <c r="X18" s="2">
        <f t="shared" si="4"/>
        <v>2</v>
      </c>
      <c r="Y18" s="22">
        <v>1</v>
      </c>
      <c r="AA18" s="31">
        <v>20191230</v>
      </c>
      <c r="AB18" s="34" t="s">
        <v>195</v>
      </c>
      <c r="AC18" s="35" t="s">
        <v>196</v>
      </c>
      <c r="AD18" s="32" t="s">
        <v>197</v>
      </c>
      <c r="AE18" s="32" t="s">
        <v>197</v>
      </c>
      <c r="AG18" s="41" t="s">
        <v>199</v>
      </c>
      <c r="AH18" s="41" t="s">
        <v>199</v>
      </c>
      <c r="AI18" s="41" t="s">
        <v>199</v>
      </c>
      <c r="AJ18" s="41" t="s">
        <v>199</v>
      </c>
      <c r="AK18" s="12">
        <v>1</v>
      </c>
    </row>
    <row r="19" spans="1:37" x14ac:dyDescent="0.25">
      <c r="A19" s="21">
        <v>210</v>
      </c>
      <c r="B19" s="47" t="s">
        <v>91</v>
      </c>
      <c r="C19" s="2" t="s">
        <v>35</v>
      </c>
      <c r="D19" s="2" t="s">
        <v>27</v>
      </c>
      <c r="E19" s="2" t="s">
        <v>51</v>
      </c>
      <c r="F19" s="3" t="s">
        <v>92</v>
      </c>
      <c r="G19" s="2" t="s">
        <v>91</v>
      </c>
      <c r="H19" s="2">
        <v>1989</v>
      </c>
      <c r="I19" s="1">
        <v>44.055300000000003</v>
      </c>
      <c r="J19" s="1">
        <v>1.6383300000000001</v>
      </c>
      <c r="K19" s="1">
        <v>3.4</v>
      </c>
      <c r="L19" s="1">
        <v>61</v>
      </c>
      <c r="M19" s="2">
        <v>129</v>
      </c>
      <c r="N19" s="2" t="s">
        <v>15</v>
      </c>
      <c r="O19" s="1"/>
      <c r="P19" s="2">
        <v>1</v>
      </c>
      <c r="Q19" s="1"/>
      <c r="R19" s="1"/>
      <c r="S19" s="1"/>
      <c r="T19" s="1"/>
      <c r="U19" s="1"/>
      <c r="V19" s="1"/>
      <c r="W19" s="1"/>
      <c r="X19" s="2">
        <f t="shared" si="4"/>
        <v>1</v>
      </c>
      <c r="Y19" s="22">
        <v>1</v>
      </c>
      <c r="AA19" s="31">
        <v>20200111</v>
      </c>
      <c r="AB19" s="34" t="s">
        <v>195</v>
      </c>
      <c r="AC19" s="34" t="s">
        <v>196</v>
      </c>
      <c r="AD19" s="32" t="s">
        <v>197</v>
      </c>
      <c r="AE19" s="32" t="s">
        <v>197</v>
      </c>
      <c r="AG19" s="41" t="s">
        <v>199</v>
      </c>
      <c r="AH19" s="41" t="s">
        <v>199</v>
      </c>
      <c r="AI19" s="41" t="s">
        <v>199</v>
      </c>
      <c r="AJ19" s="41" t="s">
        <v>199</v>
      </c>
      <c r="AK19" s="12">
        <v>1</v>
      </c>
    </row>
    <row r="20" spans="1:37" x14ac:dyDescent="0.25">
      <c r="A20" s="21">
        <v>213</v>
      </c>
      <c r="B20" s="13" t="s">
        <v>93</v>
      </c>
      <c r="C20" s="1" t="s">
        <v>26</v>
      </c>
      <c r="D20" s="2" t="s">
        <v>94</v>
      </c>
      <c r="E20" s="2" t="s">
        <v>95</v>
      </c>
      <c r="F20" s="3" t="s">
        <v>96</v>
      </c>
      <c r="G20" s="2" t="s">
        <v>97</v>
      </c>
      <c r="H20" s="2">
        <v>1950</v>
      </c>
      <c r="I20" s="1">
        <v>45.350099999999998</v>
      </c>
      <c r="J20" s="1">
        <v>2.7277800000000001</v>
      </c>
      <c r="K20" s="1">
        <v>1.63</v>
      </c>
      <c r="L20" s="1">
        <v>19</v>
      </c>
      <c r="M20" s="2">
        <v>1228</v>
      </c>
      <c r="N20" s="2" t="s">
        <v>79</v>
      </c>
      <c r="O20" s="1"/>
      <c r="P20" s="1"/>
      <c r="Q20" s="2">
        <v>1</v>
      </c>
      <c r="R20" s="1"/>
      <c r="S20" s="2">
        <v>1</v>
      </c>
      <c r="T20" s="1"/>
      <c r="U20" s="1"/>
      <c r="V20" s="1"/>
      <c r="W20" s="1"/>
      <c r="X20" s="2">
        <f t="shared" si="4"/>
        <v>2</v>
      </c>
      <c r="Y20" s="22">
        <v>1</v>
      </c>
      <c r="AG20" s="42" t="s">
        <v>198</v>
      </c>
      <c r="AH20" s="42" t="s">
        <v>198</v>
      </c>
      <c r="AI20" s="42" t="s">
        <v>198</v>
      </c>
      <c r="AJ20" s="42" t="s">
        <v>198</v>
      </c>
      <c r="AK20" s="12">
        <v>4</v>
      </c>
    </row>
    <row r="21" spans="1:37" x14ac:dyDescent="0.25">
      <c r="A21" s="21">
        <v>231</v>
      </c>
      <c r="B21" s="13" t="s">
        <v>98</v>
      </c>
      <c r="C21" s="2" t="s">
        <v>35</v>
      </c>
      <c r="D21" s="2" t="s">
        <v>27</v>
      </c>
      <c r="E21" s="2" t="s">
        <v>33</v>
      </c>
      <c r="F21" s="2" t="s">
        <v>99</v>
      </c>
      <c r="G21" s="2" t="s">
        <v>100</v>
      </c>
      <c r="H21" s="2">
        <v>1940</v>
      </c>
      <c r="I21" s="1">
        <v>42.692799999999998</v>
      </c>
      <c r="J21" s="1">
        <v>1.49722</v>
      </c>
      <c r="K21" s="1">
        <v>7.9</v>
      </c>
      <c r="L21" s="1">
        <v>33</v>
      </c>
      <c r="M21" s="2">
        <v>1647</v>
      </c>
      <c r="N21" s="2" t="s">
        <v>14</v>
      </c>
      <c r="O21" s="2">
        <v>1</v>
      </c>
      <c r="P21" s="1"/>
      <c r="Q21" s="1"/>
      <c r="R21" s="1"/>
      <c r="S21" s="1"/>
      <c r="T21" s="1"/>
      <c r="U21" s="1"/>
      <c r="V21" s="1"/>
      <c r="W21" s="1"/>
      <c r="X21" s="2">
        <f t="shared" si="4"/>
        <v>1</v>
      </c>
      <c r="Y21" s="22">
        <v>1</v>
      </c>
      <c r="AG21" s="42" t="s">
        <v>198</v>
      </c>
      <c r="AH21" s="42" t="s">
        <v>198</v>
      </c>
      <c r="AI21" s="42" t="s">
        <v>198</v>
      </c>
      <c r="AJ21" s="42" t="s">
        <v>198</v>
      </c>
      <c r="AK21" s="12">
        <v>4</v>
      </c>
    </row>
    <row r="22" spans="1:37" x14ac:dyDescent="0.25">
      <c r="A22" s="21">
        <v>253</v>
      </c>
      <c r="B22" s="13" t="s">
        <v>101</v>
      </c>
      <c r="C22" s="2" t="s">
        <v>35</v>
      </c>
      <c r="D22" s="2" t="s">
        <v>27</v>
      </c>
      <c r="E22" s="2" t="s">
        <v>33</v>
      </c>
      <c r="F22" s="3" t="s">
        <v>102</v>
      </c>
      <c r="G22" s="3" t="s">
        <v>102</v>
      </c>
      <c r="H22" s="2">
        <v>1985</v>
      </c>
      <c r="I22" s="1">
        <v>42.676400000000001</v>
      </c>
      <c r="J22" s="1">
        <v>1.70333</v>
      </c>
      <c r="K22" s="1">
        <v>15.7</v>
      </c>
      <c r="L22" s="1">
        <v>38.5</v>
      </c>
      <c r="M22" s="2">
        <v>1541</v>
      </c>
      <c r="N22" s="2" t="s">
        <v>103</v>
      </c>
      <c r="O22" s="1"/>
      <c r="P22" s="2">
        <v>1</v>
      </c>
      <c r="Q22" s="2">
        <v>1</v>
      </c>
      <c r="R22" s="1"/>
      <c r="S22" s="1"/>
      <c r="T22" s="1"/>
      <c r="U22" s="1"/>
      <c r="V22" s="1"/>
      <c r="W22" s="1"/>
      <c r="X22" s="2">
        <f t="shared" si="4"/>
        <v>2</v>
      </c>
      <c r="Y22" s="22">
        <v>1</v>
      </c>
      <c r="AG22" s="42" t="s">
        <v>198</v>
      </c>
      <c r="AH22" s="42" t="s">
        <v>198</v>
      </c>
      <c r="AI22" s="42" t="s">
        <v>198</v>
      </c>
      <c r="AJ22" s="42" t="s">
        <v>198</v>
      </c>
      <c r="AK22" s="12">
        <v>4</v>
      </c>
    </row>
    <row r="23" spans="1:37" x14ac:dyDescent="0.25">
      <c r="A23" s="21">
        <v>254</v>
      </c>
      <c r="B23" s="48" t="s">
        <v>104</v>
      </c>
      <c r="C23" s="2" t="s">
        <v>35</v>
      </c>
      <c r="D23" s="2" t="s">
        <v>27</v>
      </c>
      <c r="E23" s="2" t="s">
        <v>74</v>
      </c>
      <c r="F23" s="3" t="s">
        <v>105</v>
      </c>
      <c r="G23" s="2" t="s">
        <v>106</v>
      </c>
      <c r="H23" s="2">
        <v>1984</v>
      </c>
      <c r="I23" s="1">
        <v>43.414400000000001</v>
      </c>
      <c r="J23" s="1">
        <v>2.27861</v>
      </c>
      <c r="K23" s="1">
        <v>8.8000000000000007</v>
      </c>
      <c r="L23" s="1">
        <v>89</v>
      </c>
      <c r="M23" s="2">
        <v>773</v>
      </c>
      <c r="N23" s="2" t="s">
        <v>107</v>
      </c>
      <c r="O23" s="1"/>
      <c r="P23" s="2">
        <v>1</v>
      </c>
      <c r="Q23" s="2">
        <v>1</v>
      </c>
      <c r="R23" s="1"/>
      <c r="S23" s="2">
        <v>1</v>
      </c>
      <c r="T23" s="1"/>
      <c r="U23" s="1"/>
      <c r="V23" s="1"/>
      <c r="W23" s="1"/>
      <c r="X23" s="2">
        <f t="shared" si="4"/>
        <v>3</v>
      </c>
      <c r="Y23" s="22">
        <v>1</v>
      </c>
      <c r="AA23" s="31">
        <v>20200110</v>
      </c>
      <c r="AB23" s="32" t="s">
        <v>197</v>
      </c>
      <c r="AC23" s="32" t="s">
        <v>197</v>
      </c>
      <c r="AD23" s="32" t="s">
        <v>197</v>
      </c>
      <c r="AE23" s="35" t="s">
        <v>196</v>
      </c>
      <c r="AG23" s="41" t="s">
        <v>199</v>
      </c>
      <c r="AH23" s="41" t="s">
        <v>199</v>
      </c>
      <c r="AI23" s="41" t="s">
        <v>199</v>
      </c>
      <c r="AJ23" s="41" t="s">
        <v>199</v>
      </c>
      <c r="AK23" s="10">
        <v>1</v>
      </c>
    </row>
    <row r="24" spans="1:37" x14ac:dyDescent="0.25">
      <c r="A24" s="21">
        <v>269</v>
      </c>
      <c r="B24" s="48" t="s">
        <v>109</v>
      </c>
      <c r="C24" s="2" t="s">
        <v>35</v>
      </c>
      <c r="D24" s="1" t="s">
        <v>27</v>
      </c>
      <c r="E24" s="1" t="s">
        <v>36</v>
      </c>
      <c r="F24" s="3" t="s">
        <v>110</v>
      </c>
      <c r="G24" s="3" t="s">
        <v>111</v>
      </c>
      <c r="H24" s="2">
        <v>1994</v>
      </c>
      <c r="I24" s="1">
        <v>43.3461</v>
      </c>
      <c r="J24" s="1">
        <v>-6.3611100000000004E-2</v>
      </c>
      <c r="K24" s="1">
        <v>5.2</v>
      </c>
      <c r="L24" s="1">
        <v>48</v>
      </c>
      <c r="M24" s="2">
        <v>325</v>
      </c>
      <c r="N24" s="2" t="s">
        <v>14</v>
      </c>
      <c r="O24" s="2">
        <v>1</v>
      </c>
      <c r="P24" s="1"/>
      <c r="Q24" s="1"/>
      <c r="R24" s="1"/>
      <c r="S24" s="1"/>
      <c r="T24" s="1"/>
      <c r="U24" s="1"/>
      <c r="V24" s="1"/>
      <c r="W24" s="1"/>
      <c r="X24" s="2">
        <f t="shared" ref="X24:X43" si="5">SUM(O24:W24)</f>
        <v>1</v>
      </c>
      <c r="Y24" s="22">
        <v>1</v>
      </c>
      <c r="AA24" s="31">
        <v>20191230</v>
      </c>
      <c r="AB24" s="34" t="s">
        <v>195</v>
      </c>
      <c r="AC24" s="35" t="s">
        <v>196</v>
      </c>
      <c r="AD24" s="32" t="s">
        <v>197</v>
      </c>
      <c r="AE24" s="32" t="s">
        <v>197</v>
      </c>
      <c r="AG24" s="41" t="s">
        <v>199</v>
      </c>
      <c r="AH24" s="41" t="s">
        <v>199</v>
      </c>
      <c r="AI24" s="41" t="s">
        <v>199</v>
      </c>
      <c r="AJ24" s="41" t="s">
        <v>199</v>
      </c>
      <c r="AK24" s="12">
        <v>1</v>
      </c>
    </row>
    <row r="25" spans="1:37" x14ac:dyDescent="0.25">
      <c r="A25" s="21">
        <v>294</v>
      </c>
      <c r="B25" s="13" t="s">
        <v>114</v>
      </c>
      <c r="C25" s="2" t="s">
        <v>35</v>
      </c>
      <c r="D25" s="2" t="s">
        <v>27</v>
      </c>
      <c r="E25" s="2" t="s">
        <v>28</v>
      </c>
      <c r="F25" s="2" t="s">
        <v>114</v>
      </c>
      <c r="G25" s="2" t="s">
        <v>115</v>
      </c>
      <c r="H25" s="2">
        <v>1960</v>
      </c>
      <c r="I25" s="1">
        <v>42.577800000000003</v>
      </c>
      <c r="J25" s="1">
        <v>2.1097199999999998</v>
      </c>
      <c r="K25" s="1">
        <v>20.55</v>
      </c>
      <c r="L25" s="1">
        <v>223</v>
      </c>
      <c r="M25" s="2">
        <v>1541</v>
      </c>
      <c r="N25" s="2" t="s">
        <v>14</v>
      </c>
      <c r="O25" s="2">
        <v>1</v>
      </c>
      <c r="P25" s="1"/>
      <c r="Q25" s="1"/>
      <c r="R25" s="1"/>
      <c r="S25" s="1"/>
      <c r="T25" s="1"/>
      <c r="U25" s="1"/>
      <c r="V25" s="1"/>
      <c r="W25" s="1"/>
      <c r="X25" s="2">
        <f t="shared" si="5"/>
        <v>1</v>
      </c>
      <c r="Y25" s="22">
        <v>1</v>
      </c>
      <c r="AG25" s="42" t="s">
        <v>198</v>
      </c>
      <c r="AH25" s="42" t="s">
        <v>198</v>
      </c>
      <c r="AI25" s="42" t="s">
        <v>198</v>
      </c>
      <c r="AJ25" s="42" t="s">
        <v>198</v>
      </c>
      <c r="AK25" s="12">
        <v>4</v>
      </c>
    </row>
    <row r="26" spans="1:37" x14ac:dyDescent="0.25">
      <c r="A26" s="21">
        <v>305</v>
      </c>
      <c r="B26" s="48" t="s">
        <v>116</v>
      </c>
      <c r="C26" s="2" t="s">
        <v>35</v>
      </c>
      <c r="D26" s="2" t="s">
        <v>27</v>
      </c>
      <c r="E26" s="2" t="s">
        <v>40</v>
      </c>
      <c r="F26" s="2" t="s">
        <v>116</v>
      </c>
      <c r="G26" s="2" t="s">
        <v>117</v>
      </c>
      <c r="H26" s="2">
        <v>1968</v>
      </c>
      <c r="I26" s="1">
        <v>43.449199999999998</v>
      </c>
      <c r="J26" s="1">
        <v>0.32055600000000001</v>
      </c>
      <c r="K26" s="1">
        <v>3.7</v>
      </c>
      <c r="L26" s="1">
        <v>77</v>
      </c>
      <c r="M26" s="2">
        <v>219</v>
      </c>
      <c r="N26" s="2" t="s">
        <v>118</v>
      </c>
      <c r="O26" s="1"/>
      <c r="P26" s="1"/>
      <c r="Q26" s="2">
        <v>1</v>
      </c>
      <c r="R26" s="2">
        <v>1</v>
      </c>
      <c r="S26" s="2">
        <v>1</v>
      </c>
      <c r="T26" s="1"/>
      <c r="U26" s="1"/>
      <c r="V26" s="1"/>
      <c r="W26" s="1"/>
      <c r="X26" s="2">
        <f t="shared" si="5"/>
        <v>3</v>
      </c>
      <c r="Y26" s="22">
        <v>1</v>
      </c>
      <c r="AA26" s="31">
        <v>20191230</v>
      </c>
      <c r="AB26" s="34" t="s">
        <v>195</v>
      </c>
      <c r="AC26" s="35" t="s">
        <v>196</v>
      </c>
      <c r="AD26" s="32" t="s">
        <v>197</v>
      </c>
      <c r="AE26" s="32" t="s">
        <v>197</v>
      </c>
      <c r="AG26" s="41" t="s">
        <v>199</v>
      </c>
      <c r="AH26" s="41" t="s">
        <v>199</v>
      </c>
      <c r="AI26" s="41" t="s">
        <v>199</v>
      </c>
      <c r="AJ26" s="41" t="s">
        <v>199</v>
      </c>
      <c r="AK26" s="12">
        <v>1</v>
      </c>
    </row>
    <row r="27" spans="1:37" s="11" customFormat="1" x14ac:dyDescent="0.25">
      <c r="A27" s="24">
        <v>320</v>
      </c>
      <c r="B27" s="29" t="s">
        <v>119</v>
      </c>
      <c r="C27" s="2" t="s">
        <v>35</v>
      </c>
      <c r="D27" s="6" t="s">
        <v>27</v>
      </c>
      <c r="E27" s="6" t="s">
        <v>33</v>
      </c>
      <c r="F27" s="6" t="s">
        <v>119</v>
      </c>
      <c r="G27" s="6" t="s">
        <v>120</v>
      </c>
      <c r="H27" s="6">
        <v>1985</v>
      </c>
      <c r="I27" s="5">
        <v>42.993600000000001</v>
      </c>
      <c r="J27" s="5">
        <v>1.95861</v>
      </c>
      <c r="K27" s="5">
        <v>60</v>
      </c>
      <c r="L27" s="1">
        <v>550</v>
      </c>
      <c r="M27" s="6">
        <v>402</v>
      </c>
      <c r="N27" s="6" t="s">
        <v>14</v>
      </c>
      <c r="O27" s="6">
        <v>1</v>
      </c>
      <c r="P27" s="6"/>
      <c r="Q27" s="6"/>
      <c r="R27" s="6"/>
      <c r="S27" s="6"/>
      <c r="T27" s="6"/>
      <c r="U27" s="6"/>
      <c r="V27" s="6"/>
      <c r="W27" s="6"/>
      <c r="X27" s="2">
        <f t="shared" si="5"/>
        <v>1</v>
      </c>
      <c r="Y27" s="25">
        <v>1</v>
      </c>
      <c r="AG27" s="42" t="s">
        <v>198</v>
      </c>
      <c r="AH27" s="42" t="s">
        <v>198</v>
      </c>
      <c r="AI27" s="42" t="s">
        <v>198</v>
      </c>
      <c r="AJ27" s="42" t="s">
        <v>198</v>
      </c>
      <c r="AK27" s="52">
        <v>4</v>
      </c>
    </row>
    <row r="28" spans="1:37" x14ac:dyDescent="0.25">
      <c r="A28" s="24">
        <v>321</v>
      </c>
      <c r="B28" s="29" t="s">
        <v>121</v>
      </c>
      <c r="C28" s="2" t="s">
        <v>35</v>
      </c>
      <c r="D28" s="6" t="s">
        <v>27</v>
      </c>
      <c r="E28" s="6" t="s">
        <v>33</v>
      </c>
      <c r="F28" s="6" t="s">
        <v>122</v>
      </c>
      <c r="G28" s="6" t="s">
        <v>123</v>
      </c>
      <c r="H28" s="6">
        <v>1980</v>
      </c>
      <c r="I28" s="5">
        <v>43.057499999999997</v>
      </c>
      <c r="J28" s="5">
        <v>1.4355599999999999</v>
      </c>
      <c r="K28" s="5">
        <v>4</v>
      </c>
      <c r="L28" s="1">
        <v>55</v>
      </c>
      <c r="M28" s="6">
        <v>384</v>
      </c>
      <c r="N28" s="6" t="s">
        <v>14</v>
      </c>
      <c r="O28" s="6">
        <v>1</v>
      </c>
      <c r="P28" s="1"/>
      <c r="Q28" s="1"/>
      <c r="R28" s="1"/>
      <c r="S28" s="1"/>
      <c r="T28" s="1"/>
      <c r="U28" s="1"/>
      <c r="V28" s="1"/>
      <c r="W28" s="1"/>
      <c r="X28" s="2">
        <f t="shared" si="5"/>
        <v>1</v>
      </c>
      <c r="Y28" s="25">
        <v>1</v>
      </c>
      <c r="AG28" s="42" t="s">
        <v>198</v>
      </c>
      <c r="AH28" s="42" t="s">
        <v>198</v>
      </c>
      <c r="AI28" s="42" t="s">
        <v>198</v>
      </c>
      <c r="AJ28" s="42" t="s">
        <v>198</v>
      </c>
      <c r="AK28" s="52">
        <v>4</v>
      </c>
    </row>
    <row r="29" spans="1:37" s="9" customFormat="1" x14ac:dyDescent="0.25">
      <c r="A29" s="21">
        <v>323</v>
      </c>
      <c r="B29" s="48" t="s">
        <v>124</v>
      </c>
      <c r="C29" s="1" t="s">
        <v>26</v>
      </c>
      <c r="D29" s="2" t="s">
        <v>27</v>
      </c>
      <c r="E29" s="2" t="s">
        <v>125</v>
      </c>
      <c r="F29" s="2" t="s">
        <v>126</v>
      </c>
      <c r="G29" s="2" t="s">
        <v>127</v>
      </c>
      <c r="H29" s="2">
        <v>1962</v>
      </c>
      <c r="I29" s="1">
        <v>43.765300000000003</v>
      </c>
      <c r="J29" s="1">
        <v>3.0930599999999999</v>
      </c>
      <c r="K29" s="1">
        <v>33.6</v>
      </c>
      <c r="L29" s="1">
        <v>194</v>
      </c>
      <c r="M29" s="2">
        <v>433</v>
      </c>
      <c r="N29" s="2" t="s">
        <v>90</v>
      </c>
      <c r="O29" s="2"/>
      <c r="P29" s="2">
        <v>1</v>
      </c>
      <c r="Q29" s="2">
        <v>1</v>
      </c>
      <c r="R29" s="2"/>
      <c r="S29" s="2"/>
      <c r="T29" s="2"/>
      <c r="U29" s="2"/>
      <c r="V29" s="2"/>
      <c r="W29" s="2"/>
      <c r="X29" s="2">
        <f t="shared" si="5"/>
        <v>2</v>
      </c>
      <c r="Y29" s="22">
        <v>1</v>
      </c>
      <c r="AA29" s="31">
        <v>20191230</v>
      </c>
      <c r="AB29" s="34" t="s">
        <v>195</v>
      </c>
      <c r="AC29" s="34" t="s">
        <v>196</v>
      </c>
      <c r="AD29" s="34" t="s">
        <v>196</v>
      </c>
      <c r="AE29" s="34" t="s">
        <v>196</v>
      </c>
      <c r="AG29" s="41" t="s">
        <v>199</v>
      </c>
      <c r="AH29" s="41" t="s">
        <v>199</v>
      </c>
      <c r="AI29" s="41" t="s">
        <v>199</v>
      </c>
      <c r="AJ29" s="41" t="s">
        <v>199</v>
      </c>
      <c r="AK29" s="52">
        <v>1</v>
      </c>
    </row>
    <row r="30" spans="1:37" x14ac:dyDescent="0.25">
      <c r="A30" s="21">
        <v>348</v>
      </c>
      <c r="B30" s="13" t="s">
        <v>128</v>
      </c>
      <c r="C30" s="2" t="s">
        <v>35</v>
      </c>
      <c r="D30" s="2" t="s">
        <v>27</v>
      </c>
      <c r="E30" s="2" t="s">
        <v>48</v>
      </c>
      <c r="F30" s="3" t="s">
        <v>129</v>
      </c>
      <c r="G30" s="2" t="s">
        <v>130</v>
      </c>
      <c r="H30" s="2">
        <v>1953</v>
      </c>
      <c r="I30" s="1">
        <v>44.2117</v>
      </c>
      <c r="J30" s="1">
        <v>2.7111100000000001</v>
      </c>
      <c r="K30" s="1">
        <v>169</v>
      </c>
      <c r="L30" s="1">
        <v>1259</v>
      </c>
      <c r="M30" s="2">
        <v>806</v>
      </c>
      <c r="N30" s="2" t="s">
        <v>131</v>
      </c>
      <c r="O30" s="2">
        <v>1</v>
      </c>
      <c r="P30" s="1"/>
      <c r="Q30" s="2">
        <v>1</v>
      </c>
      <c r="R30" s="1"/>
      <c r="S30" s="2">
        <v>1</v>
      </c>
      <c r="T30" s="1"/>
      <c r="U30" s="2">
        <v>1</v>
      </c>
      <c r="V30" s="1"/>
      <c r="W30" s="1"/>
      <c r="X30" s="2">
        <f t="shared" si="5"/>
        <v>4</v>
      </c>
      <c r="Y30" s="22">
        <v>1</v>
      </c>
      <c r="AG30" s="42" t="s">
        <v>198</v>
      </c>
      <c r="AH30" s="42" t="s">
        <v>198</v>
      </c>
      <c r="AI30" s="42" t="s">
        <v>198</v>
      </c>
      <c r="AJ30" s="42" t="s">
        <v>198</v>
      </c>
      <c r="AK30" s="52">
        <v>4</v>
      </c>
    </row>
    <row r="31" spans="1:37" x14ac:dyDescent="0.25">
      <c r="A31" s="21">
        <v>367</v>
      </c>
      <c r="B31" s="13" t="s">
        <v>133</v>
      </c>
      <c r="C31" s="2" t="s">
        <v>35</v>
      </c>
      <c r="D31" s="2" t="s">
        <v>27</v>
      </c>
      <c r="E31" s="2" t="s">
        <v>33</v>
      </c>
      <c r="F31" s="3" t="s">
        <v>99</v>
      </c>
      <c r="G31" s="2" t="s">
        <v>134</v>
      </c>
      <c r="H31" s="2">
        <v>1984</v>
      </c>
      <c r="I31" s="1">
        <v>42.676699999999997</v>
      </c>
      <c r="J31" s="1">
        <v>1.4508300000000001</v>
      </c>
      <c r="K31" s="1">
        <v>29.3</v>
      </c>
      <c r="L31" s="1">
        <v>89.5</v>
      </c>
      <c r="M31" s="2">
        <v>1581</v>
      </c>
      <c r="N31" s="2" t="s">
        <v>135</v>
      </c>
      <c r="O31" s="2">
        <v>1</v>
      </c>
      <c r="P31" s="2">
        <v>1</v>
      </c>
      <c r="Q31" s="2">
        <v>1</v>
      </c>
      <c r="R31" s="1"/>
      <c r="S31" s="1"/>
      <c r="T31" s="1"/>
      <c r="U31" s="1"/>
      <c r="V31" s="1"/>
      <c r="W31" s="1"/>
      <c r="X31" s="2">
        <f t="shared" si="5"/>
        <v>3</v>
      </c>
      <c r="Y31" s="22">
        <v>1</v>
      </c>
      <c r="AG31" s="42" t="s">
        <v>198</v>
      </c>
      <c r="AH31" s="42" t="s">
        <v>198</v>
      </c>
      <c r="AI31" s="42" t="s">
        <v>198</v>
      </c>
      <c r="AJ31" s="42" t="s">
        <v>198</v>
      </c>
      <c r="AK31" s="52">
        <v>4</v>
      </c>
    </row>
    <row r="32" spans="1:37" x14ac:dyDescent="0.25">
      <c r="A32" s="21">
        <v>384</v>
      </c>
      <c r="B32" s="14" t="s">
        <v>137</v>
      </c>
      <c r="C32" s="2" t="s">
        <v>35</v>
      </c>
      <c r="D32" s="2" t="s">
        <v>27</v>
      </c>
      <c r="E32" s="2" t="s">
        <v>45</v>
      </c>
      <c r="F32" s="2" t="s">
        <v>138</v>
      </c>
      <c r="G32" s="2" t="s">
        <v>139</v>
      </c>
      <c r="H32" s="2">
        <v>1951</v>
      </c>
      <c r="I32" s="1">
        <v>42.703400000000002</v>
      </c>
      <c r="J32" s="1">
        <v>0.50972200000000001</v>
      </c>
      <c r="K32" s="1">
        <v>6.8</v>
      </c>
      <c r="L32" s="1">
        <v>36</v>
      </c>
      <c r="M32" s="14">
        <v>2571</v>
      </c>
      <c r="N32" s="2" t="s">
        <v>14</v>
      </c>
      <c r="O32" s="2">
        <v>1</v>
      </c>
      <c r="P32" s="1"/>
      <c r="Q32" s="1"/>
      <c r="R32" s="1"/>
      <c r="S32" s="2"/>
      <c r="T32" s="2"/>
      <c r="U32" s="2"/>
      <c r="V32" s="2"/>
      <c r="W32" s="2"/>
      <c r="X32" s="2">
        <f t="shared" si="5"/>
        <v>1</v>
      </c>
      <c r="Y32" s="22">
        <v>1</v>
      </c>
      <c r="AG32" s="42" t="s">
        <v>198</v>
      </c>
      <c r="AH32" s="42" t="s">
        <v>198</v>
      </c>
      <c r="AI32" s="42" t="s">
        <v>198</v>
      </c>
      <c r="AJ32" s="42" t="s">
        <v>198</v>
      </c>
      <c r="AK32" s="52">
        <v>4</v>
      </c>
    </row>
    <row r="33" spans="1:37" x14ac:dyDescent="0.25">
      <c r="A33" s="21">
        <v>390</v>
      </c>
      <c r="B33" s="48" t="s">
        <v>140</v>
      </c>
      <c r="C33" s="2" t="s">
        <v>35</v>
      </c>
      <c r="D33" s="2" t="s">
        <v>27</v>
      </c>
      <c r="E33" s="2" t="s">
        <v>36</v>
      </c>
      <c r="F33" s="3" t="s">
        <v>140</v>
      </c>
      <c r="G33" s="2" t="s">
        <v>141</v>
      </c>
      <c r="H33" s="2">
        <v>1987</v>
      </c>
      <c r="I33" s="1">
        <v>43.295299999999997</v>
      </c>
      <c r="J33" s="1">
        <v>0.42611100000000002</v>
      </c>
      <c r="K33" s="1">
        <v>14.5</v>
      </c>
      <c r="L33" s="1">
        <v>192</v>
      </c>
      <c r="M33" s="2">
        <v>274</v>
      </c>
      <c r="N33" s="2" t="s">
        <v>108</v>
      </c>
      <c r="O33" s="1"/>
      <c r="P33" s="2">
        <v>1</v>
      </c>
      <c r="Q33" s="1"/>
      <c r="R33" s="1"/>
      <c r="S33" s="2">
        <v>1</v>
      </c>
      <c r="T33" s="2"/>
      <c r="U33" s="2"/>
      <c r="V33" s="2"/>
      <c r="W33" s="2"/>
      <c r="X33" s="2">
        <f t="shared" si="5"/>
        <v>2</v>
      </c>
      <c r="Y33" s="22">
        <v>1</v>
      </c>
      <c r="AA33" s="31">
        <v>20191230</v>
      </c>
      <c r="AB33" s="34" t="s">
        <v>195</v>
      </c>
      <c r="AC33" s="35" t="s">
        <v>196</v>
      </c>
      <c r="AD33" s="32" t="s">
        <v>197</v>
      </c>
      <c r="AE33" s="32" t="s">
        <v>197</v>
      </c>
      <c r="AG33" s="41" t="s">
        <v>199</v>
      </c>
      <c r="AH33" s="41" t="s">
        <v>199</v>
      </c>
      <c r="AI33" s="41" t="s">
        <v>199</v>
      </c>
      <c r="AJ33" s="41" t="s">
        <v>199</v>
      </c>
      <c r="AK33" s="52">
        <v>1</v>
      </c>
    </row>
    <row r="34" spans="1:37" x14ac:dyDescent="0.25">
      <c r="A34" s="21">
        <v>391</v>
      </c>
      <c r="B34" s="13" t="s">
        <v>142</v>
      </c>
      <c r="C34" s="2" t="s">
        <v>35</v>
      </c>
      <c r="D34" s="2" t="s">
        <v>27</v>
      </c>
      <c r="E34" s="2" t="s">
        <v>113</v>
      </c>
      <c r="F34" s="3" t="s">
        <v>143</v>
      </c>
      <c r="G34" s="2" t="s">
        <v>144</v>
      </c>
      <c r="H34" s="2">
        <v>1996</v>
      </c>
      <c r="I34" s="1">
        <v>44.53</v>
      </c>
      <c r="J34" s="1">
        <v>3.8869400000000001</v>
      </c>
      <c r="K34" s="1">
        <v>12.8</v>
      </c>
      <c r="L34" s="1">
        <v>60</v>
      </c>
      <c r="M34" s="2">
        <v>943</v>
      </c>
      <c r="N34" s="2" t="s">
        <v>136</v>
      </c>
      <c r="O34" s="1"/>
      <c r="P34" s="1">
        <v>1</v>
      </c>
      <c r="Q34" s="1">
        <v>1</v>
      </c>
      <c r="R34" s="1">
        <v>1</v>
      </c>
      <c r="S34" s="1"/>
      <c r="T34" s="2"/>
      <c r="U34" s="2"/>
      <c r="V34" s="2"/>
      <c r="W34" s="2"/>
      <c r="X34" s="2">
        <f t="shared" si="5"/>
        <v>3</v>
      </c>
      <c r="Y34" s="22">
        <v>1</v>
      </c>
      <c r="AG34" s="42" t="s">
        <v>198</v>
      </c>
      <c r="AH34" s="42" t="s">
        <v>198</v>
      </c>
      <c r="AI34" s="42" t="s">
        <v>198</v>
      </c>
      <c r="AJ34" s="42" t="s">
        <v>198</v>
      </c>
      <c r="AK34" s="52">
        <v>4</v>
      </c>
    </row>
    <row r="35" spans="1:37" x14ac:dyDescent="0.25">
      <c r="A35" s="21">
        <v>392</v>
      </c>
      <c r="B35" s="1" t="s">
        <v>145</v>
      </c>
      <c r="C35" s="2" t="s">
        <v>35</v>
      </c>
      <c r="D35" s="2" t="s">
        <v>27</v>
      </c>
      <c r="E35" s="2" t="s">
        <v>28</v>
      </c>
      <c r="F35" s="2" t="s">
        <v>146</v>
      </c>
      <c r="G35" s="2" t="s">
        <v>115</v>
      </c>
      <c r="H35" s="2">
        <v>1932</v>
      </c>
      <c r="I35" s="1">
        <v>42.648200000000003</v>
      </c>
      <c r="J35" s="1">
        <v>2.1252800000000001</v>
      </c>
      <c r="K35" s="1">
        <v>9.9</v>
      </c>
      <c r="L35" s="1">
        <v>2</v>
      </c>
      <c r="M35" s="2">
        <v>1425</v>
      </c>
      <c r="N35" s="2" t="s">
        <v>112</v>
      </c>
      <c r="O35" s="1"/>
      <c r="P35" s="1"/>
      <c r="Q35" s="2">
        <v>1</v>
      </c>
      <c r="R35" s="1"/>
      <c r="S35" s="1"/>
      <c r="T35" s="2"/>
      <c r="U35" s="2"/>
      <c r="V35" s="2"/>
      <c r="W35" s="2"/>
      <c r="X35" s="2">
        <f t="shared" si="5"/>
        <v>1</v>
      </c>
      <c r="Y35" s="22">
        <v>1</v>
      </c>
      <c r="AG35" s="42" t="s">
        <v>198</v>
      </c>
      <c r="AH35" s="42" t="s">
        <v>198</v>
      </c>
      <c r="AI35" s="42" t="s">
        <v>198</v>
      </c>
      <c r="AJ35" s="42" t="s">
        <v>198</v>
      </c>
      <c r="AK35" s="52">
        <v>4</v>
      </c>
    </row>
    <row r="36" spans="1:37" x14ac:dyDescent="0.25">
      <c r="A36" s="21">
        <v>398</v>
      </c>
      <c r="B36" s="1" t="s">
        <v>147</v>
      </c>
      <c r="C36" s="1" t="s">
        <v>26</v>
      </c>
      <c r="D36" s="2" t="s">
        <v>27</v>
      </c>
      <c r="E36" s="2" t="s">
        <v>113</v>
      </c>
      <c r="F36" s="3" t="s">
        <v>148</v>
      </c>
      <c r="G36" s="2" t="s">
        <v>144</v>
      </c>
      <c r="H36" s="2">
        <v>1964</v>
      </c>
      <c r="I36" s="1">
        <v>44.506700000000002</v>
      </c>
      <c r="J36" s="1">
        <v>3.92306</v>
      </c>
      <c r="K36" s="1">
        <v>1.554</v>
      </c>
      <c r="L36" s="1">
        <v>25</v>
      </c>
      <c r="M36" s="2">
        <v>827</v>
      </c>
      <c r="N36" s="2" t="s">
        <v>14</v>
      </c>
      <c r="O36" s="2">
        <v>1</v>
      </c>
      <c r="P36" s="1"/>
      <c r="Q36" s="1"/>
      <c r="R36" s="1"/>
      <c r="S36" s="1"/>
      <c r="T36" s="2"/>
      <c r="U36" s="2"/>
      <c r="V36" s="2"/>
      <c r="W36" s="2"/>
      <c r="X36" s="2">
        <f t="shared" si="5"/>
        <v>1</v>
      </c>
      <c r="Y36" s="22">
        <v>1</v>
      </c>
      <c r="AG36" s="42" t="s">
        <v>198</v>
      </c>
      <c r="AH36" s="42" t="s">
        <v>198</v>
      </c>
      <c r="AI36" s="42" t="s">
        <v>198</v>
      </c>
      <c r="AJ36" s="42" t="s">
        <v>198</v>
      </c>
      <c r="AK36" s="52">
        <v>4</v>
      </c>
    </row>
    <row r="37" spans="1:37" x14ac:dyDescent="0.25">
      <c r="A37" s="21">
        <v>399</v>
      </c>
      <c r="B37" s="48" t="s">
        <v>149</v>
      </c>
      <c r="C37" s="2" t="s">
        <v>35</v>
      </c>
      <c r="D37" s="2" t="s">
        <v>27</v>
      </c>
      <c r="E37" s="2" t="s">
        <v>53</v>
      </c>
      <c r="F37" s="3" t="s">
        <v>150</v>
      </c>
      <c r="G37" s="2" t="s">
        <v>151</v>
      </c>
      <c r="H37" s="2">
        <v>1955</v>
      </c>
      <c r="I37" s="1">
        <v>43.805799999999998</v>
      </c>
      <c r="J37" s="1">
        <v>2.3505600000000002</v>
      </c>
      <c r="K37" s="1">
        <v>13</v>
      </c>
      <c r="L37" s="1">
        <v>130</v>
      </c>
      <c r="M37" s="2">
        <v>360</v>
      </c>
      <c r="N37" s="2" t="s">
        <v>152</v>
      </c>
      <c r="O37" s="2">
        <v>1</v>
      </c>
      <c r="P37" s="1"/>
      <c r="Q37" s="2">
        <v>1</v>
      </c>
      <c r="R37" s="1"/>
      <c r="S37" s="1"/>
      <c r="T37" s="1"/>
      <c r="U37" s="2">
        <v>1</v>
      </c>
      <c r="V37" s="1"/>
      <c r="W37" s="1"/>
      <c r="X37" s="2">
        <f t="shared" si="5"/>
        <v>3</v>
      </c>
      <c r="Y37" s="22">
        <v>1</v>
      </c>
      <c r="AA37" s="30">
        <v>20190910</v>
      </c>
      <c r="AB37" s="32" t="s">
        <v>197</v>
      </c>
      <c r="AC37" s="32" t="s">
        <v>197</v>
      </c>
      <c r="AD37" s="32" t="s">
        <v>197</v>
      </c>
      <c r="AE37" s="35" t="s">
        <v>196</v>
      </c>
      <c r="AG37" s="42" t="s">
        <v>198</v>
      </c>
      <c r="AH37" s="42" t="s">
        <v>198</v>
      </c>
      <c r="AI37" s="42" t="s">
        <v>198</v>
      </c>
      <c r="AJ37" s="41" t="s">
        <v>199</v>
      </c>
      <c r="AK37" s="52">
        <v>2</v>
      </c>
    </row>
    <row r="38" spans="1:37" x14ac:dyDescent="0.25">
      <c r="A38" s="21">
        <v>438</v>
      </c>
      <c r="B38" s="48" t="s">
        <v>153</v>
      </c>
      <c r="C38" s="2" t="s">
        <v>35</v>
      </c>
      <c r="D38" s="2" t="s">
        <v>27</v>
      </c>
      <c r="E38" s="2" t="s">
        <v>45</v>
      </c>
      <c r="F38" s="2" t="s">
        <v>154</v>
      </c>
      <c r="G38" s="2" t="s">
        <v>155</v>
      </c>
      <c r="H38" s="4" t="s">
        <v>32</v>
      </c>
      <c r="I38" s="1">
        <v>43.436399999999999</v>
      </c>
      <c r="J38" s="1">
        <v>2.0208300000000001</v>
      </c>
      <c r="K38" s="1">
        <v>6.37</v>
      </c>
      <c r="L38" s="1">
        <v>67</v>
      </c>
      <c r="M38" s="2">
        <v>350</v>
      </c>
      <c r="N38" s="2" t="s">
        <v>21</v>
      </c>
      <c r="O38" s="1"/>
      <c r="P38" s="1"/>
      <c r="Q38" s="1"/>
      <c r="R38" s="1"/>
      <c r="S38" s="1"/>
      <c r="T38" s="1"/>
      <c r="U38" s="1"/>
      <c r="V38" s="2">
        <v>1</v>
      </c>
      <c r="W38" s="1"/>
      <c r="X38" s="2">
        <f t="shared" si="5"/>
        <v>1</v>
      </c>
      <c r="Y38" s="22">
        <v>1</v>
      </c>
      <c r="AA38" s="30">
        <v>20200108</v>
      </c>
      <c r="AB38" s="34" t="s">
        <v>195</v>
      </c>
      <c r="AC38" s="32" t="s">
        <v>197</v>
      </c>
      <c r="AD38" s="32" t="s">
        <v>197</v>
      </c>
      <c r="AE38" s="32" t="s">
        <v>197</v>
      </c>
      <c r="AG38" s="41" t="s">
        <v>199</v>
      </c>
      <c r="AH38" s="41" t="s">
        <v>199</v>
      </c>
      <c r="AI38" s="41" t="s">
        <v>199</v>
      </c>
      <c r="AJ38" s="41" t="s">
        <v>199</v>
      </c>
      <c r="AK38" s="52">
        <v>1</v>
      </c>
    </row>
    <row r="39" spans="1:37" x14ac:dyDescent="0.25">
      <c r="A39" s="21">
        <v>440</v>
      </c>
      <c r="B39" s="48" t="s">
        <v>184</v>
      </c>
      <c r="C39" s="2" t="s">
        <v>35</v>
      </c>
      <c r="D39" s="2" t="s">
        <v>27</v>
      </c>
      <c r="E39" s="2" t="s">
        <v>53</v>
      </c>
      <c r="F39" s="3" t="s">
        <v>156</v>
      </c>
      <c r="G39" s="2" t="s">
        <v>157</v>
      </c>
      <c r="H39" s="2">
        <v>1992</v>
      </c>
      <c r="I39" s="1">
        <v>44.0306</v>
      </c>
      <c r="J39" s="1">
        <v>2.3144399999999998</v>
      </c>
      <c r="K39" s="1">
        <v>15</v>
      </c>
      <c r="L39" s="1">
        <v>101</v>
      </c>
      <c r="M39" s="2">
        <v>366</v>
      </c>
      <c r="N39" s="2" t="s">
        <v>158</v>
      </c>
      <c r="O39" s="1"/>
      <c r="P39" s="1"/>
      <c r="Q39" s="1"/>
      <c r="R39" s="1"/>
      <c r="S39" s="1"/>
      <c r="T39" s="1"/>
      <c r="U39" s="2">
        <v>1</v>
      </c>
      <c r="V39" s="1"/>
      <c r="W39" s="1"/>
      <c r="X39" s="2">
        <f t="shared" si="5"/>
        <v>1</v>
      </c>
      <c r="Y39" s="22">
        <v>1</v>
      </c>
      <c r="AA39" s="30">
        <v>20190910</v>
      </c>
      <c r="AB39" s="34" t="s">
        <v>195</v>
      </c>
      <c r="AC39" s="32" t="s">
        <v>197</v>
      </c>
      <c r="AD39" s="32" t="s">
        <v>197</v>
      </c>
      <c r="AE39" s="35" t="s">
        <v>196</v>
      </c>
      <c r="AG39" s="41" t="s">
        <v>199</v>
      </c>
      <c r="AH39" s="41" t="s">
        <v>199</v>
      </c>
      <c r="AI39" s="41" t="s">
        <v>199</v>
      </c>
      <c r="AJ39" s="41" t="s">
        <v>199</v>
      </c>
      <c r="AK39" s="52">
        <v>1</v>
      </c>
    </row>
    <row r="40" spans="1:37" x14ac:dyDescent="0.25">
      <c r="A40" s="21">
        <v>458</v>
      </c>
      <c r="B40" s="48" t="s">
        <v>159</v>
      </c>
      <c r="C40" s="2" t="s">
        <v>35</v>
      </c>
      <c r="D40" s="2" t="s">
        <v>27</v>
      </c>
      <c r="E40" s="2" t="s">
        <v>66</v>
      </c>
      <c r="F40" s="2" t="s">
        <v>159</v>
      </c>
      <c r="G40" s="2" t="s">
        <v>67</v>
      </c>
      <c r="H40" s="2">
        <v>1967</v>
      </c>
      <c r="I40" s="1">
        <v>44.242800000000003</v>
      </c>
      <c r="J40" s="1">
        <v>3.9813900000000002</v>
      </c>
      <c r="K40" s="1">
        <v>1.6</v>
      </c>
      <c r="L40" s="1">
        <v>75</v>
      </c>
      <c r="M40" s="2">
        <v>267</v>
      </c>
      <c r="N40" s="2" t="s">
        <v>14</v>
      </c>
      <c r="O40" s="2">
        <v>1</v>
      </c>
      <c r="P40" s="1"/>
      <c r="Q40" s="1"/>
      <c r="R40" s="1"/>
      <c r="S40" s="1"/>
      <c r="T40" s="1"/>
      <c r="U40" s="1"/>
      <c r="V40" s="1"/>
      <c r="W40" s="1"/>
      <c r="X40" s="2">
        <f t="shared" si="5"/>
        <v>1</v>
      </c>
      <c r="Y40" s="22">
        <v>1</v>
      </c>
      <c r="AA40" s="30">
        <v>20190910</v>
      </c>
      <c r="AB40" s="32" t="s">
        <v>197</v>
      </c>
      <c r="AC40" s="32" t="s">
        <v>197</v>
      </c>
      <c r="AD40" s="32" t="s">
        <v>197</v>
      </c>
      <c r="AE40" s="35" t="s">
        <v>196</v>
      </c>
      <c r="AG40" s="42" t="s">
        <v>198</v>
      </c>
      <c r="AH40" s="42" t="s">
        <v>198</v>
      </c>
      <c r="AI40" s="42" t="s">
        <v>198</v>
      </c>
      <c r="AJ40" s="41" t="s">
        <v>199</v>
      </c>
      <c r="AK40" s="52">
        <v>2</v>
      </c>
    </row>
    <row r="41" spans="1:37" x14ac:dyDescent="0.25">
      <c r="A41" s="21">
        <v>461</v>
      </c>
      <c r="B41" s="1" t="s">
        <v>160</v>
      </c>
      <c r="C41" s="1" t="s">
        <v>26</v>
      </c>
      <c r="D41" s="2" t="s">
        <v>27</v>
      </c>
      <c r="E41" s="2" t="s">
        <v>113</v>
      </c>
      <c r="F41" s="2" t="s">
        <v>161</v>
      </c>
      <c r="G41" s="2" t="s">
        <v>144</v>
      </c>
      <c r="H41" s="2">
        <v>1966</v>
      </c>
      <c r="I41" s="1">
        <v>44.472200000000001</v>
      </c>
      <c r="J41" s="1">
        <v>3.98861</v>
      </c>
      <c r="K41" s="1">
        <v>0.58499999999999996</v>
      </c>
      <c r="L41" s="1">
        <v>11</v>
      </c>
      <c r="M41" s="2">
        <v>322</v>
      </c>
      <c r="N41" s="2" t="s">
        <v>15</v>
      </c>
      <c r="O41" s="1"/>
      <c r="P41" s="2">
        <v>1</v>
      </c>
      <c r="Q41" s="1"/>
      <c r="R41" s="1"/>
      <c r="S41" s="1"/>
      <c r="T41" s="1"/>
      <c r="U41" s="1"/>
      <c r="V41" s="1"/>
      <c r="W41" s="1"/>
      <c r="X41" s="2">
        <f t="shared" si="5"/>
        <v>1</v>
      </c>
      <c r="Y41" s="22">
        <v>1</v>
      </c>
      <c r="AG41" s="42" t="s">
        <v>198</v>
      </c>
      <c r="AH41" s="42" t="s">
        <v>198</v>
      </c>
      <c r="AI41" s="42" t="s">
        <v>198</v>
      </c>
      <c r="AJ41" s="42" t="s">
        <v>198</v>
      </c>
      <c r="AK41" s="52">
        <v>4</v>
      </c>
    </row>
    <row r="42" spans="1:37" x14ac:dyDescent="0.25">
      <c r="A42" s="21">
        <v>462</v>
      </c>
      <c r="B42" s="48" t="s">
        <v>162</v>
      </c>
      <c r="C42" s="1" t="s">
        <v>26</v>
      </c>
      <c r="D42" s="2" t="s">
        <v>27</v>
      </c>
      <c r="E42" s="2" t="s">
        <v>53</v>
      </c>
      <c r="F42" s="3" t="s">
        <v>163</v>
      </c>
      <c r="G42" s="2" t="s">
        <v>164</v>
      </c>
      <c r="H42" s="2">
        <v>1936</v>
      </c>
      <c r="I42" s="1">
        <v>43.5381</v>
      </c>
      <c r="J42" s="1">
        <v>2.49139</v>
      </c>
      <c r="K42" s="1">
        <v>34.67</v>
      </c>
      <c r="L42" s="1">
        <v>210</v>
      </c>
      <c r="M42" s="2">
        <v>670</v>
      </c>
      <c r="N42" s="2" t="s">
        <v>165</v>
      </c>
      <c r="O42" s="2">
        <v>1</v>
      </c>
      <c r="P42" s="1"/>
      <c r="Q42" s="1"/>
      <c r="R42" s="1"/>
      <c r="S42" s="1"/>
      <c r="T42" s="1"/>
      <c r="U42" s="2">
        <v>1</v>
      </c>
      <c r="V42" s="1"/>
      <c r="W42" s="1"/>
      <c r="X42" s="2">
        <f t="shared" si="5"/>
        <v>2</v>
      </c>
      <c r="Y42" s="22">
        <v>1</v>
      </c>
      <c r="AA42" s="30">
        <v>20190910</v>
      </c>
      <c r="AB42" s="32" t="s">
        <v>197</v>
      </c>
      <c r="AC42" s="32" t="s">
        <v>197</v>
      </c>
      <c r="AD42" s="32" t="s">
        <v>197</v>
      </c>
      <c r="AE42" s="35" t="s">
        <v>196</v>
      </c>
      <c r="AG42" s="42" t="s">
        <v>198</v>
      </c>
      <c r="AH42" s="42" t="s">
        <v>198</v>
      </c>
      <c r="AI42" s="42" t="s">
        <v>198</v>
      </c>
      <c r="AJ42" s="41" t="s">
        <v>199</v>
      </c>
      <c r="AK42" s="52">
        <v>3</v>
      </c>
    </row>
    <row r="43" spans="1:37" x14ac:dyDescent="0.25">
      <c r="A43" s="21">
        <v>463</v>
      </c>
      <c r="B43" s="48" t="s">
        <v>166</v>
      </c>
      <c r="C43" s="2" t="s">
        <v>35</v>
      </c>
      <c r="D43" s="2" t="s">
        <v>27</v>
      </c>
      <c r="E43" s="2" t="s">
        <v>125</v>
      </c>
      <c r="F43" s="2" t="s">
        <v>167</v>
      </c>
      <c r="G43" s="2" t="s">
        <v>168</v>
      </c>
      <c r="H43" s="2">
        <v>1970</v>
      </c>
      <c r="I43" s="1">
        <v>43.656100000000002</v>
      </c>
      <c r="J43" s="1">
        <v>3.4022199999999998</v>
      </c>
      <c r="K43" s="1">
        <v>102</v>
      </c>
      <c r="L43" s="1">
        <v>700</v>
      </c>
      <c r="M43" s="2">
        <v>145</v>
      </c>
      <c r="N43" s="2" t="s">
        <v>169</v>
      </c>
      <c r="O43" s="2">
        <v>1</v>
      </c>
      <c r="P43" s="1"/>
      <c r="Q43" s="1"/>
      <c r="R43" s="1"/>
      <c r="S43" s="1"/>
      <c r="T43" s="1"/>
      <c r="U43" s="1"/>
      <c r="V43" s="2">
        <v>1</v>
      </c>
      <c r="W43" s="1"/>
      <c r="X43" s="2">
        <f t="shared" si="5"/>
        <v>2</v>
      </c>
      <c r="Y43" s="22">
        <v>1</v>
      </c>
      <c r="AA43" s="31">
        <v>20191230</v>
      </c>
      <c r="AB43" s="34" t="s">
        <v>195</v>
      </c>
      <c r="AC43" s="34" t="s">
        <v>196</v>
      </c>
      <c r="AD43" s="32" t="s">
        <v>197</v>
      </c>
      <c r="AE43" s="34" t="s">
        <v>196</v>
      </c>
      <c r="AG43" s="41" t="s">
        <v>199</v>
      </c>
      <c r="AH43" s="41" t="s">
        <v>199</v>
      </c>
      <c r="AI43" s="41" t="s">
        <v>199</v>
      </c>
      <c r="AJ43" s="41" t="s">
        <v>199</v>
      </c>
      <c r="AK43" s="52">
        <v>1</v>
      </c>
    </row>
    <row r="44" spans="1:37" x14ac:dyDescent="0.25">
      <c r="A44" s="21">
        <v>475</v>
      </c>
      <c r="B44" s="48" t="s">
        <v>170</v>
      </c>
      <c r="C44" s="1" t="s">
        <v>26</v>
      </c>
      <c r="D44" s="2" t="s">
        <v>27</v>
      </c>
      <c r="E44" s="2" t="s">
        <v>66</v>
      </c>
      <c r="F44" s="2" t="s">
        <v>171</v>
      </c>
      <c r="G44" s="2" t="s">
        <v>172</v>
      </c>
      <c r="H44" s="2">
        <v>1977</v>
      </c>
      <c r="I44" s="1">
        <v>44.318600000000004</v>
      </c>
      <c r="J44" s="1">
        <v>4.04833</v>
      </c>
      <c r="K44" s="1">
        <v>16.2</v>
      </c>
      <c r="L44" s="1">
        <v>25</v>
      </c>
      <c r="M44" s="2">
        <v>271</v>
      </c>
      <c r="N44" s="2" t="s">
        <v>14</v>
      </c>
      <c r="O44" s="2">
        <v>1</v>
      </c>
      <c r="P44" s="1"/>
      <c r="Q44" s="1"/>
      <c r="R44" s="1"/>
      <c r="S44" s="1"/>
      <c r="T44" s="1"/>
      <c r="U44" s="1"/>
      <c r="V44" s="1"/>
      <c r="W44" s="1"/>
      <c r="X44" s="2">
        <f t="shared" ref="X44:X48" si="6">SUM(O44:W44)</f>
        <v>1</v>
      </c>
      <c r="Y44" s="22">
        <v>1</v>
      </c>
      <c r="AA44" s="30">
        <v>20190910</v>
      </c>
      <c r="AB44" s="32" t="s">
        <v>197</v>
      </c>
      <c r="AC44" s="32" t="s">
        <v>197</v>
      </c>
      <c r="AD44" s="32" t="s">
        <v>197</v>
      </c>
      <c r="AE44" s="35" t="s">
        <v>196</v>
      </c>
      <c r="AG44" s="42" t="s">
        <v>198</v>
      </c>
      <c r="AH44" s="42" t="s">
        <v>198</v>
      </c>
      <c r="AI44" s="42" t="s">
        <v>198</v>
      </c>
      <c r="AJ44" s="41" t="s">
        <v>199</v>
      </c>
      <c r="AK44" s="52">
        <v>2</v>
      </c>
    </row>
    <row r="45" spans="1:37" x14ac:dyDescent="0.25">
      <c r="A45" s="21">
        <v>500</v>
      </c>
      <c r="B45" s="48" t="s">
        <v>173</v>
      </c>
      <c r="C45" s="2" t="s">
        <v>35</v>
      </c>
      <c r="D45" s="2" t="s">
        <v>27</v>
      </c>
      <c r="E45" s="2" t="s">
        <v>51</v>
      </c>
      <c r="F45" s="3" t="s">
        <v>174</v>
      </c>
      <c r="G45" s="2" t="s">
        <v>173</v>
      </c>
      <c r="H45" s="2">
        <v>1992</v>
      </c>
      <c r="I45" s="1">
        <v>44.021900000000002</v>
      </c>
      <c r="J45" s="1">
        <v>1.4575</v>
      </c>
      <c r="K45" s="1">
        <v>3.2</v>
      </c>
      <c r="L45" s="1">
        <v>64</v>
      </c>
      <c r="M45" s="2">
        <v>133</v>
      </c>
      <c r="N45" s="2" t="s">
        <v>132</v>
      </c>
      <c r="O45" s="1"/>
      <c r="P45" s="2">
        <v>1</v>
      </c>
      <c r="Q45" s="1"/>
      <c r="R45" s="1"/>
      <c r="S45" s="1"/>
      <c r="T45" s="1"/>
      <c r="U45" s="1"/>
      <c r="V45" s="1"/>
      <c r="W45" s="1"/>
      <c r="X45" s="2">
        <f t="shared" si="6"/>
        <v>1</v>
      </c>
      <c r="Y45" s="22">
        <v>1</v>
      </c>
      <c r="AA45" s="30">
        <v>20200111</v>
      </c>
      <c r="AB45" s="34" t="s">
        <v>195</v>
      </c>
      <c r="AC45" s="34" t="s">
        <v>196</v>
      </c>
      <c r="AD45" s="32" t="s">
        <v>197</v>
      </c>
      <c r="AE45" s="32" t="s">
        <v>197</v>
      </c>
      <c r="AG45" s="41" t="s">
        <v>199</v>
      </c>
      <c r="AH45" s="41" t="s">
        <v>199</v>
      </c>
      <c r="AI45" s="41" t="s">
        <v>199</v>
      </c>
      <c r="AJ45" s="41" t="s">
        <v>199</v>
      </c>
      <c r="AK45" s="52">
        <v>1</v>
      </c>
    </row>
    <row r="46" spans="1:37" x14ac:dyDescent="0.25">
      <c r="A46" s="21">
        <v>540</v>
      </c>
      <c r="B46" s="48" t="s">
        <v>175</v>
      </c>
      <c r="C46" s="2" t="s">
        <v>35</v>
      </c>
      <c r="D46" s="2" t="s">
        <v>27</v>
      </c>
      <c r="E46" s="2" t="s">
        <v>28</v>
      </c>
      <c r="F46" s="2" t="s">
        <v>176</v>
      </c>
      <c r="G46" s="2" t="s">
        <v>62</v>
      </c>
      <c r="H46" s="2">
        <v>1978</v>
      </c>
      <c r="I46" s="1">
        <v>42.657499999999999</v>
      </c>
      <c r="J46" s="1">
        <v>2.5441699999999998</v>
      </c>
      <c r="K46" s="1">
        <v>24.6</v>
      </c>
      <c r="L46" s="1">
        <v>177</v>
      </c>
      <c r="M46" s="2">
        <v>247</v>
      </c>
      <c r="N46" s="2" t="s">
        <v>14</v>
      </c>
      <c r="O46" s="2">
        <v>1</v>
      </c>
      <c r="P46" s="1"/>
      <c r="Q46" s="1"/>
      <c r="R46" s="1"/>
      <c r="S46" s="1"/>
      <c r="T46" s="1"/>
      <c r="U46" s="1"/>
      <c r="V46" s="1"/>
      <c r="W46" s="1"/>
      <c r="X46" s="2">
        <f t="shared" si="6"/>
        <v>1</v>
      </c>
      <c r="Y46" s="22">
        <v>1</v>
      </c>
      <c r="AA46" s="31">
        <v>20191230</v>
      </c>
      <c r="AB46" s="34" t="s">
        <v>195</v>
      </c>
      <c r="AC46" s="34" t="s">
        <v>196</v>
      </c>
      <c r="AD46" s="34" t="s">
        <v>196</v>
      </c>
      <c r="AE46" s="33" t="s">
        <v>197</v>
      </c>
      <c r="AG46" s="41" t="s">
        <v>199</v>
      </c>
      <c r="AH46" s="41" t="s">
        <v>199</v>
      </c>
      <c r="AI46" s="41" t="s">
        <v>199</v>
      </c>
      <c r="AJ46" s="41" t="s">
        <v>199</v>
      </c>
      <c r="AK46" s="12">
        <v>1</v>
      </c>
    </row>
    <row r="47" spans="1:37" s="12" customFormat="1" x14ac:dyDescent="0.25">
      <c r="A47" s="26">
        <v>109</v>
      </c>
      <c r="B47" s="50" t="s">
        <v>177</v>
      </c>
      <c r="C47" s="14" t="s">
        <v>35</v>
      </c>
      <c r="D47" s="14" t="s">
        <v>27</v>
      </c>
      <c r="E47" s="14" t="s">
        <v>113</v>
      </c>
      <c r="F47" s="15" t="s">
        <v>181</v>
      </c>
      <c r="G47" s="13" t="s">
        <v>178</v>
      </c>
      <c r="H47" s="13">
        <v>1994</v>
      </c>
      <c r="I47" s="13">
        <v>44.624400000000001</v>
      </c>
      <c r="J47" s="13">
        <v>3.5611100000000002</v>
      </c>
      <c r="K47" s="13">
        <v>8.25</v>
      </c>
      <c r="L47" s="13">
        <v>195</v>
      </c>
      <c r="M47" s="13">
        <v>1326</v>
      </c>
      <c r="N47" s="13" t="s">
        <v>182</v>
      </c>
      <c r="O47" s="14">
        <v>1</v>
      </c>
      <c r="P47" s="14"/>
      <c r="Q47" s="14">
        <v>1</v>
      </c>
      <c r="R47" s="14"/>
      <c r="S47" s="14"/>
      <c r="T47" s="14"/>
      <c r="U47" s="14">
        <v>1</v>
      </c>
      <c r="V47" s="14"/>
      <c r="W47" s="14"/>
      <c r="X47" s="14">
        <f t="shared" si="6"/>
        <v>3</v>
      </c>
      <c r="Y47" s="27">
        <v>1</v>
      </c>
      <c r="AA47" s="30">
        <v>20190910</v>
      </c>
      <c r="AB47" s="32" t="s">
        <v>197</v>
      </c>
      <c r="AC47" s="32" t="s">
        <v>197</v>
      </c>
      <c r="AD47" s="32" t="s">
        <v>197</v>
      </c>
      <c r="AE47" s="35" t="s">
        <v>196</v>
      </c>
      <c r="AG47" s="42" t="s">
        <v>198</v>
      </c>
      <c r="AH47" s="42" t="s">
        <v>198</v>
      </c>
      <c r="AI47" s="42" t="s">
        <v>198</v>
      </c>
      <c r="AJ47" s="41" t="s">
        <v>199</v>
      </c>
      <c r="AK47" s="52">
        <v>2</v>
      </c>
    </row>
    <row r="48" spans="1:37" s="12" customFormat="1" x14ac:dyDescent="0.25">
      <c r="A48" s="28">
        <v>556</v>
      </c>
      <c r="B48" s="51" t="s">
        <v>179</v>
      </c>
      <c r="C48" s="14" t="s">
        <v>35</v>
      </c>
      <c r="D48" s="14" t="s">
        <v>27</v>
      </c>
      <c r="E48" s="14" t="s">
        <v>28</v>
      </c>
      <c r="F48" s="16" t="s">
        <v>179</v>
      </c>
      <c r="G48" s="14" t="s">
        <v>183</v>
      </c>
      <c r="H48" s="14">
        <v>1977</v>
      </c>
      <c r="I48" s="14">
        <v>42.631259999999997</v>
      </c>
      <c r="J48" s="14">
        <v>2.9038900000000001</v>
      </c>
      <c r="K48" s="14">
        <v>18</v>
      </c>
      <c r="L48" s="14">
        <v>201</v>
      </c>
      <c r="M48" s="14">
        <v>40</v>
      </c>
      <c r="N48" s="14" t="s">
        <v>185</v>
      </c>
      <c r="O48" s="14"/>
      <c r="P48" s="14">
        <v>1</v>
      </c>
      <c r="Q48" s="14"/>
      <c r="R48" s="14"/>
      <c r="S48" s="14">
        <v>1</v>
      </c>
      <c r="T48" s="14">
        <v>1</v>
      </c>
      <c r="U48" s="14">
        <v>1</v>
      </c>
      <c r="V48" s="14"/>
      <c r="W48" s="14"/>
      <c r="X48" s="14">
        <f t="shared" si="6"/>
        <v>4</v>
      </c>
      <c r="Y48" s="27">
        <v>1</v>
      </c>
      <c r="AA48" s="31">
        <v>20191230</v>
      </c>
      <c r="AB48" s="34" t="s">
        <v>195</v>
      </c>
      <c r="AC48" s="34" t="s">
        <v>196</v>
      </c>
      <c r="AD48" s="34" t="s">
        <v>196</v>
      </c>
      <c r="AE48" s="33" t="s">
        <v>197</v>
      </c>
      <c r="AG48" s="41" t="s">
        <v>199</v>
      </c>
      <c r="AH48" s="41" t="s">
        <v>199</v>
      </c>
      <c r="AI48" s="41" t="s">
        <v>199</v>
      </c>
      <c r="AJ48" s="41" t="s">
        <v>199</v>
      </c>
      <c r="AK48" s="12">
        <v>1</v>
      </c>
    </row>
    <row r="49" spans="1:37" s="12" customFormat="1" x14ac:dyDescent="0.25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 t="s">
        <v>180</v>
      </c>
      <c r="Y49" s="38">
        <f>SUM(Y4:Y47)</f>
        <v>44</v>
      </c>
    </row>
    <row r="50" spans="1:37" x14ac:dyDescent="0.25">
      <c r="A50" s="39">
        <v>336</v>
      </c>
      <c r="B50" s="48" t="s">
        <v>186</v>
      </c>
      <c r="C50" s="40"/>
      <c r="D50" s="40"/>
      <c r="E50" s="40" t="s">
        <v>125</v>
      </c>
      <c r="F50" s="40" t="s">
        <v>187</v>
      </c>
      <c r="G50" s="40" t="s">
        <v>188</v>
      </c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AA50" s="31">
        <v>20191230</v>
      </c>
      <c r="AB50" s="34" t="s">
        <v>195</v>
      </c>
      <c r="AC50" s="34" t="s">
        <v>196</v>
      </c>
      <c r="AD50" s="34" t="s">
        <v>196</v>
      </c>
      <c r="AE50" s="33" t="s">
        <v>197</v>
      </c>
      <c r="AG50" s="41" t="s">
        <v>199</v>
      </c>
      <c r="AH50" s="41" t="s">
        <v>199</v>
      </c>
      <c r="AI50" s="41" t="s">
        <v>199</v>
      </c>
      <c r="AJ50" s="41" t="s">
        <v>199</v>
      </c>
      <c r="AK50" s="12">
        <v>1</v>
      </c>
    </row>
  </sheetData>
  <autoFilter ref="A1:AMM50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retenues-Occ-20191203</vt:lpstr>
      <vt:lpstr>'retenues-Occ-20191203'!_FilterDatabase_0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KOSUTH Pascal</dc:creator>
  <dc:description/>
  <cp:lastModifiedBy>KOSUTH Pascal</cp:lastModifiedBy>
  <cp:revision>1</cp:revision>
  <dcterms:created xsi:type="dcterms:W3CDTF">2019-11-13T17:44:43Z</dcterms:created>
  <dcterms:modified xsi:type="dcterms:W3CDTF">2020-01-21T18:55:49Z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