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lix\Documents\ETS\Hivers 2020\ELE682\ele682\DOCS\"/>
    </mc:Choice>
  </mc:AlternateContent>
  <xr:revisionPtr revIDLastSave="0" documentId="13_ncr:1_{8662FDC0-6B43-4E21-BBAF-01775575C4C1}" xr6:coauthVersionLast="36" xr6:coauthVersionMax="36" xr10:uidLastSave="{00000000-0000-0000-0000-000000000000}"/>
  <bookViews>
    <workbookView xWindow="0" yWindow="0" windowWidth="13680" windowHeight="7448" activeTab="2" xr2:uid="{00000000-000D-0000-FFFF-FFFF00000000}"/>
  </bookViews>
  <sheets>
    <sheet name="OSD335-X Power Rails" sheetId="1" r:id="rId1"/>
    <sheet name="Peripheral Power Consumption" sheetId="2" r:id="rId2"/>
    <sheet name="Power Budge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3" l="1"/>
  <c r="G26" i="3"/>
  <c r="H29" i="3"/>
  <c r="G29" i="3"/>
  <c r="G8" i="3" l="1"/>
  <c r="H8" i="3" s="1"/>
  <c r="G22" i="3" l="1"/>
  <c r="H22" i="3" s="1"/>
  <c r="E21" i="3" l="1"/>
  <c r="G12" i="3"/>
  <c r="G27" i="3"/>
  <c r="H27" i="3" s="1"/>
  <c r="G28" i="3"/>
  <c r="H12" i="3" l="1"/>
  <c r="H28" i="3"/>
  <c r="G20" i="3"/>
  <c r="H20" i="3" s="1"/>
  <c r="G21" i="3"/>
  <c r="H21" i="3" s="1"/>
  <c r="G23" i="3"/>
  <c r="H23" i="3" s="1"/>
  <c r="G30" i="3"/>
  <c r="H30" i="3" s="1"/>
  <c r="G25" i="3"/>
  <c r="H25" i="3" s="1"/>
  <c r="G19" i="3"/>
  <c r="H19" i="3" s="1"/>
  <c r="G31" i="3"/>
  <c r="H31" i="3" s="1"/>
  <c r="G17" i="3"/>
  <c r="H17" i="3" s="1"/>
  <c r="G9" i="3"/>
  <c r="H9" i="3" s="1"/>
  <c r="G10" i="3"/>
  <c r="H10" i="3" s="1"/>
  <c r="G11" i="3"/>
  <c r="H11" i="3" s="1"/>
  <c r="G4" i="3"/>
  <c r="G5" i="3"/>
  <c r="H5" i="3" s="1"/>
  <c r="G6" i="3"/>
  <c r="H6" i="3" s="1"/>
  <c r="G3" i="3"/>
  <c r="H3" i="3" s="1"/>
  <c r="H13" i="3" l="1"/>
  <c r="G13" i="3"/>
  <c r="H24" i="3"/>
  <c r="G24" i="3"/>
  <c r="H32" i="3"/>
  <c r="G32" i="3"/>
  <c r="H18" i="3"/>
  <c r="G18" i="3"/>
  <c r="G7" i="3"/>
  <c r="H4" i="3"/>
  <c r="H7" i="3" s="1"/>
  <c r="G39" i="3" l="1"/>
  <c r="H39" i="3" s="1"/>
</calcChain>
</file>

<file path=xl/sharedStrings.xml><?xml version="1.0" encoding="utf-8"?>
<sst xmlns="http://schemas.openxmlformats.org/spreadsheetml/2006/main" count="248" uniqueCount="123">
  <si>
    <t>OSD335x-SM Family Power Budget</t>
  </si>
  <si>
    <t>Input Power</t>
  </si>
  <si>
    <t>Bus Name</t>
  </si>
  <si>
    <t>Vin(min)</t>
  </si>
  <si>
    <t>Vin(typ)</t>
  </si>
  <si>
    <t>Vin(max)</t>
  </si>
  <si>
    <t>I(max)</t>
  </si>
  <si>
    <t>I(typ)</t>
  </si>
  <si>
    <t>Notes</t>
  </si>
  <si>
    <t>VIN_AC</t>
  </si>
  <si>
    <t>VIN_USB</t>
  </si>
  <si>
    <t>VIN_BAT</t>
  </si>
  <si>
    <t>Output Power</t>
  </si>
  <si>
    <t>Vout(min)</t>
  </si>
  <si>
    <t>Vout(typ)</t>
  </si>
  <si>
    <t>Vout(max)</t>
  </si>
  <si>
    <t>Max rise time for input power rails is 50mS.</t>
  </si>
  <si>
    <t>SYS_VDD1_3P3V</t>
  </si>
  <si>
    <t>SYS_VDD2_3P3V</t>
  </si>
  <si>
    <t>SYS_VDD3_3P3V</t>
  </si>
  <si>
    <t>SYS_RTC_1P8V</t>
  </si>
  <si>
    <t>SYS_VDD_1P8V</t>
  </si>
  <si>
    <t>SYS_ADC_1P8V</t>
  </si>
  <si>
    <t>VDDS_DDR</t>
  </si>
  <si>
    <t>VDD_MPU</t>
  </si>
  <si>
    <t>VDD_CORE</t>
  </si>
  <si>
    <t>VDDS_PLL</t>
  </si>
  <si>
    <t>Reference only, not to be used to power any external circuitry.</t>
  </si>
  <si>
    <t>N/A</t>
  </si>
  <si>
    <t>/</t>
  </si>
  <si>
    <t>NOTE:  Total power consumed should never surpass maximum input current,
even if individual rail current maximum is respected.</t>
  </si>
  <si>
    <t>5V*2A = 10W</t>
  </si>
  <si>
    <t>5V*1.3A = 6.5W</t>
  </si>
  <si>
    <t>3.7V*2A = 7.4W.</t>
  </si>
  <si>
    <t>1.7W</t>
  </si>
  <si>
    <t>1.65W</t>
  </si>
  <si>
    <t>0.33W</t>
  </si>
  <si>
    <t>0.09W</t>
  </si>
  <si>
    <t>0.18W</t>
  </si>
  <si>
    <t>0.45W</t>
  </si>
  <si>
    <t>0.038W</t>
  </si>
  <si>
    <t>See Power Estimation tool.</t>
  </si>
  <si>
    <t>HDMI</t>
  </si>
  <si>
    <t>Power Estimation Tool</t>
  </si>
  <si>
    <t>WORST CASE EFFICIENCY LDO</t>
  </si>
  <si>
    <t>WORST CASE INPUT CURRENT</t>
  </si>
  <si>
    <t>NOTE:  If load current changes, use table from PMIC datasheet.</t>
  </si>
  <si>
    <r>
      <rPr>
        <sz val="11"/>
        <color theme="1"/>
        <rFont val="Calibri"/>
        <family val="2"/>
        <scheme val="minor"/>
      </rPr>
      <t xml:space="preserve">NOTE:  For worst-case scenario, I took the least efficient curve.  </t>
    </r>
    <r>
      <rPr>
        <b/>
        <sz val="11"/>
        <color theme="1"/>
        <rFont val="Calibri"/>
        <family val="2"/>
        <scheme val="minor"/>
      </rPr>
      <t>Need better approximation.</t>
    </r>
  </si>
  <si>
    <t>IC Used</t>
  </si>
  <si>
    <t>Operating Voltage (typ)</t>
  </si>
  <si>
    <t>Current Consumption (typ)</t>
  </si>
  <si>
    <t>Wifi</t>
  </si>
  <si>
    <t>SD Card</t>
  </si>
  <si>
    <t>Ethernet</t>
  </si>
  <si>
    <t>WORST CASE TOTAL PWR (W)</t>
  </si>
  <si>
    <t>AM335x</t>
  </si>
  <si>
    <t>Processor</t>
  </si>
  <si>
    <t>Supply Voltage</t>
  </si>
  <si>
    <t>Internal</t>
  </si>
  <si>
    <t>Max Power (mW)</t>
  </si>
  <si>
    <t>Used worst case scenario, all processing at maximum.
Typical usage should be much less.
Inrush current when powered on is estimated at 1.5A using VIN_AC and 0,5A using VIN_USB.</t>
  </si>
  <si>
    <t>Operating Voltage (typ) (V)</t>
  </si>
  <si>
    <t>DDR RAM</t>
  </si>
  <si>
    <t>DDR/RAM</t>
  </si>
  <si>
    <t>Max Current (A)</t>
  </si>
  <si>
    <t>PMIC</t>
  </si>
  <si>
    <t>TPS65217</t>
  </si>
  <si>
    <t>Used values stipulated in Power Budget example from Octavo systems.</t>
  </si>
  <si>
    <t>Less than 5</t>
  </si>
  <si>
    <t>Less than 0,001</t>
  </si>
  <si>
    <t>Negligeable.  Used values in Power Budget example from Octavo systems.</t>
  </si>
  <si>
    <t>LDO</t>
  </si>
  <si>
    <t>TL5209</t>
  </si>
  <si>
    <t>Maximum quiescent current when Ven is greater than 3V and maximum load (500mA).</t>
  </si>
  <si>
    <t xml:space="preserve">TDA19988 </t>
  </si>
  <si>
    <t>Max power consumption when running in full speed mode.
NOTE: On Octavo example, says this chip is 385mW max, which would mean 0.215A.</t>
  </si>
  <si>
    <t>0.5 per port</t>
  </si>
  <si>
    <t>USB standard allows a device to draw 500mA max on port.</t>
  </si>
  <si>
    <t>2500 per port (host)</t>
  </si>
  <si>
    <t>8.3mA in normal operating condition.</t>
  </si>
  <si>
    <t>FT230X</t>
  </si>
  <si>
    <t>USB (AS HOST)</t>
  </si>
  <si>
    <t>Serial (AS USB DEVICE TOO?)</t>
  </si>
  <si>
    <t>5V</t>
  </si>
  <si>
    <t>WF111A</t>
  </si>
  <si>
    <t>250 mA in peak tx, 190 mA typical (+16dBm)</t>
  </si>
  <si>
    <t>3.3V, some pins 1.8V</t>
  </si>
  <si>
    <t>AM3358</t>
  </si>
  <si>
    <t>DDR</t>
  </si>
  <si>
    <t>TOTAL</t>
  </si>
  <si>
    <t>*Efficiency measures taken at worst case load.</t>
  </si>
  <si>
    <t>SYS_VOUT</t>
  </si>
  <si>
    <t>HDMI Pwr</t>
  </si>
  <si>
    <t>5.0V</t>
  </si>
  <si>
    <t>HDMI connector needs 5V supply, 50 mA max.</t>
  </si>
  <si>
    <t>HDMI Power</t>
  </si>
  <si>
    <t>AR8035</t>
  </si>
  <si>
    <t>3.3V</t>
  </si>
  <si>
    <t>RTC</t>
  </si>
  <si>
    <t xml:space="preserve">"HDMI sink shall not sink more than 55mA." - TI app note snva412c </t>
  </si>
  <si>
    <t>RTC power consumption already calculated in processor.</t>
  </si>
  <si>
    <t>Efficiency set to 1 since SYS is the input voltage switched.  Good estimation.</t>
  </si>
  <si>
    <t>According to Toshiba micro memory card specs, 80mA max draw.  MMC power consumption already counted on processor power consumption.</t>
  </si>
  <si>
    <t>Ethernet PHY</t>
  </si>
  <si>
    <t>HDMI Transceiver</t>
  </si>
  <si>
    <t>Reset Buffer</t>
  </si>
  <si>
    <t>Uart-to-USB</t>
  </si>
  <si>
    <t>TPS2051</t>
  </si>
  <si>
    <t>USB hub IC</t>
  </si>
  <si>
    <t>110mA max current draw when two HS devices are connected to the hub.</t>
  </si>
  <si>
    <t>Tension (V)</t>
  </si>
  <si>
    <t>Courant maximal (A)</t>
  </si>
  <si>
    <t>Périphériques</t>
  </si>
  <si>
    <t>Efficacité*</t>
  </si>
  <si>
    <t>PUISSANCE CONSOMMÉE MAXIMALE</t>
  </si>
  <si>
    <t>Puissance (mW)</t>
  </si>
  <si>
    <t>Courant (A)</t>
  </si>
  <si>
    <t>HDMI Video 
Clock Generator</t>
  </si>
  <si>
    <t>HDMI Audio
lock Generator</t>
  </si>
  <si>
    <t>P max sur 
le rail (mW)</t>
  </si>
  <si>
    <t>P max des 
périphériques (mW)</t>
  </si>
  <si>
    <t>Courant 
sur le rail (A)</t>
  </si>
  <si>
    <t>Alimentation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</si>
</sst>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29</xdr:row>
      <xdr:rowOff>114300</xdr:rowOff>
    </xdr:from>
    <xdr:to>
      <xdr:col>4</xdr:col>
      <xdr:colOff>47068</xdr:colOff>
      <xdr:row>49</xdr:row>
      <xdr:rowOff>28109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019800"/>
          <a:ext cx="4457143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A5" sqref="A5:G7"/>
    </sheetView>
  </sheetViews>
  <sheetFormatPr defaultColWidth="9.1328125" defaultRowHeight="14.25" x14ac:dyDescent="0.45"/>
  <cols>
    <col min="1" max="1" width="32.1328125" bestFit="1" customWidth="1"/>
    <col min="2" max="2" width="22" bestFit="1" customWidth="1"/>
    <col min="3" max="3" width="9.59765625" bestFit="1" customWidth="1"/>
    <col min="4" max="4" width="10.3984375" bestFit="1" customWidth="1"/>
    <col min="5" max="5" width="25.265625" bestFit="1" customWidth="1"/>
    <col min="7" max="7" width="57.73046875" bestFit="1" customWidth="1"/>
    <col min="8" max="8" width="40" bestFit="1" customWidth="1"/>
    <col min="10" max="10" width="27.73046875" bestFit="1" customWidth="1"/>
  </cols>
  <sheetData>
    <row r="1" spans="1:10" x14ac:dyDescent="0.45">
      <c r="A1" s="1" t="s">
        <v>0</v>
      </c>
      <c r="J1" s="1"/>
    </row>
    <row r="4" spans="1:10" x14ac:dyDescent="0.45">
      <c r="A4" s="34" t="s">
        <v>1</v>
      </c>
      <c r="B4" s="34"/>
      <c r="C4" s="34"/>
      <c r="D4" s="34"/>
      <c r="E4" s="34"/>
      <c r="F4" s="34"/>
      <c r="G4" s="34"/>
    </row>
    <row r="5" spans="1:10" x14ac:dyDescent="0.45">
      <c r="A5" s="4" t="s">
        <v>2</v>
      </c>
      <c r="B5" s="4" t="s">
        <v>3</v>
      </c>
      <c r="C5" s="4" t="s">
        <v>4</v>
      </c>
      <c r="D5" s="4" t="s">
        <v>5</v>
      </c>
      <c r="E5" s="4" t="s">
        <v>7</v>
      </c>
      <c r="F5" s="4" t="s">
        <v>6</v>
      </c>
      <c r="G5" s="4" t="s">
        <v>8</v>
      </c>
    </row>
    <row r="6" spans="1:10" x14ac:dyDescent="0.45">
      <c r="A6" s="5" t="s">
        <v>9</v>
      </c>
      <c r="B6" s="5">
        <v>4.3</v>
      </c>
      <c r="C6" s="5">
        <v>5</v>
      </c>
      <c r="D6" s="5">
        <v>5.8</v>
      </c>
      <c r="E6" s="5" t="s">
        <v>41</v>
      </c>
      <c r="F6" s="5">
        <v>2</v>
      </c>
      <c r="G6" s="5" t="s">
        <v>31</v>
      </c>
      <c r="H6" t="s">
        <v>16</v>
      </c>
    </row>
    <row r="7" spans="1:10" x14ac:dyDescent="0.45">
      <c r="A7" s="5" t="s">
        <v>10</v>
      </c>
      <c r="B7" s="5">
        <v>4.3</v>
      </c>
      <c r="C7" s="5">
        <v>5</v>
      </c>
      <c r="D7" s="5">
        <v>5.8</v>
      </c>
      <c r="E7" s="5" t="s">
        <v>41</v>
      </c>
      <c r="F7" s="5">
        <v>1.3</v>
      </c>
      <c r="G7" s="5" t="s">
        <v>32</v>
      </c>
    </row>
    <row r="8" spans="1:10" x14ac:dyDescent="0.45">
      <c r="A8" s="5" t="s">
        <v>11</v>
      </c>
      <c r="B8" s="5">
        <v>2.75</v>
      </c>
      <c r="C8" s="5">
        <v>3.7</v>
      </c>
      <c r="D8" s="5">
        <v>5.5</v>
      </c>
      <c r="E8" s="5" t="s">
        <v>41</v>
      </c>
      <c r="F8" s="5">
        <v>2</v>
      </c>
      <c r="G8" s="5" t="s">
        <v>33</v>
      </c>
    </row>
    <row r="10" spans="1:10" x14ac:dyDescent="0.45">
      <c r="A10" s="34" t="s">
        <v>12</v>
      </c>
      <c r="B10" s="34"/>
      <c r="C10" s="34"/>
      <c r="D10" s="34"/>
      <c r="E10" s="34"/>
      <c r="F10" s="34"/>
      <c r="G10" s="34"/>
    </row>
    <row r="11" spans="1:10" x14ac:dyDescent="0.45">
      <c r="A11" s="4" t="s">
        <v>2</v>
      </c>
      <c r="B11" s="4" t="s">
        <v>13</v>
      </c>
      <c r="C11" s="4" t="s">
        <v>14</v>
      </c>
      <c r="D11" s="4" t="s">
        <v>15</v>
      </c>
      <c r="E11" s="4" t="s">
        <v>7</v>
      </c>
      <c r="F11" s="4" t="s">
        <v>6</v>
      </c>
      <c r="G11" s="4" t="s">
        <v>8</v>
      </c>
    </row>
    <row r="12" spans="1:10" x14ac:dyDescent="0.45">
      <c r="A12" s="5" t="s">
        <v>17</v>
      </c>
      <c r="B12" s="5" t="s">
        <v>28</v>
      </c>
      <c r="C12" s="5">
        <v>3.4</v>
      </c>
      <c r="D12" s="5" t="s">
        <v>28</v>
      </c>
      <c r="E12" s="5" t="s">
        <v>28</v>
      </c>
      <c r="F12" s="5">
        <v>0.5</v>
      </c>
      <c r="G12" s="5" t="s">
        <v>34</v>
      </c>
    </row>
    <row r="13" spans="1:10" x14ac:dyDescent="0.45">
      <c r="A13" s="5" t="s">
        <v>18</v>
      </c>
      <c r="B13" s="5" t="s">
        <v>28</v>
      </c>
      <c r="C13" s="5">
        <v>3.3</v>
      </c>
      <c r="D13" s="5" t="s">
        <v>28</v>
      </c>
      <c r="E13" s="5" t="s">
        <v>28</v>
      </c>
      <c r="F13" s="5">
        <v>0.5</v>
      </c>
      <c r="G13" s="5" t="s">
        <v>35</v>
      </c>
    </row>
    <row r="14" spans="1:10" x14ac:dyDescent="0.45">
      <c r="A14" s="5" t="s">
        <v>19</v>
      </c>
      <c r="B14" s="5" t="s">
        <v>28</v>
      </c>
      <c r="C14" s="5">
        <v>3.3</v>
      </c>
      <c r="D14" s="5" t="s">
        <v>28</v>
      </c>
      <c r="E14" s="5" t="s">
        <v>28</v>
      </c>
      <c r="F14" s="5">
        <v>0.1</v>
      </c>
      <c r="G14" s="5" t="s">
        <v>36</v>
      </c>
    </row>
    <row r="15" spans="1:10" x14ac:dyDescent="0.45">
      <c r="A15" s="5" t="s">
        <v>20</v>
      </c>
      <c r="B15" s="5" t="s">
        <v>28</v>
      </c>
      <c r="C15" s="5">
        <v>1.8</v>
      </c>
      <c r="D15" s="5" t="s">
        <v>28</v>
      </c>
      <c r="E15" s="5" t="s">
        <v>28</v>
      </c>
      <c r="F15" s="5">
        <v>0.05</v>
      </c>
      <c r="G15" s="5" t="s">
        <v>37</v>
      </c>
    </row>
    <row r="16" spans="1:10" x14ac:dyDescent="0.45">
      <c r="A16" s="5" t="s">
        <v>21</v>
      </c>
      <c r="B16" s="5" t="s">
        <v>28</v>
      </c>
      <c r="C16" s="5">
        <v>1.8</v>
      </c>
      <c r="D16" s="5" t="s">
        <v>28</v>
      </c>
      <c r="E16" s="5" t="s">
        <v>28</v>
      </c>
      <c r="F16" s="5">
        <v>0.1</v>
      </c>
      <c r="G16" s="5" t="s">
        <v>38</v>
      </c>
    </row>
    <row r="17" spans="1:7" x14ac:dyDescent="0.45">
      <c r="A17" s="5" t="s">
        <v>22</v>
      </c>
      <c r="B17" s="5" t="s">
        <v>28</v>
      </c>
      <c r="C17" s="5">
        <v>1.8</v>
      </c>
      <c r="D17" s="5" t="s">
        <v>28</v>
      </c>
      <c r="E17" s="5" t="s">
        <v>28</v>
      </c>
      <c r="F17" s="5">
        <v>0.25</v>
      </c>
      <c r="G17" s="5" t="s">
        <v>39</v>
      </c>
    </row>
    <row r="18" spans="1:7" x14ac:dyDescent="0.45">
      <c r="A18" s="5" t="s">
        <v>23</v>
      </c>
      <c r="B18" s="5" t="s">
        <v>28</v>
      </c>
      <c r="C18" s="5">
        <v>1.5</v>
      </c>
      <c r="D18" s="5" t="s">
        <v>28</v>
      </c>
      <c r="E18" s="5" t="s">
        <v>28</v>
      </c>
      <c r="F18" s="5">
        <v>2.5000000000000001E-2</v>
      </c>
      <c r="G18" s="5" t="s">
        <v>40</v>
      </c>
    </row>
    <row r="19" spans="1:7" x14ac:dyDescent="0.45">
      <c r="A19" s="5" t="s">
        <v>24</v>
      </c>
      <c r="B19" s="5" t="s">
        <v>28</v>
      </c>
      <c r="C19" s="5">
        <v>1.1000000000000001</v>
      </c>
      <c r="D19" s="5" t="s">
        <v>28</v>
      </c>
      <c r="E19" s="5" t="s">
        <v>28</v>
      </c>
      <c r="F19" s="5" t="s">
        <v>29</v>
      </c>
      <c r="G19" s="5" t="s">
        <v>27</v>
      </c>
    </row>
    <row r="20" spans="1:7" x14ac:dyDescent="0.45">
      <c r="A20" s="5" t="s">
        <v>25</v>
      </c>
      <c r="B20" s="5" t="s">
        <v>28</v>
      </c>
      <c r="C20" s="5">
        <v>1.1000000000000001</v>
      </c>
      <c r="D20" s="5" t="s">
        <v>28</v>
      </c>
      <c r="E20" s="5" t="s">
        <v>28</v>
      </c>
      <c r="F20" s="5" t="s">
        <v>29</v>
      </c>
      <c r="G20" s="5" t="s">
        <v>27</v>
      </c>
    </row>
    <row r="21" spans="1:7" x14ac:dyDescent="0.45">
      <c r="A21" s="5" t="s">
        <v>26</v>
      </c>
      <c r="B21" s="5" t="s">
        <v>28</v>
      </c>
      <c r="C21" s="5">
        <v>1.8</v>
      </c>
      <c r="D21" s="5" t="s">
        <v>28</v>
      </c>
      <c r="E21" s="5" t="s">
        <v>28</v>
      </c>
      <c r="F21" s="5" t="s">
        <v>29</v>
      </c>
      <c r="G21" s="5" t="s">
        <v>27</v>
      </c>
    </row>
    <row r="23" spans="1:7" ht="42.75" x14ac:dyDescent="0.45">
      <c r="G23" s="6" t="s">
        <v>30</v>
      </c>
    </row>
    <row r="26" spans="1:7" x14ac:dyDescent="0.45">
      <c r="A26" s="35" t="s">
        <v>43</v>
      </c>
      <c r="B26" s="35"/>
      <c r="C26" s="35"/>
    </row>
    <row r="27" spans="1:7" x14ac:dyDescent="0.45">
      <c r="A27" s="2" t="s">
        <v>54</v>
      </c>
      <c r="B27" s="9">
        <v>1.53552150246105</v>
      </c>
      <c r="C27" s="2"/>
    </row>
    <row r="28" spans="1:7" x14ac:dyDescent="0.45">
      <c r="A28" s="2" t="s">
        <v>44</v>
      </c>
      <c r="B28" s="2"/>
      <c r="C28" s="3"/>
      <c r="E28" t="s">
        <v>46</v>
      </c>
    </row>
    <row r="29" spans="1:7" x14ac:dyDescent="0.45">
      <c r="A29" s="2" t="s">
        <v>45</v>
      </c>
      <c r="B29" s="2"/>
      <c r="C29" s="2"/>
      <c r="E29" s="7" t="s">
        <v>47</v>
      </c>
    </row>
  </sheetData>
  <mergeCells count="3">
    <mergeCell ref="A4:G4"/>
    <mergeCell ref="A10:G10"/>
    <mergeCell ref="A26:C2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0"/>
  <sheetViews>
    <sheetView workbookViewId="0">
      <selection activeCell="E28" sqref="E28"/>
    </sheetView>
  </sheetViews>
  <sheetFormatPr defaultColWidth="9.1328125" defaultRowHeight="14.25" x14ac:dyDescent="0.45"/>
  <cols>
    <col min="2" max="2" width="13" bestFit="1" customWidth="1"/>
    <col min="3" max="3" width="14.265625" bestFit="1" customWidth="1"/>
    <col min="4" max="4" width="25.265625" bestFit="1" customWidth="1"/>
    <col min="5" max="5" width="18.59765625" bestFit="1" customWidth="1"/>
    <col min="6" max="6" width="28.265625" bestFit="1" customWidth="1"/>
    <col min="7" max="7" width="54.73046875" bestFit="1" customWidth="1"/>
  </cols>
  <sheetData>
    <row r="1" spans="2:7" x14ac:dyDescent="0.45">
      <c r="B1" s="35" t="s">
        <v>42</v>
      </c>
      <c r="C1" s="35"/>
      <c r="D1" s="35"/>
      <c r="E1" s="35"/>
      <c r="F1" s="35"/>
      <c r="G1" s="35"/>
    </row>
    <row r="2" spans="2:7" x14ac:dyDescent="0.45">
      <c r="B2" s="2" t="s">
        <v>48</v>
      </c>
      <c r="C2" s="8" t="s">
        <v>57</v>
      </c>
      <c r="D2" s="2" t="s">
        <v>49</v>
      </c>
      <c r="E2" s="8" t="s">
        <v>59</v>
      </c>
      <c r="F2" s="2" t="s">
        <v>50</v>
      </c>
      <c r="G2" s="2" t="s">
        <v>8</v>
      </c>
    </row>
    <row r="3" spans="2:7" ht="42.75" x14ac:dyDescent="0.45">
      <c r="B3" s="14" t="s">
        <v>74</v>
      </c>
      <c r="C3" s="15"/>
      <c r="D3" s="14">
        <v>1.8</v>
      </c>
      <c r="E3" s="14">
        <v>207</v>
      </c>
      <c r="F3" s="14">
        <v>0.115</v>
      </c>
      <c r="G3" s="16" t="s">
        <v>75</v>
      </c>
    </row>
    <row r="4" spans="2:7" x14ac:dyDescent="0.45">
      <c r="B4" s="13" t="s">
        <v>92</v>
      </c>
      <c r="C4" s="12"/>
      <c r="D4" s="13" t="s">
        <v>93</v>
      </c>
      <c r="E4" s="13">
        <v>250</v>
      </c>
      <c r="F4" s="13">
        <v>0.05</v>
      </c>
      <c r="G4" s="13" t="s">
        <v>94</v>
      </c>
    </row>
    <row r="6" spans="2:7" x14ac:dyDescent="0.45">
      <c r="B6" s="35" t="s">
        <v>81</v>
      </c>
      <c r="C6" s="35"/>
      <c r="D6" s="35"/>
      <c r="E6" s="35"/>
      <c r="F6" s="35"/>
      <c r="G6" s="35"/>
    </row>
    <row r="7" spans="2:7" x14ac:dyDescent="0.45">
      <c r="B7" s="2" t="s">
        <v>48</v>
      </c>
      <c r="C7" s="8" t="s">
        <v>57</v>
      </c>
      <c r="D7" s="2" t="s">
        <v>49</v>
      </c>
      <c r="E7" s="8" t="s">
        <v>59</v>
      </c>
      <c r="F7" s="2" t="s">
        <v>50</v>
      </c>
      <c r="G7" s="2" t="s">
        <v>8</v>
      </c>
    </row>
    <row r="8" spans="2:7" x14ac:dyDescent="0.45">
      <c r="B8" s="2"/>
      <c r="C8" s="13"/>
      <c r="D8" s="13">
        <v>5</v>
      </c>
      <c r="E8" s="13" t="s">
        <v>78</v>
      </c>
      <c r="F8" s="13" t="s">
        <v>76</v>
      </c>
      <c r="G8" s="13" t="s">
        <v>77</v>
      </c>
    </row>
    <row r="10" spans="2:7" x14ac:dyDescent="0.45">
      <c r="B10" s="35" t="s">
        <v>82</v>
      </c>
      <c r="C10" s="35"/>
      <c r="D10" s="35"/>
      <c r="E10" s="35"/>
      <c r="F10" s="35"/>
      <c r="G10" s="35"/>
    </row>
    <row r="11" spans="2:7" x14ac:dyDescent="0.45">
      <c r="B11" s="2" t="s">
        <v>48</v>
      </c>
      <c r="C11" s="8" t="s">
        <v>57</v>
      </c>
      <c r="D11" s="2" t="s">
        <v>49</v>
      </c>
      <c r="E11" s="8" t="s">
        <v>59</v>
      </c>
      <c r="F11" s="2" t="s">
        <v>50</v>
      </c>
      <c r="G11" s="2" t="s">
        <v>8</v>
      </c>
    </row>
    <row r="12" spans="2:7" x14ac:dyDescent="0.45">
      <c r="B12" s="13" t="s">
        <v>80</v>
      </c>
      <c r="C12" s="8"/>
      <c r="D12" s="13" t="s">
        <v>83</v>
      </c>
      <c r="E12" s="13">
        <v>41.5</v>
      </c>
      <c r="F12" s="13">
        <v>8.3000000000000001E-3</v>
      </c>
      <c r="G12" s="13" t="s">
        <v>79</v>
      </c>
    </row>
    <row r="14" spans="2:7" x14ac:dyDescent="0.45">
      <c r="B14" s="35" t="s">
        <v>51</v>
      </c>
      <c r="C14" s="35"/>
      <c r="D14" s="35"/>
      <c r="E14" s="35"/>
      <c r="F14" s="35"/>
      <c r="G14" s="35"/>
    </row>
    <row r="15" spans="2:7" x14ac:dyDescent="0.45">
      <c r="B15" s="2" t="s">
        <v>48</v>
      </c>
      <c r="C15" s="8" t="s">
        <v>57</v>
      </c>
      <c r="D15" s="2" t="s">
        <v>49</v>
      </c>
      <c r="E15" s="8" t="s">
        <v>59</v>
      </c>
      <c r="F15" s="2" t="s">
        <v>50</v>
      </c>
      <c r="G15" s="2" t="s">
        <v>8</v>
      </c>
    </row>
    <row r="16" spans="2:7" x14ac:dyDescent="0.45">
      <c r="B16" s="13" t="s">
        <v>84</v>
      </c>
      <c r="C16" s="8"/>
      <c r="D16" s="13" t="s">
        <v>86</v>
      </c>
      <c r="E16" s="13">
        <v>825</v>
      </c>
      <c r="F16" s="13">
        <v>0.25</v>
      </c>
      <c r="G16" s="13" t="s">
        <v>85</v>
      </c>
    </row>
    <row r="18" spans="2:7" x14ac:dyDescent="0.45">
      <c r="B18" s="35" t="s">
        <v>52</v>
      </c>
      <c r="C18" s="35"/>
      <c r="D18" s="35"/>
      <c r="E18" s="35"/>
      <c r="F18" s="35"/>
      <c r="G18" s="35"/>
    </row>
    <row r="19" spans="2:7" x14ac:dyDescent="0.45">
      <c r="B19" s="2" t="s">
        <v>48</v>
      </c>
      <c r="C19" s="8" t="s">
        <v>57</v>
      </c>
      <c r="D19" s="2" t="s">
        <v>49</v>
      </c>
      <c r="E19" s="8" t="s">
        <v>59</v>
      </c>
      <c r="F19" s="2" t="s">
        <v>50</v>
      </c>
      <c r="G19" s="2" t="s">
        <v>8</v>
      </c>
    </row>
    <row r="20" spans="2:7" x14ac:dyDescent="0.45">
      <c r="B20" s="2"/>
      <c r="C20" s="8"/>
      <c r="D20" s="2"/>
      <c r="E20" s="8"/>
      <c r="F20" s="2"/>
      <c r="G20" s="2"/>
    </row>
    <row r="22" spans="2:7" x14ac:dyDescent="0.45">
      <c r="B22" s="35" t="s">
        <v>53</v>
      </c>
      <c r="C22" s="35"/>
      <c r="D22" s="35"/>
      <c r="E22" s="35"/>
      <c r="F22" s="35"/>
      <c r="G22" s="35"/>
    </row>
    <row r="23" spans="2:7" x14ac:dyDescent="0.45">
      <c r="B23" s="2" t="s">
        <v>48</v>
      </c>
      <c r="C23" s="8" t="s">
        <v>57</v>
      </c>
      <c r="D23" s="2" t="s">
        <v>49</v>
      </c>
      <c r="E23" s="8" t="s">
        <v>59</v>
      </c>
      <c r="F23" s="2" t="s">
        <v>50</v>
      </c>
      <c r="G23" s="2" t="s">
        <v>8</v>
      </c>
    </row>
    <row r="24" spans="2:7" x14ac:dyDescent="0.45">
      <c r="B24" s="17" t="s">
        <v>96</v>
      </c>
      <c r="C24" s="17"/>
      <c r="D24" s="17" t="s">
        <v>97</v>
      </c>
      <c r="E24" s="17">
        <v>393</v>
      </c>
      <c r="F24" s="17">
        <v>0.11899999999999999</v>
      </c>
      <c r="G24" s="17"/>
    </row>
    <row r="26" spans="2:7" x14ac:dyDescent="0.45">
      <c r="B26" s="35" t="s">
        <v>56</v>
      </c>
      <c r="C26" s="35"/>
      <c r="D26" s="35"/>
      <c r="E26" s="35"/>
      <c r="F26" s="35"/>
      <c r="G26" s="35"/>
    </row>
    <row r="27" spans="2:7" x14ac:dyDescent="0.45">
      <c r="B27" s="8" t="s">
        <v>48</v>
      </c>
      <c r="C27" s="8" t="s">
        <v>57</v>
      </c>
      <c r="D27" s="8" t="s">
        <v>61</v>
      </c>
      <c r="E27" s="8" t="s">
        <v>59</v>
      </c>
      <c r="F27" s="8" t="s">
        <v>64</v>
      </c>
      <c r="G27" s="8" t="s">
        <v>8</v>
      </c>
    </row>
    <row r="28" spans="2:7" ht="57" x14ac:dyDescent="0.45">
      <c r="B28" s="11" t="s">
        <v>55</v>
      </c>
      <c r="C28" s="11" t="s">
        <v>58</v>
      </c>
      <c r="D28" s="11">
        <v>5</v>
      </c>
      <c r="E28" s="11">
        <v>1540</v>
      </c>
      <c r="F28" s="11">
        <v>0.308</v>
      </c>
      <c r="G28" s="10" t="s">
        <v>60</v>
      </c>
    </row>
    <row r="30" spans="2:7" x14ac:dyDescent="0.45">
      <c r="B30" s="35" t="s">
        <v>62</v>
      </c>
      <c r="C30" s="35"/>
      <c r="D30" s="35"/>
      <c r="E30" s="35"/>
      <c r="F30" s="35"/>
      <c r="G30" s="35"/>
    </row>
    <row r="31" spans="2:7" x14ac:dyDescent="0.45">
      <c r="B31" s="8" t="s">
        <v>48</v>
      </c>
      <c r="C31" s="8" t="s">
        <v>57</v>
      </c>
      <c r="D31" s="8" t="s">
        <v>61</v>
      </c>
      <c r="E31" s="8" t="s">
        <v>59</v>
      </c>
      <c r="F31" s="8" t="s">
        <v>64</v>
      </c>
      <c r="G31" s="8" t="s">
        <v>8</v>
      </c>
    </row>
    <row r="32" spans="2:7" ht="28.5" x14ac:dyDescent="0.45">
      <c r="B32" s="11" t="s">
        <v>63</v>
      </c>
      <c r="C32" s="11" t="s">
        <v>58</v>
      </c>
      <c r="D32" s="11">
        <v>1.5</v>
      </c>
      <c r="E32" s="11">
        <v>508.5</v>
      </c>
      <c r="F32" s="11">
        <v>0.33900000000000002</v>
      </c>
      <c r="G32" s="10" t="s">
        <v>67</v>
      </c>
    </row>
    <row r="34" spans="2:7" x14ac:dyDescent="0.45">
      <c r="B34" s="35" t="s">
        <v>65</v>
      </c>
      <c r="C34" s="35"/>
      <c r="D34" s="35"/>
      <c r="E34" s="35"/>
      <c r="F34" s="35"/>
      <c r="G34" s="35"/>
    </row>
    <row r="35" spans="2:7" x14ac:dyDescent="0.45">
      <c r="B35" s="8" t="s">
        <v>48</v>
      </c>
      <c r="C35" s="8" t="s">
        <v>57</v>
      </c>
      <c r="D35" s="8" t="s">
        <v>61</v>
      </c>
      <c r="E35" s="8" t="s">
        <v>59</v>
      </c>
      <c r="F35" s="8" t="s">
        <v>64</v>
      </c>
      <c r="G35" s="8" t="s">
        <v>8</v>
      </c>
    </row>
    <row r="36" spans="2:7" ht="28.5" x14ac:dyDescent="0.45">
      <c r="B36" s="11" t="s">
        <v>66</v>
      </c>
      <c r="C36" s="11" t="s">
        <v>58</v>
      </c>
      <c r="D36" s="11">
        <v>5</v>
      </c>
      <c r="E36" s="11" t="s">
        <v>68</v>
      </c>
      <c r="F36" s="11" t="s">
        <v>69</v>
      </c>
      <c r="G36" s="10" t="s">
        <v>70</v>
      </c>
    </row>
    <row r="38" spans="2:7" x14ac:dyDescent="0.45">
      <c r="B38" s="35" t="s">
        <v>71</v>
      </c>
      <c r="C38" s="35"/>
      <c r="D38" s="35"/>
      <c r="E38" s="35"/>
      <c r="F38" s="35"/>
      <c r="G38" s="35"/>
    </row>
    <row r="39" spans="2:7" x14ac:dyDescent="0.45">
      <c r="B39" s="8" t="s">
        <v>48</v>
      </c>
      <c r="C39" s="8" t="s">
        <v>57</v>
      </c>
      <c r="D39" s="8" t="s">
        <v>61</v>
      </c>
      <c r="E39" s="8" t="s">
        <v>59</v>
      </c>
      <c r="F39" s="8" t="s">
        <v>64</v>
      </c>
      <c r="G39" s="8" t="s">
        <v>8</v>
      </c>
    </row>
    <row r="40" spans="2:7" ht="28.5" x14ac:dyDescent="0.45">
      <c r="B40" s="11" t="s">
        <v>72</v>
      </c>
      <c r="C40" s="11" t="s">
        <v>58</v>
      </c>
      <c r="D40" s="11">
        <v>5</v>
      </c>
      <c r="E40" s="11">
        <v>125</v>
      </c>
      <c r="F40" s="11">
        <v>2.5000000000000001E-2</v>
      </c>
      <c r="G40" s="10" t="s">
        <v>73</v>
      </c>
    </row>
  </sheetData>
  <mergeCells count="10">
    <mergeCell ref="B26:G26"/>
    <mergeCell ref="B30:G30"/>
    <mergeCell ref="B34:G34"/>
    <mergeCell ref="B38:G38"/>
    <mergeCell ref="B22:G22"/>
    <mergeCell ref="B1:G1"/>
    <mergeCell ref="B6:G6"/>
    <mergeCell ref="B10:G10"/>
    <mergeCell ref="B14:G14"/>
    <mergeCell ref="B18:G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9"/>
  <sheetViews>
    <sheetView tabSelected="1" zoomScale="70" zoomScaleNormal="70" workbookViewId="0">
      <selection activeCell="H22" sqref="H22"/>
    </sheetView>
  </sheetViews>
  <sheetFormatPr defaultColWidth="9.1328125" defaultRowHeight="11.65" x14ac:dyDescent="0.35"/>
  <cols>
    <col min="1" max="1" width="12.1328125" style="20" bestFit="1" customWidth="1"/>
    <col min="2" max="2" width="8.33203125" style="20" bestFit="1" customWidth="1"/>
    <col min="3" max="3" width="14.6640625" style="20" bestFit="1" customWidth="1"/>
    <col min="4" max="4" width="12.53125" style="20" bestFit="1" customWidth="1"/>
    <col min="5" max="5" width="14.46484375" style="20" bestFit="1" customWidth="1"/>
    <col min="6" max="6" width="10.59765625" style="20" bestFit="1" customWidth="1"/>
    <col min="7" max="7" width="11.46484375" style="20" bestFit="1" customWidth="1"/>
    <col min="8" max="8" width="10.265625" style="20" bestFit="1" customWidth="1"/>
    <col min="9" max="9" width="130.3984375" style="20" bestFit="1" customWidth="1"/>
    <col min="10" max="10" width="42.86328125" style="20" bestFit="1" customWidth="1"/>
    <col min="11" max="16384" width="9.1328125" style="20"/>
  </cols>
  <sheetData>
    <row r="2" spans="1:9" ht="23.25" x14ac:dyDescent="0.35">
      <c r="A2" s="18" t="s">
        <v>122</v>
      </c>
      <c r="B2" s="19" t="s">
        <v>110</v>
      </c>
      <c r="C2" s="19" t="s">
        <v>111</v>
      </c>
      <c r="D2" s="19" t="s">
        <v>112</v>
      </c>
      <c r="E2" s="18" t="s">
        <v>120</v>
      </c>
      <c r="F2" s="19" t="s">
        <v>113</v>
      </c>
      <c r="G2" s="18" t="s">
        <v>119</v>
      </c>
      <c r="H2" s="18" t="s">
        <v>121</v>
      </c>
    </row>
    <row r="3" spans="1:9" x14ac:dyDescent="0.35">
      <c r="A3" s="36" t="s">
        <v>9</v>
      </c>
      <c r="B3" s="38">
        <v>5</v>
      </c>
      <c r="C3" s="38">
        <v>2</v>
      </c>
      <c r="D3" s="21" t="s">
        <v>87</v>
      </c>
      <c r="E3" s="21">
        <v>1540</v>
      </c>
      <c r="F3" s="38">
        <v>0.95</v>
      </c>
      <c r="G3" s="22">
        <f>E3/$F$3</f>
        <v>1621.0526315789475</v>
      </c>
      <c r="H3" s="22">
        <f>(G3/$B$3)/1000</f>
        <v>0.3242105263157895</v>
      </c>
      <c r="I3" s="23" t="s">
        <v>90</v>
      </c>
    </row>
    <row r="4" spans="1:9" x14ac:dyDescent="0.35">
      <c r="A4" s="46"/>
      <c r="B4" s="47"/>
      <c r="C4" s="47"/>
      <c r="D4" s="21" t="s">
        <v>65</v>
      </c>
      <c r="E4" s="21">
        <v>5</v>
      </c>
      <c r="F4" s="47"/>
      <c r="G4" s="22">
        <f t="shared" ref="G4:G6" si="0">E4/$F$3</f>
        <v>5.2631578947368425</v>
      </c>
      <c r="H4" s="22">
        <f t="shared" ref="H4:H6" si="1">(G4/$B$3)/1000</f>
        <v>1.0526315789473686E-3</v>
      </c>
      <c r="I4" s="24"/>
    </row>
    <row r="5" spans="1:9" x14ac:dyDescent="0.35">
      <c r="A5" s="46"/>
      <c r="B5" s="47"/>
      <c r="C5" s="47"/>
      <c r="D5" s="21" t="s">
        <v>71</v>
      </c>
      <c r="E5" s="21">
        <v>125</v>
      </c>
      <c r="F5" s="47"/>
      <c r="G5" s="22">
        <f t="shared" si="0"/>
        <v>131.57894736842107</v>
      </c>
      <c r="H5" s="22">
        <f t="shared" si="1"/>
        <v>2.6315789473684213E-2</v>
      </c>
    </row>
    <row r="6" spans="1:9" x14ac:dyDescent="0.35">
      <c r="A6" s="46"/>
      <c r="B6" s="47"/>
      <c r="C6" s="47"/>
      <c r="D6" s="21" t="s">
        <v>88</v>
      </c>
      <c r="E6" s="21">
        <v>508.5</v>
      </c>
      <c r="F6" s="39"/>
      <c r="G6" s="22">
        <f t="shared" si="0"/>
        <v>535.26315789473688</v>
      </c>
      <c r="H6" s="22">
        <f t="shared" si="1"/>
        <v>0.10705263157894737</v>
      </c>
    </row>
    <row r="7" spans="1:9" x14ac:dyDescent="0.35">
      <c r="A7" s="37"/>
      <c r="B7" s="39"/>
      <c r="C7" s="39"/>
      <c r="D7" s="40" t="s">
        <v>89</v>
      </c>
      <c r="E7" s="41"/>
      <c r="F7" s="42"/>
      <c r="G7" s="25">
        <f>SUM(G3:G6)</f>
        <v>2293.1578947368425</v>
      </c>
      <c r="H7" s="25">
        <f>SUM(H3:H6)</f>
        <v>0.4586315789473685</v>
      </c>
    </row>
    <row r="8" spans="1:9" x14ac:dyDescent="0.35">
      <c r="A8" s="36" t="s">
        <v>10</v>
      </c>
      <c r="B8" s="38">
        <v>5</v>
      </c>
      <c r="C8" s="38">
        <v>1.3</v>
      </c>
      <c r="D8" s="21" t="s">
        <v>87</v>
      </c>
      <c r="E8" s="21">
        <v>1540</v>
      </c>
      <c r="F8" s="43">
        <v>0.95</v>
      </c>
      <c r="G8" s="22">
        <f>E8/$F$8</f>
        <v>1621.0526315789475</v>
      </c>
      <c r="H8" s="22">
        <f>(G8/$B$8)/1000</f>
        <v>0.3242105263157895</v>
      </c>
    </row>
    <row r="9" spans="1:9" x14ac:dyDescent="0.35">
      <c r="A9" s="46"/>
      <c r="B9" s="47"/>
      <c r="C9" s="47"/>
      <c r="D9" s="21" t="s">
        <v>65</v>
      </c>
      <c r="E9" s="21">
        <v>5</v>
      </c>
      <c r="F9" s="44"/>
      <c r="G9" s="22">
        <f>E9/$F$8</f>
        <v>5.2631578947368425</v>
      </c>
      <c r="H9" s="22">
        <f>(G9/$B$8)/1000</f>
        <v>1.0526315789473686E-3</v>
      </c>
    </row>
    <row r="10" spans="1:9" x14ac:dyDescent="0.35">
      <c r="A10" s="46"/>
      <c r="B10" s="47"/>
      <c r="C10" s="47"/>
      <c r="D10" s="21" t="s">
        <v>71</v>
      </c>
      <c r="E10" s="21">
        <v>125</v>
      </c>
      <c r="F10" s="44"/>
      <c r="G10" s="22">
        <f>E10/$F$8</f>
        <v>131.57894736842107</v>
      </c>
      <c r="H10" s="22">
        <f>(G10/$B$8)/1000</f>
        <v>2.6315789473684213E-2</v>
      </c>
    </row>
    <row r="11" spans="1:9" x14ac:dyDescent="0.35">
      <c r="A11" s="46"/>
      <c r="B11" s="47"/>
      <c r="C11" s="47"/>
      <c r="D11" s="21" t="s">
        <v>88</v>
      </c>
      <c r="E11" s="21">
        <v>508.5</v>
      </c>
      <c r="F11" s="44"/>
      <c r="G11" s="22">
        <f>E11/$F$8</f>
        <v>535.26315789473688</v>
      </c>
      <c r="H11" s="22">
        <f>(G11/$B$8)/1000</f>
        <v>0.10705263157894737</v>
      </c>
    </row>
    <row r="12" spans="1:9" x14ac:dyDescent="0.35">
      <c r="A12" s="46"/>
      <c r="B12" s="47"/>
      <c r="C12" s="47"/>
      <c r="D12" s="21" t="s">
        <v>106</v>
      </c>
      <c r="E12" s="21">
        <v>4.1500000000000004</v>
      </c>
      <c r="F12" s="45"/>
      <c r="G12" s="22">
        <f>E12/$F$8</f>
        <v>4.3684210526315796</v>
      </c>
      <c r="H12" s="22">
        <f>(G12/$B$8)/1000</f>
        <v>8.73684210526316E-4</v>
      </c>
    </row>
    <row r="13" spans="1:9" x14ac:dyDescent="0.35">
      <c r="A13" s="37"/>
      <c r="B13" s="39"/>
      <c r="C13" s="39"/>
      <c r="D13" s="40" t="s">
        <v>89</v>
      </c>
      <c r="E13" s="41"/>
      <c r="F13" s="42"/>
      <c r="G13" s="25">
        <f>SUM(G8:G12)</f>
        <v>2297.5263157894742</v>
      </c>
      <c r="H13" s="25">
        <f>SUM(H8:H12)</f>
        <v>0.45950526315789481</v>
      </c>
    </row>
    <row r="16" spans="1:9" ht="23.25" x14ac:dyDescent="0.35">
      <c r="A16" s="18" t="s">
        <v>122</v>
      </c>
      <c r="B16" s="19" t="s">
        <v>110</v>
      </c>
      <c r="C16" s="19" t="s">
        <v>111</v>
      </c>
      <c r="D16" s="19" t="s">
        <v>112</v>
      </c>
      <c r="E16" s="18" t="s">
        <v>120</v>
      </c>
      <c r="F16" s="19" t="s">
        <v>113</v>
      </c>
      <c r="G16" s="18" t="s">
        <v>119</v>
      </c>
      <c r="H16" s="18" t="s">
        <v>121</v>
      </c>
    </row>
    <row r="17" spans="1:9" x14ac:dyDescent="0.35">
      <c r="A17" s="36" t="s">
        <v>17</v>
      </c>
      <c r="B17" s="38">
        <v>3.4</v>
      </c>
      <c r="C17" s="38">
        <v>0.5</v>
      </c>
      <c r="D17" s="21" t="s">
        <v>52</v>
      </c>
      <c r="E17" s="21">
        <v>0</v>
      </c>
      <c r="F17" s="26">
        <v>0.92</v>
      </c>
      <c r="G17" s="22">
        <f>E17/$F$17</f>
        <v>0</v>
      </c>
      <c r="H17" s="22">
        <f>(G17/$B$17)/1000</f>
        <v>0</v>
      </c>
      <c r="I17" s="20" t="s">
        <v>102</v>
      </c>
    </row>
    <row r="18" spans="1:9" x14ac:dyDescent="0.35">
      <c r="A18" s="37"/>
      <c r="B18" s="39"/>
      <c r="C18" s="39"/>
      <c r="D18" s="40" t="s">
        <v>89</v>
      </c>
      <c r="E18" s="41"/>
      <c r="F18" s="42"/>
      <c r="G18" s="25">
        <f>SUM(G17:G17)</f>
        <v>0</v>
      </c>
      <c r="H18" s="25">
        <f>SUM(H17:H17)</f>
        <v>0</v>
      </c>
    </row>
    <row r="19" spans="1:9" x14ac:dyDescent="0.35">
      <c r="A19" s="36" t="s">
        <v>18</v>
      </c>
      <c r="B19" s="38">
        <v>3.3</v>
      </c>
      <c r="C19" s="38">
        <v>0.5</v>
      </c>
      <c r="D19" s="21" t="s">
        <v>103</v>
      </c>
      <c r="E19" s="21">
        <v>393</v>
      </c>
      <c r="F19" s="38">
        <v>0.92</v>
      </c>
      <c r="G19" s="22">
        <f>E19/$F$19</f>
        <v>427.17391304347825</v>
      </c>
      <c r="H19" s="22">
        <f>(G19/$B$19)/1000</f>
        <v>0.12944664031620554</v>
      </c>
    </row>
    <row r="20" spans="1:9" x14ac:dyDescent="0.35">
      <c r="A20" s="46"/>
      <c r="B20" s="47"/>
      <c r="C20" s="47"/>
      <c r="D20" s="21" t="s">
        <v>52</v>
      </c>
      <c r="E20" s="21">
        <v>264</v>
      </c>
      <c r="F20" s="47"/>
      <c r="G20" s="22">
        <f t="shared" ref="G20:G23" si="2">E20/$F$19</f>
        <v>286.95652173913044</v>
      </c>
      <c r="H20" s="22">
        <f t="shared" ref="H20:H23" si="3">(G20/$B$19)/1000</f>
        <v>8.6956521739130432E-2</v>
      </c>
      <c r="I20" s="20" t="s">
        <v>102</v>
      </c>
    </row>
    <row r="21" spans="1:9" ht="23.25" x14ac:dyDescent="0.35">
      <c r="A21" s="46"/>
      <c r="B21" s="47"/>
      <c r="C21" s="47"/>
      <c r="D21" s="27" t="s">
        <v>118</v>
      </c>
      <c r="E21" s="21">
        <f>(0.015*3.3)*1000</f>
        <v>49.499999999999993</v>
      </c>
      <c r="F21" s="47"/>
      <c r="G21" s="22">
        <f t="shared" si="2"/>
        <v>53.804347826086946</v>
      </c>
      <c r="H21" s="22">
        <f t="shared" si="3"/>
        <v>1.6304347826086953E-2</v>
      </c>
    </row>
    <row r="22" spans="1:9" x14ac:dyDescent="0.35">
      <c r="A22" s="46"/>
      <c r="B22" s="47"/>
      <c r="C22" s="47"/>
      <c r="D22" s="21" t="s">
        <v>108</v>
      </c>
      <c r="E22" s="21">
        <v>363</v>
      </c>
      <c r="F22" s="47"/>
      <c r="G22" s="22">
        <f t="shared" si="2"/>
        <v>394.56521739130432</v>
      </c>
      <c r="H22" s="22">
        <f t="shared" si="3"/>
        <v>0.11956521739130434</v>
      </c>
      <c r="I22" s="20" t="s">
        <v>109</v>
      </c>
    </row>
    <row r="23" spans="1:9" ht="23.25" x14ac:dyDescent="0.35">
      <c r="A23" s="46"/>
      <c r="B23" s="47"/>
      <c r="C23" s="47"/>
      <c r="D23" s="27" t="s">
        <v>117</v>
      </c>
      <c r="E23" s="21">
        <v>49.5</v>
      </c>
      <c r="F23" s="39"/>
      <c r="G23" s="22">
        <f t="shared" si="2"/>
        <v>53.804347826086953</v>
      </c>
      <c r="H23" s="22">
        <f t="shared" si="3"/>
        <v>1.6304347826086956E-2</v>
      </c>
    </row>
    <row r="24" spans="1:9" x14ac:dyDescent="0.35">
      <c r="A24" s="37"/>
      <c r="B24" s="39"/>
      <c r="C24" s="39"/>
      <c r="D24" s="40" t="s">
        <v>89</v>
      </c>
      <c r="E24" s="41"/>
      <c r="F24" s="42"/>
      <c r="G24" s="25">
        <f>SUM(G19:G23)</f>
        <v>1216.304347826087</v>
      </c>
      <c r="H24" s="25">
        <f>SUM(H19:H23)</f>
        <v>0.36857707509881421</v>
      </c>
    </row>
    <row r="25" spans="1:9" x14ac:dyDescent="0.35">
      <c r="A25" s="36" t="s">
        <v>21</v>
      </c>
      <c r="B25" s="38">
        <v>1.8</v>
      </c>
      <c r="C25" s="38">
        <v>0.1</v>
      </c>
      <c r="D25" s="21" t="s">
        <v>104</v>
      </c>
      <c r="E25" s="21">
        <v>207</v>
      </c>
      <c r="F25" s="26">
        <v>0.84</v>
      </c>
      <c r="G25" s="22">
        <f>E25/$F$25</f>
        <v>246.42857142857144</v>
      </c>
      <c r="H25" s="22">
        <f>(G25/$B$25)/1000</f>
        <v>0.13690476190476189</v>
      </c>
    </row>
    <row r="26" spans="1:9" x14ac:dyDescent="0.35">
      <c r="A26" s="37"/>
      <c r="B26" s="39"/>
      <c r="C26" s="39"/>
      <c r="D26" s="40" t="s">
        <v>89</v>
      </c>
      <c r="E26" s="41"/>
      <c r="F26" s="42"/>
      <c r="G26" s="25">
        <f>G25</f>
        <v>246.42857142857144</v>
      </c>
      <c r="H26" s="25">
        <f>H25</f>
        <v>0.13690476190476189</v>
      </c>
    </row>
    <row r="27" spans="1:9" x14ac:dyDescent="0.35">
      <c r="A27" s="36" t="s">
        <v>20</v>
      </c>
      <c r="B27" s="38">
        <v>1.8</v>
      </c>
      <c r="C27" s="38">
        <v>0.1</v>
      </c>
      <c r="D27" s="21" t="s">
        <v>105</v>
      </c>
      <c r="E27" s="21">
        <v>2</v>
      </c>
      <c r="F27" s="38">
        <v>0.84</v>
      </c>
      <c r="G27" s="25">
        <f>E27/$F$25</f>
        <v>2.3809523809523809</v>
      </c>
      <c r="H27" s="33">
        <f>(G27/$B$25)/1000</f>
        <v>1.3227513227513229E-3</v>
      </c>
      <c r="I27" s="28"/>
    </row>
    <row r="28" spans="1:9" x14ac:dyDescent="0.35">
      <c r="A28" s="46"/>
      <c r="B28" s="47"/>
      <c r="C28" s="47"/>
      <c r="D28" s="21" t="s">
        <v>98</v>
      </c>
      <c r="E28" s="21">
        <v>0</v>
      </c>
      <c r="F28" s="39"/>
      <c r="G28" s="22">
        <f>E28/$F$25</f>
        <v>0</v>
      </c>
      <c r="H28" s="22">
        <f>(G28/$B$25)/1000</f>
        <v>0</v>
      </c>
      <c r="I28" s="29" t="s">
        <v>100</v>
      </c>
    </row>
    <row r="29" spans="1:9" x14ac:dyDescent="0.35">
      <c r="A29" s="37"/>
      <c r="B29" s="39"/>
      <c r="C29" s="39"/>
      <c r="D29" s="40" t="s">
        <v>89</v>
      </c>
      <c r="E29" s="41"/>
      <c r="F29" s="42"/>
      <c r="G29" s="25">
        <f>SUM(G27:G28)</f>
        <v>2.3809523809523809</v>
      </c>
      <c r="H29" s="25">
        <f>SUM(H27:H28)</f>
        <v>1.3227513227513229E-3</v>
      </c>
      <c r="I29" s="21"/>
    </row>
    <row r="30" spans="1:9" x14ac:dyDescent="0.35">
      <c r="A30" s="36" t="s">
        <v>91</v>
      </c>
      <c r="B30" s="38">
        <v>5</v>
      </c>
      <c r="C30" s="38">
        <v>2</v>
      </c>
      <c r="D30" s="21" t="s">
        <v>95</v>
      </c>
      <c r="E30" s="21">
        <v>275</v>
      </c>
      <c r="F30" s="38">
        <v>1</v>
      </c>
      <c r="G30" s="22">
        <f>E30/$F$30</f>
        <v>275</v>
      </c>
      <c r="H30" s="30">
        <f>(G30/$B$30)/1000</f>
        <v>5.5E-2</v>
      </c>
      <c r="I30" s="31" t="s">
        <v>99</v>
      </c>
    </row>
    <row r="31" spans="1:9" x14ac:dyDescent="0.35">
      <c r="A31" s="46"/>
      <c r="B31" s="47"/>
      <c r="C31" s="47"/>
      <c r="D31" s="21" t="s">
        <v>107</v>
      </c>
      <c r="E31" s="21"/>
      <c r="F31" s="47"/>
      <c r="G31" s="22">
        <f t="shared" ref="G31" si="4">E31/$F$3</f>
        <v>0</v>
      </c>
      <c r="H31" s="22">
        <f t="shared" ref="H31" si="5">(G31/$B$3)/1000</f>
        <v>0</v>
      </c>
      <c r="I31" s="31" t="s">
        <v>101</v>
      </c>
    </row>
    <row r="32" spans="1:9" x14ac:dyDescent="0.35">
      <c r="A32" s="37"/>
      <c r="B32" s="39"/>
      <c r="C32" s="39"/>
      <c r="D32" s="40" t="s">
        <v>89</v>
      </c>
      <c r="E32" s="41"/>
      <c r="F32" s="42"/>
      <c r="G32" s="25">
        <f>SUM(G30:G31)</f>
        <v>275</v>
      </c>
      <c r="H32" s="25">
        <f>SUM(H30:H31)</f>
        <v>5.5E-2</v>
      </c>
      <c r="I32" s="31"/>
    </row>
    <row r="37" spans="6:8" x14ac:dyDescent="0.35">
      <c r="F37" s="48" t="s">
        <v>114</v>
      </c>
      <c r="G37" s="48"/>
      <c r="H37" s="48"/>
    </row>
    <row r="38" spans="6:8" x14ac:dyDescent="0.35">
      <c r="F38" s="21"/>
      <c r="G38" s="32" t="s">
        <v>115</v>
      </c>
      <c r="H38" s="32" t="s">
        <v>116</v>
      </c>
    </row>
    <row r="39" spans="6:8" x14ac:dyDescent="0.35">
      <c r="F39" s="32" t="s">
        <v>89</v>
      </c>
      <c r="G39" s="22">
        <f>SUM(G13,G18,G24,G26,G32)</f>
        <v>4035.2592350441328</v>
      </c>
      <c r="H39" s="21">
        <f>(G39/5)/1000</f>
        <v>0.80705184700882659</v>
      </c>
    </row>
  </sheetData>
  <mergeCells count="34">
    <mergeCell ref="F37:H37"/>
    <mergeCell ref="A25:A26"/>
    <mergeCell ref="B25:B26"/>
    <mergeCell ref="C25:C26"/>
    <mergeCell ref="D26:F26"/>
    <mergeCell ref="A30:A32"/>
    <mergeCell ref="B30:B32"/>
    <mergeCell ref="C30:C32"/>
    <mergeCell ref="F30:F31"/>
    <mergeCell ref="D32:F32"/>
    <mergeCell ref="D29:F29"/>
    <mergeCell ref="A27:A29"/>
    <mergeCell ref="B27:B29"/>
    <mergeCell ref="C27:C29"/>
    <mergeCell ref="F27:F28"/>
    <mergeCell ref="A19:A24"/>
    <mergeCell ref="B19:B24"/>
    <mergeCell ref="C19:C24"/>
    <mergeCell ref="F19:F23"/>
    <mergeCell ref="D24:F24"/>
    <mergeCell ref="A3:A7"/>
    <mergeCell ref="B3:B7"/>
    <mergeCell ref="C3:C7"/>
    <mergeCell ref="D7:F7"/>
    <mergeCell ref="F3:F6"/>
    <mergeCell ref="A17:A18"/>
    <mergeCell ref="B17:B18"/>
    <mergeCell ref="C17:C18"/>
    <mergeCell ref="D18:F18"/>
    <mergeCell ref="F8:F12"/>
    <mergeCell ref="A8:A13"/>
    <mergeCell ref="B8:B13"/>
    <mergeCell ref="C8:C13"/>
    <mergeCell ref="D13:F13"/>
  </mergeCells>
  <pageMargins left="0.7" right="0.7" top="0.75" bottom="0.75" header="0.3" footer="0.3"/>
  <pageSetup orientation="portrait" r:id="rId1"/>
  <ignoredErrors>
    <ignoredError sqref="G26:H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OSD335-X Power Rails</vt:lpstr>
      <vt:lpstr>Peripheral Power Consumption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Lemieux</dc:creator>
  <cp:lastModifiedBy>Felix-Antoine ROBERT</cp:lastModifiedBy>
  <cp:lastPrinted>2020-02-12T22:25:53Z</cp:lastPrinted>
  <dcterms:created xsi:type="dcterms:W3CDTF">2020-01-15T01:46:01Z</dcterms:created>
  <dcterms:modified xsi:type="dcterms:W3CDTF">2020-02-14T00:30:24Z</dcterms:modified>
</cp:coreProperties>
</file>