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MMIGRATION\Costs\"/>
    </mc:Choice>
  </mc:AlternateContent>
  <bookViews>
    <workbookView xWindow="0" yWindow="0" windowWidth="0" windowHeight="0"/>
  </bookViews>
  <sheets>
    <sheet name="I-20 Cost Calculator" sheetId="7" r:id="rId1"/>
    <sheet name="All Programs" sheetId="3" r:id="rId2"/>
    <sheet name="Lists for Calculator" sheetId="5" r:id="rId3"/>
    <sheet name="I-20 template" sheetId="8" r:id="rId4"/>
  </sheets>
  <definedNames>
    <definedName name="Accountancy">'Lists for Calculator'!$D$17</definedName>
    <definedName name="Accounting">'Lists for Calculator'!$D$19</definedName>
    <definedName name="Analytics_and_Information_Management">'Lists for Calculator'!$D$21:$D$24</definedName>
    <definedName name="Any_Program">'Lists for Calculator'!$C$7:$C$8</definedName>
    <definedName name="Any_School">'Lists for Calculator'!$C$2:$C$4</definedName>
    <definedName name="Applied_Behavior_Analysis">'Lists for Calculator'!$E$21</definedName>
    <definedName name="Athletic_Training">'Lists for Calculator'!$F$13</definedName>
    <definedName name="Biochemistry">'Lists for Calculator'!$J$14</definedName>
    <definedName name="Biological_Sciences">'Lists for Calculator'!$J$16:$J$17</definedName>
    <definedName name="Biomedical_Engineering">'Lists for Calculator'!$F$15:$F$16</definedName>
    <definedName name="Biotechnology">'Lists for Calculator'!$J$19:$J$20</definedName>
    <definedName name="Business">'Lists for Calculator'!$D$2:$D$14</definedName>
    <definedName name="Business_Administration">'Lists for Calculator'!$D$26:$D$27</definedName>
    <definedName name="Chemistry">'Lists for Calculator'!$J$22</definedName>
    <definedName name="Chemistry_and_Biochemistry">'Lists for Calculator'!$J$24</definedName>
    <definedName name="Child_Psychology">'Lists for Calculator'!$E$23</definedName>
    <definedName name="Classical_Civilizations">'Lists for Calculator'!$H$39</definedName>
    <definedName name="Clinical_Mental_Health_Counseling">'Lists for Calculator'!$E$25</definedName>
    <definedName name="Clinical_Psychology">'Lists for Calculator'!$H$41</definedName>
    <definedName name="Communication">'Lists for Calculator'!$H$43</definedName>
    <definedName name="Communication_Studies">'Lists for Calculator'!$H$45</definedName>
    <definedName name="Computational_Mathematics">'Lists for Calculator'!$H$47:$H$48</definedName>
    <definedName name="Computer_Science">'Lists for Calculator'!$H$50:$H$52</definedName>
    <definedName name="Corporate_Communication">'Lists for Calculator'!$H$54:$H$56</definedName>
    <definedName name="Counselor_Education_and_Supervision">'Lists for Calculator'!$E$27</definedName>
    <definedName name="Cybersecurity_Studies">'Lists for Calculator'!$H$58</definedName>
    <definedName name="Digital_Media_Arts">'Lists for Calculator'!$H$60</definedName>
    <definedName name="Doctor_of_Pharmacy">'Lists for Calculator'!$L$10</definedName>
    <definedName name="Early_Childhood_Education">'Lists for Calculator'!$E$29:$E$30</definedName>
    <definedName name="Economics_BA">'Lists for Calculator'!$H$62</definedName>
    <definedName name="Economics_BSBA">'Lists for Calculator'!$D$29</definedName>
    <definedName name="Education">'Lists for Calculator'!$E$2:$E$18</definedName>
    <definedName name="Education_Administration_K12">'Lists for Calculator'!$E$32</definedName>
    <definedName name="Educational_Leadership">'Lists for Calculator'!$E$34</definedName>
    <definedName name="Educational_Technology">'Lists for Calculator'!$E$36</definedName>
    <definedName name="Elective_Studies_in_Business">'Lists for Calculator'!$I$11</definedName>
    <definedName name="English">'Lists for Calculator'!$H$64:$H$66</definedName>
    <definedName name="English_as_a_Second_Language">'Lists for Calculator'!$C$10</definedName>
    <definedName name="English_as_a_Second_Language_TESOL">'Lists for Calculator'!$E$38:$E$39</definedName>
    <definedName name="Entrepreneurship">'Lists for Calculator'!$D$31</definedName>
    <definedName name="Environmental_Chemistry">'Lists for Calculator'!$J$26</definedName>
    <definedName name="Environmental_Management">'Lists for Calculator'!$J$31</definedName>
    <definedName name="Environmental_Science">'Lists for Calculator'!$J$28:$J$29</definedName>
    <definedName name="Environmental_Science_and_Management">'Lists for Calculator'!$J$33:$J$34</definedName>
    <definedName name="ESL_TESOL">'Lists for Calculator'!$E$38</definedName>
    <definedName name="Estimated_Total_Cost_without_Scholarships">'All Programs'!$F$3:$F$148</definedName>
    <definedName name="Exchange">'Lists for Calculator'!$C$12:$C$13</definedName>
    <definedName name="Finance">'Lists for Calculator'!$D$33</definedName>
    <definedName name="Health_Administration">'Lists for Calculator'!$F$18</definedName>
    <definedName name="Health_Science_Major">'Lists for Calculator'!$F$20</definedName>
    <definedName name="Health_Sciences">'Lists for Calculator'!$F$2:$F$10</definedName>
    <definedName name="Healthcare_Ethics">'Lists for Calculator'!$H$68:$H$69</definedName>
    <definedName name="History">'Lists for Calculator'!$H$71:$H$72</definedName>
    <definedName name="Information_Systems_Management">'Lists for Calculator'!$D$35</definedName>
    <definedName name="Integrated_Marketing_Communication">'Lists for Calculator'!$H$74</definedName>
    <definedName name="International_Business">'Lists for Calculator'!$D$37</definedName>
    <definedName name="International_Relations">'Lists for Calculator'!$H$76</definedName>
    <definedName name="International_Security_Studies">'Lists for Calculator'!$H$78</definedName>
    <definedName name="Juris_Doctor">'Lists for Calculator'!$G$6</definedName>
    <definedName name="Law">'Lists for Calculator'!$G$2:$G$3</definedName>
    <definedName name="Laws_and_Letters">'Lists for Calculator'!$G$8</definedName>
    <definedName name="Liberal_Arts">'Lists for Calculator'!$H$2:$H$36</definedName>
    <definedName name="Liberal_Arts_Major">'Lists for Calculator'!$H$80</definedName>
    <definedName name="Liberal_Arts_School">'Lists for Calculator'!$H$2:$H$36</definedName>
    <definedName name="Management">'Lists for Calculator'!$D$39</definedName>
    <definedName name="Marketing">'Lists for Calculator'!$D$41</definedName>
    <definedName name="Marriage_Couple_and_Family_Counseling">'Lists for Calculator'!$E$41</definedName>
    <definedName name="Mathematics">'Lists for Calculator'!$H$82</definedName>
    <definedName name="Media_Arts_and_Technology">'Lists for Calculator'!$H$84:$H$86</definedName>
    <definedName name="Medicinal_Chemistry">'Lists for Calculator'!$L$12:$L$13</definedName>
    <definedName name="Middle_Level_Education">'Lists for Calculator'!$E$43</definedName>
    <definedName name="Modern_Languages_and_Literatures">'Lists for Calculator'!$H$88</definedName>
    <definedName name="Multiplatform_Journalism">'Lists for Calculator'!$H$90</definedName>
    <definedName name="Music">'Lists for Calculator'!$I$2:$I$8</definedName>
    <definedName name="Music_Education">'Lists for Calculator'!$I$15</definedName>
    <definedName name="Music_Major">'Lists for Calculator'!$I$13</definedName>
    <definedName name="Music_Performance">'Lists for Calculator'!$I$17:$I$20</definedName>
    <definedName name="Music_School">'Lists for Calculator'!$I$2:$I$8</definedName>
    <definedName name="Music_Technology">'Lists for Calculator'!$I$22</definedName>
    <definedName name="Music_Therapy">'Lists for Calculator'!$I$24</definedName>
    <definedName name="Natural_and_Environmental_Sciences">'Lists for Calculator'!$J$2:$J$11</definedName>
    <definedName name="Nursing">'Lists for Calculator'!$K$2:$K$4</definedName>
    <definedName name="Nursing_Major">'Lists for Calculator'!$K$7</definedName>
    <definedName name="Nursing_School">'Lists for Calculator'!$K$2:$K$4</definedName>
    <definedName name="Nursing_Second_Degree">'Lists for Calculator'!$K$9</definedName>
    <definedName name="Nursing_Second_Degree_16_Month">'Lists for Calculator'!$K$11</definedName>
    <definedName name="Paralegal">'Lists for Calculator'!#REF!</definedName>
    <definedName name="Pastoral_Ministry">'Lists for Calculator'!$H$92</definedName>
    <definedName name="Pharmaceutics">'Lists for Calculator'!$L$15:$L$16</definedName>
    <definedName name="Pharmacology">'Lists for Calculator'!$L$18:$L$19</definedName>
    <definedName name="Pharmacy">'Lists for Calculator'!$L$2:$L$7</definedName>
    <definedName name="Pharmacy_Administration">'Lists for Calculator'!$L$21</definedName>
    <definedName name="Philosophy">'Lists for Calculator'!$H$94:$H$96</definedName>
    <definedName name="Physical_Therapy">'Lists for Calculator'!$F$22</definedName>
    <definedName name="Physician_Assistant">'Lists for Calculator'!$F$24</definedName>
    <definedName name="Physics">'Lists for Calculator'!$J$36</definedName>
    <definedName name="Political_Science">'Lists for Calculator'!$H$98</definedName>
    <definedName name="Pre_Professional_Pharmacy">'Lists for Calculator'!$L$23</definedName>
    <definedName name="Psychology">'Lists for Calculator'!$H$100</definedName>
    <definedName name="Public_Health">'Lists for Calculator'!$F$26</definedName>
    <definedName name="Public_History">'Lists for Calculator'!$H$102</definedName>
    <definedName name="Reading_and_Literacy_Education">'Lists for Calculator'!$E$45</definedName>
    <definedName name="Rehabilitation_Science">'Lists for Calculator'!$F$28</definedName>
    <definedName name="Religious_Education">'Lists for Calculator'!$H$104</definedName>
    <definedName name="Rhetoric">'Lists for Calculator'!$H$106:$H$107</definedName>
    <definedName name="Rhetoric_and_Philosophy_of_Communication">'Lists for Calculator'!$H$109</definedName>
    <definedName name="Sacred_Music">'Lists for Calculator'!$I$26</definedName>
    <definedName name="School">'Lists for Calculator'!$A$2:$A$11</definedName>
    <definedName name="School_Counseling">'Lists for Calculator'!$E$47</definedName>
    <definedName name="School_Psychology">'Lists for Calculator'!$E$49:$E$50</definedName>
    <definedName name="School_Supervision">'Lists for Calculator'!$E$52</definedName>
    <definedName name="Secondary_Education">'Lists for Calculator'!$E$54:$E$55</definedName>
    <definedName name="Sociology">'Lists for Calculator'!$H$111</definedName>
    <definedName name="Spanish">'Lists for Calculator'!$H$113</definedName>
    <definedName name="Special_Education">'Lists for Calculator'!$E$57:$E$58</definedName>
    <definedName name="Speech_Language_Pathology">'Lists for Calculator'!$F$30</definedName>
    <definedName name="Sports_Information_and_Media">'Lists for Calculator'!$H$115</definedName>
    <definedName name="Strategic_Public_Relations_and_Advertising">'Lists for Calculator'!$H$117</definedName>
    <definedName name="Supply_Chain_Management">'Lists for Calculator'!$D$43:$D$46</definedName>
    <definedName name="Sustainable_Business_Practices">'Lists for Calculator'!$D$48</definedName>
    <definedName name="Theater_Arts">'Lists for Calculator'!$H$119</definedName>
    <definedName name="Theology">'Lists for Calculator'!$H$121:$H$123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3" l="1"/>
  <c r="G36" i="3"/>
  <c r="A36" i="3"/>
  <c r="G57" i="3" l="1"/>
  <c r="F57" i="3"/>
  <c r="A57" i="3"/>
  <c r="G38" i="3" l="1"/>
  <c r="G135" i="3"/>
  <c r="G134" i="3"/>
  <c r="H134" i="3"/>
  <c r="A135" i="3"/>
  <c r="G4" i="3"/>
  <c r="F134" i="3" l="1"/>
  <c r="F135" i="3"/>
  <c r="F38" i="3"/>
  <c r="A38" i="3"/>
  <c r="G6" i="3" l="1"/>
  <c r="F6" i="3" s="1"/>
  <c r="G7" i="3"/>
  <c r="F7" i="3" s="1"/>
  <c r="A7" i="3"/>
  <c r="A6" i="3"/>
  <c r="A130" i="3" l="1"/>
  <c r="B30" i="7" l="1"/>
  <c r="A4" i="3"/>
  <c r="A5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7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1" i="3"/>
  <c r="A132" i="3"/>
  <c r="A133" i="3"/>
  <c r="A134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3" i="3"/>
  <c r="G113" i="3"/>
  <c r="F113" i="3" s="1"/>
  <c r="G121" i="3"/>
  <c r="F121" i="3" s="1"/>
  <c r="G115" i="3"/>
  <c r="F115" i="3" s="1"/>
  <c r="G120" i="3"/>
  <c r="F120" i="3" s="1"/>
  <c r="G117" i="3"/>
  <c r="F117" i="3" s="1"/>
  <c r="G53" i="3"/>
  <c r="F53" i="3" s="1"/>
  <c r="G54" i="3"/>
  <c r="F54" i="3" s="1"/>
  <c r="G50" i="3"/>
  <c r="F50" i="3" s="1"/>
  <c r="G136" i="3"/>
  <c r="F136" i="3" s="1"/>
  <c r="G132" i="3"/>
  <c r="F132" i="3" s="1"/>
  <c r="G130" i="3"/>
  <c r="F130" i="3" s="1"/>
  <c r="G128" i="3"/>
  <c r="F128" i="3" s="1"/>
  <c r="G124" i="3"/>
  <c r="F124" i="3" s="1"/>
  <c r="G23" i="3"/>
  <c r="F23" i="3" s="1"/>
  <c r="G22" i="3"/>
  <c r="F22" i="3" s="1"/>
  <c r="G21" i="3"/>
  <c r="F21" i="3" s="1"/>
  <c r="G20" i="3"/>
  <c r="F20" i="3" s="1"/>
  <c r="G19" i="3"/>
  <c r="F19" i="3" s="1"/>
  <c r="G18" i="3"/>
  <c r="F18" i="3" s="1"/>
  <c r="G17" i="3"/>
  <c r="F17" i="3" s="1"/>
  <c r="G16" i="3"/>
  <c r="F16" i="3" s="1"/>
  <c r="G110" i="3"/>
  <c r="F110" i="3" s="1"/>
  <c r="G109" i="3"/>
  <c r="F109" i="3" s="1"/>
  <c r="G46" i="3"/>
  <c r="F46" i="3" s="1"/>
  <c r="G40" i="3"/>
  <c r="F40" i="3" s="1"/>
  <c r="G32" i="3"/>
  <c r="F32" i="3" s="1"/>
  <c r="G108" i="3"/>
  <c r="F108" i="3" s="1"/>
  <c r="G107" i="3"/>
  <c r="F107" i="3" s="1"/>
  <c r="G106" i="3"/>
  <c r="F106" i="3" s="1"/>
  <c r="G105" i="3"/>
  <c r="F105" i="3" s="1"/>
  <c r="G102" i="3"/>
  <c r="F102" i="3" s="1"/>
  <c r="G99" i="3"/>
  <c r="F99" i="3" s="1"/>
  <c r="G98" i="3"/>
  <c r="F98" i="3" s="1"/>
  <c r="G95" i="3"/>
  <c r="F95" i="3" s="1"/>
  <c r="G92" i="3"/>
  <c r="F92" i="3" s="1"/>
  <c r="G93" i="3"/>
  <c r="F93" i="3" s="1"/>
  <c r="G88" i="3"/>
  <c r="F88" i="3" s="1"/>
  <c r="G87" i="3"/>
  <c r="F87" i="3" s="1"/>
  <c r="G86" i="3"/>
  <c r="F86" i="3" s="1"/>
  <c r="G85" i="3"/>
  <c r="F85" i="3" s="1"/>
  <c r="G84" i="3"/>
  <c r="F84" i="3" s="1"/>
  <c r="G82" i="3"/>
  <c r="F82" i="3" s="1"/>
  <c r="G77" i="3"/>
  <c r="F77" i="3" s="1"/>
  <c r="G76" i="3"/>
  <c r="F76" i="3" s="1"/>
  <c r="G75" i="3"/>
  <c r="F75" i="3" s="1"/>
  <c r="G74" i="3"/>
  <c r="F74" i="3" s="1"/>
  <c r="G71" i="3"/>
  <c r="F71" i="3" s="1"/>
  <c r="G68" i="3"/>
  <c r="F68" i="3" s="1"/>
  <c r="G65" i="3"/>
  <c r="F65" i="3" s="1"/>
  <c r="G3" i="3"/>
  <c r="F3" i="3" s="1"/>
  <c r="G5" i="3"/>
  <c r="F5" i="3" s="1"/>
  <c r="G139" i="3"/>
  <c r="F139" i="3" s="1"/>
  <c r="G138" i="3"/>
  <c r="F138" i="3" s="1"/>
  <c r="F4" i="3"/>
  <c r="G114" i="3"/>
  <c r="F114" i="3" s="1"/>
  <c r="G140" i="3"/>
  <c r="F140" i="3" s="1"/>
  <c r="G148" i="3"/>
  <c r="F148" i="3" s="1"/>
  <c r="G137" i="3"/>
  <c r="F137" i="3" s="1"/>
  <c r="G51" i="3"/>
  <c r="F51" i="3" s="1"/>
  <c r="G123" i="3"/>
  <c r="F123" i="3" s="1"/>
  <c r="G9" i="3"/>
  <c r="F9" i="3" s="1"/>
  <c r="G62" i="3"/>
  <c r="F62" i="3" s="1"/>
  <c r="G26" i="3"/>
  <c r="F26" i="3" s="1"/>
  <c r="G119" i="3"/>
  <c r="F119" i="3" s="1"/>
  <c r="G91" i="3"/>
  <c r="F91" i="3" s="1"/>
  <c r="G73" i="3"/>
  <c r="F73" i="3" s="1"/>
  <c r="G70" i="3"/>
  <c r="F70" i="3" s="1"/>
  <c r="G67" i="3"/>
  <c r="F67" i="3" s="1"/>
  <c r="G15" i="3"/>
  <c r="F15" i="3" s="1"/>
  <c r="G127" i="3"/>
  <c r="F127" i="3" s="1"/>
  <c r="G11" i="3"/>
  <c r="F11" i="3" s="1"/>
  <c r="G60" i="3"/>
  <c r="F60" i="3" s="1"/>
  <c r="G61" i="3"/>
  <c r="F61" i="3" s="1"/>
  <c r="H47" i="3"/>
  <c r="G35" i="3"/>
  <c r="F35" i="3" s="1"/>
  <c r="G44" i="3"/>
  <c r="F44" i="3" s="1"/>
  <c r="G49" i="3"/>
  <c r="F49" i="3" s="1"/>
  <c r="G43" i="3"/>
  <c r="F43" i="3" s="1"/>
  <c r="G31" i="3"/>
  <c r="F31" i="3" s="1"/>
  <c r="G29" i="3"/>
  <c r="F29" i="3" s="1"/>
  <c r="G28" i="3"/>
  <c r="F28" i="3" s="1"/>
  <c r="G30" i="3"/>
  <c r="G33" i="3"/>
  <c r="G34" i="3"/>
  <c r="G37" i="3"/>
  <c r="G39" i="3"/>
  <c r="G41" i="3"/>
  <c r="G42" i="3"/>
  <c r="G45" i="3"/>
  <c r="G47" i="3"/>
  <c r="G48" i="3"/>
  <c r="H33" i="3"/>
  <c r="H34" i="3"/>
  <c r="H37" i="3"/>
  <c r="H39" i="3"/>
  <c r="H41" i="3"/>
  <c r="H42" i="3"/>
  <c r="H45" i="3"/>
  <c r="H48" i="3"/>
  <c r="H30" i="3"/>
  <c r="H14" i="3"/>
  <c r="G147" i="3"/>
  <c r="F147" i="3" s="1"/>
  <c r="G146" i="3"/>
  <c r="F146" i="3" s="1"/>
  <c r="G145" i="3"/>
  <c r="F145" i="3" s="1"/>
  <c r="G143" i="3"/>
  <c r="F143" i="3" s="1"/>
  <c r="G144" i="3"/>
  <c r="F144" i="3" s="1"/>
  <c r="G142" i="3"/>
  <c r="F142" i="3" s="1"/>
  <c r="G141" i="3"/>
  <c r="F141" i="3" s="1"/>
  <c r="G116" i="3"/>
  <c r="F116" i="3" s="1"/>
  <c r="G122" i="3"/>
  <c r="F122" i="3" s="1"/>
  <c r="G118" i="3"/>
  <c r="F118" i="3" s="1"/>
  <c r="G89" i="3"/>
  <c r="F89" i="3" s="1"/>
  <c r="G101" i="3"/>
  <c r="F101" i="3" s="1"/>
  <c r="G69" i="3"/>
  <c r="F69" i="3" s="1"/>
  <c r="G63" i="3"/>
  <c r="F63" i="3" s="1"/>
  <c r="G79" i="3"/>
  <c r="F79" i="3" s="1"/>
  <c r="G97" i="3"/>
  <c r="F97" i="3" s="1"/>
  <c r="G103" i="3"/>
  <c r="F103" i="3" s="1"/>
  <c r="G112" i="3"/>
  <c r="F112" i="3" s="1"/>
  <c r="G81" i="3"/>
  <c r="F81" i="3" s="1"/>
  <c r="H104" i="3"/>
  <c r="G104" i="3"/>
  <c r="H72" i="3"/>
  <c r="G72" i="3"/>
  <c r="G64" i="3"/>
  <c r="H64" i="3"/>
  <c r="G66" i="3"/>
  <c r="H66" i="3"/>
  <c r="G78" i="3"/>
  <c r="H78" i="3"/>
  <c r="G80" i="3"/>
  <c r="H80" i="3"/>
  <c r="G83" i="3"/>
  <c r="H83" i="3"/>
  <c r="G90" i="3"/>
  <c r="H90" i="3"/>
  <c r="G94" i="3"/>
  <c r="H94" i="3"/>
  <c r="G96" i="3"/>
  <c r="H96" i="3"/>
  <c r="G100" i="3"/>
  <c r="H100" i="3"/>
  <c r="G111" i="3"/>
  <c r="H111" i="3"/>
  <c r="H126" i="3"/>
  <c r="H133" i="3"/>
  <c r="H131" i="3"/>
  <c r="H8" i="3"/>
  <c r="G126" i="3"/>
  <c r="G133" i="3"/>
  <c r="G131" i="3"/>
  <c r="G125" i="3"/>
  <c r="F125" i="3" s="1"/>
  <c r="G129" i="3"/>
  <c r="F129" i="3" s="1"/>
  <c r="G52" i="3"/>
  <c r="F52" i="3" s="1"/>
  <c r="G59" i="3"/>
  <c r="F59" i="3" s="1"/>
  <c r="G56" i="3"/>
  <c r="F56" i="3" s="1"/>
  <c r="G55" i="3"/>
  <c r="F55" i="3" s="1"/>
  <c r="G58" i="3"/>
  <c r="F58" i="3" s="1"/>
  <c r="G8" i="3"/>
  <c r="G10" i="3"/>
  <c r="F10" i="3" s="1"/>
  <c r="G13" i="3"/>
  <c r="F13" i="3" s="1"/>
  <c r="G12" i="3"/>
  <c r="F12" i="3" s="1"/>
  <c r="G14" i="3"/>
  <c r="G24" i="3"/>
  <c r="F24" i="3" s="1"/>
  <c r="G25" i="3"/>
  <c r="F25" i="3" s="1"/>
  <c r="G27" i="3"/>
  <c r="F27" i="3" s="1"/>
  <c r="F14" i="3" l="1"/>
  <c r="F16" i="7"/>
  <c r="F15" i="7"/>
  <c r="F28" i="7"/>
  <c r="F24" i="7"/>
  <c r="F17" i="7"/>
  <c r="F21" i="7"/>
  <c r="F18" i="7"/>
  <c r="F22" i="7"/>
  <c r="F19" i="7"/>
  <c r="F23" i="7"/>
  <c r="F20" i="7"/>
  <c r="F34" i="3"/>
  <c r="F45" i="3"/>
  <c r="F37" i="3"/>
  <c r="F42" i="3"/>
  <c r="F48" i="3"/>
  <c r="F41" i="3"/>
  <c r="F33" i="3"/>
  <c r="F47" i="3"/>
  <c r="F39" i="3"/>
  <c r="F30" i="3"/>
  <c r="F64" i="3"/>
  <c r="F104" i="3"/>
  <c r="F72" i="3"/>
  <c r="F111" i="3"/>
  <c r="F66" i="3"/>
  <c r="F133" i="3"/>
  <c r="F126" i="3"/>
  <c r="F8" i="3"/>
  <c r="F131" i="3"/>
  <c r="F100" i="3"/>
  <c r="F94" i="3"/>
  <c r="F83" i="3"/>
  <c r="F78" i="3"/>
  <c r="F96" i="3"/>
  <c r="F90" i="3"/>
  <c r="F80" i="3"/>
  <c r="F11" i="7" l="1"/>
  <c r="F13" i="7" s="1"/>
</calcChain>
</file>

<file path=xl/sharedStrings.xml><?xml version="1.0" encoding="utf-8"?>
<sst xmlns="http://schemas.openxmlformats.org/spreadsheetml/2006/main" count="1190" uniqueCount="217">
  <si>
    <t>Undergraduate</t>
  </si>
  <si>
    <t>Music</t>
  </si>
  <si>
    <t>Graduate</t>
  </si>
  <si>
    <t>Health Insurance</t>
  </si>
  <si>
    <t>Nursing</t>
  </si>
  <si>
    <t>Gateway</t>
  </si>
  <si>
    <t>Education</t>
  </si>
  <si>
    <t>Business</t>
  </si>
  <si>
    <t>Communication</t>
  </si>
  <si>
    <t>English</t>
  </si>
  <si>
    <t>Years to Completion</t>
  </si>
  <si>
    <t>Tuition Rate</t>
  </si>
  <si>
    <t>Tuition for First Year</t>
  </si>
  <si>
    <t>School</t>
  </si>
  <si>
    <t>Program</t>
  </si>
  <si>
    <t>Degree</t>
  </si>
  <si>
    <t>PhD</t>
  </si>
  <si>
    <t>MS</t>
  </si>
  <si>
    <t>MA</t>
  </si>
  <si>
    <t>MFA</t>
  </si>
  <si>
    <t>Certificate</t>
  </si>
  <si>
    <t>Pharmacy</t>
  </si>
  <si>
    <t>Health Insurance 50% Discount</t>
  </si>
  <si>
    <t>Law</t>
  </si>
  <si>
    <t>Pathway</t>
  </si>
  <si>
    <t>Biotechnology</t>
  </si>
  <si>
    <t>MSLP</t>
  </si>
  <si>
    <t>MPAS</t>
  </si>
  <si>
    <t>DPT</t>
  </si>
  <si>
    <t>MBA</t>
  </si>
  <si>
    <t>EdD</t>
  </si>
  <si>
    <t>PsyD</t>
  </si>
  <si>
    <t>MM</t>
  </si>
  <si>
    <t>Unit of Study</t>
  </si>
  <si>
    <t>year</t>
  </si>
  <si>
    <t>Theology</t>
  </si>
  <si>
    <t>Rhetoric</t>
  </si>
  <si>
    <t>Philosophy</t>
  </si>
  <si>
    <t>History</t>
  </si>
  <si>
    <t>MSEd</t>
  </si>
  <si>
    <t>MAT</t>
  </si>
  <si>
    <t>LLM</t>
  </si>
  <si>
    <t>JD</t>
  </si>
  <si>
    <t>Accountancy</t>
  </si>
  <si>
    <t>Pharmaceutics</t>
  </si>
  <si>
    <t>Pharmacology</t>
  </si>
  <si>
    <t>Room &amp; Board (Summer)</t>
  </si>
  <si>
    <t>Room &amp; Board (Fall and Spring)</t>
  </si>
  <si>
    <t>Tuition 25% Discount</t>
  </si>
  <si>
    <t>Personal Expenses (Fall and Spring)</t>
  </si>
  <si>
    <t>Personal Expenses (Summer)</t>
  </si>
  <si>
    <t>Additional Fees</t>
  </si>
  <si>
    <t>Per</t>
  </si>
  <si>
    <t>course</t>
  </si>
  <si>
    <t>credit</t>
  </si>
  <si>
    <t>semester</t>
  </si>
  <si>
    <t>Level</t>
  </si>
  <si>
    <t>Fee for New Students</t>
  </si>
  <si>
    <t>BA</t>
  </si>
  <si>
    <t>Mathematics</t>
  </si>
  <si>
    <t>Psychology</t>
  </si>
  <si>
    <t>Sociology</t>
  </si>
  <si>
    <t>Spanish</t>
  </si>
  <si>
    <t>BSEd</t>
  </si>
  <si>
    <t>Accounting</t>
  </si>
  <si>
    <t>Entrepreneurship</t>
  </si>
  <si>
    <t>Finance</t>
  </si>
  <si>
    <t>Management</t>
  </si>
  <si>
    <t>Marketing</t>
  </si>
  <si>
    <t>BS</t>
  </si>
  <si>
    <t>BSBA</t>
  </si>
  <si>
    <t>BSAT</t>
  </si>
  <si>
    <t>BM</t>
  </si>
  <si>
    <t>Biochemistry</t>
  </si>
  <si>
    <t>Chemistry</t>
  </si>
  <si>
    <t>Physics</t>
  </si>
  <si>
    <t>BSN</t>
  </si>
  <si>
    <t>PharmD</t>
  </si>
  <si>
    <t>Other</t>
  </si>
  <si>
    <t>Any_School</t>
  </si>
  <si>
    <t>Health_Sciences</t>
  </si>
  <si>
    <t>Liberal_Arts</t>
  </si>
  <si>
    <t>English_as_a_Second_Language</t>
  </si>
  <si>
    <t>Any_Program</t>
  </si>
  <si>
    <t>Non_Degree</t>
  </si>
  <si>
    <t>Analytics_and_Information_Management</t>
  </si>
  <si>
    <t>Business_Administration</t>
  </si>
  <si>
    <t>Information_Systems_Management</t>
  </si>
  <si>
    <t>International_Business</t>
  </si>
  <si>
    <t>Supply_Chain_Management</t>
  </si>
  <si>
    <t>Sustainable_Business_Practices</t>
  </si>
  <si>
    <t>Applied_Behavior_Analysis</t>
  </si>
  <si>
    <t>Child_Psychology</t>
  </si>
  <si>
    <t>Clinical_Mental_Health_Counseling</t>
  </si>
  <si>
    <t>Counselor_Education_and_Supervision</t>
  </si>
  <si>
    <t>Early_Childhood_Education</t>
  </si>
  <si>
    <t>Education_Administration_K12</t>
  </si>
  <si>
    <t>Educational_Leadership</t>
  </si>
  <si>
    <t>Marriage_Couple_and_Family_Counseling</t>
  </si>
  <si>
    <t>Middle_Level_Education</t>
  </si>
  <si>
    <t>Reading_and_Literacy_Education</t>
  </si>
  <si>
    <t>School_Counseling</t>
  </si>
  <si>
    <t>School_Psychology</t>
  </si>
  <si>
    <t>School_Supervision</t>
  </si>
  <si>
    <t>Secondary_Education</t>
  </si>
  <si>
    <t>Special_Education</t>
  </si>
  <si>
    <t>English_as_a_Second_Language_TESOL</t>
  </si>
  <si>
    <t>Athletic_Training</t>
  </si>
  <si>
    <t>Biomedical_Engineering</t>
  </si>
  <si>
    <t>Health_Administration</t>
  </si>
  <si>
    <t>Physical_Therapy</t>
  </si>
  <si>
    <t>Physician_Assistant</t>
  </si>
  <si>
    <t>Rehabilitation_Science</t>
  </si>
  <si>
    <t>Speech_Language_Pathology</t>
  </si>
  <si>
    <t>Juris_Doctor</t>
  </si>
  <si>
    <t>Laws_and_Letters</t>
  </si>
  <si>
    <t>Classical_Civilizations</t>
  </si>
  <si>
    <t>Clinical_Psychology</t>
  </si>
  <si>
    <t>Communication_Studies</t>
  </si>
  <si>
    <t>Computational_Mathematics</t>
  </si>
  <si>
    <t>Computer_Science</t>
  </si>
  <si>
    <t>Corporate_Communication</t>
  </si>
  <si>
    <t>Cybersecurity_Studies</t>
  </si>
  <si>
    <t>Digital_Media_Arts</t>
  </si>
  <si>
    <t>Healthcare_Ethics</t>
  </si>
  <si>
    <t>Integrated_Marketing_Communication</t>
  </si>
  <si>
    <t>International_Relations</t>
  </si>
  <si>
    <t>International_Security_Studies</t>
  </si>
  <si>
    <t>Media_Arts_and_Technology</t>
  </si>
  <si>
    <t>Modern_Languages_and_Literatures</t>
  </si>
  <si>
    <t>Multiplatform_Journalism</t>
  </si>
  <si>
    <t>Pastoral_Ministry</t>
  </si>
  <si>
    <t>Political_Science</t>
  </si>
  <si>
    <t>Public_History</t>
  </si>
  <si>
    <t>Religious_Education</t>
  </si>
  <si>
    <t>Rhetoric_and_Philosophy_of_Communication</t>
  </si>
  <si>
    <t>Liberal_Arts_Major</t>
  </si>
  <si>
    <t>Sports_Information_and_Media</t>
  </si>
  <si>
    <t>Strategic_Public_Relations_and_Advertising</t>
  </si>
  <si>
    <t>Theater_Arts</t>
  </si>
  <si>
    <t>Elective_Studies_in_Business</t>
  </si>
  <si>
    <t>Music_Education</t>
  </si>
  <si>
    <t>Music_Performance</t>
  </si>
  <si>
    <t>Music_Technology</t>
  </si>
  <si>
    <t>Music_Therapy</t>
  </si>
  <si>
    <t>Sacred_Music</t>
  </si>
  <si>
    <t>Biological_Sciences</t>
  </si>
  <si>
    <t>Chemistry_and_Biochemistry</t>
  </si>
  <si>
    <t>Environmental_Chemistry</t>
  </si>
  <si>
    <t>Environmental_Science</t>
  </si>
  <si>
    <t>Environmental_Management</t>
  </si>
  <si>
    <t>Environmental_Science_and_Management</t>
  </si>
  <si>
    <t>Music_Major</t>
  </si>
  <si>
    <t>Nursing_Second_Degree</t>
  </si>
  <si>
    <t>Nursing_Second_Degree_16_Month</t>
  </si>
  <si>
    <t>Nursing_Major</t>
  </si>
  <si>
    <t>Doctor_of_Pharmacy</t>
  </si>
  <si>
    <t>Medicinal_Chemistry</t>
  </si>
  <si>
    <t>Pharmacy_Administration</t>
  </si>
  <si>
    <t>Pre_Professional_Pharmacy</t>
  </si>
  <si>
    <t>Estimated_Total_Cost_without_Scholarships</t>
  </si>
  <si>
    <t>MS_One_Year_Path</t>
  </si>
  <si>
    <t>MS_Two_Year_Path</t>
  </si>
  <si>
    <t>Health_Science_Major</t>
  </si>
  <si>
    <t>BA_or_BS</t>
  </si>
  <si>
    <t>Artist_Diploma</t>
  </si>
  <si>
    <t>INDEX</t>
  </si>
  <si>
    <t>Tuition for first year</t>
  </si>
  <si>
    <t>Tuition discount, if applicable</t>
  </si>
  <si>
    <t>Room &amp; board for fall and spring</t>
  </si>
  <si>
    <t>Room &amp; board for summer, if applicable</t>
  </si>
  <si>
    <t>Health insurance</t>
  </si>
  <si>
    <t>Health insurance discount, if applicable</t>
  </si>
  <si>
    <t>Personal expenses for fall and spring</t>
  </si>
  <si>
    <t>Personal expenses for summer, if applicable</t>
  </si>
  <si>
    <t>Fee for new student</t>
  </si>
  <si>
    <t>Additional fees, if applicable</t>
  </si>
  <si>
    <t>Estimated costs before scholarships</t>
  </si>
  <si>
    <t>TOTAL ESTIMATED COSTS for first year</t>
  </si>
  <si>
    <t>INSTRUCTIONS</t>
  </si>
  <si>
    <t>Select "School" from drop-down menu.</t>
  </si>
  <si>
    <t>Select "Program" from drop-down menu.</t>
  </si>
  <si>
    <t>Select "Degree" from drop-down menu.</t>
  </si>
  <si>
    <t>Enter scholarship amount, if applicable.</t>
  </si>
  <si>
    <t>If you will share data with applicant/student, copy relevant cells and paste as picture (to protect data integrity).</t>
  </si>
  <si>
    <t>Actual expenses and scholarship/discount amounts may vary depending on your enrollment and living situation.</t>
  </si>
  <si>
    <r>
      <t xml:space="preserve">NOTE: These are </t>
    </r>
    <r>
      <rPr>
        <b/>
        <u/>
        <sz val="11"/>
        <color theme="1"/>
        <rFont val="Calibri"/>
        <family val="2"/>
        <scheme val="minor"/>
      </rPr>
      <t>estimated</t>
    </r>
    <r>
      <rPr>
        <sz val="11"/>
        <color theme="1"/>
        <rFont val="Calibri"/>
        <family val="2"/>
        <scheme val="minor"/>
      </rPr>
      <t xml:space="preserve"> expenses for immigration purposes only. </t>
    </r>
  </si>
  <si>
    <t>Natural_and_Environmental_Sciences</t>
  </si>
  <si>
    <t>Years to complete program</t>
  </si>
  <si>
    <t>Economics_BSBA</t>
  </si>
  <si>
    <t>Economics_BA</t>
  </si>
  <si>
    <t>Exchange</t>
  </si>
  <si>
    <t>One_Semester</t>
  </si>
  <si>
    <t>Two_Semesters</t>
  </si>
  <si>
    <t>ESL</t>
  </si>
  <si>
    <t>Education Level</t>
  </si>
  <si>
    <t>Major 1</t>
  </si>
  <si>
    <t>Major 2</t>
  </si>
  <si>
    <t>Program English Proficiency</t>
  </si>
  <si>
    <t>English Proficiency notes</t>
  </si>
  <si>
    <t>Bachelor's</t>
  </si>
  <si>
    <t>(primary major)</t>
  </si>
  <si>
    <t>(usually blank)</t>
  </si>
  <si>
    <t>Required</t>
  </si>
  <si>
    <t>Student is proficient</t>
  </si>
  <si>
    <t>Other: pathway program</t>
  </si>
  <si>
    <t>Master's OR Doctorate</t>
  </si>
  <si>
    <t>Language Training</t>
  </si>
  <si>
    <t>Not required</t>
  </si>
  <si>
    <t>Student will take English language training courses as part of a pathway program (branded as "Gateway Program")</t>
  </si>
  <si>
    <t>Student will take English language training courses as part of a pathway program</t>
  </si>
  <si>
    <t>Student will take English language training courses</t>
  </si>
  <si>
    <t>Second Language Learning</t>
  </si>
  <si>
    <t>(blank)</t>
  </si>
  <si>
    <t>Scholarships / Assistantships, if applicable</t>
  </si>
  <si>
    <t>Public_Health</t>
  </si>
  <si>
    <t>Educational_Technology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</si>
</sst>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 3"/>
      <family val="1"/>
      <charset val="2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dotted">
        <color auto="1"/>
      </bottom>
      <diagonal/>
    </border>
    <border>
      <left style="thick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dotted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8">
    <xf numFmtId="0" fontId="0" fillId="0" borderId="0" xfId="0"/>
    <xf numFmtId="0" fontId="0" fillId="0" borderId="0" xfId="0" applyAlignment="1">
      <alignment horizontal="left" wrapText="1"/>
    </xf>
    <xf numFmtId="0" fontId="2" fillId="2" borderId="2" xfId="0" applyFont="1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left" wrapText="1"/>
    </xf>
    <xf numFmtId="0" fontId="0" fillId="0" borderId="0" xfId="0" applyFill="1" applyAlignment="1">
      <alignment horizontal="left" wrapText="1"/>
    </xf>
    <xf numFmtId="42" fontId="0" fillId="0" borderId="2" xfId="1" applyNumberFormat="1" applyFont="1" applyFill="1" applyBorder="1" applyAlignment="1">
      <alignment horizontal="left" wrapText="1"/>
    </xf>
    <xf numFmtId="49" fontId="0" fillId="0" borderId="2" xfId="1" applyNumberFormat="1" applyFont="1" applyFill="1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0" fillId="0" borderId="2" xfId="1" applyNumberFormat="1" applyFont="1" applyFill="1" applyBorder="1" applyAlignment="1">
      <alignment horizontal="left" wrapText="1"/>
    </xf>
    <xf numFmtId="6" fontId="0" fillId="0" borderId="0" xfId="0" applyNumberFormat="1" applyAlignment="1">
      <alignment horizontal="left" wrapText="1"/>
    </xf>
    <xf numFmtId="0" fontId="0" fillId="0" borderId="3" xfId="1" applyNumberFormat="1" applyFont="1" applyFill="1" applyBorder="1" applyAlignment="1">
      <alignment horizontal="left" wrapText="1"/>
    </xf>
    <xf numFmtId="0" fontId="0" fillId="0" borderId="2" xfId="0" applyFont="1" applyFill="1" applyBorder="1" applyAlignment="1">
      <alignment horizontal="left" wrapText="1"/>
    </xf>
    <xf numFmtId="0" fontId="0" fillId="0" borderId="3" xfId="0" applyNumberFormat="1" applyFill="1" applyBorder="1" applyAlignment="1">
      <alignment horizontal="left" wrapText="1"/>
    </xf>
    <xf numFmtId="42" fontId="3" fillId="0" borderId="2" xfId="1" applyNumberFormat="1" applyFont="1" applyFill="1" applyBorder="1" applyAlignment="1">
      <alignment horizontal="left" wrapText="1"/>
    </xf>
    <xf numFmtId="6" fontId="0" fillId="0" borderId="0" xfId="0" applyNumberFormat="1" applyFill="1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5" borderId="0" xfId="0" applyFill="1" applyAlignment="1">
      <alignment horizontal="left" wrapText="1"/>
    </xf>
    <xf numFmtId="0" fontId="0" fillId="0" borderId="0" xfId="0" applyAlignment="1"/>
    <xf numFmtId="0" fontId="0" fillId="0" borderId="0" xfId="0" applyFill="1" applyAlignment="1"/>
    <xf numFmtId="0" fontId="0" fillId="4" borderId="0" xfId="0" applyFill="1" applyBorder="1" applyAlignment="1" applyProtection="1"/>
    <xf numFmtId="0" fontId="0" fillId="0" borderId="1" xfId="0" applyFont="1" applyFill="1" applyBorder="1" applyAlignment="1" applyProtection="1">
      <alignment horizontal="left"/>
    </xf>
    <xf numFmtId="42" fontId="0" fillId="0" borderId="3" xfId="1" applyNumberFormat="1" applyFont="1" applyBorder="1" applyAlignment="1" applyProtection="1"/>
    <xf numFmtId="0" fontId="2" fillId="5" borderId="1" xfId="0" applyFont="1" applyFill="1" applyBorder="1" applyAlignment="1">
      <alignment horizontal="left" wrapText="1"/>
    </xf>
    <xf numFmtId="0" fontId="0" fillId="5" borderId="1" xfId="0" applyFill="1" applyBorder="1" applyAlignment="1">
      <alignment horizontal="left" wrapText="1"/>
    </xf>
    <xf numFmtId="0" fontId="2" fillId="6" borderId="0" xfId="0" applyFont="1" applyFill="1" applyAlignment="1" applyProtection="1"/>
    <xf numFmtId="0" fontId="0" fillId="6" borderId="0" xfId="0" applyFill="1" applyAlignment="1" applyProtection="1"/>
    <xf numFmtId="0" fontId="0" fillId="6" borderId="0" xfId="0" applyFill="1" applyAlignment="1" applyProtection="1">
      <alignment horizontal="left"/>
    </xf>
    <xf numFmtId="0" fontId="0" fillId="0" borderId="0" xfId="0" applyFill="1" applyAlignment="1" applyProtection="1">
      <alignment horizontal="left"/>
    </xf>
    <xf numFmtId="0" fontId="0" fillId="0" borderId="0" xfId="0" applyFill="1" applyAlignment="1" applyProtection="1"/>
    <xf numFmtId="0" fontId="0" fillId="0" borderId="0" xfId="0" applyAlignment="1" applyProtection="1"/>
    <xf numFmtId="0" fontId="0" fillId="4" borderId="4" xfId="0" applyFill="1" applyBorder="1" applyAlignment="1" applyProtection="1"/>
    <xf numFmtId="0" fontId="2" fillId="4" borderId="5" xfId="0" applyFont="1" applyFill="1" applyBorder="1" applyAlignment="1" applyProtection="1">
      <alignment horizontal="left"/>
    </xf>
    <xf numFmtId="0" fontId="0" fillId="4" borderId="5" xfId="0" applyFill="1" applyBorder="1" applyAlignment="1" applyProtection="1"/>
    <xf numFmtId="0" fontId="0" fillId="4" borderId="6" xfId="0" applyFill="1" applyBorder="1" applyAlignment="1" applyProtection="1"/>
    <xf numFmtId="0" fontId="0" fillId="4" borderId="7" xfId="0" applyFill="1" applyBorder="1" applyAlignment="1" applyProtection="1"/>
    <xf numFmtId="0" fontId="2" fillId="0" borderId="12" xfId="0" applyFont="1" applyBorder="1" applyAlignment="1" applyProtection="1">
      <alignment horizontal="left"/>
    </xf>
    <xf numFmtId="42" fontId="0" fillId="4" borderId="0" xfId="1" applyNumberFormat="1" applyFont="1" applyFill="1" applyBorder="1" applyAlignment="1" applyProtection="1"/>
    <xf numFmtId="0" fontId="0" fillId="4" borderId="8" xfId="0" applyFill="1" applyBorder="1" applyAlignment="1" applyProtection="1"/>
    <xf numFmtId="0" fontId="4" fillId="4" borderId="0" xfId="0" applyFont="1" applyFill="1" applyBorder="1" applyAlignment="1" applyProtection="1"/>
    <xf numFmtId="0" fontId="0" fillId="4" borderId="9" xfId="0" applyFill="1" applyBorder="1" applyAlignment="1" applyProtection="1"/>
    <xf numFmtId="0" fontId="0" fillId="4" borderId="10" xfId="0" applyFill="1" applyBorder="1" applyAlignment="1" applyProtection="1"/>
    <xf numFmtId="0" fontId="0" fillId="4" borderId="11" xfId="0" applyFill="1" applyBorder="1" applyAlignment="1" applyProtection="1"/>
    <xf numFmtId="0" fontId="0" fillId="5" borderId="1" xfId="0" applyFill="1" applyBorder="1" applyAlignment="1" applyProtection="1"/>
    <xf numFmtId="0" fontId="0" fillId="5" borderId="2" xfId="0" applyFill="1" applyBorder="1" applyAlignment="1" applyProtection="1"/>
    <xf numFmtId="0" fontId="0" fillId="5" borderId="3" xfId="0" applyFill="1" applyBorder="1" applyAlignment="1" applyProtection="1"/>
    <xf numFmtId="42" fontId="0" fillId="7" borderId="3" xfId="1" applyNumberFormat="1" applyFont="1" applyFill="1" applyBorder="1" applyAlignment="1" applyProtection="1"/>
    <xf numFmtId="0" fontId="2" fillId="8" borderId="1" xfId="0" applyFont="1" applyFill="1" applyBorder="1" applyAlignment="1" applyProtection="1"/>
    <xf numFmtId="0" fontId="0" fillId="7" borderId="1" xfId="0" applyFont="1" applyFill="1" applyBorder="1" applyAlignment="1" applyProtection="1"/>
    <xf numFmtId="42" fontId="2" fillId="8" borderId="3" xfId="1" applyNumberFormat="1" applyFont="1" applyFill="1" applyBorder="1" applyAlignment="1" applyProtection="1"/>
    <xf numFmtId="0" fontId="0" fillId="7" borderId="1" xfId="0" applyFont="1" applyFill="1" applyBorder="1" applyAlignment="1" applyProtection="1">
      <alignment horizontal="left"/>
    </xf>
    <xf numFmtId="42" fontId="0" fillId="7" borderId="3" xfId="1" applyNumberFormat="1" applyFont="1" applyFill="1" applyBorder="1" applyAlignment="1" applyProtection="1">
      <protection locked="0"/>
    </xf>
    <xf numFmtId="0" fontId="0" fillId="0" borderId="13" xfId="0" applyBorder="1" applyAlignment="1" applyProtection="1">
      <protection locked="0"/>
    </xf>
    <xf numFmtId="0" fontId="0" fillId="5" borderId="3" xfId="0" applyFill="1" applyBorder="1" applyAlignment="1"/>
    <xf numFmtId="0" fontId="0" fillId="6" borderId="0" xfId="0" applyFill="1" applyBorder="1" applyAlignment="1" applyProtection="1">
      <alignment horizontal="left" vertical="center" wrapText="1"/>
    </xf>
    <xf numFmtId="0" fontId="0" fillId="0" borderId="0" xfId="0" applyAlignment="1" applyProtection="1">
      <protection locked="0"/>
    </xf>
    <xf numFmtId="0" fontId="0" fillId="0" borderId="0" xfId="0" applyFont="1" applyFill="1" applyBorder="1" applyAlignment="1" applyProtection="1">
      <alignment horizontal="left"/>
      <protection locked="0"/>
    </xf>
    <xf numFmtId="164" fontId="0" fillId="0" borderId="0" xfId="1" applyNumberFormat="1" applyFont="1" applyBorder="1" applyAlignment="1" applyProtection="1">
      <protection locked="0"/>
    </xf>
    <xf numFmtId="42" fontId="0" fillId="0" borderId="3" xfId="1" applyNumberFormat="1" applyFont="1" applyBorder="1" applyAlignment="1" applyProtection="1">
      <protection locked="0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14" xfId="0" applyFont="1" applyBorder="1" applyAlignment="1">
      <alignment wrapText="1"/>
    </xf>
    <xf numFmtId="0" fontId="2" fillId="0" borderId="15" xfId="0" applyFont="1" applyBorder="1" applyAlignment="1">
      <alignment wrapText="1"/>
    </xf>
    <xf numFmtId="0" fontId="2" fillId="0" borderId="16" xfId="0" applyFont="1" applyBorder="1" applyAlignment="1">
      <alignment wrapText="1"/>
    </xf>
    <xf numFmtId="0" fontId="2" fillId="0" borderId="17" xfId="0" applyFont="1" applyBorder="1" applyAlignment="1">
      <alignment wrapText="1"/>
    </xf>
    <xf numFmtId="0" fontId="0" fillId="0" borderId="18" xfId="0" applyBorder="1" applyAlignment="1">
      <alignment wrapText="1"/>
    </xf>
    <xf numFmtId="0" fontId="0" fillId="0" borderId="19" xfId="0" applyBorder="1" applyAlignment="1">
      <alignment wrapText="1"/>
    </xf>
    <xf numFmtId="0" fontId="2" fillId="0" borderId="20" xfId="0" applyFont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6" borderId="0" xfId="0" applyFill="1" applyBorder="1" applyAlignment="1" applyProtection="1">
      <alignment horizontal="left" vertic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CC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H35"/>
  <sheetViews>
    <sheetView tabSelected="1" zoomScaleNormal="100" workbookViewId="0">
      <selection activeCell="C18" sqref="C18"/>
    </sheetView>
  </sheetViews>
  <sheetFormatPr defaultRowHeight="15" x14ac:dyDescent="0.25"/>
  <cols>
    <col min="1" max="1" width="7.5703125" style="25" customWidth="1"/>
    <col min="2" max="2" width="4.85546875" style="25" customWidth="1"/>
    <col min="3" max="3" width="38.85546875" style="25" customWidth="1"/>
    <col min="4" max="4" width="4.85546875" style="25" customWidth="1"/>
    <col min="5" max="5" width="41.140625" style="25" bestFit="1" customWidth="1"/>
    <col min="6" max="6" width="12.28515625" style="25" customWidth="1"/>
    <col min="7" max="7" width="5" style="25" customWidth="1"/>
    <col min="8" max="8" width="10" style="25" customWidth="1"/>
    <col min="9" max="9" width="10.7109375" style="25" customWidth="1"/>
    <col min="10" max="10" width="9.140625" style="25"/>
    <col min="11" max="11" width="10.140625" style="25" customWidth="1"/>
    <col min="12" max="12" width="9.140625" style="25"/>
    <col min="13" max="13" width="10.85546875" style="25" customWidth="1"/>
    <col min="14" max="16384" width="9.140625" style="25"/>
  </cols>
  <sheetData>
    <row r="1" spans="2:8" x14ac:dyDescent="0.25">
      <c r="D1" s="26"/>
    </row>
    <row r="2" spans="2:8" x14ac:dyDescent="0.25">
      <c r="B2" s="32" t="s">
        <v>179</v>
      </c>
      <c r="C2" s="33"/>
      <c r="D2" s="33"/>
      <c r="E2" s="33"/>
      <c r="F2" s="33"/>
      <c r="G2" s="33"/>
    </row>
    <row r="3" spans="2:8" x14ac:dyDescent="0.25">
      <c r="B3" s="34">
        <v>1</v>
      </c>
      <c r="C3" s="33" t="s">
        <v>180</v>
      </c>
      <c r="D3" s="33"/>
      <c r="E3" s="33"/>
      <c r="F3" s="33"/>
      <c r="G3" s="33"/>
    </row>
    <row r="4" spans="2:8" x14ac:dyDescent="0.25">
      <c r="B4" s="34">
        <v>2</v>
      </c>
      <c r="C4" s="33" t="s">
        <v>181</v>
      </c>
      <c r="D4" s="33"/>
      <c r="E4" s="33"/>
      <c r="F4" s="33"/>
      <c r="G4" s="33"/>
    </row>
    <row r="5" spans="2:8" x14ac:dyDescent="0.25">
      <c r="B5" s="34">
        <v>3</v>
      </c>
      <c r="C5" s="33" t="s">
        <v>182</v>
      </c>
      <c r="D5" s="33"/>
      <c r="E5" s="33"/>
      <c r="F5" s="33"/>
      <c r="G5" s="33"/>
    </row>
    <row r="6" spans="2:8" x14ac:dyDescent="0.25">
      <c r="B6" s="34">
        <v>4</v>
      </c>
      <c r="C6" s="33" t="s">
        <v>183</v>
      </c>
      <c r="D6" s="33"/>
      <c r="E6" s="33"/>
      <c r="F6" s="33"/>
      <c r="G6" s="33"/>
    </row>
    <row r="7" spans="2:8" x14ac:dyDescent="0.25">
      <c r="B7" s="34">
        <v>5</v>
      </c>
      <c r="C7" s="33" t="s">
        <v>184</v>
      </c>
      <c r="D7" s="33"/>
      <c r="E7" s="33"/>
      <c r="F7" s="33"/>
      <c r="G7" s="33"/>
    </row>
    <row r="8" spans="2:8" x14ac:dyDescent="0.25">
      <c r="B8" s="35"/>
      <c r="C8" s="36"/>
      <c r="D8" s="36"/>
      <c r="E8" s="36"/>
      <c r="F8" s="36"/>
      <c r="G8" s="36"/>
      <c r="H8" s="26"/>
    </row>
    <row r="9" spans="2:8" ht="15.75" thickBot="1" x14ac:dyDescent="0.3">
      <c r="B9" s="37"/>
      <c r="C9" s="37"/>
      <c r="D9" s="36"/>
      <c r="E9" s="37"/>
      <c r="F9" s="37"/>
      <c r="G9" s="37"/>
    </row>
    <row r="10" spans="2:8" ht="15.75" thickTop="1" x14ac:dyDescent="0.25">
      <c r="B10" s="38"/>
      <c r="C10" s="39"/>
      <c r="D10" s="40"/>
      <c r="E10" s="40"/>
      <c r="F10" s="40"/>
      <c r="G10" s="41"/>
    </row>
    <row r="11" spans="2:8" x14ac:dyDescent="0.25">
      <c r="B11" s="42"/>
      <c r="C11" s="43" t="s">
        <v>13</v>
      </c>
      <c r="D11" s="44"/>
      <c r="E11" s="57" t="s">
        <v>177</v>
      </c>
      <c r="F11" s="53">
        <f>SUM(F15:F25)</f>
        <v>66886</v>
      </c>
      <c r="G11" s="45"/>
    </row>
    <row r="12" spans="2:8" x14ac:dyDescent="0.25">
      <c r="B12" s="42"/>
      <c r="C12" s="59" t="s">
        <v>23</v>
      </c>
      <c r="D12" s="46"/>
      <c r="E12" s="55" t="s">
        <v>214</v>
      </c>
      <c r="F12" s="58">
        <v>0</v>
      </c>
      <c r="G12" s="45"/>
    </row>
    <row r="13" spans="2:8" x14ac:dyDescent="0.25">
      <c r="B13" s="42"/>
      <c r="C13" s="27"/>
      <c r="D13" s="27"/>
      <c r="E13" s="54" t="s">
        <v>178</v>
      </c>
      <c r="F13" s="56">
        <f>F11-F12</f>
        <v>66886</v>
      </c>
      <c r="G13" s="45"/>
    </row>
    <row r="14" spans="2:8" x14ac:dyDescent="0.25">
      <c r="B14" s="42"/>
      <c r="C14" s="43" t="s">
        <v>14</v>
      </c>
      <c r="D14" s="27"/>
      <c r="E14" s="27"/>
      <c r="F14" s="27"/>
      <c r="G14" s="45"/>
    </row>
    <row r="15" spans="2:8" x14ac:dyDescent="0.25">
      <c r="B15" s="42"/>
      <c r="C15" s="59" t="s">
        <v>114</v>
      </c>
      <c r="D15" s="46"/>
      <c r="E15" s="28" t="s">
        <v>167</v>
      </c>
      <c r="F15" s="29">
        <f>VLOOKUP($B$30,'All Programs'!A3:T148,7,FALSE)</f>
        <v>48314</v>
      </c>
      <c r="G15" s="45"/>
    </row>
    <row r="16" spans="2:8" x14ac:dyDescent="0.25">
      <c r="B16" s="42"/>
      <c r="C16" s="27"/>
      <c r="D16" s="27"/>
      <c r="E16" s="28" t="s">
        <v>168</v>
      </c>
      <c r="F16" s="65">
        <f>VLOOKUP($B$30,'All Programs'!A3:T148,8,FALSE)</f>
        <v>0</v>
      </c>
      <c r="G16" s="45"/>
    </row>
    <row r="17" spans="2:7" x14ac:dyDescent="0.25">
      <c r="B17" s="42"/>
      <c r="C17" s="43" t="s">
        <v>15</v>
      </c>
      <c r="D17" s="27"/>
      <c r="E17" s="28" t="s">
        <v>169</v>
      </c>
      <c r="F17" s="29">
        <f>VLOOKUP($B$30,'All Programs'!A3:T148,9,FALSE)</f>
        <v>13612</v>
      </c>
      <c r="G17" s="45"/>
    </row>
    <row r="18" spans="2:7" x14ac:dyDescent="0.25">
      <c r="B18" s="42"/>
      <c r="C18" s="59" t="s">
        <v>42</v>
      </c>
      <c r="D18" s="46"/>
      <c r="E18" s="28" t="s">
        <v>170</v>
      </c>
      <c r="F18" s="29">
        <f>VLOOKUP($B$30,'All Programs'!A3:T148,10,FALSE)</f>
        <v>0</v>
      </c>
      <c r="G18" s="45"/>
    </row>
    <row r="19" spans="2:7" x14ac:dyDescent="0.25">
      <c r="B19" s="42"/>
      <c r="C19" s="27"/>
      <c r="D19" s="27"/>
      <c r="E19" s="28" t="s">
        <v>171</v>
      </c>
      <c r="F19" s="29">
        <f>VLOOKUP($B$30,'All Programs'!A3:T148,11,FALSE)</f>
        <v>1835</v>
      </c>
      <c r="G19" s="45"/>
    </row>
    <row r="20" spans="2:7" ht="15" customHeight="1" x14ac:dyDescent="0.25">
      <c r="B20" s="42"/>
      <c r="C20" s="77" t="s">
        <v>186</v>
      </c>
      <c r="D20" s="27"/>
      <c r="E20" s="28" t="s">
        <v>172</v>
      </c>
      <c r="F20" s="29">
        <f>VLOOKUP($B$30,'All Programs'!A3:T148,12,FALSE)</f>
        <v>0</v>
      </c>
      <c r="G20" s="45"/>
    </row>
    <row r="21" spans="2:7" x14ac:dyDescent="0.25">
      <c r="B21" s="42"/>
      <c r="C21" s="77"/>
      <c r="D21" s="27"/>
      <c r="E21" s="28" t="s">
        <v>173</v>
      </c>
      <c r="F21" s="29">
        <f>VLOOKUP($B$30,'All Programs'!A3:T148,13,FALSE)</f>
        <v>2000</v>
      </c>
      <c r="G21" s="45"/>
    </row>
    <row r="22" spans="2:7" x14ac:dyDescent="0.25">
      <c r="B22" s="42"/>
      <c r="C22" s="77" t="s">
        <v>185</v>
      </c>
      <c r="D22" s="27"/>
      <c r="E22" s="28" t="s">
        <v>174</v>
      </c>
      <c r="F22" s="29">
        <f>VLOOKUP($B$30,'All Programs'!A3:T148,14,FALSE)</f>
        <v>0</v>
      </c>
      <c r="G22" s="45"/>
    </row>
    <row r="23" spans="2:7" x14ac:dyDescent="0.25">
      <c r="B23" s="42"/>
      <c r="C23" s="77"/>
      <c r="D23" s="27"/>
      <c r="E23" s="28" t="s">
        <v>175</v>
      </c>
      <c r="F23" s="29">
        <f>VLOOKUP($B$30,'All Programs'!A3:T148,15,FALSE)</f>
        <v>125</v>
      </c>
      <c r="G23" s="45"/>
    </row>
    <row r="24" spans="2:7" x14ac:dyDescent="0.25">
      <c r="B24" s="42"/>
      <c r="C24" s="77"/>
      <c r="D24" s="27"/>
      <c r="E24" s="28" t="s">
        <v>176</v>
      </c>
      <c r="F24" s="29">
        <f>VLOOKUP($B$30,'All Programs'!A3:T148,16,FALSE)</f>
        <v>1000</v>
      </c>
      <c r="G24" s="45"/>
    </row>
    <row r="25" spans="2:7" x14ac:dyDescent="0.25">
      <c r="B25" s="42"/>
      <c r="C25" s="61"/>
      <c r="D25" s="27"/>
      <c r="E25" s="63"/>
      <c r="F25" s="64">
        <v>0</v>
      </c>
      <c r="G25" s="45"/>
    </row>
    <row r="26" spans="2:7" ht="15.75" thickBot="1" x14ac:dyDescent="0.3">
      <c r="B26" s="47"/>
      <c r="C26" s="48"/>
      <c r="D26" s="48"/>
      <c r="E26" s="48"/>
      <c r="F26" s="48"/>
      <c r="G26" s="49"/>
    </row>
    <row r="27" spans="2:7" ht="15.75" thickTop="1" x14ac:dyDescent="0.25">
      <c r="B27" s="37"/>
      <c r="C27" s="37"/>
      <c r="D27" s="37"/>
      <c r="E27" s="37"/>
      <c r="F27" s="37"/>
      <c r="G27" s="37"/>
    </row>
    <row r="28" spans="2:7" x14ac:dyDescent="0.25">
      <c r="B28" s="37"/>
      <c r="C28" s="37"/>
      <c r="D28" s="37"/>
      <c r="E28" s="50" t="s">
        <v>188</v>
      </c>
      <c r="F28" s="60">
        <f>VLOOKUP($B$30,'All Programs'!A3:T148,20,FALSE)</f>
        <v>2</v>
      </c>
    </row>
    <row r="29" spans="2:7" x14ac:dyDescent="0.25">
      <c r="B29" s="37"/>
      <c r="C29" s="37"/>
      <c r="D29" s="37"/>
      <c r="E29" s="37"/>
      <c r="F29" s="37"/>
      <c r="G29" s="37"/>
    </row>
    <row r="30" spans="2:7" x14ac:dyDescent="0.25">
      <c r="B30" s="50" t="str">
        <f>CONCATENATE(C12,C15,C18)</f>
        <v>LawJuris_DoctorJD</v>
      </c>
      <c r="C30" s="51"/>
      <c r="D30" s="51"/>
      <c r="E30" s="51"/>
      <c r="F30" s="51"/>
      <c r="G30" s="52"/>
    </row>
    <row r="35" spans="3:3" x14ac:dyDescent="0.25">
      <c r="C35" s="62"/>
    </row>
  </sheetData>
  <sheetProtection algorithmName="SHA-512" hashValue="u8VfvIxttQ1QPkeATyeerg5dgV111IxrLYDJENerm1QGuCNfIz1UBz13MDBMStv5iWPNECJ5yJ4i/I1ckI983Q==" saltValue="U9Wgv1wpkpD+F0Z4ViWW6w==" spinCount="100000" sheet="1" objects="1" scenarios="1" formatCells="0"/>
  <mergeCells count="2">
    <mergeCell ref="C20:C21"/>
    <mergeCell ref="C22:C24"/>
  </mergeCells>
  <dataValidations count="2">
    <dataValidation type="list" allowBlank="1" showInputMessage="1" showErrorMessage="1" sqref="C12">
      <formula1>School</formula1>
    </dataValidation>
    <dataValidation type="list" allowBlank="1" showInputMessage="1" showErrorMessage="1" sqref="C18 C15">
      <formula1>INDIRECT(C12)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0"/>
  <sheetViews>
    <sheetView workbookViewId="0">
      <pane ySplit="2" topLeftCell="A48" activePane="bottomLeft" state="frozen"/>
      <selection pane="bottomLeft" activeCell="A62" sqref="A62:XFD62"/>
    </sheetView>
  </sheetViews>
  <sheetFormatPr defaultColWidth="8.85546875" defaultRowHeight="15" x14ac:dyDescent="0.25"/>
  <cols>
    <col min="1" max="1" width="24.85546875" style="1" bestFit="1" customWidth="1"/>
    <col min="2" max="2" width="36.42578125" style="1" customWidth="1"/>
    <col min="3" max="3" width="14.42578125" style="1" bestFit="1" customWidth="1"/>
    <col min="4" max="4" width="38.42578125" style="1" customWidth="1"/>
    <col min="5" max="5" width="19.85546875" style="1" bestFit="1" customWidth="1"/>
    <col min="6" max="6" width="15" style="1" customWidth="1"/>
    <col min="7" max="7" width="10.28515625" style="1" bestFit="1" customWidth="1"/>
    <col min="8" max="8" width="8.7109375" style="1" bestFit="1" customWidth="1"/>
    <col min="9" max="9" width="11" style="1" bestFit="1" customWidth="1"/>
    <col min="10" max="10" width="8.140625" style="1" customWidth="1"/>
    <col min="11" max="12" width="9.5703125" style="1" bestFit="1" customWidth="1"/>
    <col min="13" max="13" width="9.28515625" style="1" bestFit="1" customWidth="1"/>
    <col min="14" max="14" width="9.85546875" style="1" customWidth="1"/>
    <col min="15" max="15" width="8.85546875" style="1" bestFit="1" customWidth="1"/>
    <col min="16" max="16" width="8.7109375" style="1" customWidth="1"/>
    <col min="17" max="17" width="8.42578125" style="1" bestFit="1" customWidth="1"/>
    <col min="18" max="18" width="4" style="1" bestFit="1" customWidth="1"/>
    <col min="19" max="19" width="9.28515625" style="1" bestFit="1" customWidth="1"/>
    <col min="20" max="20" width="8.140625" style="1" customWidth="1"/>
    <col min="21" max="21" width="10" style="1" bestFit="1" customWidth="1"/>
    <col min="22" max="16384" width="8.85546875" style="1"/>
  </cols>
  <sheetData>
    <row r="1" spans="1:20" x14ac:dyDescent="0.25">
      <c r="A1" s="24"/>
      <c r="B1" s="24"/>
      <c r="C1" s="24"/>
      <c r="D1" s="24"/>
      <c r="E1" s="24"/>
      <c r="F1" s="24">
        <v>6</v>
      </c>
      <c r="G1" s="24">
        <v>7</v>
      </c>
      <c r="H1" s="24">
        <v>8</v>
      </c>
      <c r="I1" s="24">
        <v>9</v>
      </c>
      <c r="J1" s="24">
        <v>10</v>
      </c>
      <c r="K1" s="24">
        <v>11</v>
      </c>
      <c r="L1" s="24">
        <v>12</v>
      </c>
      <c r="M1" s="24">
        <v>13</v>
      </c>
      <c r="N1" s="24">
        <v>14</v>
      </c>
      <c r="O1" s="24">
        <v>15</v>
      </c>
      <c r="P1" s="24">
        <v>16</v>
      </c>
      <c r="Q1" s="24"/>
      <c r="R1" s="24"/>
      <c r="S1" s="24"/>
      <c r="T1" s="24"/>
    </row>
    <row r="2" spans="1:20" ht="60" x14ac:dyDescent="0.25">
      <c r="A2" s="30" t="s">
        <v>166</v>
      </c>
      <c r="B2" s="2" t="s">
        <v>13</v>
      </c>
      <c r="C2" s="2" t="s">
        <v>56</v>
      </c>
      <c r="D2" s="2" t="s">
        <v>14</v>
      </c>
      <c r="E2" s="2" t="s">
        <v>15</v>
      </c>
      <c r="F2" s="2" t="s">
        <v>160</v>
      </c>
      <c r="G2" s="2" t="s">
        <v>12</v>
      </c>
      <c r="H2" s="2" t="s">
        <v>48</v>
      </c>
      <c r="I2" s="2" t="s">
        <v>47</v>
      </c>
      <c r="J2" s="2" t="s">
        <v>46</v>
      </c>
      <c r="K2" s="2" t="s">
        <v>3</v>
      </c>
      <c r="L2" s="2" t="s">
        <v>22</v>
      </c>
      <c r="M2" s="2" t="s">
        <v>49</v>
      </c>
      <c r="N2" s="2" t="s">
        <v>50</v>
      </c>
      <c r="O2" s="2" t="s">
        <v>57</v>
      </c>
      <c r="P2" s="2" t="s">
        <v>51</v>
      </c>
      <c r="Q2" s="2" t="s">
        <v>11</v>
      </c>
      <c r="R2" s="2" t="s">
        <v>52</v>
      </c>
      <c r="S2" s="2" t="s">
        <v>33</v>
      </c>
      <c r="T2" s="4" t="s">
        <v>10</v>
      </c>
    </row>
    <row r="3" spans="1:20" ht="30" x14ac:dyDescent="0.25">
      <c r="A3" s="31" t="str">
        <f t="shared" ref="A3:A34" si="0">CONCATENATE(B3,D3,E3)</f>
        <v>Any_SchoolAny_ProgramGateway</v>
      </c>
      <c r="B3" s="3" t="s">
        <v>79</v>
      </c>
      <c r="C3" s="3" t="s">
        <v>0</v>
      </c>
      <c r="D3" s="3" t="s">
        <v>83</v>
      </c>
      <c r="E3" s="3" t="s">
        <v>5</v>
      </c>
      <c r="F3" s="6">
        <f t="shared" ref="F3:F34" si="1">SUM(G3:P3)</f>
        <v>50619</v>
      </c>
      <c r="G3" s="6">
        <f t="shared" ref="G3:G34" si="2">Q3*R3</f>
        <v>28443</v>
      </c>
      <c r="H3" s="6">
        <v>0</v>
      </c>
      <c r="I3" s="6">
        <v>13612</v>
      </c>
      <c r="J3" s="6">
        <v>3468</v>
      </c>
      <c r="K3" s="6">
        <v>1835</v>
      </c>
      <c r="L3" s="6">
        <v>0</v>
      </c>
      <c r="M3" s="6">
        <v>2000</v>
      </c>
      <c r="N3" s="6">
        <v>1000</v>
      </c>
      <c r="O3" s="6">
        <v>261</v>
      </c>
      <c r="P3" s="6">
        <v>0</v>
      </c>
      <c r="Q3" s="6">
        <v>28443</v>
      </c>
      <c r="R3" s="9">
        <v>1</v>
      </c>
      <c r="S3" s="9" t="s">
        <v>34</v>
      </c>
      <c r="T3" s="11">
        <v>5</v>
      </c>
    </row>
    <row r="4" spans="1:20" ht="30" x14ac:dyDescent="0.25">
      <c r="A4" s="31" t="str">
        <f t="shared" si="0"/>
        <v>Any_SchoolAny_ProgramNon_Degree</v>
      </c>
      <c r="B4" s="3" t="s">
        <v>79</v>
      </c>
      <c r="C4" s="3" t="s">
        <v>78</v>
      </c>
      <c r="D4" s="3" t="s">
        <v>83</v>
      </c>
      <c r="E4" s="3" t="s">
        <v>84</v>
      </c>
      <c r="F4" s="6">
        <f t="shared" si="1"/>
        <v>41972</v>
      </c>
      <c r="G4" s="6">
        <f t="shared" si="2"/>
        <v>24264</v>
      </c>
      <c r="H4" s="6">
        <v>0</v>
      </c>
      <c r="I4" s="6">
        <v>13612</v>
      </c>
      <c r="J4" s="6">
        <v>0</v>
      </c>
      <c r="K4" s="6">
        <v>1835</v>
      </c>
      <c r="L4" s="6">
        <v>0</v>
      </c>
      <c r="M4" s="6">
        <v>2000</v>
      </c>
      <c r="N4" s="6">
        <v>0</v>
      </c>
      <c r="O4" s="6">
        <v>261</v>
      </c>
      <c r="P4" s="6">
        <v>0</v>
      </c>
      <c r="Q4" s="6">
        <v>1011</v>
      </c>
      <c r="R4" s="9">
        <v>24</v>
      </c>
      <c r="S4" s="9" t="s">
        <v>54</v>
      </c>
      <c r="T4" s="8">
        <v>1</v>
      </c>
    </row>
    <row r="5" spans="1:20" ht="45" x14ac:dyDescent="0.25">
      <c r="A5" s="31" t="str">
        <f t="shared" si="0"/>
        <v>Any_SchoolEnglish_as_a_Second_LanguageEnglish_as_a_Second_Language</v>
      </c>
      <c r="B5" s="3" t="s">
        <v>79</v>
      </c>
      <c r="C5" s="3" t="s">
        <v>78</v>
      </c>
      <c r="D5" s="3" t="s">
        <v>82</v>
      </c>
      <c r="E5" s="3" t="s">
        <v>82</v>
      </c>
      <c r="F5" s="6">
        <f t="shared" si="1"/>
        <v>29978</v>
      </c>
      <c r="G5" s="6">
        <f t="shared" si="2"/>
        <v>12270</v>
      </c>
      <c r="H5" s="6">
        <v>0</v>
      </c>
      <c r="I5" s="6">
        <v>13612</v>
      </c>
      <c r="J5" s="6">
        <v>0</v>
      </c>
      <c r="K5" s="6">
        <v>1835</v>
      </c>
      <c r="L5" s="6">
        <v>0</v>
      </c>
      <c r="M5" s="6">
        <v>2000</v>
      </c>
      <c r="N5" s="6">
        <v>0</v>
      </c>
      <c r="O5" s="6">
        <v>261</v>
      </c>
      <c r="P5" s="6">
        <v>0</v>
      </c>
      <c r="Q5" s="6">
        <v>1227</v>
      </c>
      <c r="R5" s="9">
        <v>10</v>
      </c>
      <c r="S5" s="9" t="s">
        <v>53</v>
      </c>
      <c r="T5" s="11">
        <v>1.33</v>
      </c>
    </row>
    <row r="6" spans="1:20" ht="30" x14ac:dyDescent="0.25">
      <c r="A6" s="31" t="str">
        <f t="shared" si="0"/>
        <v>Any_SchoolExchangeOne_Semester</v>
      </c>
      <c r="B6" s="3" t="s">
        <v>79</v>
      </c>
      <c r="C6" s="3" t="s">
        <v>78</v>
      </c>
      <c r="D6" s="3" t="s">
        <v>191</v>
      </c>
      <c r="E6" s="3" t="s">
        <v>192</v>
      </c>
      <c r="F6" s="6">
        <f t="shared" si="1"/>
        <v>8724</v>
      </c>
      <c r="G6" s="6">
        <f t="shared" si="2"/>
        <v>0</v>
      </c>
      <c r="H6" s="6">
        <v>0</v>
      </c>
      <c r="I6" s="6">
        <v>6806</v>
      </c>
      <c r="J6" s="6">
        <v>0</v>
      </c>
      <c r="K6" s="6">
        <v>918</v>
      </c>
      <c r="L6" s="6">
        <v>0</v>
      </c>
      <c r="M6" s="6">
        <v>1000</v>
      </c>
      <c r="N6" s="6">
        <v>0</v>
      </c>
      <c r="O6" s="6">
        <v>0</v>
      </c>
      <c r="P6" s="6">
        <v>0</v>
      </c>
      <c r="Q6" s="6">
        <v>0</v>
      </c>
      <c r="R6" s="9">
        <v>1</v>
      </c>
      <c r="S6" s="9" t="s">
        <v>55</v>
      </c>
      <c r="T6" s="11">
        <v>0.5</v>
      </c>
    </row>
    <row r="7" spans="1:20" ht="30" x14ac:dyDescent="0.25">
      <c r="A7" s="31" t="str">
        <f t="shared" si="0"/>
        <v>Any_SchoolExchangeTwo_Semesters</v>
      </c>
      <c r="B7" s="3" t="s">
        <v>79</v>
      </c>
      <c r="C7" s="3" t="s">
        <v>78</v>
      </c>
      <c r="D7" s="3" t="s">
        <v>191</v>
      </c>
      <c r="E7" s="3" t="s">
        <v>193</v>
      </c>
      <c r="F7" s="6">
        <f t="shared" si="1"/>
        <v>17447</v>
      </c>
      <c r="G7" s="6">
        <f t="shared" si="2"/>
        <v>0</v>
      </c>
      <c r="H7" s="6">
        <v>0</v>
      </c>
      <c r="I7" s="6">
        <v>13612</v>
      </c>
      <c r="J7" s="6">
        <v>0</v>
      </c>
      <c r="K7" s="6">
        <v>1835</v>
      </c>
      <c r="L7" s="6">
        <v>0</v>
      </c>
      <c r="M7" s="6">
        <v>2000</v>
      </c>
      <c r="N7" s="6">
        <v>0</v>
      </c>
      <c r="O7" s="6">
        <v>0</v>
      </c>
      <c r="P7" s="6">
        <v>0</v>
      </c>
      <c r="Q7" s="6">
        <v>0</v>
      </c>
      <c r="R7" s="9">
        <v>2</v>
      </c>
      <c r="S7" s="9" t="s">
        <v>55</v>
      </c>
      <c r="T7" s="11">
        <v>1</v>
      </c>
    </row>
    <row r="8" spans="1:20" x14ac:dyDescent="0.25">
      <c r="A8" s="31" t="str">
        <f t="shared" si="0"/>
        <v>BusinessAccountancyMS</v>
      </c>
      <c r="B8" s="3" t="s">
        <v>7</v>
      </c>
      <c r="C8" s="12" t="s">
        <v>2</v>
      </c>
      <c r="D8" s="3" t="s">
        <v>43</v>
      </c>
      <c r="E8" s="3" t="s">
        <v>17</v>
      </c>
      <c r="F8" s="6">
        <f t="shared" si="1"/>
        <v>32602</v>
      </c>
      <c r="G8" s="6">
        <f t="shared" si="2"/>
        <v>20040</v>
      </c>
      <c r="H8" s="6">
        <f>-(Q8*R8*0.25)</f>
        <v>-5010</v>
      </c>
      <c r="I8" s="6">
        <v>13612</v>
      </c>
      <c r="J8" s="6">
        <v>0</v>
      </c>
      <c r="K8" s="6">
        <v>1835</v>
      </c>
      <c r="L8" s="6">
        <v>0</v>
      </c>
      <c r="M8" s="6">
        <v>2000</v>
      </c>
      <c r="N8" s="6">
        <v>0</v>
      </c>
      <c r="O8" s="6">
        <v>125</v>
      </c>
      <c r="P8" s="6">
        <v>0</v>
      </c>
      <c r="Q8" s="6">
        <v>1336</v>
      </c>
      <c r="R8" s="9">
        <v>15</v>
      </c>
      <c r="S8" s="9" t="s">
        <v>54</v>
      </c>
      <c r="T8" s="11">
        <v>2</v>
      </c>
    </row>
    <row r="9" spans="1:20" x14ac:dyDescent="0.25">
      <c r="A9" s="31" t="str">
        <f t="shared" si="0"/>
        <v>BusinessAccountingBSBA</v>
      </c>
      <c r="B9" s="3" t="s">
        <v>7</v>
      </c>
      <c r="C9" s="3" t="s">
        <v>0</v>
      </c>
      <c r="D9" s="3" t="s">
        <v>64</v>
      </c>
      <c r="E9" s="3" t="s">
        <v>70</v>
      </c>
      <c r="F9" s="6">
        <f t="shared" si="1"/>
        <v>59600</v>
      </c>
      <c r="G9" s="6">
        <f t="shared" si="2"/>
        <v>41892</v>
      </c>
      <c r="H9" s="6">
        <v>0</v>
      </c>
      <c r="I9" s="6">
        <v>13612</v>
      </c>
      <c r="J9" s="6">
        <v>0</v>
      </c>
      <c r="K9" s="6">
        <v>1835</v>
      </c>
      <c r="L9" s="6">
        <v>0</v>
      </c>
      <c r="M9" s="6">
        <v>2000</v>
      </c>
      <c r="N9" s="6">
        <v>0</v>
      </c>
      <c r="O9" s="6">
        <v>261</v>
      </c>
      <c r="P9" s="6">
        <v>0</v>
      </c>
      <c r="Q9" s="6">
        <v>41892</v>
      </c>
      <c r="R9" s="3">
        <v>1</v>
      </c>
      <c r="S9" s="7" t="s">
        <v>34</v>
      </c>
      <c r="T9" s="8">
        <v>4</v>
      </c>
    </row>
    <row r="10" spans="1:20" ht="45" x14ac:dyDescent="0.25">
      <c r="A10" s="31" t="str">
        <f t="shared" si="0"/>
        <v>BusinessAnalytics_and_Information_ManagementCertificate</v>
      </c>
      <c r="B10" s="3" t="s">
        <v>7</v>
      </c>
      <c r="C10" s="12" t="s">
        <v>2</v>
      </c>
      <c r="D10" s="3" t="s">
        <v>85</v>
      </c>
      <c r="E10" s="3" t="s">
        <v>20</v>
      </c>
      <c r="F10" s="6">
        <f t="shared" si="1"/>
        <v>36905</v>
      </c>
      <c r="G10" s="6">
        <f t="shared" si="2"/>
        <v>14865</v>
      </c>
      <c r="H10" s="6">
        <v>0</v>
      </c>
      <c r="I10" s="6">
        <v>13612</v>
      </c>
      <c r="J10" s="6">
        <v>3468</v>
      </c>
      <c r="K10" s="6">
        <v>1835</v>
      </c>
      <c r="L10" s="6">
        <v>0</v>
      </c>
      <c r="M10" s="6">
        <v>2000</v>
      </c>
      <c r="N10" s="6">
        <v>1000</v>
      </c>
      <c r="O10" s="6">
        <v>125</v>
      </c>
      <c r="P10" s="6">
        <v>0</v>
      </c>
      <c r="Q10" s="6">
        <v>991</v>
      </c>
      <c r="R10" s="9">
        <v>15</v>
      </c>
      <c r="S10" s="9" t="s">
        <v>54</v>
      </c>
      <c r="T10" s="11">
        <v>1</v>
      </c>
    </row>
    <row r="11" spans="1:20" ht="45" x14ac:dyDescent="0.25">
      <c r="A11" s="31" t="str">
        <f t="shared" si="0"/>
        <v>BusinessAnalytics_and_Information_ManagementMS_One_Year_Path</v>
      </c>
      <c r="B11" s="3" t="s">
        <v>7</v>
      </c>
      <c r="C11" s="12" t="s">
        <v>2</v>
      </c>
      <c r="D11" s="3" t="s">
        <v>85</v>
      </c>
      <c r="E11" s="3" t="s">
        <v>161</v>
      </c>
      <c r="F11" s="6">
        <f t="shared" si="1"/>
        <v>51770</v>
      </c>
      <c r="G11" s="6">
        <f t="shared" si="2"/>
        <v>29730</v>
      </c>
      <c r="H11" s="6">
        <v>0</v>
      </c>
      <c r="I11" s="6">
        <v>13612</v>
      </c>
      <c r="J11" s="6">
        <v>3468</v>
      </c>
      <c r="K11" s="6">
        <v>1835</v>
      </c>
      <c r="L11" s="6">
        <v>0</v>
      </c>
      <c r="M11" s="6">
        <v>2000</v>
      </c>
      <c r="N11" s="6">
        <v>1000</v>
      </c>
      <c r="O11" s="6">
        <v>125</v>
      </c>
      <c r="P11" s="6">
        <v>0</v>
      </c>
      <c r="Q11" s="6">
        <v>991</v>
      </c>
      <c r="R11" s="9">
        <v>30</v>
      </c>
      <c r="S11" s="9" t="s">
        <v>54</v>
      </c>
      <c r="T11" s="11">
        <v>1</v>
      </c>
    </row>
    <row r="12" spans="1:20" ht="45" x14ac:dyDescent="0.25">
      <c r="A12" s="31" t="str">
        <f t="shared" si="0"/>
        <v>BusinessAnalytics_and_Information_ManagementMS_Two_Year_Path</v>
      </c>
      <c r="B12" s="3" t="s">
        <v>7</v>
      </c>
      <c r="C12" s="12" t="s">
        <v>2</v>
      </c>
      <c r="D12" s="3" t="s">
        <v>85</v>
      </c>
      <c r="E12" s="3" t="s">
        <v>162</v>
      </c>
      <c r="F12" s="6">
        <f t="shared" si="1"/>
        <v>36905</v>
      </c>
      <c r="G12" s="6">
        <f t="shared" si="2"/>
        <v>14865</v>
      </c>
      <c r="H12" s="6">
        <v>0</v>
      </c>
      <c r="I12" s="6">
        <v>13612</v>
      </c>
      <c r="J12" s="6">
        <v>3468</v>
      </c>
      <c r="K12" s="6">
        <v>1835</v>
      </c>
      <c r="L12" s="6">
        <v>0</v>
      </c>
      <c r="M12" s="6">
        <v>2000</v>
      </c>
      <c r="N12" s="6">
        <v>1000</v>
      </c>
      <c r="O12" s="6">
        <v>125</v>
      </c>
      <c r="P12" s="6">
        <v>0</v>
      </c>
      <c r="Q12" s="6">
        <v>991</v>
      </c>
      <c r="R12" s="9">
        <v>15</v>
      </c>
      <c r="S12" s="9" t="s">
        <v>54</v>
      </c>
      <c r="T12" s="11">
        <v>2</v>
      </c>
    </row>
    <row r="13" spans="1:20" ht="45" x14ac:dyDescent="0.25">
      <c r="A13" s="31" t="str">
        <f t="shared" si="0"/>
        <v>BusinessAnalytics_and_Information_ManagementPathway</v>
      </c>
      <c r="B13" s="3" t="s">
        <v>7</v>
      </c>
      <c r="C13" s="12" t="s">
        <v>2</v>
      </c>
      <c r="D13" s="3" t="s">
        <v>85</v>
      </c>
      <c r="E13" s="3" t="s">
        <v>24</v>
      </c>
      <c r="F13" s="6">
        <f t="shared" si="1"/>
        <v>46212</v>
      </c>
      <c r="G13" s="6">
        <f t="shared" si="2"/>
        <v>24172</v>
      </c>
      <c r="H13" s="6">
        <v>0</v>
      </c>
      <c r="I13" s="6">
        <v>13612</v>
      </c>
      <c r="J13" s="6">
        <v>3468</v>
      </c>
      <c r="K13" s="6">
        <v>1835</v>
      </c>
      <c r="L13" s="6">
        <v>0</v>
      </c>
      <c r="M13" s="6">
        <v>2000</v>
      </c>
      <c r="N13" s="6">
        <v>1000</v>
      </c>
      <c r="O13" s="6">
        <v>125</v>
      </c>
      <c r="P13" s="6">
        <v>0</v>
      </c>
      <c r="Q13" s="6">
        <v>24172</v>
      </c>
      <c r="R13" s="9">
        <v>1</v>
      </c>
      <c r="S13" s="9" t="s">
        <v>34</v>
      </c>
      <c r="T13" s="11">
        <v>3</v>
      </c>
    </row>
    <row r="14" spans="1:20" ht="30" x14ac:dyDescent="0.25">
      <c r="A14" s="31" t="str">
        <f t="shared" si="0"/>
        <v>BusinessBusiness_AdministrationMBA</v>
      </c>
      <c r="B14" s="3" t="s">
        <v>7</v>
      </c>
      <c r="C14" s="12" t="s">
        <v>2</v>
      </c>
      <c r="D14" s="3" t="s">
        <v>86</v>
      </c>
      <c r="E14" s="3" t="s">
        <v>29</v>
      </c>
      <c r="F14" s="6">
        <f t="shared" si="1"/>
        <v>32602</v>
      </c>
      <c r="G14" s="6">
        <f t="shared" si="2"/>
        <v>20040</v>
      </c>
      <c r="H14" s="6">
        <f>-(Q14*R14*0.25)</f>
        <v>-5010</v>
      </c>
      <c r="I14" s="6">
        <v>13612</v>
      </c>
      <c r="J14" s="6">
        <v>0</v>
      </c>
      <c r="K14" s="6">
        <v>1835</v>
      </c>
      <c r="L14" s="6">
        <v>0</v>
      </c>
      <c r="M14" s="6">
        <v>2000</v>
      </c>
      <c r="N14" s="6">
        <v>0</v>
      </c>
      <c r="O14" s="6">
        <v>125</v>
      </c>
      <c r="P14" s="6">
        <v>0</v>
      </c>
      <c r="Q14" s="6">
        <v>1336</v>
      </c>
      <c r="R14" s="9">
        <v>15</v>
      </c>
      <c r="S14" s="9" t="s">
        <v>54</v>
      </c>
      <c r="T14" s="11">
        <v>2</v>
      </c>
    </row>
    <row r="15" spans="1:20" ht="30" x14ac:dyDescent="0.25">
      <c r="A15" s="31" t="str">
        <f t="shared" si="0"/>
        <v>BusinessBusiness_AdministrationPathway</v>
      </c>
      <c r="B15" s="3" t="s">
        <v>7</v>
      </c>
      <c r="C15" s="12" t="s">
        <v>2</v>
      </c>
      <c r="D15" s="3" t="s">
        <v>86</v>
      </c>
      <c r="E15" s="3" t="s">
        <v>24</v>
      </c>
      <c r="F15" s="6">
        <f t="shared" si="1"/>
        <v>50052</v>
      </c>
      <c r="G15" s="6">
        <f t="shared" si="2"/>
        <v>28012</v>
      </c>
      <c r="H15" s="6">
        <v>0</v>
      </c>
      <c r="I15" s="6">
        <v>13612</v>
      </c>
      <c r="J15" s="6">
        <v>3468</v>
      </c>
      <c r="K15" s="6">
        <v>1835</v>
      </c>
      <c r="L15" s="6">
        <v>0</v>
      </c>
      <c r="M15" s="6">
        <v>2000</v>
      </c>
      <c r="N15" s="6">
        <v>1000</v>
      </c>
      <c r="O15" s="6">
        <v>125</v>
      </c>
      <c r="P15" s="6">
        <v>0</v>
      </c>
      <c r="Q15" s="6">
        <v>28012</v>
      </c>
      <c r="R15" s="9">
        <v>1</v>
      </c>
      <c r="S15" s="9" t="s">
        <v>34</v>
      </c>
      <c r="T15" s="11">
        <v>3</v>
      </c>
    </row>
    <row r="16" spans="1:20" ht="30" x14ac:dyDescent="0.25">
      <c r="A16" s="31" t="str">
        <f t="shared" si="0"/>
        <v>BusinessEconomics_BSBABSBA</v>
      </c>
      <c r="B16" s="3" t="s">
        <v>7</v>
      </c>
      <c r="C16" s="3" t="s">
        <v>0</v>
      </c>
      <c r="D16" s="3" t="s">
        <v>189</v>
      </c>
      <c r="E16" s="3" t="s">
        <v>70</v>
      </c>
      <c r="F16" s="6">
        <f t="shared" si="1"/>
        <v>59600</v>
      </c>
      <c r="G16" s="6">
        <f t="shared" si="2"/>
        <v>41892</v>
      </c>
      <c r="H16" s="6">
        <v>0</v>
      </c>
      <c r="I16" s="6">
        <v>13612</v>
      </c>
      <c r="J16" s="6">
        <v>0</v>
      </c>
      <c r="K16" s="6">
        <v>1835</v>
      </c>
      <c r="L16" s="6">
        <v>0</v>
      </c>
      <c r="M16" s="6">
        <v>2000</v>
      </c>
      <c r="N16" s="6">
        <v>0</v>
      </c>
      <c r="O16" s="6">
        <v>261</v>
      </c>
      <c r="P16" s="6">
        <v>0</v>
      </c>
      <c r="Q16" s="6">
        <v>41892</v>
      </c>
      <c r="R16" s="3">
        <v>1</v>
      </c>
      <c r="S16" s="7" t="s">
        <v>34</v>
      </c>
      <c r="T16" s="8">
        <v>4</v>
      </c>
    </row>
    <row r="17" spans="1:20" ht="30" x14ac:dyDescent="0.25">
      <c r="A17" s="31" t="str">
        <f t="shared" si="0"/>
        <v>BusinessEntrepreneurshipBSBA</v>
      </c>
      <c r="B17" s="3" t="s">
        <v>7</v>
      </c>
      <c r="C17" s="3" t="s">
        <v>0</v>
      </c>
      <c r="D17" s="3" t="s">
        <v>65</v>
      </c>
      <c r="E17" s="3" t="s">
        <v>70</v>
      </c>
      <c r="F17" s="6">
        <f t="shared" si="1"/>
        <v>59600</v>
      </c>
      <c r="G17" s="6">
        <f t="shared" si="2"/>
        <v>41892</v>
      </c>
      <c r="H17" s="6">
        <v>0</v>
      </c>
      <c r="I17" s="6">
        <v>13612</v>
      </c>
      <c r="J17" s="6">
        <v>0</v>
      </c>
      <c r="K17" s="6">
        <v>1835</v>
      </c>
      <c r="L17" s="6">
        <v>0</v>
      </c>
      <c r="M17" s="6">
        <v>2000</v>
      </c>
      <c r="N17" s="6">
        <v>0</v>
      </c>
      <c r="O17" s="6">
        <v>261</v>
      </c>
      <c r="P17" s="6">
        <v>0</v>
      </c>
      <c r="Q17" s="6">
        <v>41892</v>
      </c>
      <c r="R17" s="3">
        <v>1</v>
      </c>
      <c r="S17" s="7" t="s">
        <v>34</v>
      </c>
      <c r="T17" s="8">
        <v>4</v>
      </c>
    </row>
    <row r="18" spans="1:20" x14ac:dyDescent="0.25">
      <c r="A18" s="31" t="str">
        <f t="shared" si="0"/>
        <v>BusinessFinanceBSBA</v>
      </c>
      <c r="B18" s="3" t="s">
        <v>7</v>
      </c>
      <c r="C18" s="3" t="s">
        <v>0</v>
      </c>
      <c r="D18" s="3" t="s">
        <v>66</v>
      </c>
      <c r="E18" s="3" t="s">
        <v>70</v>
      </c>
      <c r="F18" s="6">
        <f t="shared" si="1"/>
        <v>59600</v>
      </c>
      <c r="G18" s="6">
        <f t="shared" si="2"/>
        <v>41892</v>
      </c>
      <c r="H18" s="6">
        <v>0</v>
      </c>
      <c r="I18" s="6">
        <v>13612</v>
      </c>
      <c r="J18" s="6">
        <v>0</v>
      </c>
      <c r="K18" s="6">
        <v>1835</v>
      </c>
      <c r="L18" s="6">
        <v>0</v>
      </c>
      <c r="M18" s="6">
        <v>2000</v>
      </c>
      <c r="N18" s="6">
        <v>0</v>
      </c>
      <c r="O18" s="6">
        <v>261</v>
      </c>
      <c r="P18" s="6">
        <v>0</v>
      </c>
      <c r="Q18" s="6">
        <v>41892</v>
      </c>
      <c r="R18" s="3">
        <v>1</v>
      </c>
      <c r="S18" s="7" t="s">
        <v>34</v>
      </c>
      <c r="T18" s="8">
        <v>4</v>
      </c>
    </row>
    <row r="19" spans="1:20" ht="30" x14ac:dyDescent="0.25">
      <c r="A19" s="31" t="str">
        <f t="shared" si="0"/>
        <v>BusinessInformation_Systems_ManagementBSBA</v>
      </c>
      <c r="B19" s="3" t="s">
        <v>7</v>
      </c>
      <c r="C19" s="3" t="s">
        <v>0</v>
      </c>
      <c r="D19" s="3" t="s">
        <v>87</v>
      </c>
      <c r="E19" s="3" t="s">
        <v>70</v>
      </c>
      <c r="F19" s="6">
        <f t="shared" si="1"/>
        <v>59600</v>
      </c>
      <c r="G19" s="6">
        <f t="shared" si="2"/>
        <v>41892</v>
      </c>
      <c r="H19" s="6">
        <v>0</v>
      </c>
      <c r="I19" s="6">
        <v>13612</v>
      </c>
      <c r="J19" s="6">
        <v>0</v>
      </c>
      <c r="K19" s="6">
        <v>1835</v>
      </c>
      <c r="L19" s="6">
        <v>0</v>
      </c>
      <c r="M19" s="6">
        <v>2000</v>
      </c>
      <c r="N19" s="6">
        <v>0</v>
      </c>
      <c r="O19" s="6">
        <v>261</v>
      </c>
      <c r="P19" s="6">
        <v>0</v>
      </c>
      <c r="Q19" s="6">
        <v>41892</v>
      </c>
      <c r="R19" s="3">
        <v>1</v>
      </c>
      <c r="S19" s="7" t="s">
        <v>34</v>
      </c>
      <c r="T19" s="8">
        <v>4</v>
      </c>
    </row>
    <row r="20" spans="1:20" ht="30" x14ac:dyDescent="0.25">
      <c r="A20" s="31" t="str">
        <f t="shared" si="0"/>
        <v>BusinessInternational_BusinessBSBA</v>
      </c>
      <c r="B20" s="3" t="s">
        <v>7</v>
      </c>
      <c r="C20" s="3" t="s">
        <v>0</v>
      </c>
      <c r="D20" s="3" t="s">
        <v>88</v>
      </c>
      <c r="E20" s="3" t="s">
        <v>70</v>
      </c>
      <c r="F20" s="6">
        <f t="shared" si="1"/>
        <v>59600</v>
      </c>
      <c r="G20" s="6">
        <f t="shared" si="2"/>
        <v>41892</v>
      </c>
      <c r="H20" s="6">
        <v>0</v>
      </c>
      <c r="I20" s="6">
        <v>13612</v>
      </c>
      <c r="J20" s="6">
        <v>0</v>
      </c>
      <c r="K20" s="6">
        <v>1835</v>
      </c>
      <c r="L20" s="6">
        <v>0</v>
      </c>
      <c r="M20" s="6">
        <v>2000</v>
      </c>
      <c r="N20" s="6">
        <v>0</v>
      </c>
      <c r="O20" s="6">
        <v>261</v>
      </c>
      <c r="P20" s="6">
        <v>0</v>
      </c>
      <c r="Q20" s="6">
        <v>41892</v>
      </c>
      <c r="R20" s="3">
        <v>1</v>
      </c>
      <c r="S20" s="7" t="s">
        <v>34</v>
      </c>
      <c r="T20" s="8">
        <v>4</v>
      </c>
    </row>
    <row r="21" spans="1:20" ht="30" x14ac:dyDescent="0.25">
      <c r="A21" s="31" t="str">
        <f t="shared" si="0"/>
        <v>BusinessManagementBSBA</v>
      </c>
      <c r="B21" s="3" t="s">
        <v>7</v>
      </c>
      <c r="C21" s="3" t="s">
        <v>0</v>
      </c>
      <c r="D21" s="3" t="s">
        <v>67</v>
      </c>
      <c r="E21" s="3" t="s">
        <v>70</v>
      </c>
      <c r="F21" s="6">
        <f t="shared" si="1"/>
        <v>59600</v>
      </c>
      <c r="G21" s="6">
        <f t="shared" si="2"/>
        <v>41892</v>
      </c>
      <c r="H21" s="6">
        <v>0</v>
      </c>
      <c r="I21" s="6">
        <v>13612</v>
      </c>
      <c r="J21" s="6">
        <v>0</v>
      </c>
      <c r="K21" s="6">
        <v>1835</v>
      </c>
      <c r="L21" s="6">
        <v>0</v>
      </c>
      <c r="M21" s="6">
        <v>2000</v>
      </c>
      <c r="N21" s="6">
        <v>0</v>
      </c>
      <c r="O21" s="6">
        <v>261</v>
      </c>
      <c r="P21" s="6">
        <v>0</v>
      </c>
      <c r="Q21" s="6">
        <v>41892</v>
      </c>
      <c r="R21" s="3">
        <v>1</v>
      </c>
      <c r="S21" s="7" t="s">
        <v>34</v>
      </c>
      <c r="T21" s="8">
        <v>4</v>
      </c>
    </row>
    <row r="22" spans="1:20" x14ac:dyDescent="0.25">
      <c r="A22" s="31" t="str">
        <f t="shared" si="0"/>
        <v>BusinessMarketingBSBA</v>
      </c>
      <c r="B22" s="3" t="s">
        <v>7</v>
      </c>
      <c r="C22" s="3" t="s">
        <v>0</v>
      </c>
      <c r="D22" s="3" t="s">
        <v>68</v>
      </c>
      <c r="E22" s="3" t="s">
        <v>70</v>
      </c>
      <c r="F22" s="6">
        <f t="shared" si="1"/>
        <v>59600</v>
      </c>
      <c r="G22" s="6">
        <f t="shared" si="2"/>
        <v>41892</v>
      </c>
      <c r="H22" s="6">
        <v>0</v>
      </c>
      <c r="I22" s="6">
        <v>13612</v>
      </c>
      <c r="J22" s="6">
        <v>0</v>
      </c>
      <c r="K22" s="6">
        <v>1835</v>
      </c>
      <c r="L22" s="6">
        <v>0</v>
      </c>
      <c r="M22" s="6">
        <v>2000</v>
      </c>
      <c r="N22" s="6">
        <v>0</v>
      </c>
      <c r="O22" s="6">
        <v>261</v>
      </c>
      <c r="P22" s="6">
        <v>0</v>
      </c>
      <c r="Q22" s="6">
        <v>41892</v>
      </c>
      <c r="R22" s="3">
        <v>1</v>
      </c>
      <c r="S22" s="7" t="s">
        <v>34</v>
      </c>
      <c r="T22" s="8">
        <v>4</v>
      </c>
    </row>
    <row r="23" spans="1:20" ht="30" x14ac:dyDescent="0.25">
      <c r="A23" s="31" t="str">
        <f t="shared" si="0"/>
        <v>BusinessSupply_Chain_ManagementBSBA</v>
      </c>
      <c r="B23" s="3" t="s">
        <v>7</v>
      </c>
      <c r="C23" s="3" t="s">
        <v>0</v>
      </c>
      <c r="D23" s="3" t="s">
        <v>89</v>
      </c>
      <c r="E23" s="3" t="s">
        <v>70</v>
      </c>
      <c r="F23" s="6">
        <f t="shared" si="1"/>
        <v>59600</v>
      </c>
      <c r="G23" s="6">
        <f t="shared" si="2"/>
        <v>41892</v>
      </c>
      <c r="H23" s="6">
        <v>0</v>
      </c>
      <c r="I23" s="6">
        <v>13612</v>
      </c>
      <c r="J23" s="6">
        <v>0</v>
      </c>
      <c r="K23" s="6">
        <v>1835</v>
      </c>
      <c r="L23" s="6">
        <v>0</v>
      </c>
      <c r="M23" s="6">
        <v>2000</v>
      </c>
      <c r="N23" s="6">
        <v>0</v>
      </c>
      <c r="O23" s="6">
        <v>261</v>
      </c>
      <c r="P23" s="6">
        <v>0</v>
      </c>
      <c r="Q23" s="6">
        <v>41892</v>
      </c>
      <c r="R23" s="3">
        <v>1</v>
      </c>
      <c r="S23" s="7" t="s">
        <v>34</v>
      </c>
      <c r="T23" s="8">
        <v>4</v>
      </c>
    </row>
    <row r="24" spans="1:20" ht="30" x14ac:dyDescent="0.25">
      <c r="A24" s="31" t="str">
        <f t="shared" si="0"/>
        <v>BusinessSupply_Chain_ManagementCertificate</v>
      </c>
      <c r="B24" s="3" t="s">
        <v>7</v>
      </c>
      <c r="C24" s="12" t="s">
        <v>2</v>
      </c>
      <c r="D24" s="3" t="s">
        <v>89</v>
      </c>
      <c r="E24" s="3" t="s">
        <v>20</v>
      </c>
      <c r="F24" s="6">
        <f t="shared" si="1"/>
        <v>36905</v>
      </c>
      <c r="G24" s="6">
        <f t="shared" si="2"/>
        <v>14865</v>
      </c>
      <c r="H24" s="6">
        <v>0</v>
      </c>
      <c r="I24" s="6">
        <v>13612</v>
      </c>
      <c r="J24" s="6">
        <v>3468</v>
      </c>
      <c r="K24" s="6">
        <v>1835</v>
      </c>
      <c r="L24" s="6">
        <v>0</v>
      </c>
      <c r="M24" s="6">
        <v>2000</v>
      </c>
      <c r="N24" s="6">
        <v>1000</v>
      </c>
      <c r="O24" s="6">
        <v>125</v>
      </c>
      <c r="P24" s="6">
        <v>0</v>
      </c>
      <c r="Q24" s="6">
        <v>991</v>
      </c>
      <c r="R24" s="9">
        <v>15</v>
      </c>
      <c r="S24" s="9" t="s">
        <v>54</v>
      </c>
      <c r="T24" s="11">
        <v>1</v>
      </c>
    </row>
    <row r="25" spans="1:20" ht="30" x14ac:dyDescent="0.25">
      <c r="A25" s="31" t="str">
        <f t="shared" si="0"/>
        <v>BusinessSupply_Chain_ManagementMS</v>
      </c>
      <c r="B25" s="3" t="s">
        <v>7</v>
      </c>
      <c r="C25" s="12" t="s">
        <v>2</v>
      </c>
      <c r="D25" s="3" t="s">
        <v>89</v>
      </c>
      <c r="E25" s="3" t="s">
        <v>17</v>
      </c>
      <c r="F25" s="6">
        <f t="shared" si="1"/>
        <v>32437</v>
      </c>
      <c r="G25" s="6">
        <f t="shared" si="2"/>
        <v>14865</v>
      </c>
      <c r="H25" s="6">
        <v>0</v>
      </c>
      <c r="I25" s="6">
        <v>13612</v>
      </c>
      <c r="J25" s="6">
        <v>0</v>
      </c>
      <c r="K25" s="6">
        <v>1835</v>
      </c>
      <c r="L25" s="6">
        <v>0</v>
      </c>
      <c r="M25" s="6">
        <v>2000</v>
      </c>
      <c r="N25" s="6">
        <v>0</v>
      </c>
      <c r="O25" s="6">
        <v>125</v>
      </c>
      <c r="P25" s="6">
        <v>0</v>
      </c>
      <c r="Q25" s="6">
        <v>991</v>
      </c>
      <c r="R25" s="9">
        <v>15</v>
      </c>
      <c r="S25" s="9" t="s">
        <v>54</v>
      </c>
      <c r="T25" s="11">
        <v>2</v>
      </c>
    </row>
    <row r="26" spans="1:20" ht="30" x14ac:dyDescent="0.25">
      <c r="A26" s="31" t="str">
        <f t="shared" si="0"/>
        <v>BusinessSupply_Chain_ManagementPathway</v>
      </c>
      <c r="B26" s="3" t="s">
        <v>7</v>
      </c>
      <c r="C26" s="12" t="s">
        <v>2</v>
      </c>
      <c r="D26" s="3" t="s">
        <v>89</v>
      </c>
      <c r="E26" s="3" t="s">
        <v>24</v>
      </c>
      <c r="F26" s="6">
        <f t="shared" si="1"/>
        <v>46212</v>
      </c>
      <c r="G26" s="6">
        <f t="shared" si="2"/>
        <v>24172</v>
      </c>
      <c r="H26" s="6">
        <v>0</v>
      </c>
      <c r="I26" s="6">
        <v>13612</v>
      </c>
      <c r="J26" s="6">
        <v>3468</v>
      </c>
      <c r="K26" s="6">
        <v>1835</v>
      </c>
      <c r="L26" s="6">
        <v>0</v>
      </c>
      <c r="M26" s="6">
        <v>2000</v>
      </c>
      <c r="N26" s="6">
        <v>1000</v>
      </c>
      <c r="O26" s="6">
        <v>125</v>
      </c>
      <c r="P26" s="6">
        <v>0</v>
      </c>
      <c r="Q26" s="6">
        <v>24172</v>
      </c>
      <c r="R26" s="9">
        <v>1</v>
      </c>
      <c r="S26" s="9" t="s">
        <v>34</v>
      </c>
      <c r="T26" s="11">
        <v>3</v>
      </c>
    </row>
    <row r="27" spans="1:20" ht="30" x14ac:dyDescent="0.25">
      <c r="A27" s="31" t="str">
        <f t="shared" si="0"/>
        <v>BusinessSustainable_Business_PracticesMBA</v>
      </c>
      <c r="B27" s="3" t="s">
        <v>7</v>
      </c>
      <c r="C27" s="12" t="s">
        <v>2</v>
      </c>
      <c r="D27" s="3" t="s">
        <v>90</v>
      </c>
      <c r="E27" s="3" t="s">
        <v>29</v>
      </c>
      <c r="F27" s="6">
        <f t="shared" si="1"/>
        <v>75728</v>
      </c>
      <c r="G27" s="6">
        <f t="shared" si="2"/>
        <v>53688</v>
      </c>
      <c r="H27" s="6">
        <v>0</v>
      </c>
      <c r="I27" s="6">
        <v>13612</v>
      </c>
      <c r="J27" s="6">
        <v>3468</v>
      </c>
      <c r="K27" s="6">
        <v>1835</v>
      </c>
      <c r="L27" s="6">
        <v>0</v>
      </c>
      <c r="M27" s="6">
        <v>2000</v>
      </c>
      <c r="N27" s="6">
        <v>1000</v>
      </c>
      <c r="O27" s="6">
        <v>125</v>
      </c>
      <c r="P27" s="6">
        <v>0</v>
      </c>
      <c r="Q27" s="6">
        <v>17896</v>
      </c>
      <c r="R27" s="9">
        <v>3</v>
      </c>
      <c r="S27" s="9" t="s">
        <v>55</v>
      </c>
      <c r="T27" s="11">
        <v>1</v>
      </c>
    </row>
    <row r="28" spans="1:20" ht="30" x14ac:dyDescent="0.25">
      <c r="A28" s="31" t="str">
        <f t="shared" si="0"/>
        <v>EducationApplied_Behavior_AnalysisMSEd</v>
      </c>
      <c r="B28" s="3" t="s">
        <v>6</v>
      </c>
      <c r="C28" s="12" t="s">
        <v>2</v>
      </c>
      <c r="D28" s="3" t="s">
        <v>91</v>
      </c>
      <c r="E28" s="3" t="s">
        <v>39</v>
      </c>
      <c r="F28" s="6">
        <f t="shared" si="1"/>
        <v>37612</v>
      </c>
      <c r="G28" s="6">
        <f t="shared" si="2"/>
        <v>20040</v>
      </c>
      <c r="H28" s="6">
        <v>0</v>
      </c>
      <c r="I28" s="6">
        <v>13612</v>
      </c>
      <c r="J28" s="6">
        <v>0</v>
      </c>
      <c r="K28" s="6">
        <v>1835</v>
      </c>
      <c r="L28" s="6">
        <v>0</v>
      </c>
      <c r="M28" s="6">
        <v>2000</v>
      </c>
      <c r="N28" s="6">
        <v>0</v>
      </c>
      <c r="O28" s="6">
        <v>125</v>
      </c>
      <c r="P28" s="6">
        <v>0</v>
      </c>
      <c r="Q28" s="6">
        <v>1336</v>
      </c>
      <c r="R28" s="9">
        <v>15</v>
      </c>
      <c r="S28" s="9" t="s">
        <v>54</v>
      </c>
      <c r="T28" s="11">
        <v>2</v>
      </c>
    </row>
    <row r="29" spans="1:20" ht="30" x14ac:dyDescent="0.25">
      <c r="A29" s="31" t="str">
        <f t="shared" si="0"/>
        <v>EducationChild_PsychologyMSEd</v>
      </c>
      <c r="B29" s="3" t="s">
        <v>6</v>
      </c>
      <c r="C29" s="12" t="s">
        <v>2</v>
      </c>
      <c r="D29" s="3" t="s">
        <v>92</v>
      </c>
      <c r="E29" s="3" t="s">
        <v>39</v>
      </c>
      <c r="F29" s="6">
        <f t="shared" si="1"/>
        <v>37612</v>
      </c>
      <c r="G29" s="6">
        <f t="shared" si="2"/>
        <v>20040</v>
      </c>
      <c r="H29" s="6">
        <v>0</v>
      </c>
      <c r="I29" s="6">
        <v>13612</v>
      </c>
      <c r="J29" s="6">
        <v>0</v>
      </c>
      <c r="K29" s="6">
        <v>1835</v>
      </c>
      <c r="L29" s="6">
        <v>0</v>
      </c>
      <c r="M29" s="6">
        <v>2000</v>
      </c>
      <c r="N29" s="6">
        <v>0</v>
      </c>
      <c r="O29" s="6">
        <v>125</v>
      </c>
      <c r="P29" s="6">
        <v>0</v>
      </c>
      <c r="Q29" s="6">
        <v>1336</v>
      </c>
      <c r="R29" s="9">
        <v>15</v>
      </c>
      <c r="S29" s="9" t="s">
        <v>54</v>
      </c>
      <c r="T29" s="11">
        <v>2</v>
      </c>
    </row>
    <row r="30" spans="1:20" ht="30" x14ac:dyDescent="0.25">
      <c r="A30" s="31" t="str">
        <f t="shared" si="0"/>
        <v>EducationClinical_Mental_Health_CounselingMS</v>
      </c>
      <c r="B30" s="3" t="s">
        <v>6</v>
      </c>
      <c r="C30" s="12" t="s">
        <v>2</v>
      </c>
      <c r="D30" s="3" t="s">
        <v>93</v>
      </c>
      <c r="E30" s="3" t="s">
        <v>17</v>
      </c>
      <c r="F30" s="6">
        <f t="shared" si="1"/>
        <v>32602</v>
      </c>
      <c r="G30" s="6">
        <f t="shared" si="2"/>
        <v>20040</v>
      </c>
      <c r="H30" s="6">
        <f>-(Q30*R30*0.25)</f>
        <v>-5010</v>
      </c>
      <c r="I30" s="6">
        <v>13612</v>
      </c>
      <c r="J30" s="6">
        <v>0</v>
      </c>
      <c r="K30" s="6">
        <v>1835</v>
      </c>
      <c r="L30" s="6">
        <v>0</v>
      </c>
      <c r="M30" s="6">
        <v>2000</v>
      </c>
      <c r="N30" s="6">
        <v>0</v>
      </c>
      <c r="O30" s="6">
        <v>125</v>
      </c>
      <c r="P30" s="6">
        <v>0</v>
      </c>
      <c r="Q30" s="6">
        <v>1336</v>
      </c>
      <c r="R30" s="9">
        <v>15</v>
      </c>
      <c r="S30" s="9" t="s">
        <v>54</v>
      </c>
      <c r="T30" s="11">
        <v>2</v>
      </c>
    </row>
    <row r="31" spans="1:20" ht="45" x14ac:dyDescent="0.25">
      <c r="A31" s="31" t="str">
        <f t="shared" si="0"/>
        <v>EducationCounselor_Education_and_SupervisionPhD</v>
      </c>
      <c r="B31" s="3" t="s">
        <v>6</v>
      </c>
      <c r="C31" s="12" t="s">
        <v>2</v>
      </c>
      <c r="D31" s="3" t="s">
        <v>94</v>
      </c>
      <c r="E31" s="3" t="s">
        <v>16</v>
      </c>
      <c r="F31" s="6">
        <f t="shared" si="1"/>
        <v>53187</v>
      </c>
      <c r="G31" s="6">
        <f t="shared" si="2"/>
        <v>32064</v>
      </c>
      <c r="H31" s="6">
        <v>0</v>
      </c>
      <c r="I31" s="6">
        <v>13612</v>
      </c>
      <c r="J31" s="6">
        <v>3468</v>
      </c>
      <c r="K31" s="6">
        <v>1835</v>
      </c>
      <c r="L31" s="6">
        <v>-917</v>
      </c>
      <c r="M31" s="6">
        <v>2000</v>
      </c>
      <c r="N31" s="6">
        <v>1000</v>
      </c>
      <c r="O31" s="6">
        <v>125</v>
      </c>
      <c r="P31" s="6">
        <v>0</v>
      </c>
      <c r="Q31" s="6">
        <v>1336</v>
      </c>
      <c r="R31" s="9">
        <v>24</v>
      </c>
      <c r="S31" s="9" t="s">
        <v>54</v>
      </c>
      <c r="T31" s="11">
        <v>5</v>
      </c>
    </row>
    <row r="32" spans="1:20" ht="30" x14ac:dyDescent="0.25">
      <c r="A32" s="31" t="str">
        <f t="shared" si="0"/>
        <v>EducationEarly_Childhood_EducationBSEd</v>
      </c>
      <c r="B32" s="3" t="s">
        <v>6</v>
      </c>
      <c r="C32" s="3" t="s">
        <v>0</v>
      </c>
      <c r="D32" s="3" t="s">
        <v>95</v>
      </c>
      <c r="E32" s="3" t="s">
        <v>63</v>
      </c>
      <c r="F32" s="6">
        <f t="shared" si="1"/>
        <v>59600</v>
      </c>
      <c r="G32" s="6">
        <f t="shared" si="2"/>
        <v>41892</v>
      </c>
      <c r="H32" s="6">
        <v>0</v>
      </c>
      <c r="I32" s="6">
        <v>13612</v>
      </c>
      <c r="J32" s="6">
        <v>0</v>
      </c>
      <c r="K32" s="6">
        <v>1835</v>
      </c>
      <c r="L32" s="6">
        <v>0</v>
      </c>
      <c r="M32" s="6">
        <v>2000</v>
      </c>
      <c r="N32" s="6">
        <v>0</v>
      </c>
      <c r="O32" s="6">
        <v>261</v>
      </c>
      <c r="P32" s="6">
        <v>0</v>
      </c>
      <c r="Q32" s="6">
        <v>41892</v>
      </c>
      <c r="R32" s="3">
        <v>1</v>
      </c>
      <c r="S32" s="7" t="s">
        <v>34</v>
      </c>
      <c r="T32" s="8">
        <v>4</v>
      </c>
    </row>
    <row r="33" spans="1:20" ht="30" x14ac:dyDescent="0.25">
      <c r="A33" s="31" t="str">
        <f t="shared" si="0"/>
        <v>EducationEarly_Childhood_EducationMAT</v>
      </c>
      <c r="B33" s="3" t="s">
        <v>6</v>
      </c>
      <c r="C33" s="12" t="s">
        <v>2</v>
      </c>
      <c r="D33" s="3" t="s">
        <v>95</v>
      </c>
      <c r="E33" s="3" t="s">
        <v>40</v>
      </c>
      <c r="F33" s="6">
        <f t="shared" si="1"/>
        <v>32602</v>
      </c>
      <c r="G33" s="6">
        <f t="shared" si="2"/>
        <v>20040</v>
      </c>
      <c r="H33" s="6">
        <f>-(Q33*R33*0.25)</f>
        <v>-5010</v>
      </c>
      <c r="I33" s="6">
        <v>13612</v>
      </c>
      <c r="J33" s="6">
        <v>0</v>
      </c>
      <c r="K33" s="6">
        <v>1835</v>
      </c>
      <c r="L33" s="6">
        <v>0</v>
      </c>
      <c r="M33" s="6">
        <v>2000</v>
      </c>
      <c r="N33" s="6">
        <v>0</v>
      </c>
      <c r="O33" s="6">
        <v>125</v>
      </c>
      <c r="P33" s="6">
        <v>0</v>
      </c>
      <c r="Q33" s="6">
        <v>1336</v>
      </c>
      <c r="R33" s="9">
        <v>15</v>
      </c>
      <c r="S33" s="9" t="s">
        <v>54</v>
      </c>
      <c r="T33" s="11">
        <v>2</v>
      </c>
    </row>
    <row r="34" spans="1:20" ht="30" x14ac:dyDescent="0.25">
      <c r="A34" s="31" t="str">
        <f t="shared" si="0"/>
        <v>EducationEducation_Administration_K12MSEd</v>
      </c>
      <c r="B34" s="3" t="s">
        <v>6</v>
      </c>
      <c r="C34" s="12" t="s">
        <v>2</v>
      </c>
      <c r="D34" s="3" t="s">
        <v>96</v>
      </c>
      <c r="E34" s="3" t="s">
        <v>39</v>
      </c>
      <c r="F34" s="6">
        <f t="shared" si="1"/>
        <v>32602</v>
      </c>
      <c r="G34" s="6">
        <f t="shared" si="2"/>
        <v>20040</v>
      </c>
      <c r="H34" s="6">
        <f>-(Q34*R34*0.25)</f>
        <v>-5010</v>
      </c>
      <c r="I34" s="6">
        <v>13612</v>
      </c>
      <c r="J34" s="6">
        <v>0</v>
      </c>
      <c r="K34" s="6">
        <v>1835</v>
      </c>
      <c r="L34" s="6">
        <v>0</v>
      </c>
      <c r="M34" s="6">
        <v>2000</v>
      </c>
      <c r="N34" s="6">
        <v>0</v>
      </c>
      <c r="O34" s="6">
        <v>125</v>
      </c>
      <c r="P34" s="6">
        <v>0</v>
      </c>
      <c r="Q34" s="6">
        <v>1336</v>
      </c>
      <c r="R34" s="9">
        <v>15</v>
      </c>
      <c r="S34" s="9" t="s">
        <v>54</v>
      </c>
      <c r="T34" s="11">
        <v>2</v>
      </c>
    </row>
    <row r="35" spans="1:20" ht="30" x14ac:dyDescent="0.25">
      <c r="A35" s="31" t="str">
        <f t="shared" ref="A35:A67" si="3">CONCATENATE(B35,D35,E35)</f>
        <v>EducationEducational_LeadershipEdD</v>
      </c>
      <c r="B35" s="3" t="s">
        <v>6</v>
      </c>
      <c r="C35" s="12" t="s">
        <v>2</v>
      </c>
      <c r="D35" s="3" t="s">
        <v>97</v>
      </c>
      <c r="E35" s="3" t="s">
        <v>30</v>
      </c>
      <c r="F35" s="6">
        <f t="shared" ref="F35:F67" si="4">SUM(G35:P35)</f>
        <v>46088</v>
      </c>
      <c r="G35" s="6">
        <f t="shared" ref="G35:G67" si="5">Q35*R35</f>
        <v>24048</v>
      </c>
      <c r="H35" s="6">
        <v>0</v>
      </c>
      <c r="I35" s="6">
        <v>13612</v>
      </c>
      <c r="J35" s="6">
        <v>3468</v>
      </c>
      <c r="K35" s="6">
        <v>1835</v>
      </c>
      <c r="L35" s="6">
        <v>0</v>
      </c>
      <c r="M35" s="6">
        <v>2000</v>
      </c>
      <c r="N35" s="6">
        <v>1000</v>
      </c>
      <c r="O35" s="6">
        <v>125</v>
      </c>
      <c r="P35" s="6">
        <v>0</v>
      </c>
      <c r="Q35" s="6">
        <v>1336</v>
      </c>
      <c r="R35" s="9">
        <v>18</v>
      </c>
      <c r="S35" s="9" t="s">
        <v>54</v>
      </c>
      <c r="T35" s="11">
        <v>3</v>
      </c>
    </row>
    <row r="36" spans="1:20" ht="30" x14ac:dyDescent="0.25">
      <c r="A36" s="31" t="str">
        <f t="shared" si="3"/>
        <v>EducationEducational_TechnologyEdD</v>
      </c>
      <c r="B36" s="3" t="s">
        <v>6</v>
      </c>
      <c r="C36" s="12" t="s">
        <v>2</v>
      </c>
      <c r="D36" s="3" t="s">
        <v>216</v>
      </c>
      <c r="E36" s="3" t="s">
        <v>30</v>
      </c>
      <c r="F36" s="6">
        <f t="shared" si="4"/>
        <v>37612</v>
      </c>
      <c r="G36" s="6">
        <f t="shared" si="5"/>
        <v>20040</v>
      </c>
      <c r="H36" s="6">
        <v>0</v>
      </c>
      <c r="I36" s="6">
        <v>13612</v>
      </c>
      <c r="J36" s="6">
        <v>0</v>
      </c>
      <c r="K36" s="6">
        <v>1835</v>
      </c>
      <c r="L36" s="6">
        <v>0</v>
      </c>
      <c r="M36" s="6">
        <v>2000</v>
      </c>
      <c r="N36" s="6">
        <v>0</v>
      </c>
      <c r="O36" s="6">
        <v>125</v>
      </c>
      <c r="P36" s="6">
        <v>0</v>
      </c>
      <c r="Q36" s="6">
        <v>1336</v>
      </c>
      <c r="R36" s="9">
        <v>15</v>
      </c>
      <c r="S36" s="9" t="s">
        <v>54</v>
      </c>
      <c r="T36" s="11">
        <v>3</v>
      </c>
    </row>
    <row r="37" spans="1:20" ht="45" x14ac:dyDescent="0.25">
      <c r="A37" s="31" t="str">
        <f t="shared" si="3"/>
        <v>EducationEnglish_as_a_Second_Language_TESOLMSEd</v>
      </c>
      <c r="B37" s="3" t="s">
        <v>6</v>
      </c>
      <c r="C37" s="12" t="s">
        <v>2</v>
      </c>
      <c r="D37" s="3" t="s">
        <v>106</v>
      </c>
      <c r="E37" s="3" t="s">
        <v>39</v>
      </c>
      <c r="F37" s="6">
        <f t="shared" si="4"/>
        <v>32602</v>
      </c>
      <c r="G37" s="6">
        <f t="shared" si="5"/>
        <v>20040</v>
      </c>
      <c r="H37" s="6">
        <f>-(Q37*R37*0.25)</f>
        <v>-5010</v>
      </c>
      <c r="I37" s="6">
        <v>13612</v>
      </c>
      <c r="J37" s="6">
        <v>0</v>
      </c>
      <c r="K37" s="6">
        <v>1835</v>
      </c>
      <c r="L37" s="6">
        <v>0</v>
      </c>
      <c r="M37" s="6">
        <v>2000</v>
      </c>
      <c r="N37" s="6">
        <v>0</v>
      </c>
      <c r="O37" s="6">
        <v>125</v>
      </c>
      <c r="P37" s="6">
        <v>0</v>
      </c>
      <c r="Q37" s="6">
        <v>1336</v>
      </c>
      <c r="R37" s="9">
        <v>15</v>
      </c>
      <c r="S37" s="9" t="s">
        <v>54</v>
      </c>
      <c r="T37" s="11">
        <v>2</v>
      </c>
    </row>
    <row r="38" spans="1:20" s="5" customFormat="1" ht="45" x14ac:dyDescent="0.25">
      <c r="A38" s="31" t="str">
        <f t="shared" si="3"/>
        <v>EducationEnglish_as_a_Second_Language_TESOLPathway</v>
      </c>
      <c r="B38" s="3" t="s">
        <v>6</v>
      </c>
      <c r="C38" s="12" t="s">
        <v>2</v>
      </c>
      <c r="D38" s="3" t="s">
        <v>106</v>
      </c>
      <c r="E38" s="3" t="s">
        <v>24</v>
      </c>
      <c r="F38" s="6">
        <f t="shared" si="4"/>
        <v>53308</v>
      </c>
      <c r="G38" s="6">
        <f t="shared" si="5"/>
        <v>31268</v>
      </c>
      <c r="H38" s="6">
        <v>0</v>
      </c>
      <c r="I38" s="6">
        <v>13612</v>
      </c>
      <c r="J38" s="6">
        <v>3468</v>
      </c>
      <c r="K38" s="6">
        <v>1835</v>
      </c>
      <c r="L38" s="6">
        <v>0</v>
      </c>
      <c r="M38" s="6">
        <v>2000</v>
      </c>
      <c r="N38" s="6">
        <v>1000</v>
      </c>
      <c r="O38" s="6">
        <v>125</v>
      </c>
      <c r="P38" s="6">
        <v>0</v>
      </c>
      <c r="Q38" s="6">
        <v>31268</v>
      </c>
      <c r="R38" s="9">
        <v>1</v>
      </c>
      <c r="S38" s="9" t="s">
        <v>34</v>
      </c>
      <c r="T38" s="11">
        <v>3</v>
      </c>
    </row>
    <row r="39" spans="1:20" ht="45" x14ac:dyDescent="0.25">
      <c r="A39" s="31" t="str">
        <f t="shared" si="3"/>
        <v>EducationMarriage_Couple_and_Family_CounselingMS</v>
      </c>
      <c r="B39" s="3" t="s">
        <v>6</v>
      </c>
      <c r="C39" s="12" t="s">
        <v>2</v>
      </c>
      <c r="D39" s="3" t="s">
        <v>98</v>
      </c>
      <c r="E39" s="3" t="s">
        <v>17</v>
      </c>
      <c r="F39" s="6">
        <f t="shared" si="4"/>
        <v>32602</v>
      </c>
      <c r="G39" s="6">
        <f t="shared" si="5"/>
        <v>20040</v>
      </c>
      <c r="H39" s="6">
        <f>-(Q39*R39*0.25)</f>
        <v>-5010</v>
      </c>
      <c r="I39" s="6">
        <v>13612</v>
      </c>
      <c r="J39" s="6">
        <v>0</v>
      </c>
      <c r="K39" s="6">
        <v>1835</v>
      </c>
      <c r="L39" s="6">
        <v>0</v>
      </c>
      <c r="M39" s="6">
        <v>2000</v>
      </c>
      <c r="N39" s="6">
        <v>0</v>
      </c>
      <c r="O39" s="6">
        <v>125</v>
      </c>
      <c r="P39" s="6">
        <v>0</v>
      </c>
      <c r="Q39" s="6">
        <v>1336</v>
      </c>
      <c r="R39" s="9">
        <v>15</v>
      </c>
      <c r="S39" s="9" t="s">
        <v>54</v>
      </c>
      <c r="T39" s="11">
        <v>2</v>
      </c>
    </row>
    <row r="40" spans="1:20" ht="30" x14ac:dyDescent="0.25">
      <c r="A40" s="31" t="str">
        <f t="shared" si="3"/>
        <v>EducationMiddle_Level_EducationBSEd</v>
      </c>
      <c r="B40" s="3" t="s">
        <v>6</v>
      </c>
      <c r="C40" s="3" t="s">
        <v>0</v>
      </c>
      <c r="D40" s="3" t="s">
        <v>99</v>
      </c>
      <c r="E40" s="3" t="s">
        <v>63</v>
      </c>
      <c r="F40" s="6">
        <f t="shared" si="4"/>
        <v>59600</v>
      </c>
      <c r="G40" s="6">
        <f t="shared" si="5"/>
        <v>41892</v>
      </c>
      <c r="H40" s="6">
        <v>0</v>
      </c>
      <c r="I40" s="6">
        <v>13612</v>
      </c>
      <c r="J40" s="6">
        <v>0</v>
      </c>
      <c r="K40" s="6">
        <v>1835</v>
      </c>
      <c r="L40" s="6">
        <v>0</v>
      </c>
      <c r="M40" s="6">
        <v>2000</v>
      </c>
      <c r="N40" s="6">
        <v>0</v>
      </c>
      <c r="O40" s="6">
        <v>261</v>
      </c>
      <c r="P40" s="6">
        <v>0</v>
      </c>
      <c r="Q40" s="6">
        <v>41892</v>
      </c>
      <c r="R40" s="3">
        <v>1</v>
      </c>
      <c r="S40" s="7" t="s">
        <v>34</v>
      </c>
      <c r="T40" s="8">
        <v>4</v>
      </c>
    </row>
    <row r="41" spans="1:20" ht="30" x14ac:dyDescent="0.25">
      <c r="A41" s="31" t="str">
        <f t="shared" si="3"/>
        <v>EducationReading_and_Literacy_EducationMSEd</v>
      </c>
      <c r="B41" s="3" t="s">
        <v>6</v>
      </c>
      <c r="C41" s="12" t="s">
        <v>2</v>
      </c>
      <c r="D41" s="3" t="s">
        <v>100</v>
      </c>
      <c r="E41" s="3" t="s">
        <v>39</v>
      </c>
      <c r="F41" s="6">
        <f t="shared" si="4"/>
        <v>32602</v>
      </c>
      <c r="G41" s="6">
        <f t="shared" si="5"/>
        <v>20040</v>
      </c>
      <c r="H41" s="6">
        <f>-(Q41*R41*0.25)</f>
        <v>-5010</v>
      </c>
      <c r="I41" s="6">
        <v>13612</v>
      </c>
      <c r="J41" s="6">
        <v>0</v>
      </c>
      <c r="K41" s="6">
        <v>1835</v>
      </c>
      <c r="L41" s="6">
        <v>0</v>
      </c>
      <c r="M41" s="6">
        <v>2000</v>
      </c>
      <c r="N41" s="6">
        <v>0</v>
      </c>
      <c r="O41" s="6">
        <v>125</v>
      </c>
      <c r="P41" s="6">
        <v>0</v>
      </c>
      <c r="Q41" s="6">
        <v>1336</v>
      </c>
      <c r="R41" s="9">
        <v>15</v>
      </c>
      <c r="S41" s="9" t="s">
        <v>54</v>
      </c>
      <c r="T41" s="11">
        <v>2</v>
      </c>
    </row>
    <row r="42" spans="1:20" ht="30" x14ac:dyDescent="0.25">
      <c r="A42" s="31" t="str">
        <f t="shared" si="3"/>
        <v>EducationSchool_CounselingMSEd</v>
      </c>
      <c r="B42" s="3" t="s">
        <v>6</v>
      </c>
      <c r="C42" s="12" t="s">
        <v>2</v>
      </c>
      <c r="D42" s="3" t="s">
        <v>101</v>
      </c>
      <c r="E42" s="3" t="s">
        <v>39</v>
      </c>
      <c r="F42" s="6">
        <f t="shared" si="4"/>
        <v>32602</v>
      </c>
      <c r="G42" s="6">
        <f t="shared" si="5"/>
        <v>20040</v>
      </c>
      <c r="H42" s="6">
        <f>-(Q42*R42*0.25)</f>
        <v>-5010</v>
      </c>
      <c r="I42" s="6">
        <v>13612</v>
      </c>
      <c r="J42" s="6">
        <v>0</v>
      </c>
      <c r="K42" s="6">
        <v>1835</v>
      </c>
      <c r="L42" s="6">
        <v>0</v>
      </c>
      <c r="M42" s="6">
        <v>2000</v>
      </c>
      <c r="N42" s="6">
        <v>0</v>
      </c>
      <c r="O42" s="6">
        <v>125</v>
      </c>
      <c r="P42" s="6">
        <v>0</v>
      </c>
      <c r="Q42" s="6">
        <v>1336</v>
      </c>
      <c r="R42" s="9">
        <v>15</v>
      </c>
      <c r="S42" s="9" t="s">
        <v>54</v>
      </c>
      <c r="T42" s="11">
        <v>2</v>
      </c>
    </row>
    <row r="43" spans="1:20" ht="30" x14ac:dyDescent="0.25">
      <c r="A43" s="31" t="str">
        <f t="shared" si="3"/>
        <v>EducationSchool_PsychologyPhD</v>
      </c>
      <c r="B43" s="3" t="s">
        <v>6</v>
      </c>
      <c r="C43" s="12" t="s">
        <v>2</v>
      </c>
      <c r="D43" s="3" t="s">
        <v>102</v>
      </c>
      <c r="E43" s="3" t="s">
        <v>16</v>
      </c>
      <c r="F43" s="6">
        <f t="shared" si="4"/>
        <v>63875</v>
      </c>
      <c r="G43" s="6">
        <f t="shared" si="5"/>
        <v>42752</v>
      </c>
      <c r="H43" s="6">
        <v>0</v>
      </c>
      <c r="I43" s="6">
        <v>13612</v>
      </c>
      <c r="J43" s="6">
        <v>3468</v>
      </c>
      <c r="K43" s="6">
        <v>1835</v>
      </c>
      <c r="L43" s="6">
        <v>-917</v>
      </c>
      <c r="M43" s="6">
        <v>2000</v>
      </c>
      <c r="N43" s="6">
        <v>1000</v>
      </c>
      <c r="O43" s="6">
        <v>125</v>
      </c>
      <c r="P43" s="6">
        <v>0</v>
      </c>
      <c r="Q43" s="6">
        <v>1336</v>
      </c>
      <c r="R43" s="9">
        <v>32</v>
      </c>
      <c r="S43" s="9" t="s">
        <v>54</v>
      </c>
      <c r="T43" s="11">
        <v>5</v>
      </c>
    </row>
    <row r="44" spans="1:20" ht="30" x14ac:dyDescent="0.25">
      <c r="A44" s="31" t="str">
        <f t="shared" si="3"/>
        <v>EducationSchool_PsychologyPsyD</v>
      </c>
      <c r="B44" s="3" t="s">
        <v>6</v>
      </c>
      <c r="C44" s="12" t="s">
        <v>2</v>
      </c>
      <c r="D44" s="3" t="s">
        <v>102</v>
      </c>
      <c r="E44" s="3" t="s">
        <v>31</v>
      </c>
      <c r="F44" s="6">
        <f t="shared" si="4"/>
        <v>62120</v>
      </c>
      <c r="G44" s="6">
        <f t="shared" si="5"/>
        <v>40080</v>
      </c>
      <c r="H44" s="6">
        <v>0</v>
      </c>
      <c r="I44" s="6">
        <v>13612</v>
      </c>
      <c r="J44" s="6">
        <v>3468</v>
      </c>
      <c r="K44" s="6">
        <v>1835</v>
      </c>
      <c r="L44" s="6">
        <v>0</v>
      </c>
      <c r="M44" s="6">
        <v>2000</v>
      </c>
      <c r="N44" s="6">
        <v>1000</v>
      </c>
      <c r="O44" s="6">
        <v>125</v>
      </c>
      <c r="P44" s="6">
        <v>0</v>
      </c>
      <c r="Q44" s="6">
        <v>1336</v>
      </c>
      <c r="R44" s="9">
        <v>30</v>
      </c>
      <c r="S44" s="9" t="s">
        <v>54</v>
      </c>
      <c r="T44" s="11">
        <v>4</v>
      </c>
    </row>
    <row r="45" spans="1:20" ht="30" x14ac:dyDescent="0.25">
      <c r="A45" s="31" t="str">
        <f t="shared" si="3"/>
        <v>EducationSchool_SupervisionMSEd</v>
      </c>
      <c r="B45" s="3" t="s">
        <v>6</v>
      </c>
      <c r="C45" s="12" t="s">
        <v>2</v>
      </c>
      <c r="D45" s="3" t="s">
        <v>103</v>
      </c>
      <c r="E45" s="3" t="s">
        <v>39</v>
      </c>
      <c r="F45" s="6">
        <f t="shared" si="4"/>
        <v>32602</v>
      </c>
      <c r="G45" s="6">
        <f t="shared" si="5"/>
        <v>20040</v>
      </c>
      <c r="H45" s="6">
        <f>-(Q45*R45*0.25)</f>
        <v>-5010</v>
      </c>
      <c r="I45" s="6">
        <v>13612</v>
      </c>
      <c r="J45" s="6">
        <v>0</v>
      </c>
      <c r="K45" s="6">
        <v>1835</v>
      </c>
      <c r="L45" s="6">
        <v>0</v>
      </c>
      <c r="M45" s="6">
        <v>2000</v>
      </c>
      <c r="N45" s="6">
        <v>0</v>
      </c>
      <c r="O45" s="6">
        <v>125</v>
      </c>
      <c r="P45" s="6">
        <v>0</v>
      </c>
      <c r="Q45" s="6">
        <v>1336</v>
      </c>
      <c r="R45" s="9">
        <v>15</v>
      </c>
      <c r="S45" s="9" t="s">
        <v>54</v>
      </c>
      <c r="T45" s="11">
        <v>2</v>
      </c>
    </row>
    <row r="46" spans="1:20" ht="30" x14ac:dyDescent="0.25">
      <c r="A46" s="31" t="str">
        <f t="shared" si="3"/>
        <v>EducationSecondary_EducationBSEd</v>
      </c>
      <c r="B46" s="3" t="s">
        <v>6</v>
      </c>
      <c r="C46" s="3" t="s">
        <v>0</v>
      </c>
      <c r="D46" s="3" t="s">
        <v>104</v>
      </c>
      <c r="E46" s="3" t="s">
        <v>63</v>
      </c>
      <c r="F46" s="6">
        <f t="shared" si="4"/>
        <v>59600</v>
      </c>
      <c r="G46" s="6">
        <f t="shared" si="5"/>
        <v>41892</v>
      </c>
      <c r="H46" s="6">
        <v>0</v>
      </c>
      <c r="I46" s="6">
        <v>13612</v>
      </c>
      <c r="J46" s="6">
        <v>0</v>
      </c>
      <c r="K46" s="6">
        <v>1835</v>
      </c>
      <c r="L46" s="6">
        <v>0</v>
      </c>
      <c r="M46" s="6">
        <v>2000</v>
      </c>
      <c r="N46" s="6">
        <v>0</v>
      </c>
      <c r="O46" s="6">
        <v>261</v>
      </c>
      <c r="P46" s="6">
        <v>0</v>
      </c>
      <c r="Q46" s="6">
        <v>41892</v>
      </c>
      <c r="R46" s="3">
        <v>1</v>
      </c>
      <c r="S46" s="7" t="s">
        <v>34</v>
      </c>
      <c r="T46" s="8">
        <v>4</v>
      </c>
    </row>
    <row r="47" spans="1:20" ht="30" x14ac:dyDescent="0.25">
      <c r="A47" s="31" t="str">
        <f t="shared" si="3"/>
        <v>EducationSecondary_EducationMAT</v>
      </c>
      <c r="B47" s="3" t="s">
        <v>6</v>
      </c>
      <c r="C47" s="12" t="s">
        <v>2</v>
      </c>
      <c r="D47" s="3" t="s">
        <v>104</v>
      </c>
      <c r="E47" s="3" t="s">
        <v>40</v>
      </c>
      <c r="F47" s="6">
        <f t="shared" si="4"/>
        <v>30598</v>
      </c>
      <c r="G47" s="6">
        <f t="shared" si="5"/>
        <v>20040</v>
      </c>
      <c r="H47" s="6">
        <f>-(Q47*R47*0.35)</f>
        <v>-7014</v>
      </c>
      <c r="I47" s="6">
        <v>13612</v>
      </c>
      <c r="J47" s="6">
        <v>0</v>
      </c>
      <c r="K47" s="6">
        <v>1835</v>
      </c>
      <c r="L47" s="6">
        <v>0</v>
      </c>
      <c r="M47" s="6">
        <v>2000</v>
      </c>
      <c r="N47" s="6">
        <v>0</v>
      </c>
      <c r="O47" s="6">
        <v>125</v>
      </c>
      <c r="P47" s="6">
        <v>0</v>
      </c>
      <c r="Q47" s="6">
        <v>1336</v>
      </c>
      <c r="R47" s="9">
        <v>15</v>
      </c>
      <c r="S47" s="9" t="s">
        <v>54</v>
      </c>
      <c r="T47" s="11">
        <v>2</v>
      </c>
    </row>
    <row r="48" spans="1:20" ht="30" x14ac:dyDescent="0.25">
      <c r="A48" s="31" t="str">
        <f t="shared" si="3"/>
        <v>EducationSpecial_EducationMSEd</v>
      </c>
      <c r="B48" s="3" t="s">
        <v>6</v>
      </c>
      <c r="C48" s="12" t="s">
        <v>2</v>
      </c>
      <c r="D48" s="3" t="s">
        <v>105</v>
      </c>
      <c r="E48" s="3" t="s">
        <v>39</v>
      </c>
      <c r="F48" s="6">
        <f t="shared" si="4"/>
        <v>32602</v>
      </c>
      <c r="G48" s="6">
        <f t="shared" si="5"/>
        <v>20040</v>
      </c>
      <c r="H48" s="6">
        <f>-(Q48*R48*0.25)</f>
        <v>-5010</v>
      </c>
      <c r="I48" s="6">
        <v>13612</v>
      </c>
      <c r="J48" s="6">
        <v>0</v>
      </c>
      <c r="K48" s="6">
        <v>1835</v>
      </c>
      <c r="L48" s="6">
        <v>0</v>
      </c>
      <c r="M48" s="6">
        <v>2000</v>
      </c>
      <c r="N48" s="6">
        <v>0</v>
      </c>
      <c r="O48" s="6">
        <v>125</v>
      </c>
      <c r="P48" s="6">
        <v>0</v>
      </c>
      <c r="Q48" s="6">
        <v>1336</v>
      </c>
      <c r="R48" s="9">
        <v>15</v>
      </c>
      <c r="S48" s="9" t="s">
        <v>54</v>
      </c>
      <c r="T48" s="11">
        <v>2</v>
      </c>
    </row>
    <row r="49" spans="1:20" ht="30" x14ac:dyDescent="0.25">
      <c r="A49" s="31" t="str">
        <f t="shared" si="3"/>
        <v>EducationSpecial_EducationPhD</v>
      </c>
      <c r="B49" s="3" t="s">
        <v>6</v>
      </c>
      <c r="C49" s="12" t="s">
        <v>2</v>
      </c>
      <c r="D49" s="3" t="s">
        <v>105</v>
      </c>
      <c r="E49" s="3" t="s">
        <v>16</v>
      </c>
      <c r="F49" s="6">
        <f t="shared" si="4"/>
        <v>45171</v>
      </c>
      <c r="G49" s="6">
        <f t="shared" si="5"/>
        <v>24048</v>
      </c>
      <c r="H49" s="6">
        <v>0</v>
      </c>
      <c r="I49" s="6">
        <v>13612</v>
      </c>
      <c r="J49" s="6">
        <v>3468</v>
      </c>
      <c r="K49" s="6">
        <v>1835</v>
      </c>
      <c r="L49" s="6">
        <v>-917</v>
      </c>
      <c r="M49" s="6">
        <v>2000</v>
      </c>
      <c r="N49" s="6">
        <v>1000</v>
      </c>
      <c r="O49" s="6">
        <v>125</v>
      </c>
      <c r="P49" s="6">
        <v>0</v>
      </c>
      <c r="Q49" s="6">
        <v>1336</v>
      </c>
      <c r="R49" s="9">
        <v>18</v>
      </c>
      <c r="S49" s="9" t="s">
        <v>54</v>
      </c>
      <c r="T49" s="11">
        <v>5</v>
      </c>
    </row>
    <row r="50" spans="1:20" ht="30" x14ac:dyDescent="0.25">
      <c r="A50" s="31" t="str">
        <f t="shared" si="3"/>
        <v>Health_SciencesAthletic_TrainingBSAT</v>
      </c>
      <c r="B50" s="3" t="s">
        <v>80</v>
      </c>
      <c r="C50" s="3" t="s">
        <v>0</v>
      </c>
      <c r="D50" s="3" t="s">
        <v>107</v>
      </c>
      <c r="E50" s="3" t="s">
        <v>71</v>
      </c>
      <c r="F50" s="6">
        <f t="shared" si="4"/>
        <v>65988</v>
      </c>
      <c r="G50" s="6">
        <f t="shared" si="5"/>
        <v>48280</v>
      </c>
      <c r="H50" s="6">
        <v>0</v>
      </c>
      <c r="I50" s="6">
        <v>13612</v>
      </c>
      <c r="J50" s="6">
        <v>0</v>
      </c>
      <c r="K50" s="6">
        <v>1835</v>
      </c>
      <c r="L50" s="6">
        <v>0</v>
      </c>
      <c r="M50" s="6">
        <v>2000</v>
      </c>
      <c r="N50" s="6">
        <v>0</v>
      </c>
      <c r="O50" s="6">
        <v>261</v>
      </c>
      <c r="P50" s="6">
        <v>0</v>
      </c>
      <c r="Q50" s="6">
        <v>48280</v>
      </c>
      <c r="R50" s="3">
        <v>1</v>
      </c>
      <c r="S50" s="7" t="s">
        <v>34</v>
      </c>
      <c r="T50" s="8">
        <v>4</v>
      </c>
    </row>
    <row r="51" spans="1:20" ht="30" x14ac:dyDescent="0.25">
      <c r="A51" s="31" t="str">
        <f t="shared" si="3"/>
        <v>Health_SciencesBiomedical_EngineeringBS</v>
      </c>
      <c r="B51" s="3" t="s">
        <v>80</v>
      </c>
      <c r="C51" s="3" t="s">
        <v>0</v>
      </c>
      <c r="D51" s="3" t="s">
        <v>108</v>
      </c>
      <c r="E51" s="3" t="s">
        <v>69</v>
      </c>
      <c r="F51" s="6">
        <f t="shared" si="4"/>
        <v>59600</v>
      </c>
      <c r="G51" s="6">
        <f t="shared" si="5"/>
        <v>41892</v>
      </c>
      <c r="H51" s="6">
        <v>0</v>
      </c>
      <c r="I51" s="6">
        <v>13612</v>
      </c>
      <c r="J51" s="6">
        <v>0</v>
      </c>
      <c r="K51" s="6">
        <v>1835</v>
      </c>
      <c r="L51" s="6">
        <v>0</v>
      </c>
      <c r="M51" s="6">
        <v>2000</v>
      </c>
      <c r="N51" s="6">
        <v>0</v>
      </c>
      <c r="O51" s="6">
        <v>261</v>
      </c>
      <c r="P51" s="6">
        <v>0</v>
      </c>
      <c r="Q51" s="6">
        <v>41892</v>
      </c>
      <c r="R51" s="3">
        <v>1</v>
      </c>
      <c r="S51" s="7" t="s">
        <v>34</v>
      </c>
      <c r="T51" s="8">
        <v>4</v>
      </c>
    </row>
    <row r="52" spans="1:20" ht="30" x14ac:dyDescent="0.25">
      <c r="A52" s="31" t="str">
        <f t="shared" si="3"/>
        <v>Health_SciencesBiomedical_EngineeringMS</v>
      </c>
      <c r="B52" s="3" t="s">
        <v>80</v>
      </c>
      <c r="C52" s="12" t="s">
        <v>2</v>
      </c>
      <c r="D52" s="3" t="s">
        <v>108</v>
      </c>
      <c r="E52" s="3" t="s">
        <v>17</v>
      </c>
      <c r="F52" s="6">
        <f t="shared" si="4"/>
        <v>41716</v>
      </c>
      <c r="G52" s="6">
        <f t="shared" si="5"/>
        <v>24144</v>
      </c>
      <c r="H52" s="6">
        <v>0</v>
      </c>
      <c r="I52" s="6">
        <v>13612</v>
      </c>
      <c r="J52" s="6">
        <v>0</v>
      </c>
      <c r="K52" s="6">
        <v>1835</v>
      </c>
      <c r="L52" s="6">
        <v>0</v>
      </c>
      <c r="M52" s="6">
        <v>2000</v>
      </c>
      <c r="N52" s="6">
        <v>0</v>
      </c>
      <c r="O52" s="6">
        <v>125</v>
      </c>
      <c r="P52" s="6">
        <v>0</v>
      </c>
      <c r="Q52" s="6">
        <v>1509</v>
      </c>
      <c r="R52" s="9">
        <v>16</v>
      </c>
      <c r="S52" s="9" t="s">
        <v>54</v>
      </c>
      <c r="T52" s="11">
        <v>2</v>
      </c>
    </row>
    <row r="53" spans="1:20" ht="30" x14ac:dyDescent="0.25">
      <c r="A53" s="31" t="str">
        <f t="shared" si="3"/>
        <v>Health_SciencesHealth_AdministrationBS</v>
      </c>
      <c r="B53" s="3" t="s">
        <v>80</v>
      </c>
      <c r="C53" s="3" t="s">
        <v>0</v>
      </c>
      <c r="D53" s="3" t="s">
        <v>109</v>
      </c>
      <c r="E53" s="3" t="s">
        <v>69</v>
      </c>
      <c r="F53" s="6">
        <f t="shared" si="4"/>
        <v>65988</v>
      </c>
      <c r="G53" s="6">
        <f t="shared" si="5"/>
        <v>48280</v>
      </c>
      <c r="H53" s="6">
        <v>0</v>
      </c>
      <c r="I53" s="6">
        <v>13612</v>
      </c>
      <c r="J53" s="6">
        <v>0</v>
      </c>
      <c r="K53" s="6">
        <v>1835</v>
      </c>
      <c r="L53" s="6">
        <v>0</v>
      </c>
      <c r="M53" s="6">
        <v>2000</v>
      </c>
      <c r="N53" s="6">
        <v>0</v>
      </c>
      <c r="O53" s="6">
        <v>261</v>
      </c>
      <c r="P53" s="6">
        <v>0</v>
      </c>
      <c r="Q53" s="6">
        <v>48280</v>
      </c>
      <c r="R53" s="3">
        <v>1</v>
      </c>
      <c r="S53" s="7" t="s">
        <v>34</v>
      </c>
      <c r="T53" s="8">
        <v>4</v>
      </c>
    </row>
    <row r="54" spans="1:20" ht="30" x14ac:dyDescent="0.25">
      <c r="A54" s="31" t="str">
        <f t="shared" si="3"/>
        <v>Health_SciencesHealth_Science_MajorBS</v>
      </c>
      <c r="B54" s="3" t="s">
        <v>80</v>
      </c>
      <c r="C54" s="3" t="s">
        <v>0</v>
      </c>
      <c r="D54" s="12" t="s">
        <v>163</v>
      </c>
      <c r="E54" s="3" t="s">
        <v>69</v>
      </c>
      <c r="F54" s="6">
        <f t="shared" si="4"/>
        <v>59600</v>
      </c>
      <c r="G54" s="6">
        <f t="shared" si="5"/>
        <v>41892</v>
      </c>
      <c r="H54" s="6">
        <v>0</v>
      </c>
      <c r="I54" s="6">
        <v>13612</v>
      </c>
      <c r="J54" s="6">
        <v>0</v>
      </c>
      <c r="K54" s="6">
        <v>1835</v>
      </c>
      <c r="L54" s="6">
        <v>0</v>
      </c>
      <c r="M54" s="6">
        <v>2000</v>
      </c>
      <c r="N54" s="6">
        <v>0</v>
      </c>
      <c r="O54" s="6">
        <v>261</v>
      </c>
      <c r="P54" s="6">
        <v>0</v>
      </c>
      <c r="Q54" s="6">
        <v>41892</v>
      </c>
      <c r="R54" s="3">
        <v>1</v>
      </c>
      <c r="S54" s="7" t="s">
        <v>34</v>
      </c>
      <c r="T54" s="8">
        <v>4</v>
      </c>
    </row>
    <row r="55" spans="1:20" ht="30" x14ac:dyDescent="0.25">
      <c r="A55" s="31" t="str">
        <f t="shared" si="3"/>
        <v>Health_SciencesPhysical_TherapyDPT</v>
      </c>
      <c r="B55" s="3" t="s">
        <v>80</v>
      </c>
      <c r="C55" s="12" t="s">
        <v>2</v>
      </c>
      <c r="D55" s="3" t="s">
        <v>110</v>
      </c>
      <c r="E55" s="3" t="s">
        <v>28</v>
      </c>
      <c r="F55" s="6">
        <f t="shared" si="4"/>
        <v>82646</v>
      </c>
      <c r="G55" s="6">
        <f t="shared" si="5"/>
        <v>60606</v>
      </c>
      <c r="H55" s="6">
        <v>0</v>
      </c>
      <c r="I55" s="6">
        <v>13612</v>
      </c>
      <c r="J55" s="6">
        <v>3468</v>
      </c>
      <c r="K55" s="6">
        <v>1835</v>
      </c>
      <c r="L55" s="6">
        <v>0</v>
      </c>
      <c r="M55" s="6">
        <v>2000</v>
      </c>
      <c r="N55" s="6">
        <v>1000</v>
      </c>
      <c r="O55" s="6">
        <v>125</v>
      </c>
      <c r="P55" s="6">
        <v>0</v>
      </c>
      <c r="Q55" s="6">
        <v>1554</v>
      </c>
      <c r="R55" s="9">
        <v>39</v>
      </c>
      <c r="S55" s="9" t="s">
        <v>54</v>
      </c>
      <c r="T55" s="11">
        <v>3</v>
      </c>
    </row>
    <row r="56" spans="1:20" ht="30" x14ac:dyDescent="0.25">
      <c r="A56" s="31" t="str">
        <f t="shared" si="3"/>
        <v>Health_SciencesPhysician_AssistantMPAS</v>
      </c>
      <c r="B56" s="3" t="s">
        <v>80</v>
      </c>
      <c r="C56" s="12" t="s">
        <v>2</v>
      </c>
      <c r="D56" s="3" t="s">
        <v>111</v>
      </c>
      <c r="E56" s="3" t="s">
        <v>27</v>
      </c>
      <c r="F56" s="6">
        <f t="shared" si="4"/>
        <v>70214</v>
      </c>
      <c r="G56" s="6">
        <f t="shared" si="5"/>
        <v>48174</v>
      </c>
      <c r="H56" s="6">
        <v>0</v>
      </c>
      <c r="I56" s="6">
        <v>13612</v>
      </c>
      <c r="J56" s="6">
        <v>3468</v>
      </c>
      <c r="K56" s="6">
        <v>1835</v>
      </c>
      <c r="L56" s="6">
        <v>0</v>
      </c>
      <c r="M56" s="6">
        <v>2000</v>
      </c>
      <c r="N56" s="6">
        <v>1000</v>
      </c>
      <c r="O56" s="6">
        <v>125</v>
      </c>
      <c r="P56" s="6">
        <v>0</v>
      </c>
      <c r="Q56" s="6">
        <v>1554</v>
      </c>
      <c r="R56" s="9">
        <v>31</v>
      </c>
      <c r="S56" s="9" t="s">
        <v>54</v>
      </c>
      <c r="T56" s="11">
        <v>1.33</v>
      </c>
    </row>
    <row r="57" spans="1:20" ht="30" x14ac:dyDescent="0.25">
      <c r="A57" s="31" t="str">
        <f t="shared" ref="A57" si="6">CONCATENATE(B57,D57,E57)</f>
        <v>Health_SciencesPublic_HealthBA_or_BS</v>
      </c>
      <c r="B57" s="3" t="s">
        <v>80</v>
      </c>
      <c r="C57" s="12" t="s">
        <v>0</v>
      </c>
      <c r="D57" s="3" t="s">
        <v>215</v>
      </c>
      <c r="E57" s="3" t="s">
        <v>164</v>
      </c>
      <c r="F57" s="6">
        <f t="shared" ref="F57" si="7">SUM(G57:P57)</f>
        <v>59600</v>
      </c>
      <c r="G57" s="6">
        <f t="shared" ref="G57" si="8">Q57*R57</f>
        <v>41892</v>
      </c>
      <c r="H57" s="6">
        <v>0</v>
      </c>
      <c r="I57" s="6">
        <v>13612</v>
      </c>
      <c r="J57" s="6">
        <v>0</v>
      </c>
      <c r="K57" s="6">
        <v>1835</v>
      </c>
      <c r="L57" s="6">
        <v>0</v>
      </c>
      <c r="M57" s="6">
        <v>2000</v>
      </c>
      <c r="N57" s="6">
        <v>0</v>
      </c>
      <c r="O57" s="6">
        <v>261</v>
      </c>
      <c r="P57" s="6">
        <v>0</v>
      </c>
      <c r="Q57" s="6">
        <v>41892</v>
      </c>
      <c r="R57" s="3">
        <v>1</v>
      </c>
      <c r="S57" s="7" t="s">
        <v>34</v>
      </c>
      <c r="T57" s="8">
        <v>4</v>
      </c>
    </row>
    <row r="58" spans="1:20" ht="30" x14ac:dyDescent="0.25">
      <c r="A58" s="31" t="str">
        <f t="shared" si="3"/>
        <v>Health_SciencesRehabilitation_SciencePhD</v>
      </c>
      <c r="B58" s="3" t="s">
        <v>80</v>
      </c>
      <c r="C58" s="12" t="s">
        <v>2</v>
      </c>
      <c r="D58" s="3" t="s">
        <v>112</v>
      </c>
      <c r="E58" s="3" t="s">
        <v>16</v>
      </c>
      <c r="F58" s="6">
        <f t="shared" si="4"/>
        <v>44627</v>
      </c>
      <c r="G58" s="6">
        <f t="shared" si="5"/>
        <v>27972</v>
      </c>
      <c r="H58" s="6">
        <v>0</v>
      </c>
      <c r="I58" s="6">
        <v>13612</v>
      </c>
      <c r="J58" s="6">
        <v>0</v>
      </c>
      <c r="K58" s="6">
        <v>1835</v>
      </c>
      <c r="L58" s="6">
        <v>-917</v>
      </c>
      <c r="M58" s="6">
        <v>2000</v>
      </c>
      <c r="N58" s="6">
        <v>0</v>
      </c>
      <c r="O58" s="6">
        <v>125</v>
      </c>
      <c r="P58" s="6">
        <v>0</v>
      </c>
      <c r="Q58" s="6">
        <v>1554</v>
      </c>
      <c r="R58" s="9">
        <v>18</v>
      </c>
      <c r="S58" s="9" t="s">
        <v>54</v>
      </c>
      <c r="T58" s="11">
        <v>5</v>
      </c>
    </row>
    <row r="59" spans="1:20" ht="30" x14ac:dyDescent="0.25">
      <c r="A59" s="31" t="str">
        <f t="shared" si="3"/>
        <v>Health_SciencesSpeech_Language_PathologyMSLP</v>
      </c>
      <c r="B59" s="3" t="s">
        <v>80</v>
      </c>
      <c r="C59" s="12" t="s">
        <v>2</v>
      </c>
      <c r="D59" s="12" t="s">
        <v>113</v>
      </c>
      <c r="E59" s="3" t="s">
        <v>26</v>
      </c>
      <c r="F59" s="6">
        <f t="shared" si="4"/>
        <v>85754</v>
      </c>
      <c r="G59" s="6">
        <f t="shared" si="5"/>
        <v>63714</v>
      </c>
      <c r="H59" s="6">
        <v>0</v>
      </c>
      <c r="I59" s="6">
        <v>13612</v>
      </c>
      <c r="J59" s="6">
        <v>3468</v>
      </c>
      <c r="K59" s="6">
        <v>1835</v>
      </c>
      <c r="L59" s="6">
        <v>0</v>
      </c>
      <c r="M59" s="6">
        <v>2000</v>
      </c>
      <c r="N59" s="6">
        <v>1000</v>
      </c>
      <c r="O59" s="6">
        <v>125</v>
      </c>
      <c r="P59" s="6">
        <v>0</v>
      </c>
      <c r="Q59" s="6">
        <v>1554</v>
      </c>
      <c r="R59" s="9">
        <v>41</v>
      </c>
      <c r="S59" s="9" t="s">
        <v>54</v>
      </c>
      <c r="T59" s="11">
        <v>2</v>
      </c>
    </row>
    <row r="60" spans="1:20" x14ac:dyDescent="0.25">
      <c r="A60" s="31" t="str">
        <f t="shared" si="3"/>
        <v>LawJuris_DoctorJD</v>
      </c>
      <c r="B60" s="3" t="s">
        <v>23</v>
      </c>
      <c r="C60" s="12" t="s">
        <v>2</v>
      </c>
      <c r="D60" s="3" t="s">
        <v>114</v>
      </c>
      <c r="E60" s="3" t="s">
        <v>42</v>
      </c>
      <c r="F60" s="6">
        <f t="shared" si="4"/>
        <v>66886</v>
      </c>
      <c r="G60" s="6">
        <f t="shared" si="5"/>
        <v>48314</v>
      </c>
      <c r="H60" s="6">
        <v>0</v>
      </c>
      <c r="I60" s="6">
        <v>13612</v>
      </c>
      <c r="J60" s="6">
        <v>0</v>
      </c>
      <c r="K60" s="6">
        <v>1835</v>
      </c>
      <c r="L60" s="6">
        <v>0</v>
      </c>
      <c r="M60" s="6">
        <v>2000</v>
      </c>
      <c r="N60" s="6">
        <v>0</v>
      </c>
      <c r="O60" s="6">
        <v>125</v>
      </c>
      <c r="P60" s="6">
        <v>1000</v>
      </c>
      <c r="Q60" s="6">
        <v>24157</v>
      </c>
      <c r="R60" s="9">
        <v>2</v>
      </c>
      <c r="S60" s="9" t="s">
        <v>55</v>
      </c>
      <c r="T60" s="11">
        <v>2</v>
      </c>
    </row>
    <row r="61" spans="1:20" x14ac:dyDescent="0.25">
      <c r="A61" s="31" t="str">
        <f t="shared" si="3"/>
        <v>LawLaws_and_LettersLLM</v>
      </c>
      <c r="B61" s="3" t="s">
        <v>23</v>
      </c>
      <c r="C61" s="12" t="s">
        <v>2</v>
      </c>
      <c r="D61" s="3" t="s">
        <v>115</v>
      </c>
      <c r="E61" s="3" t="s">
        <v>41</v>
      </c>
      <c r="F61" s="6">
        <f t="shared" si="4"/>
        <v>46466</v>
      </c>
      <c r="G61" s="6">
        <f t="shared" si="5"/>
        <v>27894</v>
      </c>
      <c r="H61" s="6">
        <v>0</v>
      </c>
      <c r="I61" s="6">
        <v>13612</v>
      </c>
      <c r="J61" s="6">
        <v>0</v>
      </c>
      <c r="K61" s="6">
        <v>1835</v>
      </c>
      <c r="L61" s="6">
        <v>0</v>
      </c>
      <c r="M61" s="6">
        <v>2000</v>
      </c>
      <c r="N61" s="6">
        <v>0</v>
      </c>
      <c r="O61" s="6">
        <v>125</v>
      </c>
      <c r="P61" s="6">
        <v>1000</v>
      </c>
      <c r="Q61" s="6">
        <v>13947</v>
      </c>
      <c r="R61" s="9">
        <v>2</v>
      </c>
      <c r="S61" s="9" t="s">
        <v>55</v>
      </c>
      <c r="T61" s="11">
        <v>1</v>
      </c>
    </row>
    <row r="62" spans="1:20" ht="30" x14ac:dyDescent="0.25">
      <c r="A62" s="31" t="str">
        <f t="shared" si="3"/>
        <v>Liberal_ArtsClassical_CivilizationsBA</v>
      </c>
      <c r="B62" s="3" t="s">
        <v>81</v>
      </c>
      <c r="C62" s="3" t="s">
        <v>0</v>
      </c>
      <c r="D62" s="3" t="s">
        <v>116</v>
      </c>
      <c r="E62" s="3" t="s">
        <v>58</v>
      </c>
      <c r="F62" s="6">
        <f t="shared" si="4"/>
        <v>59600</v>
      </c>
      <c r="G62" s="6">
        <f t="shared" si="5"/>
        <v>41892</v>
      </c>
      <c r="H62" s="6">
        <v>0</v>
      </c>
      <c r="I62" s="6">
        <v>13612</v>
      </c>
      <c r="J62" s="6">
        <v>0</v>
      </c>
      <c r="K62" s="6">
        <v>1835</v>
      </c>
      <c r="L62" s="6">
        <v>0</v>
      </c>
      <c r="M62" s="6">
        <v>2000</v>
      </c>
      <c r="N62" s="6">
        <v>0</v>
      </c>
      <c r="O62" s="6">
        <v>261</v>
      </c>
      <c r="P62" s="6">
        <v>0</v>
      </c>
      <c r="Q62" s="6">
        <v>41892</v>
      </c>
      <c r="R62" s="3">
        <v>1</v>
      </c>
      <c r="S62" s="7" t="s">
        <v>34</v>
      </c>
      <c r="T62" s="8">
        <v>4</v>
      </c>
    </row>
    <row r="63" spans="1:20" ht="30" x14ac:dyDescent="0.25">
      <c r="A63" s="31" t="str">
        <f t="shared" si="3"/>
        <v>Liberal_ArtsClinical_PsychologyPhD</v>
      </c>
      <c r="B63" s="3" t="s">
        <v>81</v>
      </c>
      <c r="C63" s="12" t="s">
        <v>2</v>
      </c>
      <c r="D63" s="3" t="s">
        <v>117</v>
      </c>
      <c r="E63" s="12" t="s">
        <v>16</v>
      </c>
      <c r="F63" s="6">
        <f t="shared" si="4"/>
        <v>36695</v>
      </c>
      <c r="G63" s="6">
        <f t="shared" si="5"/>
        <v>20040</v>
      </c>
      <c r="H63" s="6">
        <v>0</v>
      </c>
      <c r="I63" s="6">
        <v>13612</v>
      </c>
      <c r="J63" s="6">
        <v>0</v>
      </c>
      <c r="K63" s="6">
        <v>1835</v>
      </c>
      <c r="L63" s="14">
        <v>-917</v>
      </c>
      <c r="M63" s="6">
        <v>2000</v>
      </c>
      <c r="N63" s="6">
        <v>0</v>
      </c>
      <c r="O63" s="6">
        <v>125</v>
      </c>
      <c r="P63" s="6">
        <v>0</v>
      </c>
      <c r="Q63" s="6">
        <v>1336</v>
      </c>
      <c r="R63" s="9">
        <v>15</v>
      </c>
      <c r="S63" s="9" t="s">
        <v>54</v>
      </c>
      <c r="T63" s="13">
        <v>5</v>
      </c>
    </row>
    <row r="64" spans="1:20" ht="30" x14ac:dyDescent="0.25">
      <c r="A64" s="31" t="str">
        <f t="shared" si="3"/>
        <v>Liberal_ArtsCommunicationMA</v>
      </c>
      <c r="B64" s="3" t="s">
        <v>81</v>
      </c>
      <c r="C64" s="12" t="s">
        <v>2</v>
      </c>
      <c r="D64" s="3" t="s">
        <v>8</v>
      </c>
      <c r="E64" s="12" t="s">
        <v>18</v>
      </c>
      <c r="F64" s="6">
        <f t="shared" si="4"/>
        <v>32602</v>
      </c>
      <c r="G64" s="6">
        <f t="shared" si="5"/>
        <v>20040</v>
      </c>
      <c r="H64" s="6">
        <f>-(Q64*R64*0.25)</f>
        <v>-5010</v>
      </c>
      <c r="I64" s="6">
        <v>13612</v>
      </c>
      <c r="J64" s="6">
        <v>0</v>
      </c>
      <c r="K64" s="6">
        <v>1835</v>
      </c>
      <c r="L64" s="6">
        <v>0</v>
      </c>
      <c r="M64" s="6">
        <v>2000</v>
      </c>
      <c r="N64" s="6">
        <v>0</v>
      </c>
      <c r="O64" s="6">
        <v>125</v>
      </c>
      <c r="P64" s="6">
        <v>0</v>
      </c>
      <c r="Q64" s="6">
        <v>1336</v>
      </c>
      <c r="R64" s="9">
        <v>15</v>
      </c>
      <c r="S64" s="9" t="s">
        <v>54</v>
      </c>
      <c r="T64" s="13">
        <v>2</v>
      </c>
    </row>
    <row r="65" spans="1:20" ht="30" x14ac:dyDescent="0.25">
      <c r="A65" s="31" t="str">
        <f t="shared" si="3"/>
        <v>Liberal_ArtsCommunication_StudiesBA</v>
      </c>
      <c r="B65" s="3" t="s">
        <v>81</v>
      </c>
      <c r="C65" s="3" t="s">
        <v>0</v>
      </c>
      <c r="D65" s="3" t="s">
        <v>118</v>
      </c>
      <c r="E65" s="3" t="s">
        <v>58</v>
      </c>
      <c r="F65" s="6">
        <f t="shared" si="4"/>
        <v>59600</v>
      </c>
      <c r="G65" s="6">
        <f t="shared" si="5"/>
        <v>41892</v>
      </c>
      <c r="H65" s="6">
        <v>0</v>
      </c>
      <c r="I65" s="6">
        <v>13612</v>
      </c>
      <c r="J65" s="6">
        <v>0</v>
      </c>
      <c r="K65" s="6">
        <v>1835</v>
      </c>
      <c r="L65" s="6">
        <v>0</v>
      </c>
      <c r="M65" s="6">
        <v>2000</v>
      </c>
      <c r="N65" s="6">
        <v>0</v>
      </c>
      <c r="O65" s="6">
        <v>261</v>
      </c>
      <c r="P65" s="6">
        <v>0</v>
      </c>
      <c r="Q65" s="6">
        <v>41892</v>
      </c>
      <c r="R65" s="3">
        <v>1</v>
      </c>
      <c r="S65" s="7" t="s">
        <v>34</v>
      </c>
      <c r="T65" s="8">
        <v>4</v>
      </c>
    </row>
    <row r="66" spans="1:20" ht="30" x14ac:dyDescent="0.25">
      <c r="A66" s="31" t="str">
        <f t="shared" si="3"/>
        <v>Liberal_ArtsComputational_MathematicsMS</v>
      </c>
      <c r="B66" s="3" t="s">
        <v>81</v>
      </c>
      <c r="C66" s="12" t="s">
        <v>2</v>
      </c>
      <c r="D66" s="3" t="s">
        <v>119</v>
      </c>
      <c r="E66" s="12" t="s">
        <v>17</v>
      </c>
      <c r="F66" s="6">
        <f t="shared" si="4"/>
        <v>35608</v>
      </c>
      <c r="G66" s="6">
        <f t="shared" si="5"/>
        <v>24048</v>
      </c>
      <c r="H66" s="6">
        <f>-(Q66*R66*0.25)</f>
        <v>-6012</v>
      </c>
      <c r="I66" s="6">
        <v>13612</v>
      </c>
      <c r="J66" s="6">
        <v>0</v>
      </c>
      <c r="K66" s="6">
        <v>1835</v>
      </c>
      <c r="L66" s="6">
        <v>0</v>
      </c>
      <c r="M66" s="6">
        <v>2000</v>
      </c>
      <c r="N66" s="6">
        <v>0</v>
      </c>
      <c r="O66" s="6">
        <v>125</v>
      </c>
      <c r="P66" s="6">
        <v>0</v>
      </c>
      <c r="Q66" s="6">
        <v>1336</v>
      </c>
      <c r="R66" s="9">
        <v>18</v>
      </c>
      <c r="S66" s="9" t="s">
        <v>54</v>
      </c>
      <c r="T66" s="13">
        <v>2</v>
      </c>
    </row>
    <row r="67" spans="1:20" ht="30" x14ac:dyDescent="0.25">
      <c r="A67" s="31" t="str">
        <f t="shared" si="3"/>
        <v>Liberal_ArtsComputational_MathematicsPathway</v>
      </c>
      <c r="B67" s="3" t="s">
        <v>81</v>
      </c>
      <c r="C67" s="12" t="s">
        <v>2</v>
      </c>
      <c r="D67" s="3" t="s">
        <v>119</v>
      </c>
      <c r="E67" s="12" t="s">
        <v>24</v>
      </c>
      <c r="F67" s="6">
        <f t="shared" si="4"/>
        <v>41108</v>
      </c>
      <c r="G67" s="6">
        <f t="shared" si="5"/>
        <v>19068</v>
      </c>
      <c r="H67" s="6">
        <v>0</v>
      </c>
      <c r="I67" s="6">
        <v>13612</v>
      </c>
      <c r="J67" s="6">
        <v>3468</v>
      </c>
      <c r="K67" s="6">
        <v>1835</v>
      </c>
      <c r="L67" s="6">
        <v>0</v>
      </c>
      <c r="M67" s="6">
        <v>2000</v>
      </c>
      <c r="N67" s="6">
        <v>1000</v>
      </c>
      <c r="O67" s="6">
        <v>125</v>
      </c>
      <c r="P67" s="6">
        <v>0</v>
      </c>
      <c r="Q67" s="6">
        <v>19068</v>
      </c>
      <c r="R67" s="9">
        <v>1</v>
      </c>
      <c r="S67" s="9" t="s">
        <v>34</v>
      </c>
      <c r="T67" s="13">
        <v>3</v>
      </c>
    </row>
    <row r="68" spans="1:20" ht="30" x14ac:dyDescent="0.25">
      <c r="A68" s="31" t="str">
        <f t="shared" ref="A68:A99" si="9">CONCATENATE(B68,D68,E68)</f>
        <v>Liberal_ArtsComputer_ScienceBA_or_BS</v>
      </c>
      <c r="B68" s="3" t="s">
        <v>81</v>
      </c>
      <c r="C68" s="3" t="s">
        <v>0</v>
      </c>
      <c r="D68" s="3" t="s">
        <v>120</v>
      </c>
      <c r="E68" s="3" t="s">
        <v>164</v>
      </c>
      <c r="F68" s="6">
        <f t="shared" ref="F68:F99" si="10">SUM(G68:P68)</f>
        <v>59600</v>
      </c>
      <c r="G68" s="6">
        <f t="shared" ref="G68:G99" si="11">Q68*R68</f>
        <v>41892</v>
      </c>
      <c r="H68" s="6">
        <v>0</v>
      </c>
      <c r="I68" s="6">
        <v>13612</v>
      </c>
      <c r="J68" s="6">
        <v>0</v>
      </c>
      <c r="K68" s="6">
        <v>1835</v>
      </c>
      <c r="L68" s="6">
        <v>0</v>
      </c>
      <c r="M68" s="6">
        <v>2000</v>
      </c>
      <c r="N68" s="6">
        <v>0</v>
      </c>
      <c r="O68" s="6">
        <v>261</v>
      </c>
      <c r="P68" s="6">
        <v>0</v>
      </c>
      <c r="Q68" s="6">
        <v>41892</v>
      </c>
      <c r="R68" s="3">
        <v>1</v>
      </c>
      <c r="S68" s="7" t="s">
        <v>34</v>
      </c>
      <c r="T68" s="8">
        <v>4</v>
      </c>
    </row>
    <row r="69" spans="1:20" ht="30" x14ac:dyDescent="0.25">
      <c r="A69" s="31" t="str">
        <f t="shared" si="9"/>
        <v>Liberal_ArtsComputer_ScienceMS</v>
      </c>
      <c r="B69" s="3" t="s">
        <v>81</v>
      </c>
      <c r="C69" s="12" t="s">
        <v>2</v>
      </c>
      <c r="D69" s="3" t="s">
        <v>120</v>
      </c>
      <c r="E69" s="12" t="s">
        <v>17</v>
      </c>
      <c r="F69" s="6">
        <f t="shared" si="10"/>
        <v>32437</v>
      </c>
      <c r="G69" s="6">
        <f t="shared" si="11"/>
        <v>14865</v>
      </c>
      <c r="H69" s="6">
        <v>0</v>
      </c>
      <c r="I69" s="6">
        <v>13612</v>
      </c>
      <c r="J69" s="6">
        <v>0</v>
      </c>
      <c r="K69" s="6">
        <v>1835</v>
      </c>
      <c r="L69" s="6">
        <v>0</v>
      </c>
      <c r="M69" s="6">
        <v>2000</v>
      </c>
      <c r="N69" s="6">
        <v>0</v>
      </c>
      <c r="O69" s="6">
        <v>125</v>
      </c>
      <c r="P69" s="6">
        <v>0</v>
      </c>
      <c r="Q69" s="6">
        <v>991</v>
      </c>
      <c r="R69" s="9">
        <v>15</v>
      </c>
      <c r="S69" s="9" t="s">
        <v>54</v>
      </c>
      <c r="T69" s="13">
        <v>2</v>
      </c>
    </row>
    <row r="70" spans="1:20" s="5" customFormat="1" ht="30" x14ac:dyDescent="0.25">
      <c r="A70" s="31" t="str">
        <f t="shared" si="9"/>
        <v>Liberal_ArtsComputer_SciencePathway</v>
      </c>
      <c r="B70" s="3" t="s">
        <v>81</v>
      </c>
      <c r="C70" s="12" t="s">
        <v>2</v>
      </c>
      <c r="D70" s="3" t="s">
        <v>120</v>
      </c>
      <c r="E70" s="12" t="s">
        <v>24</v>
      </c>
      <c r="F70" s="6">
        <f t="shared" si="10"/>
        <v>41108</v>
      </c>
      <c r="G70" s="6">
        <f t="shared" si="11"/>
        <v>19068</v>
      </c>
      <c r="H70" s="6">
        <v>0</v>
      </c>
      <c r="I70" s="6">
        <v>13612</v>
      </c>
      <c r="J70" s="6">
        <v>3468</v>
      </c>
      <c r="K70" s="6">
        <v>1835</v>
      </c>
      <c r="L70" s="6">
        <v>0</v>
      </c>
      <c r="M70" s="6">
        <v>2000</v>
      </c>
      <c r="N70" s="6">
        <v>1000</v>
      </c>
      <c r="O70" s="6">
        <v>125</v>
      </c>
      <c r="P70" s="6">
        <v>0</v>
      </c>
      <c r="Q70" s="6">
        <v>19068</v>
      </c>
      <c r="R70" s="9">
        <v>1</v>
      </c>
      <c r="S70" s="9" t="s">
        <v>34</v>
      </c>
      <c r="T70" s="13">
        <v>3</v>
      </c>
    </row>
    <row r="71" spans="1:20" s="5" customFormat="1" ht="30" x14ac:dyDescent="0.25">
      <c r="A71" s="31" t="str">
        <f t="shared" si="9"/>
        <v>Liberal_ArtsCorporate_CommunicationBA</v>
      </c>
      <c r="B71" s="3" t="s">
        <v>81</v>
      </c>
      <c r="C71" s="3" t="s">
        <v>0</v>
      </c>
      <c r="D71" s="3" t="s">
        <v>121</v>
      </c>
      <c r="E71" s="3" t="s">
        <v>58</v>
      </c>
      <c r="F71" s="6">
        <f t="shared" si="10"/>
        <v>59600</v>
      </c>
      <c r="G71" s="6">
        <f t="shared" si="11"/>
        <v>41892</v>
      </c>
      <c r="H71" s="6">
        <v>0</v>
      </c>
      <c r="I71" s="6">
        <v>13612</v>
      </c>
      <c r="J71" s="6">
        <v>0</v>
      </c>
      <c r="K71" s="6">
        <v>1835</v>
      </c>
      <c r="L71" s="6">
        <v>0</v>
      </c>
      <c r="M71" s="6">
        <v>2000</v>
      </c>
      <c r="N71" s="6">
        <v>0</v>
      </c>
      <c r="O71" s="6">
        <v>261</v>
      </c>
      <c r="P71" s="6">
        <v>0</v>
      </c>
      <c r="Q71" s="6">
        <v>41892</v>
      </c>
      <c r="R71" s="3">
        <v>1</v>
      </c>
      <c r="S71" s="7" t="s">
        <v>34</v>
      </c>
      <c r="T71" s="8">
        <v>4</v>
      </c>
    </row>
    <row r="72" spans="1:20" s="5" customFormat="1" ht="30" x14ac:dyDescent="0.25">
      <c r="A72" s="31" t="str">
        <f t="shared" si="9"/>
        <v>Liberal_ArtsCorporate_CommunicationMA</v>
      </c>
      <c r="B72" s="3" t="s">
        <v>81</v>
      </c>
      <c r="C72" s="12" t="s">
        <v>2</v>
      </c>
      <c r="D72" s="3" t="s">
        <v>121</v>
      </c>
      <c r="E72" s="12" t="s">
        <v>18</v>
      </c>
      <c r="F72" s="6">
        <f t="shared" si="10"/>
        <v>32602</v>
      </c>
      <c r="G72" s="6">
        <f t="shared" si="11"/>
        <v>20040</v>
      </c>
      <c r="H72" s="6">
        <f>-(Q72*R72*0.25)</f>
        <v>-5010</v>
      </c>
      <c r="I72" s="6">
        <v>13612</v>
      </c>
      <c r="J72" s="6">
        <v>0</v>
      </c>
      <c r="K72" s="6">
        <v>1835</v>
      </c>
      <c r="L72" s="6">
        <v>0</v>
      </c>
      <c r="M72" s="6">
        <v>2000</v>
      </c>
      <c r="N72" s="6">
        <v>0</v>
      </c>
      <c r="O72" s="6">
        <v>125</v>
      </c>
      <c r="P72" s="6">
        <v>0</v>
      </c>
      <c r="Q72" s="6">
        <v>1336</v>
      </c>
      <c r="R72" s="9">
        <v>15</v>
      </c>
      <c r="S72" s="9" t="s">
        <v>54</v>
      </c>
      <c r="T72" s="13">
        <v>2</v>
      </c>
    </row>
    <row r="73" spans="1:20" s="5" customFormat="1" ht="30" x14ac:dyDescent="0.25">
      <c r="A73" s="31" t="str">
        <f t="shared" si="9"/>
        <v>Liberal_ArtsCorporate_CommunicationPathway</v>
      </c>
      <c r="B73" s="3" t="s">
        <v>81</v>
      </c>
      <c r="C73" s="12" t="s">
        <v>2</v>
      </c>
      <c r="D73" s="3" t="s">
        <v>121</v>
      </c>
      <c r="E73" s="12" t="s">
        <v>24</v>
      </c>
      <c r="F73" s="6">
        <f t="shared" si="10"/>
        <v>45416</v>
      </c>
      <c r="G73" s="6">
        <f t="shared" si="11"/>
        <v>23376</v>
      </c>
      <c r="H73" s="6">
        <v>0</v>
      </c>
      <c r="I73" s="6">
        <v>13612</v>
      </c>
      <c r="J73" s="6">
        <v>3468</v>
      </c>
      <c r="K73" s="6">
        <v>1835</v>
      </c>
      <c r="L73" s="6">
        <v>0</v>
      </c>
      <c r="M73" s="6">
        <v>2000</v>
      </c>
      <c r="N73" s="6">
        <v>1000</v>
      </c>
      <c r="O73" s="6">
        <v>125</v>
      </c>
      <c r="P73" s="6">
        <v>0</v>
      </c>
      <c r="Q73" s="6">
        <v>23376</v>
      </c>
      <c r="R73" s="9">
        <v>1</v>
      </c>
      <c r="S73" s="9" t="s">
        <v>34</v>
      </c>
      <c r="T73" s="13">
        <v>3</v>
      </c>
    </row>
    <row r="74" spans="1:20" s="5" customFormat="1" ht="30" x14ac:dyDescent="0.25">
      <c r="A74" s="31" t="str">
        <f t="shared" si="9"/>
        <v>Liberal_ArtsCybersecurity_StudiesBA</v>
      </c>
      <c r="B74" s="3" t="s">
        <v>81</v>
      </c>
      <c r="C74" s="3" t="s">
        <v>0</v>
      </c>
      <c r="D74" s="3" t="s">
        <v>122</v>
      </c>
      <c r="E74" s="3" t="s">
        <v>58</v>
      </c>
      <c r="F74" s="6">
        <f t="shared" si="10"/>
        <v>59600</v>
      </c>
      <c r="G74" s="6">
        <f t="shared" si="11"/>
        <v>41892</v>
      </c>
      <c r="H74" s="6">
        <v>0</v>
      </c>
      <c r="I74" s="6">
        <v>13612</v>
      </c>
      <c r="J74" s="6">
        <v>0</v>
      </c>
      <c r="K74" s="6">
        <v>1835</v>
      </c>
      <c r="L74" s="6">
        <v>0</v>
      </c>
      <c r="M74" s="6">
        <v>2000</v>
      </c>
      <c r="N74" s="6">
        <v>0</v>
      </c>
      <c r="O74" s="6">
        <v>261</v>
      </c>
      <c r="P74" s="6">
        <v>0</v>
      </c>
      <c r="Q74" s="6">
        <v>41892</v>
      </c>
      <c r="R74" s="3">
        <v>1</v>
      </c>
      <c r="S74" s="7" t="s">
        <v>34</v>
      </c>
      <c r="T74" s="8">
        <v>4</v>
      </c>
    </row>
    <row r="75" spans="1:20" s="5" customFormat="1" ht="30" x14ac:dyDescent="0.25">
      <c r="A75" s="31" t="str">
        <f t="shared" si="9"/>
        <v>Liberal_ArtsDigital_Media_ArtsBA</v>
      </c>
      <c r="B75" s="3" t="s">
        <v>81</v>
      </c>
      <c r="C75" s="3" t="s">
        <v>0</v>
      </c>
      <c r="D75" s="3" t="s">
        <v>123</v>
      </c>
      <c r="E75" s="3" t="s">
        <v>58</v>
      </c>
      <c r="F75" s="6">
        <f t="shared" si="10"/>
        <v>59600</v>
      </c>
      <c r="G75" s="6">
        <f t="shared" si="11"/>
        <v>41892</v>
      </c>
      <c r="H75" s="6">
        <v>0</v>
      </c>
      <c r="I75" s="6">
        <v>13612</v>
      </c>
      <c r="J75" s="6">
        <v>0</v>
      </c>
      <c r="K75" s="6">
        <v>1835</v>
      </c>
      <c r="L75" s="6">
        <v>0</v>
      </c>
      <c r="M75" s="6">
        <v>2000</v>
      </c>
      <c r="N75" s="6">
        <v>0</v>
      </c>
      <c r="O75" s="6">
        <v>261</v>
      </c>
      <c r="P75" s="6">
        <v>0</v>
      </c>
      <c r="Q75" s="6">
        <v>41892</v>
      </c>
      <c r="R75" s="3">
        <v>1</v>
      </c>
      <c r="S75" s="7" t="s">
        <v>34</v>
      </c>
      <c r="T75" s="8">
        <v>4</v>
      </c>
    </row>
    <row r="76" spans="1:20" s="5" customFormat="1" ht="30" x14ac:dyDescent="0.25">
      <c r="A76" s="31" t="str">
        <f t="shared" si="9"/>
        <v>Liberal_ArtsEconomics_BABA</v>
      </c>
      <c r="B76" s="3" t="s">
        <v>81</v>
      </c>
      <c r="C76" s="3" t="s">
        <v>0</v>
      </c>
      <c r="D76" s="3" t="s">
        <v>190</v>
      </c>
      <c r="E76" s="3" t="s">
        <v>58</v>
      </c>
      <c r="F76" s="6">
        <f t="shared" si="10"/>
        <v>59600</v>
      </c>
      <c r="G76" s="6">
        <f t="shared" si="11"/>
        <v>41892</v>
      </c>
      <c r="H76" s="6">
        <v>0</v>
      </c>
      <c r="I76" s="6">
        <v>13612</v>
      </c>
      <c r="J76" s="6">
        <v>0</v>
      </c>
      <c r="K76" s="6">
        <v>1835</v>
      </c>
      <c r="L76" s="6">
        <v>0</v>
      </c>
      <c r="M76" s="6">
        <v>2000</v>
      </c>
      <c r="N76" s="6">
        <v>0</v>
      </c>
      <c r="O76" s="6">
        <v>261</v>
      </c>
      <c r="P76" s="6">
        <v>0</v>
      </c>
      <c r="Q76" s="6">
        <v>41892</v>
      </c>
      <c r="R76" s="3">
        <v>1</v>
      </c>
      <c r="S76" s="7" t="s">
        <v>34</v>
      </c>
      <c r="T76" s="8">
        <v>4</v>
      </c>
    </row>
    <row r="77" spans="1:20" s="5" customFormat="1" x14ac:dyDescent="0.25">
      <c r="A77" s="31" t="str">
        <f t="shared" si="9"/>
        <v>Liberal_ArtsEnglishBA</v>
      </c>
      <c r="B77" s="3" t="s">
        <v>81</v>
      </c>
      <c r="C77" s="3" t="s">
        <v>0</v>
      </c>
      <c r="D77" s="3" t="s">
        <v>9</v>
      </c>
      <c r="E77" s="3" t="s">
        <v>58</v>
      </c>
      <c r="F77" s="6">
        <f t="shared" si="10"/>
        <v>59600</v>
      </c>
      <c r="G77" s="6">
        <f t="shared" si="11"/>
        <v>41892</v>
      </c>
      <c r="H77" s="6">
        <v>0</v>
      </c>
      <c r="I77" s="6">
        <v>13612</v>
      </c>
      <c r="J77" s="6">
        <v>0</v>
      </c>
      <c r="K77" s="6">
        <v>1835</v>
      </c>
      <c r="L77" s="6">
        <v>0</v>
      </c>
      <c r="M77" s="6">
        <v>2000</v>
      </c>
      <c r="N77" s="6">
        <v>0</v>
      </c>
      <c r="O77" s="6">
        <v>261</v>
      </c>
      <c r="P77" s="6">
        <v>0</v>
      </c>
      <c r="Q77" s="6">
        <v>41892</v>
      </c>
      <c r="R77" s="3">
        <v>1</v>
      </c>
      <c r="S77" s="7" t="s">
        <v>34</v>
      </c>
      <c r="T77" s="8">
        <v>4</v>
      </c>
    </row>
    <row r="78" spans="1:20" s="5" customFormat="1" x14ac:dyDescent="0.25">
      <c r="A78" s="31" t="str">
        <f t="shared" si="9"/>
        <v>Liberal_ArtsEnglishMA</v>
      </c>
      <c r="B78" s="3" t="s">
        <v>81</v>
      </c>
      <c r="C78" s="12" t="s">
        <v>2</v>
      </c>
      <c r="D78" s="3" t="s">
        <v>9</v>
      </c>
      <c r="E78" s="12" t="s">
        <v>18</v>
      </c>
      <c r="F78" s="6">
        <f t="shared" si="10"/>
        <v>32602</v>
      </c>
      <c r="G78" s="6">
        <f t="shared" si="11"/>
        <v>20040</v>
      </c>
      <c r="H78" s="6">
        <f>-(Q78*R78*0.25)</f>
        <v>-5010</v>
      </c>
      <c r="I78" s="6">
        <v>13612</v>
      </c>
      <c r="J78" s="6">
        <v>0</v>
      </c>
      <c r="K78" s="6">
        <v>1835</v>
      </c>
      <c r="L78" s="6">
        <v>0</v>
      </c>
      <c r="M78" s="6">
        <v>2000</v>
      </c>
      <c r="N78" s="6">
        <v>0</v>
      </c>
      <c r="O78" s="6">
        <v>125</v>
      </c>
      <c r="P78" s="6">
        <v>0</v>
      </c>
      <c r="Q78" s="6">
        <v>1336</v>
      </c>
      <c r="R78" s="9">
        <v>15</v>
      </c>
      <c r="S78" s="9" t="s">
        <v>54</v>
      </c>
      <c r="T78" s="13">
        <v>2</v>
      </c>
    </row>
    <row r="79" spans="1:20" s="5" customFormat="1" x14ac:dyDescent="0.25">
      <c r="A79" s="31" t="str">
        <f t="shared" si="9"/>
        <v>Liberal_ArtsEnglishPhD</v>
      </c>
      <c r="B79" s="3" t="s">
        <v>81</v>
      </c>
      <c r="C79" s="12" t="s">
        <v>2</v>
      </c>
      <c r="D79" s="3" t="s">
        <v>9</v>
      </c>
      <c r="E79" s="12" t="s">
        <v>16</v>
      </c>
      <c r="F79" s="6">
        <f t="shared" si="10"/>
        <v>40703</v>
      </c>
      <c r="G79" s="6">
        <f t="shared" si="11"/>
        <v>24048</v>
      </c>
      <c r="H79" s="6">
        <v>0</v>
      </c>
      <c r="I79" s="6">
        <v>13612</v>
      </c>
      <c r="J79" s="6">
        <v>0</v>
      </c>
      <c r="K79" s="6">
        <v>1835</v>
      </c>
      <c r="L79" s="14">
        <v>-917</v>
      </c>
      <c r="M79" s="6">
        <v>2000</v>
      </c>
      <c r="N79" s="6">
        <v>0</v>
      </c>
      <c r="O79" s="6">
        <v>125</v>
      </c>
      <c r="P79" s="6">
        <v>0</v>
      </c>
      <c r="Q79" s="6">
        <v>1336</v>
      </c>
      <c r="R79" s="9">
        <v>18</v>
      </c>
      <c r="S79" s="9" t="s">
        <v>54</v>
      </c>
      <c r="T79" s="13">
        <v>5</v>
      </c>
    </row>
    <row r="80" spans="1:20" s="5" customFormat="1" ht="30" x14ac:dyDescent="0.25">
      <c r="A80" s="31" t="str">
        <f t="shared" si="9"/>
        <v>Liberal_ArtsHealthcare_EthicsMA</v>
      </c>
      <c r="B80" s="3" t="s">
        <v>81</v>
      </c>
      <c r="C80" s="12" t="s">
        <v>2</v>
      </c>
      <c r="D80" s="3" t="s">
        <v>124</v>
      </c>
      <c r="E80" s="12" t="s">
        <v>18</v>
      </c>
      <c r="F80" s="6">
        <f t="shared" si="10"/>
        <v>32602</v>
      </c>
      <c r="G80" s="6">
        <f t="shared" si="11"/>
        <v>20040</v>
      </c>
      <c r="H80" s="6">
        <f>-(Q80*R80*0.25)</f>
        <v>-5010</v>
      </c>
      <c r="I80" s="6">
        <v>13612</v>
      </c>
      <c r="J80" s="6">
        <v>0</v>
      </c>
      <c r="K80" s="6">
        <v>1835</v>
      </c>
      <c r="L80" s="6">
        <v>0</v>
      </c>
      <c r="M80" s="6">
        <v>2000</v>
      </c>
      <c r="N80" s="6">
        <v>0</v>
      </c>
      <c r="O80" s="6">
        <v>125</v>
      </c>
      <c r="P80" s="6">
        <v>0</v>
      </c>
      <c r="Q80" s="6">
        <v>1336</v>
      </c>
      <c r="R80" s="9">
        <v>15</v>
      </c>
      <c r="S80" s="9" t="s">
        <v>54</v>
      </c>
      <c r="T80" s="13">
        <v>2</v>
      </c>
    </row>
    <row r="81" spans="1:20" s="5" customFormat="1" ht="30" x14ac:dyDescent="0.25">
      <c r="A81" s="31" t="str">
        <f t="shared" si="9"/>
        <v>Liberal_ArtsHealthcare_EthicsPhD</v>
      </c>
      <c r="B81" s="3" t="s">
        <v>81</v>
      </c>
      <c r="C81" s="12" t="s">
        <v>2</v>
      </c>
      <c r="D81" s="3" t="s">
        <v>124</v>
      </c>
      <c r="E81" s="12" t="s">
        <v>16</v>
      </c>
      <c r="F81" s="6">
        <f t="shared" si="10"/>
        <v>40703</v>
      </c>
      <c r="G81" s="6">
        <f t="shared" si="11"/>
        <v>24048</v>
      </c>
      <c r="H81" s="6">
        <v>0</v>
      </c>
      <c r="I81" s="6">
        <v>13612</v>
      </c>
      <c r="J81" s="6">
        <v>0</v>
      </c>
      <c r="K81" s="6">
        <v>1835</v>
      </c>
      <c r="L81" s="14">
        <v>-917</v>
      </c>
      <c r="M81" s="6">
        <v>2000</v>
      </c>
      <c r="N81" s="6">
        <v>0</v>
      </c>
      <c r="O81" s="6">
        <v>125</v>
      </c>
      <c r="P81" s="6">
        <v>0</v>
      </c>
      <c r="Q81" s="6">
        <v>1336</v>
      </c>
      <c r="R81" s="9">
        <v>18</v>
      </c>
      <c r="S81" s="9" t="s">
        <v>54</v>
      </c>
      <c r="T81" s="13">
        <v>5</v>
      </c>
    </row>
    <row r="82" spans="1:20" s="5" customFormat="1" x14ac:dyDescent="0.25">
      <c r="A82" s="31" t="str">
        <f t="shared" si="9"/>
        <v>Liberal_ArtsHistoryBA</v>
      </c>
      <c r="B82" s="3" t="s">
        <v>81</v>
      </c>
      <c r="C82" s="3" t="s">
        <v>0</v>
      </c>
      <c r="D82" s="3" t="s">
        <v>38</v>
      </c>
      <c r="E82" s="3" t="s">
        <v>58</v>
      </c>
      <c r="F82" s="6">
        <f t="shared" si="10"/>
        <v>59600</v>
      </c>
      <c r="G82" s="6">
        <f t="shared" si="11"/>
        <v>41892</v>
      </c>
      <c r="H82" s="6">
        <v>0</v>
      </c>
      <c r="I82" s="6">
        <v>13612</v>
      </c>
      <c r="J82" s="6">
        <v>0</v>
      </c>
      <c r="K82" s="6">
        <v>1835</v>
      </c>
      <c r="L82" s="6">
        <v>0</v>
      </c>
      <c r="M82" s="6">
        <v>2000</v>
      </c>
      <c r="N82" s="6">
        <v>0</v>
      </c>
      <c r="O82" s="6">
        <v>261</v>
      </c>
      <c r="P82" s="6">
        <v>0</v>
      </c>
      <c r="Q82" s="6">
        <v>41892</v>
      </c>
      <c r="R82" s="3">
        <v>1</v>
      </c>
      <c r="S82" s="7" t="s">
        <v>34</v>
      </c>
      <c r="T82" s="8">
        <v>4</v>
      </c>
    </row>
    <row r="83" spans="1:20" s="5" customFormat="1" x14ac:dyDescent="0.25">
      <c r="A83" s="31" t="str">
        <f t="shared" si="9"/>
        <v>Liberal_ArtsHistoryMA</v>
      </c>
      <c r="B83" s="3" t="s">
        <v>81</v>
      </c>
      <c r="C83" s="12" t="s">
        <v>2</v>
      </c>
      <c r="D83" s="3" t="s">
        <v>38</v>
      </c>
      <c r="E83" s="12" t="s">
        <v>18</v>
      </c>
      <c r="F83" s="6">
        <f t="shared" si="10"/>
        <v>32602</v>
      </c>
      <c r="G83" s="6">
        <f t="shared" si="11"/>
        <v>20040</v>
      </c>
      <c r="H83" s="6">
        <f>-(Q83*R83*0.25)</f>
        <v>-5010</v>
      </c>
      <c r="I83" s="6">
        <v>13612</v>
      </c>
      <c r="J83" s="6">
        <v>0</v>
      </c>
      <c r="K83" s="6">
        <v>1835</v>
      </c>
      <c r="L83" s="6">
        <v>0</v>
      </c>
      <c r="M83" s="6">
        <v>2000</v>
      </c>
      <c r="N83" s="6">
        <v>0</v>
      </c>
      <c r="O83" s="6">
        <v>125</v>
      </c>
      <c r="P83" s="6">
        <v>0</v>
      </c>
      <c r="Q83" s="6">
        <v>1336</v>
      </c>
      <c r="R83" s="9">
        <v>15</v>
      </c>
      <c r="S83" s="9" t="s">
        <v>54</v>
      </c>
      <c r="T83" s="13">
        <v>2</v>
      </c>
    </row>
    <row r="84" spans="1:20" s="5" customFormat="1" ht="45" x14ac:dyDescent="0.25">
      <c r="A84" s="31" t="str">
        <f t="shared" si="9"/>
        <v>Liberal_ArtsIntegrated_Marketing_CommunicationBA</v>
      </c>
      <c r="B84" s="3" t="s">
        <v>81</v>
      </c>
      <c r="C84" s="3" t="s">
        <v>0</v>
      </c>
      <c r="D84" s="3" t="s">
        <v>125</v>
      </c>
      <c r="E84" s="3" t="s">
        <v>58</v>
      </c>
      <c r="F84" s="6">
        <f t="shared" si="10"/>
        <v>59600</v>
      </c>
      <c r="G84" s="6">
        <f t="shared" si="11"/>
        <v>41892</v>
      </c>
      <c r="H84" s="6">
        <v>0</v>
      </c>
      <c r="I84" s="6">
        <v>13612</v>
      </c>
      <c r="J84" s="6">
        <v>0</v>
      </c>
      <c r="K84" s="6">
        <v>1835</v>
      </c>
      <c r="L84" s="6">
        <v>0</v>
      </c>
      <c r="M84" s="6">
        <v>2000</v>
      </c>
      <c r="N84" s="6">
        <v>0</v>
      </c>
      <c r="O84" s="6">
        <v>261</v>
      </c>
      <c r="P84" s="6">
        <v>0</v>
      </c>
      <c r="Q84" s="6">
        <v>41892</v>
      </c>
      <c r="R84" s="3">
        <v>1</v>
      </c>
      <c r="S84" s="7" t="s">
        <v>34</v>
      </c>
      <c r="T84" s="8">
        <v>4</v>
      </c>
    </row>
    <row r="85" spans="1:20" s="5" customFormat="1" ht="30" x14ac:dyDescent="0.25">
      <c r="A85" s="31" t="str">
        <f t="shared" si="9"/>
        <v>Liberal_ArtsInternational_RelationsBA</v>
      </c>
      <c r="B85" s="3" t="s">
        <v>81</v>
      </c>
      <c r="C85" s="3" t="s">
        <v>0</v>
      </c>
      <c r="D85" s="3" t="s">
        <v>126</v>
      </c>
      <c r="E85" s="3" t="s">
        <v>58</v>
      </c>
      <c r="F85" s="6">
        <f t="shared" si="10"/>
        <v>59600</v>
      </c>
      <c r="G85" s="6">
        <f t="shared" si="11"/>
        <v>41892</v>
      </c>
      <c r="H85" s="6">
        <v>0</v>
      </c>
      <c r="I85" s="6">
        <v>13612</v>
      </c>
      <c r="J85" s="6">
        <v>0</v>
      </c>
      <c r="K85" s="6">
        <v>1835</v>
      </c>
      <c r="L85" s="6">
        <v>0</v>
      </c>
      <c r="M85" s="6">
        <v>2000</v>
      </c>
      <c r="N85" s="6">
        <v>0</v>
      </c>
      <c r="O85" s="6">
        <v>261</v>
      </c>
      <c r="P85" s="6">
        <v>0</v>
      </c>
      <c r="Q85" s="6">
        <v>41892</v>
      </c>
      <c r="R85" s="3">
        <v>1</v>
      </c>
      <c r="S85" s="7" t="s">
        <v>34</v>
      </c>
      <c r="T85" s="8">
        <v>4</v>
      </c>
    </row>
    <row r="86" spans="1:20" s="5" customFormat="1" ht="30" x14ac:dyDescent="0.25">
      <c r="A86" s="31" t="str">
        <f t="shared" si="9"/>
        <v>Liberal_ArtsInternational_Security_StudiesBA</v>
      </c>
      <c r="B86" s="3" t="s">
        <v>81</v>
      </c>
      <c r="C86" s="3" t="s">
        <v>0</v>
      </c>
      <c r="D86" s="3" t="s">
        <v>127</v>
      </c>
      <c r="E86" s="3" t="s">
        <v>58</v>
      </c>
      <c r="F86" s="6">
        <f t="shared" si="10"/>
        <v>59600</v>
      </c>
      <c r="G86" s="6">
        <f t="shared" si="11"/>
        <v>41892</v>
      </c>
      <c r="H86" s="6">
        <v>0</v>
      </c>
      <c r="I86" s="6">
        <v>13612</v>
      </c>
      <c r="J86" s="6">
        <v>0</v>
      </c>
      <c r="K86" s="6">
        <v>1835</v>
      </c>
      <c r="L86" s="6">
        <v>0</v>
      </c>
      <c r="M86" s="6">
        <v>2000</v>
      </c>
      <c r="N86" s="6">
        <v>0</v>
      </c>
      <c r="O86" s="6">
        <v>261</v>
      </c>
      <c r="P86" s="6">
        <v>0</v>
      </c>
      <c r="Q86" s="6">
        <v>41892</v>
      </c>
      <c r="R86" s="3">
        <v>1</v>
      </c>
      <c r="S86" s="7" t="s">
        <v>34</v>
      </c>
      <c r="T86" s="8">
        <v>4</v>
      </c>
    </row>
    <row r="87" spans="1:20" s="5" customFormat="1" ht="30" x14ac:dyDescent="0.25">
      <c r="A87" s="31" t="str">
        <f t="shared" si="9"/>
        <v>Liberal_ArtsLiberal_Arts_MajorBA</v>
      </c>
      <c r="B87" s="3" t="s">
        <v>81</v>
      </c>
      <c r="C87" s="3" t="s">
        <v>0</v>
      </c>
      <c r="D87" s="3" t="s">
        <v>136</v>
      </c>
      <c r="E87" s="3" t="s">
        <v>58</v>
      </c>
      <c r="F87" s="6">
        <f t="shared" si="10"/>
        <v>59600</v>
      </c>
      <c r="G87" s="6">
        <f t="shared" si="11"/>
        <v>41892</v>
      </c>
      <c r="H87" s="6">
        <v>0</v>
      </c>
      <c r="I87" s="6">
        <v>13612</v>
      </c>
      <c r="J87" s="6">
        <v>0</v>
      </c>
      <c r="K87" s="6">
        <v>1835</v>
      </c>
      <c r="L87" s="6">
        <v>0</v>
      </c>
      <c r="M87" s="6">
        <v>2000</v>
      </c>
      <c r="N87" s="6">
        <v>0</v>
      </c>
      <c r="O87" s="6">
        <v>261</v>
      </c>
      <c r="P87" s="6">
        <v>0</v>
      </c>
      <c r="Q87" s="6">
        <v>41892</v>
      </c>
      <c r="R87" s="3">
        <v>1</v>
      </c>
      <c r="S87" s="7" t="s">
        <v>34</v>
      </c>
      <c r="T87" s="8">
        <v>4</v>
      </c>
    </row>
    <row r="88" spans="1:20" s="5" customFormat="1" ht="30" x14ac:dyDescent="0.25">
      <c r="A88" s="31" t="str">
        <f t="shared" si="9"/>
        <v>Liberal_ArtsMathematicsBA_or_BS</v>
      </c>
      <c r="B88" s="3" t="s">
        <v>81</v>
      </c>
      <c r="C88" s="3" t="s">
        <v>0</v>
      </c>
      <c r="D88" s="3" t="s">
        <v>59</v>
      </c>
      <c r="E88" s="3" t="s">
        <v>164</v>
      </c>
      <c r="F88" s="6">
        <f t="shared" si="10"/>
        <v>59600</v>
      </c>
      <c r="G88" s="6">
        <f t="shared" si="11"/>
        <v>41892</v>
      </c>
      <c r="H88" s="6">
        <v>0</v>
      </c>
      <c r="I88" s="6">
        <v>13612</v>
      </c>
      <c r="J88" s="6">
        <v>0</v>
      </c>
      <c r="K88" s="6">
        <v>1835</v>
      </c>
      <c r="L88" s="6">
        <v>0</v>
      </c>
      <c r="M88" s="6">
        <v>2000</v>
      </c>
      <c r="N88" s="6">
        <v>0</v>
      </c>
      <c r="O88" s="6">
        <v>261</v>
      </c>
      <c r="P88" s="6">
        <v>0</v>
      </c>
      <c r="Q88" s="6">
        <v>41892</v>
      </c>
      <c r="R88" s="3">
        <v>1</v>
      </c>
      <c r="S88" s="7" t="s">
        <v>34</v>
      </c>
      <c r="T88" s="8">
        <v>4</v>
      </c>
    </row>
    <row r="89" spans="1:20" s="5" customFormat="1" ht="30" x14ac:dyDescent="0.25">
      <c r="A89" s="31" t="str">
        <f t="shared" si="9"/>
        <v>Liberal_ArtsMedia_Arts_and_TechnologyCertificate</v>
      </c>
      <c r="B89" s="3" t="s">
        <v>81</v>
      </c>
      <c r="C89" s="12" t="s">
        <v>2</v>
      </c>
      <c r="D89" s="3" t="s">
        <v>128</v>
      </c>
      <c r="E89" s="12" t="s">
        <v>20</v>
      </c>
      <c r="F89" s="6">
        <f t="shared" si="10"/>
        <v>41620</v>
      </c>
      <c r="G89" s="6">
        <f t="shared" si="11"/>
        <v>24048</v>
      </c>
      <c r="H89" s="6">
        <v>0</v>
      </c>
      <c r="I89" s="6">
        <v>13612</v>
      </c>
      <c r="J89" s="6">
        <v>0</v>
      </c>
      <c r="K89" s="6">
        <v>1835</v>
      </c>
      <c r="L89" s="6">
        <v>0</v>
      </c>
      <c r="M89" s="6">
        <v>2000</v>
      </c>
      <c r="N89" s="6">
        <v>0</v>
      </c>
      <c r="O89" s="6">
        <v>125</v>
      </c>
      <c r="P89" s="6">
        <v>0</v>
      </c>
      <c r="Q89" s="6">
        <v>1336</v>
      </c>
      <c r="R89" s="9">
        <v>18</v>
      </c>
      <c r="S89" s="9" t="s">
        <v>54</v>
      </c>
      <c r="T89" s="13">
        <v>1</v>
      </c>
    </row>
    <row r="90" spans="1:20" s="5" customFormat="1" ht="30" x14ac:dyDescent="0.25">
      <c r="A90" s="31" t="str">
        <f t="shared" si="9"/>
        <v>Liberal_ArtsMedia_Arts_and_TechnologyMFA</v>
      </c>
      <c r="B90" s="3" t="s">
        <v>81</v>
      </c>
      <c r="C90" s="12" t="s">
        <v>2</v>
      </c>
      <c r="D90" s="3" t="s">
        <v>128</v>
      </c>
      <c r="E90" s="12" t="s">
        <v>19</v>
      </c>
      <c r="F90" s="6">
        <f t="shared" si="10"/>
        <v>32602</v>
      </c>
      <c r="G90" s="6">
        <f t="shared" si="11"/>
        <v>20040</v>
      </c>
      <c r="H90" s="6">
        <f>-(Q90*R90*0.25)</f>
        <v>-5010</v>
      </c>
      <c r="I90" s="6">
        <v>13612</v>
      </c>
      <c r="J90" s="6">
        <v>0</v>
      </c>
      <c r="K90" s="6">
        <v>1835</v>
      </c>
      <c r="L90" s="6">
        <v>0</v>
      </c>
      <c r="M90" s="6">
        <v>2000</v>
      </c>
      <c r="N90" s="6">
        <v>0</v>
      </c>
      <c r="O90" s="6">
        <v>125</v>
      </c>
      <c r="P90" s="6">
        <v>0</v>
      </c>
      <c r="Q90" s="6">
        <v>1336</v>
      </c>
      <c r="R90" s="9">
        <v>15</v>
      </c>
      <c r="S90" s="9" t="s">
        <v>54</v>
      </c>
      <c r="T90" s="13">
        <v>2</v>
      </c>
    </row>
    <row r="91" spans="1:20" s="5" customFormat="1" ht="30" x14ac:dyDescent="0.25">
      <c r="A91" s="31" t="str">
        <f t="shared" si="9"/>
        <v>Liberal_ArtsMedia_Arts_and_TechnologyPathway</v>
      </c>
      <c r="B91" s="3" t="s">
        <v>81</v>
      </c>
      <c r="C91" s="12" t="s">
        <v>2</v>
      </c>
      <c r="D91" s="3" t="s">
        <v>128</v>
      </c>
      <c r="E91" s="12" t="s">
        <v>24</v>
      </c>
      <c r="F91" s="6">
        <f t="shared" si="10"/>
        <v>45416</v>
      </c>
      <c r="G91" s="6">
        <f t="shared" si="11"/>
        <v>23376</v>
      </c>
      <c r="H91" s="6">
        <v>0</v>
      </c>
      <c r="I91" s="6">
        <v>13612</v>
      </c>
      <c r="J91" s="6">
        <v>3468</v>
      </c>
      <c r="K91" s="6">
        <v>1835</v>
      </c>
      <c r="L91" s="6">
        <v>0</v>
      </c>
      <c r="M91" s="6">
        <v>2000</v>
      </c>
      <c r="N91" s="6">
        <v>1000</v>
      </c>
      <c r="O91" s="6">
        <v>125</v>
      </c>
      <c r="P91" s="6">
        <v>0</v>
      </c>
      <c r="Q91" s="6">
        <v>23376</v>
      </c>
      <c r="R91" s="9">
        <v>1</v>
      </c>
      <c r="S91" s="9" t="s">
        <v>34</v>
      </c>
      <c r="T91" s="13">
        <v>3</v>
      </c>
    </row>
    <row r="92" spans="1:20" s="5" customFormat="1" ht="30" x14ac:dyDescent="0.25">
      <c r="A92" s="31" t="str">
        <f t="shared" si="9"/>
        <v>Liberal_ArtsModern_Languages_and_LiteraturesBA</v>
      </c>
      <c r="B92" s="3" t="s">
        <v>81</v>
      </c>
      <c r="C92" s="3" t="s">
        <v>0</v>
      </c>
      <c r="D92" s="3" t="s">
        <v>129</v>
      </c>
      <c r="E92" s="3" t="s">
        <v>58</v>
      </c>
      <c r="F92" s="6">
        <f t="shared" si="10"/>
        <v>59600</v>
      </c>
      <c r="G92" s="6">
        <f t="shared" si="11"/>
        <v>41892</v>
      </c>
      <c r="H92" s="6">
        <v>0</v>
      </c>
      <c r="I92" s="6">
        <v>13612</v>
      </c>
      <c r="J92" s="6">
        <v>0</v>
      </c>
      <c r="K92" s="6">
        <v>1835</v>
      </c>
      <c r="L92" s="6">
        <v>0</v>
      </c>
      <c r="M92" s="6">
        <v>2000</v>
      </c>
      <c r="N92" s="6">
        <v>0</v>
      </c>
      <c r="O92" s="6">
        <v>261</v>
      </c>
      <c r="P92" s="6">
        <v>0</v>
      </c>
      <c r="Q92" s="6">
        <v>41892</v>
      </c>
      <c r="R92" s="3">
        <v>1</v>
      </c>
      <c r="S92" s="7" t="s">
        <v>34</v>
      </c>
      <c r="T92" s="8">
        <v>4</v>
      </c>
    </row>
    <row r="93" spans="1:20" s="5" customFormat="1" ht="30" x14ac:dyDescent="0.25">
      <c r="A93" s="31" t="str">
        <f t="shared" si="9"/>
        <v>Liberal_ArtsMultiplatform_JournalismBA</v>
      </c>
      <c r="B93" s="3" t="s">
        <v>81</v>
      </c>
      <c r="C93" s="3" t="s">
        <v>0</v>
      </c>
      <c r="D93" s="3" t="s">
        <v>130</v>
      </c>
      <c r="E93" s="3" t="s">
        <v>58</v>
      </c>
      <c r="F93" s="6">
        <f t="shared" si="10"/>
        <v>59600</v>
      </c>
      <c r="G93" s="6">
        <f t="shared" si="11"/>
        <v>41892</v>
      </c>
      <c r="H93" s="6">
        <v>0</v>
      </c>
      <c r="I93" s="6">
        <v>13612</v>
      </c>
      <c r="J93" s="6">
        <v>0</v>
      </c>
      <c r="K93" s="6">
        <v>1835</v>
      </c>
      <c r="L93" s="6">
        <v>0</v>
      </c>
      <c r="M93" s="6">
        <v>2000</v>
      </c>
      <c r="N93" s="6">
        <v>0</v>
      </c>
      <c r="O93" s="6">
        <v>261</v>
      </c>
      <c r="P93" s="6">
        <v>0</v>
      </c>
      <c r="Q93" s="6">
        <v>41892</v>
      </c>
      <c r="R93" s="3">
        <v>1</v>
      </c>
      <c r="S93" s="7" t="s">
        <v>34</v>
      </c>
      <c r="T93" s="8">
        <v>4</v>
      </c>
    </row>
    <row r="94" spans="1:20" s="5" customFormat="1" ht="30" x14ac:dyDescent="0.25">
      <c r="A94" s="31" t="str">
        <f t="shared" si="9"/>
        <v>Liberal_ArtsPastoral_MinistryMA</v>
      </c>
      <c r="B94" s="3" t="s">
        <v>81</v>
      </c>
      <c r="C94" s="12" t="s">
        <v>2</v>
      </c>
      <c r="D94" s="3" t="s">
        <v>131</v>
      </c>
      <c r="E94" s="12" t="s">
        <v>18</v>
      </c>
      <c r="F94" s="6">
        <f t="shared" si="10"/>
        <v>29596</v>
      </c>
      <c r="G94" s="6">
        <f t="shared" si="11"/>
        <v>16032</v>
      </c>
      <c r="H94" s="6">
        <f>-(Q94*R94*0.25)</f>
        <v>-4008</v>
      </c>
      <c r="I94" s="6">
        <v>13612</v>
      </c>
      <c r="J94" s="6">
        <v>0</v>
      </c>
      <c r="K94" s="6">
        <v>1835</v>
      </c>
      <c r="L94" s="6">
        <v>0</v>
      </c>
      <c r="M94" s="6">
        <v>2000</v>
      </c>
      <c r="N94" s="6">
        <v>0</v>
      </c>
      <c r="O94" s="6">
        <v>125</v>
      </c>
      <c r="P94" s="6">
        <v>0</v>
      </c>
      <c r="Q94" s="6">
        <v>1336</v>
      </c>
      <c r="R94" s="9">
        <v>12</v>
      </c>
      <c r="S94" s="9" t="s">
        <v>54</v>
      </c>
      <c r="T94" s="13">
        <v>3</v>
      </c>
    </row>
    <row r="95" spans="1:20" s="5" customFormat="1" x14ac:dyDescent="0.25">
      <c r="A95" s="31" t="str">
        <f t="shared" si="9"/>
        <v>Liberal_ArtsPhilosophyBA</v>
      </c>
      <c r="B95" s="3" t="s">
        <v>81</v>
      </c>
      <c r="C95" s="3" t="s">
        <v>0</v>
      </c>
      <c r="D95" s="3" t="s">
        <v>37</v>
      </c>
      <c r="E95" s="3" t="s">
        <v>58</v>
      </c>
      <c r="F95" s="6">
        <f t="shared" si="10"/>
        <v>59600</v>
      </c>
      <c r="G95" s="6">
        <f t="shared" si="11"/>
        <v>41892</v>
      </c>
      <c r="H95" s="6">
        <v>0</v>
      </c>
      <c r="I95" s="6">
        <v>13612</v>
      </c>
      <c r="J95" s="6">
        <v>0</v>
      </c>
      <c r="K95" s="6">
        <v>1835</v>
      </c>
      <c r="L95" s="6">
        <v>0</v>
      </c>
      <c r="M95" s="6">
        <v>2000</v>
      </c>
      <c r="N95" s="6">
        <v>0</v>
      </c>
      <c r="O95" s="6">
        <v>261</v>
      </c>
      <c r="P95" s="6">
        <v>0</v>
      </c>
      <c r="Q95" s="6">
        <v>41892</v>
      </c>
      <c r="R95" s="3">
        <v>1</v>
      </c>
      <c r="S95" s="7" t="s">
        <v>34</v>
      </c>
      <c r="T95" s="8">
        <v>4</v>
      </c>
    </row>
    <row r="96" spans="1:20" s="5" customFormat="1" x14ac:dyDescent="0.25">
      <c r="A96" s="31" t="str">
        <f t="shared" si="9"/>
        <v>Liberal_ArtsPhilosophyMA</v>
      </c>
      <c r="B96" s="3" t="s">
        <v>81</v>
      </c>
      <c r="C96" s="12" t="s">
        <v>2</v>
      </c>
      <c r="D96" s="3" t="s">
        <v>37</v>
      </c>
      <c r="E96" s="12" t="s">
        <v>18</v>
      </c>
      <c r="F96" s="6">
        <f t="shared" si="10"/>
        <v>32602</v>
      </c>
      <c r="G96" s="6">
        <f t="shared" si="11"/>
        <v>20040</v>
      </c>
      <c r="H96" s="6">
        <f>-(Q96*R96*0.25)</f>
        <v>-5010</v>
      </c>
      <c r="I96" s="6">
        <v>13612</v>
      </c>
      <c r="J96" s="6">
        <v>0</v>
      </c>
      <c r="K96" s="6">
        <v>1835</v>
      </c>
      <c r="L96" s="6">
        <v>0</v>
      </c>
      <c r="M96" s="6">
        <v>2000</v>
      </c>
      <c r="N96" s="6">
        <v>0</v>
      </c>
      <c r="O96" s="6">
        <v>125</v>
      </c>
      <c r="P96" s="6">
        <v>0</v>
      </c>
      <c r="Q96" s="6">
        <v>1336</v>
      </c>
      <c r="R96" s="9">
        <v>15</v>
      </c>
      <c r="S96" s="9" t="s">
        <v>54</v>
      </c>
      <c r="T96" s="13">
        <v>2</v>
      </c>
    </row>
    <row r="97" spans="1:20" s="5" customFormat="1" ht="30" x14ac:dyDescent="0.25">
      <c r="A97" s="31" t="str">
        <f t="shared" si="9"/>
        <v>Liberal_ArtsPhilosophyPhD</v>
      </c>
      <c r="B97" s="3" t="s">
        <v>81</v>
      </c>
      <c r="C97" s="12" t="s">
        <v>2</v>
      </c>
      <c r="D97" s="3" t="s">
        <v>37</v>
      </c>
      <c r="E97" s="12" t="s">
        <v>16</v>
      </c>
      <c r="F97" s="6">
        <f t="shared" si="10"/>
        <v>40703</v>
      </c>
      <c r="G97" s="6">
        <f t="shared" si="11"/>
        <v>24048</v>
      </c>
      <c r="H97" s="6">
        <v>0</v>
      </c>
      <c r="I97" s="6">
        <v>13612</v>
      </c>
      <c r="J97" s="6">
        <v>0</v>
      </c>
      <c r="K97" s="6">
        <v>1835</v>
      </c>
      <c r="L97" s="14">
        <v>-917</v>
      </c>
      <c r="M97" s="6">
        <v>2000</v>
      </c>
      <c r="N97" s="6">
        <v>0</v>
      </c>
      <c r="O97" s="6">
        <v>125</v>
      </c>
      <c r="P97" s="6">
        <v>0</v>
      </c>
      <c r="Q97" s="6">
        <v>1336</v>
      </c>
      <c r="R97" s="9">
        <v>18</v>
      </c>
      <c r="S97" s="9" t="s">
        <v>54</v>
      </c>
      <c r="T97" s="13">
        <v>5</v>
      </c>
    </row>
    <row r="98" spans="1:20" s="5" customFormat="1" ht="30" x14ac:dyDescent="0.25">
      <c r="A98" s="31" t="str">
        <f t="shared" si="9"/>
        <v>Liberal_ArtsPolitical_ScienceBA</v>
      </c>
      <c r="B98" s="3" t="s">
        <v>81</v>
      </c>
      <c r="C98" s="3" t="s">
        <v>0</v>
      </c>
      <c r="D98" s="3" t="s">
        <v>132</v>
      </c>
      <c r="E98" s="3" t="s">
        <v>58</v>
      </c>
      <c r="F98" s="6">
        <f t="shared" si="10"/>
        <v>59600</v>
      </c>
      <c r="G98" s="6">
        <f t="shared" si="11"/>
        <v>41892</v>
      </c>
      <c r="H98" s="6">
        <v>0</v>
      </c>
      <c r="I98" s="6">
        <v>13612</v>
      </c>
      <c r="J98" s="6">
        <v>0</v>
      </c>
      <c r="K98" s="6">
        <v>1835</v>
      </c>
      <c r="L98" s="6">
        <v>0</v>
      </c>
      <c r="M98" s="6">
        <v>2000</v>
      </c>
      <c r="N98" s="6">
        <v>0</v>
      </c>
      <c r="O98" s="6">
        <v>261</v>
      </c>
      <c r="P98" s="6">
        <v>0</v>
      </c>
      <c r="Q98" s="6">
        <v>41892</v>
      </c>
      <c r="R98" s="3">
        <v>1</v>
      </c>
      <c r="S98" s="7" t="s">
        <v>34</v>
      </c>
      <c r="T98" s="8">
        <v>4</v>
      </c>
    </row>
    <row r="99" spans="1:20" s="5" customFormat="1" x14ac:dyDescent="0.25">
      <c r="A99" s="31" t="str">
        <f t="shared" si="9"/>
        <v>Liberal_ArtsPsychologyBA</v>
      </c>
      <c r="B99" s="3" t="s">
        <v>81</v>
      </c>
      <c r="C99" s="3" t="s">
        <v>0</v>
      </c>
      <c r="D99" s="3" t="s">
        <v>60</v>
      </c>
      <c r="E99" s="3" t="s">
        <v>58</v>
      </c>
      <c r="F99" s="6">
        <f t="shared" si="10"/>
        <v>59600</v>
      </c>
      <c r="G99" s="6">
        <f t="shared" si="11"/>
        <v>41892</v>
      </c>
      <c r="H99" s="6">
        <v>0</v>
      </c>
      <c r="I99" s="6">
        <v>13612</v>
      </c>
      <c r="J99" s="6">
        <v>0</v>
      </c>
      <c r="K99" s="6">
        <v>1835</v>
      </c>
      <c r="L99" s="6">
        <v>0</v>
      </c>
      <c r="M99" s="6">
        <v>2000</v>
      </c>
      <c r="N99" s="6">
        <v>0</v>
      </c>
      <c r="O99" s="6">
        <v>261</v>
      </c>
      <c r="P99" s="6">
        <v>0</v>
      </c>
      <c r="Q99" s="6">
        <v>41892</v>
      </c>
      <c r="R99" s="3">
        <v>1</v>
      </c>
      <c r="S99" s="7" t="s">
        <v>34</v>
      </c>
      <c r="T99" s="8">
        <v>4</v>
      </c>
    </row>
    <row r="100" spans="1:20" s="5" customFormat="1" ht="30" x14ac:dyDescent="0.25">
      <c r="A100" s="31" t="str">
        <f t="shared" ref="A100:A131" si="12">CONCATENATE(B100,D100,E100)</f>
        <v>Liberal_ArtsPublic_HistoryMA</v>
      </c>
      <c r="B100" s="3" t="s">
        <v>81</v>
      </c>
      <c r="C100" s="12" t="s">
        <v>2</v>
      </c>
      <c r="D100" s="3" t="s">
        <v>133</v>
      </c>
      <c r="E100" s="12" t="s">
        <v>18</v>
      </c>
      <c r="F100" s="6">
        <f t="shared" ref="F100:F131" si="13">SUM(G100:P100)</f>
        <v>35608</v>
      </c>
      <c r="G100" s="6">
        <f t="shared" ref="G100:G131" si="14">Q100*R100</f>
        <v>24048</v>
      </c>
      <c r="H100" s="6">
        <f>-(Q100*R100*0.25)</f>
        <v>-6012</v>
      </c>
      <c r="I100" s="6">
        <v>13612</v>
      </c>
      <c r="J100" s="6">
        <v>0</v>
      </c>
      <c r="K100" s="6">
        <v>1835</v>
      </c>
      <c r="L100" s="6">
        <v>0</v>
      </c>
      <c r="M100" s="6">
        <v>2000</v>
      </c>
      <c r="N100" s="6">
        <v>0</v>
      </c>
      <c r="O100" s="6">
        <v>125</v>
      </c>
      <c r="P100" s="6">
        <v>0</v>
      </c>
      <c r="Q100" s="6">
        <v>1336</v>
      </c>
      <c r="R100" s="9">
        <v>18</v>
      </c>
      <c r="S100" s="9" t="s">
        <v>54</v>
      </c>
      <c r="T100" s="13">
        <v>2</v>
      </c>
    </row>
    <row r="101" spans="1:20" s="5" customFormat="1" ht="30" x14ac:dyDescent="0.25">
      <c r="A101" s="31" t="str">
        <f t="shared" si="12"/>
        <v>Liberal_ArtsReligious_EducationMA</v>
      </c>
      <c r="B101" s="3" t="s">
        <v>81</v>
      </c>
      <c r="C101" s="12" t="s">
        <v>2</v>
      </c>
      <c r="D101" s="3" t="s">
        <v>134</v>
      </c>
      <c r="E101" s="12" t="s">
        <v>18</v>
      </c>
      <c r="F101" s="6">
        <f t="shared" si="13"/>
        <v>27940</v>
      </c>
      <c r="G101" s="6">
        <f t="shared" si="14"/>
        <v>10368</v>
      </c>
      <c r="H101" s="6">
        <v>0</v>
      </c>
      <c r="I101" s="6">
        <v>13612</v>
      </c>
      <c r="J101" s="6">
        <v>0</v>
      </c>
      <c r="K101" s="6">
        <v>1835</v>
      </c>
      <c r="L101" s="6">
        <v>0</v>
      </c>
      <c r="M101" s="6">
        <v>2000</v>
      </c>
      <c r="N101" s="6">
        <v>0</v>
      </c>
      <c r="O101" s="6">
        <v>125</v>
      </c>
      <c r="P101" s="6">
        <v>0</v>
      </c>
      <c r="Q101" s="6">
        <v>576</v>
      </c>
      <c r="R101" s="9">
        <v>18</v>
      </c>
      <c r="S101" s="9" t="s">
        <v>54</v>
      </c>
      <c r="T101" s="13">
        <v>2</v>
      </c>
    </row>
    <row r="102" spans="1:20" s="5" customFormat="1" x14ac:dyDescent="0.25">
      <c r="A102" s="31" t="str">
        <f t="shared" si="12"/>
        <v>Liberal_ArtsRhetoricBA</v>
      </c>
      <c r="B102" s="3" t="s">
        <v>81</v>
      </c>
      <c r="C102" s="3" t="s">
        <v>0</v>
      </c>
      <c r="D102" s="3" t="s">
        <v>36</v>
      </c>
      <c r="E102" s="3" t="s">
        <v>58</v>
      </c>
      <c r="F102" s="6">
        <f t="shared" si="13"/>
        <v>59600</v>
      </c>
      <c r="G102" s="6">
        <f t="shared" si="14"/>
        <v>41892</v>
      </c>
      <c r="H102" s="6">
        <v>0</v>
      </c>
      <c r="I102" s="6">
        <v>13612</v>
      </c>
      <c r="J102" s="6">
        <v>0</v>
      </c>
      <c r="K102" s="6">
        <v>1835</v>
      </c>
      <c r="L102" s="6">
        <v>0</v>
      </c>
      <c r="M102" s="6">
        <v>2000</v>
      </c>
      <c r="N102" s="6">
        <v>0</v>
      </c>
      <c r="O102" s="6">
        <v>261</v>
      </c>
      <c r="P102" s="6">
        <v>0</v>
      </c>
      <c r="Q102" s="6">
        <v>41892</v>
      </c>
      <c r="R102" s="3">
        <v>1</v>
      </c>
      <c r="S102" s="7" t="s">
        <v>34</v>
      </c>
      <c r="T102" s="8">
        <v>4</v>
      </c>
    </row>
    <row r="103" spans="1:20" s="5" customFormat="1" x14ac:dyDescent="0.25">
      <c r="A103" s="31" t="str">
        <f t="shared" si="12"/>
        <v>Liberal_ArtsRhetoricPhD</v>
      </c>
      <c r="B103" s="3" t="s">
        <v>81</v>
      </c>
      <c r="C103" s="12" t="s">
        <v>2</v>
      </c>
      <c r="D103" s="3" t="s">
        <v>36</v>
      </c>
      <c r="E103" s="12" t="s">
        <v>16</v>
      </c>
      <c r="F103" s="6">
        <f t="shared" si="13"/>
        <v>40703</v>
      </c>
      <c r="G103" s="6">
        <f t="shared" si="14"/>
        <v>24048</v>
      </c>
      <c r="H103" s="6">
        <v>0</v>
      </c>
      <c r="I103" s="6">
        <v>13612</v>
      </c>
      <c r="J103" s="6">
        <v>0</v>
      </c>
      <c r="K103" s="6">
        <v>1835</v>
      </c>
      <c r="L103" s="14">
        <v>-917</v>
      </c>
      <c r="M103" s="6">
        <v>2000</v>
      </c>
      <c r="N103" s="6">
        <v>0</v>
      </c>
      <c r="O103" s="6">
        <v>125</v>
      </c>
      <c r="P103" s="6">
        <v>0</v>
      </c>
      <c r="Q103" s="6">
        <v>1336</v>
      </c>
      <c r="R103" s="9">
        <v>18</v>
      </c>
      <c r="S103" s="9" t="s">
        <v>54</v>
      </c>
      <c r="T103" s="13">
        <v>5</v>
      </c>
    </row>
    <row r="104" spans="1:20" s="5" customFormat="1" ht="45" x14ac:dyDescent="0.25">
      <c r="A104" s="31" t="str">
        <f t="shared" si="12"/>
        <v>Liberal_ArtsRhetoric_and_Philosophy_of_CommunicationMA</v>
      </c>
      <c r="B104" s="3" t="s">
        <v>81</v>
      </c>
      <c r="C104" s="12" t="s">
        <v>2</v>
      </c>
      <c r="D104" s="3" t="s">
        <v>135</v>
      </c>
      <c r="E104" s="12" t="s">
        <v>18</v>
      </c>
      <c r="F104" s="6">
        <f t="shared" si="13"/>
        <v>35608</v>
      </c>
      <c r="G104" s="6">
        <f t="shared" si="14"/>
        <v>24048</v>
      </c>
      <c r="H104" s="6">
        <f>-(Q104*R104*0.25)</f>
        <v>-6012</v>
      </c>
      <c r="I104" s="6">
        <v>13612</v>
      </c>
      <c r="J104" s="6">
        <v>0</v>
      </c>
      <c r="K104" s="6">
        <v>1835</v>
      </c>
      <c r="L104" s="6">
        <v>0</v>
      </c>
      <c r="M104" s="6">
        <v>2000</v>
      </c>
      <c r="N104" s="6">
        <v>0</v>
      </c>
      <c r="O104" s="6">
        <v>125</v>
      </c>
      <c r="P104" s="6">
        <v>0</v>
      </c>
      <c r="Q104" s="6">
        <v>1336</v>
      </c>
      <c r="R104" s="9">
        <v>18</v>
      </c>
      <c r="S104" s="9" t="s">
        <v>54</v>
      </c>
      <c r="T104" s="13">
        <v>2</v>
      </c>
    </row>
    <row r="105" spans="1:20" s="5" customFormat="1" x14ac:dyDescent="0.25">
      <c r="A105" s="31" t="str">
        <f t="shared" si="12"/>
        <v>Liberal_ArtsSociologyBA</v>
      </c>
      <c r="B105" s="3" t="s">
        <v>81</v>
      </c>
      <c r="C105" s="3" t="s">
        <v>0</v>
      </c>
      <c r="D105" s="3" t="s">
        <v>61</v>
      </c>
      <c r="E105" s="3" t="s">
        <v>58</v>
      </c>
      <c r="F105" s="6">
        <f t="shared" si="13"/>
        <v>59600</v>
      </c>
      <c r="G105" s="6">
        <f t="shared" si="14"/>
        <v>41892</v>
      </c>
      <c r="H105" s="6">
        <v>0</v>
      </c>
      <c r="I105" s="6">
        <v>13612</v>
      </c>
      <c r="J105" s="6">
        <v>0</v>
      </c>
      <c r="K105" s="6">
        <v>1835</v>
      </c>
      <c r="L105" s="6">
        <v>0</v>
      </c>
      <c r="M105" s="6">
        <v>2000</v>
      </c>
      <c r="N105" s="6">
        <v>0</v>
      </c>
      <c r="O105" s="6">
        <v>261</v>
      </c>
      <c r="P105" s="6">
        <v>0</v>
      </c>
      <c r="Q105" s="6">
        <v>41892</v>
      </c>
      <c r="R105" s="3">
        <v>1</v>
      </c>
      <c r="S105" s="7" t="s">
        <v>34</v>
      </c>
      <c r="T105" s="8">
        <v>4</v>
      </c>
    </row>
    <row r="106" spans="1:20" s="5" customFormat="1" x14ac:dyDescent="0.25">
      <c r="A106" s="31" t="str">
        <f t="shared" si="12"/>
        <v>Liberal_ArtsSpanishBA</v>
      </c>
      <c r="B106" s="3" t="s">
        <v>81</v>
      </c>
      <c r="C106" s="3" t="s">
        <v>0</v>
      </c>
      <c r="D106" s="3" t="s">
        <v>62</v>
      </c>
      <c r="E106" s="3" t="s">
        <v>58</v>
      </c>
      <c r="F106" s="6">
        <f t="shared" si="13"/>
        <v>59600</v>
      </c>
      <c r="G106" s="6">
        <f t="shared" si="14"/>
        <v>41892</v>
      </c>
      <c r="H106" s="6">
        <v>0</v>
      </c>
      <c r="I106" s="6">
        <v>13612</v>
      </c>
      <c r="J106" s="6">
        <v>0</v>
      </c>
      <c r="K106" s="6">
        <v>1835</v>
      </c>
      <c r="L106" s="6">
        <v>0</v>
      </c>
      <c r="M106" s="6">
        <v>2000</v>
      </c>
      <c r="N106" s="6">
        <v>0</v>
      </c>
      <c r="O106" s="6">
        <v>261</v>
      </c>
      <c r="P106" s="6">
        <v>0</v>
      </c>
      <c r="Q106" s="6">
        <v>41892</v>
      </c>
      <c r="R106" s="3">
        <v>1</v>
      </c>
      <c r="S106" s="7" t="s">
        <v>34</v>
      </c>
      <c r="T106" s="8">
        <v>4</v>
      </c>
    </row>
    <row r="107" spans="1:20" s="5" customFormat="1" ht="30" x14ac:dyDescent="0.25">
      <c r="A107" s="31" t="str">
        <f t="shared" si="12"/>
        <v>Liberal_ArtsSports_Information_and_MediaBA</v>
      </c>
      <c r="B107" s="3" t="s">
        <v>81</v>
      </c>
      <c r="C107" s="3" t="s">
        <v>0</v>
      </c>
      <c r="D107" s="3" t="s">
        <v>137</v>
      </c>
      <c r="E107" s="3" t="s">
        <v>58</v>
      </c>
      <c r="F107" s="6">
        <f t="shared" si="13"/>
        <v>59600</v>
      </c>
      <c r="G107" s="6">
        <f t="shared" si="14"/>
        <v>41892</v>
      </c>
      <c r="H107" s="6">
        <v>0</v>
      </c>
      <c r="I107" s="6">
        <v>13612</v>
      </c>
      <c r="J107" s="6">
        <v>0</v>
      </c>
      <c r="K107" s="6">
        <v>1835</v>
      </c>
      <c r="L107" s="6">
        <v>0</v>
      </c>
      <c r="M107" s="6">
        <v>2000</v>
      </c>
      <c r="N107" s="6">
        <v>0</v>
      </c>
      <c r="O107" s="6">
        <v>261</v>
      </c>
      <c r="P107" s="6">
        <v>0</v>
      </c>
      <c r="Q107" s="6">
        <v>41892</v>
      </c>
      <c r="R107" s="3">
        <v>1</v>
      </c>
      <c r="S107" s="7" t="s">
        <v>34</v>
      </c>
      <c r="T107" s="8">
        <v>4</v>
      </c>
    </row>
    <row r="108" spans="1:20" s="5" customFormat="1" ht="45" x14ac:dyDescent="0.25">
      <c r="A108" s="31" t="str">
        <f t="shared" si="12"/>
        <v>Liberal_ArtsStrategic_Public_Relations_and_AdvertisingBA</v>
      </c>
      <c r="B108" s="3" t="s">
        <v>81</v>
      </c>
      <c r="C108" s="3" t="s">
        <v>0</v>
      </c>
      <c r="D108" s="3" t="s">
        <v>138</v>
      </c>
      <c r="E108" s="3" t="s">
        <v>58</v>
      </c>
      <c r="F108" s="6">
        <f t="shared" si="13"/>
        <v>59600</v>
      </c>
      <c r="G108" s="6">
        <f t="shared" si="14"/>
        <v>41892</v>
      </c>
      <c r="H108" s="6">
        <v>0</v>
      </c>
      <c r="I108" s="6">
        <v>13612</v>
      </c>
      <c r="J108" s="6">
        <v>0</v>
      </c>
      <c r="K108" s="6">
        <v>1835</v>
      </c>
      <c r="L108" s="6">
        <v>0</v>
      </c>
      <c r="M108" s="6">
        <v>2000</v>
      </c>
      <c r="N108" s="6">
        <v>0</v>
      </c>
      <c r="O108" s="6">
        <v>261</v>
      </c>
      <c r="P108" s="6">
        <v>0</v>
      </c>
      <c r="Q108" s="6">
        <v>41892</v>
      </c>
      <c r="R108" s="3">
        <v>1</v>
      </c>
      <c r="S108" s="7" t="s">
        <v>34</v>
      </c>
      <c r="T108" s="8">
        <v>4</v>
      </c>
    </row>
    <row r="109" spans="1:20" s="5" customFormat="1" ht="30" x14ac:dyDescent="0.25">
      <c r="A109" s="31" t="str">
        <f t="shared" si="12"/>
        <v>Liberal_ArtsTheater_ArtsBA</v>
      </c>
      <c r="B109" s="3" t="s">
        <v>81</v>
      </c>
      <c r="C109" s="3" t="s">
        <v>0</v>
      </c>
      <c r="D109" s="3" t="s">
        <v>139</v>
      </c>
      <c r="E109" s="3" t="s">
        <v>58</v>
      </c>
      <c r="F109" s="6">
        <f t="shared" si="13"/>
        <v>59600</v>
      </c>
      <c r="G109" s="6">
        <f t="shared" si="14"/>
        <v>41892</v>
      </c>
      <c r="H109" s="6">
        <v>0</v>
      </c>
      <c r="I109" s="6">
        <v>13612</v>
      </c>
      <c r="J109" s="6">
        <v>0</v>
      </c>
      <c r="K109" s="6">
        <v>1835</v>
      </c>
      <c r="L109" s="6">
        <v>0</v>
      </c>
      <c r="M109" s="6">
        <v>2000</v>
      </c>
      <c r="N109" s="6">
        <v>0</v>
      </c>
      <c r="O109" s="6">
        <v>261</v>
      </c>
      <c r="P109" s="6">
        <v>0</v>
      </c>
      <c r="Q109" s="6">
        <v>41892</v>
      </c>
      <c r="R109" s="3">
        <v>1</v>
      </c>
      <c r="S109" s="7" t="s">
        <v>34</v>
      </c>
      <c r="T109" s="8">
        <v>4</v>
      </c>
    </row>
    <row r="110" spans="1:20" s="5" customFormat="1" x14ac:dyDescent="0.25">
      <c r="A110" s="31" t="str">
        <f t="shared" si="12"/>
        <v>Liberal_ArtsTheologyBA</v>
      </c>
      <c r="B110" s="3" t="s">
        <v>81</v>
      </c>
      <c r="C110" s="3" t="s">
        <v>0</v>
      </c>
      <c r="D110" s="3" t="s">
        <v>35</v>
      </c>
      <c r="E110" s="3" t="s">
        <v>58</v>
      </c>
      <c r="F110" s="6">
        <f t="shared" si="13"/>
        <v>59600</v>
      </c>
      <c r="G110" s="6">
        <f t="shared" si="14"/>
        <v>41892</v>
      </c>
      <c r="H110" s="6">
        <v>0</v>
      </c>
      <c r="I110" s="6">
        <v>13612</v>
      </c>
      <c r="J110" s="6">
        <v>0</v>
      </c>
      <c r="K110" s="6">
        <v>1835</v>
      </c>
      <c r="L110" s="6">
        <v>0</v>
      </c>
      <c r="M110" s="6">
        <v>2000</v>
      </c>
      <c r="N110" s="6">
        <v>0</v>
      </c>
      <c r="O110" s="6">
        <v>261</v>
      </c>
      <c r="P110" s="6">
        <v>0</v>
      </c>
      <c r="Q110" s="6">
        <v>41892</v>
      </c>
      <c r="R110" s="3">
        <v>1</v>
      </c>
      <c r="S110" s="7" t="s">
        <v>34</v>
      </c>
      <c r="T110" s="8">
        <v>4</v>
      </c>
    </row>
    <row r="111" spans="1:20" s="5" customFormat="1" x14ac:dyDescent="0.25">
      <c r="A111" s="31" t="str">
        <f t="shared" si="12"/>
        <v>Liberal_ArtsTheologyMA</v>
      </c>
      <c r="B111" s="3" t="s">
        <v>81</v>
      </c>
      <c r="C111" s="12" t="s">
        <v>2</v>
      </c>
      <c r="D111" s="3" t="s">
        <v>35</v>
      </c>
      <c r="E111" s="12" t="s">
        <v>18</v>
      </c>
      <c r="F111" s="6">
        <f t="shared" si="13"/>
        <v>32602</v>
      </c>
      <c r="G111" s="6">
        <f t="shared" si="14"/>
        <v>20040</v>
      </c>
      <c r="H111" s="6">
        <f>-(Q111*R111*0.25)</f>
        <v>-5010</v>
      </c>
      <c r="I111" s="6">
        <v>13612</v>
      </c>
      <c r="J111" s="6">
        <v>0</v>
      </c>
      <c r="K111" s="6">
        <v>1835</v>
      </c>
      <c r="L111" s="6">
        <v>0</v>
      </c>
      <c r="M111" s="6">
        <v>2000</v>
      </c>
      <c r="N111" s="6">
        <v>0</v>
      </c>
      <c r="O111" s="6">
        <v>125</v>
      </c>
      <c r="P111" s="6">
        <v>0</v>
      </c>
      <c r="Q111" s="6">
        <v>1336</v>
      </c>
      <c r="R111" s="9">
        <v>15</v>
      </c>
      <c r="S111" s="9" t="s">
        <v>54</v>
      </c>
      <c r="T111" s="13">
        <v>2</v>
      </c>
    </row>
    <row r="112" spans="1:20" s="5" customFormat="1" x14ac:dyDescent="0.25">
      <c r="A112" s="31" t="str">
        <f t="shared" si="12"/>
        <v>Liberal_ArtsTheologyPhD</v>
      </c>
      <c r="B112" s="3" t="s">
        <v>81</v>
      </c>
      <c r="C112" s="12" t="s">
        <v>2</v>
      </c>
      <c r="D112" s="3" t="s">
        <v>35</v>
      </c>
      <c r="E112" s="12" t="s">
        <v>16</v>
      </c>
      <c r="F112" s="6">
        <f t="shared" si="13"/>
        <v>40703</v>
      </c>
      <c r="G112" s="6">
        <f t="shared" si="14"/>
        <v>24048</v>
      </c>
      <c r="H112" s="6">
        <v>0</v>
      </c>
      <c r="I112" s="6">
        <v>13612</v>
      </c>
      <c r="J112" s="6">
        <v>0</v>
      </c>
      <c r="K112" s="6">
        <v>1835</v>
      </c>
      <c r="L112" s="14">
        <v>-917</v>
      </c>
      <c r="M112" s="6">
        <v>2000</v>
      </c>
      <c r="N112" s="6">
        <v>0</v>
      </c>
      <c r="O112" s="6">
        <v>125</v>
      </c>
      <c r="P112" s="6">
        <v>0</v>
      </c>
      <c r="Q112" s="6">
        <v>1336</v>
      </c>
      <c r="R112" s="9">
        <v>18</v>
      </c>
      <c r="S112" s="9" t="s">
        <v>54</v>
      </c>
      <c r="T112" s="13">
        <v>5</v>
      </c>
    </row>
    <row r="113" spans="1:22" s="5" customFormat="1" ht="30" x14ac:dyDescent="0.25">
      <c r="A113" s="31" t="str">
        <f t="shared" si="12"/>
        <v>MusicElective_Studies_in_BusinessBM</v>
      </c>
      <c r="B113" s="3" t="s">
        <v>1</v>
      </c>
      <c r="C113" s="3" t="s">
        <v>0</v>
      </c>
      <c r="D113" s="3" t="s">
        <v>140</v>
      </c>
      <c r="E113" s="3" t="s">
        <v>72</v>
      </c>
      <c r="F113" s="6">
        <f t="shared" si="13"/>
        <v>65370</v>
      </c>
      <c r="G113" s="6">
        <f t="shared" si="14"/>
        <v>47662</v>
      </c>
      <c r="H113" s="6">
        <v>0</v>
      </c>
      <c r="I113" s="6">
        <v>13612</v>
      </c>
      <c r="J113" s="6">
        <v>0</v>
      </c>
      <c r="K113" s="6">
        <v>1835</v>
      </c>
      <c r="L113" s="6">
        <v>0</v>
      </c>
      <c r="M113" s="6">
        <v>2000</v>
      </c>
      <c r="N113" s="6">
        <v>0</v>
      </c>
      <c r="O113" s="6">
        <v>261</v>
      </c>
      <c r="P113" s="6">
        <v>0</v>
      </c>
      <c r="Q113" s="6">
        <v>47662</v>
      </c>
      <c r="R113" s="3">
        <v>1</v>
      </c>
      <c r="S113" s="7" t="s">
        <v>34</v>
      </c>
      <c r="T113" s="8">
        <v>4</v>
      </c>
    </row>
    <row r="114" spans="1:22" s="5" customFormat="1" x14ac:dyDescent="0.25">
      <c r="A114" s="31" t="str">
        <f t="shared" si="12"/>
        <v>MusicMusic_MajorBA</v>
      </c>
      <c r="B114" s="3" t="s">
        <v>1</v>
      </c>
      <c r="C114" s="3" t="s">
        <v>0</v>
      </c>
      <c r="D114" s="3" t="s">
        <v>152</v>
      </c>
      <c r="E114" s="3" t="s">
        <v>58</v>
      </c>
      <c r="F114" s="6">
        <f t="shared" si="13"/>
        <v>65370</v>
      </c>
      <c r="G114" s="6">
        <f t="shared" si="14"/>
        <v>47662</v>
      </c>
      <c r="H114" s="6">
        <v>0</v>
      </c>
      <c r="I114" s="6">
        <v>13612</v>
      </c>
      <c r="J114" s="6">
        <v>0</v>
      </c>
      <c r="K114" s="6">
        <v>1835</v>
      </c>
      <c r="L114" s="6">
        <v>0</v>
      </c>
      <c r="M114" s="6">
        <v>2000</v>
      </c>
      <c r="N114" s="6">
        <v>0</v>
      </c>
      <c r="O114" s="6">
        <v>261</v>
      </c>
      <c r="P114" s="6">
        <v>0</v>
      </c>
      <c r="Q114" s="6">
        <v>47662</v>
      </c>
      <c r="R114" s="3">
        <v>1</v>
      </c>
      <c r="S114" s="7" t="s">
        <v>34</v>
      </c>
      <c r="T114" s="8">
        <v>4</v>
      </c>
    </row>
    <row r="115" spans="1:22" s="5" customFormat="1" x14ac:dyDescent="0.25">
      <c r="A115" s="31" t="str">
        <f t="shared" si="12"/>
        <v>MusicMusic_EducationBS</v>
      </c>
      <c r="B115" s="3" t="s">
        <v>1</v>
      </c>
      <c r="C115" s="3" t="s">
        <v>0</v>
      </c>
      <c r="D115" s="3" t="s">
        <v>141</v>
      </c>
      <c r="E115" s="3" t="s">
        <v>69</v>
      </c>
      <c r="F115" s="6">
        <f t="shared" si="13"/>
        <v>65370</v>
      </c>
      <c r="G115" s="6">
        <f t="shared" si="14"/>
        <v>47662</v>
      </c>
      <c r="H115" s="6">
        <v>0</v>
      </c>
      <c r="I115" s="6">
        <v>13612</v>
      </c>
      <c r="J115" s="6">
        <v>0</v>
      </c>
      <c r="K115" s="6">
        <v>1835</v>
      </c>
      <c r="L115" s="6">
        <v>0</v>
      </c>
      <c r="M115" s="6">
        <v>2000</v>
      </c>
      <c r="N115" s="6">
        <v>0</v>
      </c>
      <c r="O115" s="6">
        <v>261</v>
      </c>
      <c r="P115" s="6">
        <v>0</v>
      </c>
      <c r="Q115" s="6">
        <v>47662</v>
      </c>
      <c r="R115" s="3">
        <v>1</v>
      </c>
      <c r="S115" s="7" t="s">
        <v>34</v>
      </c>
      <c r="T115" s="8">
        <v>4</v>
      </c>
    </row>
    <row r="116" spans="1:22" s="5" customFormat="1" ht="30" x14ac:dyDescent="0.25">
      <c r="A116" s="31" t="str">
        <f t="shared" si="12"/>
        <v>MusicMusic_PerformanceArtist_Diploma</v>
      </c>
      <c r="B116" s="3" t="s">
        <v>1</v>
      </c>
      <c r="C116" s="12" t="s">
        <v>2</v>
      </c>
      <c r="D116" s="3" t="s">
        <v>142</v>
      </c>
      <c r="E116" s="3" t="s">
        <v>165</v>
      </c>
      <c r="F116" s="6">
        <f t="shared" si="13"/>
        <v>43912</v>
      </c>
      <c r="G116" s="6">
        <f t="shared" si="14"/>
        <v>26340</v>
      </c>
      <c r="H116" s="6">
        <v>0</v>
      </c>
      <c r="I116" s="6">
        <v>13612</v>
      </c>
      <c r="J116" s="6">
        <v>0</v>
      </c>
      <c r="K116" s="6">
        <v>1835</v>
      </c>
      <c r="L116" s="6">
        <v>0</v>
      </c>
      <c r="M116" s="6">
        <v>2000</v>
      </c>
      <c r="N116" s="6">
        <v>0</v>
      </c>
      <c r="O116" s="6">
        <v>125</v>
      </c>
      <c r="P116" s="6">
        <v>0</v>
      </c>
      <c r="Q116" s="6">
        <v>1756</v>
      </c>
      <c r="R116" s="9">
        <v>15</v>
      </c>
      <c r="S116" s="9" t="s">
        <v>54</v>
      </c>
      <c r="T116" s="11">
        <v>2</v>
      </c>
    </row>
    <row r="117" spans="1:22" s="5" customFormat="1" ht="30" x14ac:dyDescent="0.25">
      <c r="A117" s="31" t="str">
        <f t="shared" si="12"/>
        <v>MusicMusic_PerformanceBM</v>
      </c>
      <c r="B117" s="3" t="s">
        <v>1</v>
      </c>
      <c r="C117" s="3" t="s">
        <v>0</v>
      </c>
      <c r="D117" s="3" t="s">
        <v>142</v>
      </c>
      <c r="E117" s="3" t="s">
        <v>72</v>
      </c>
      <c r="F117" s="6">
        <f t="shared" si="13"/>
        <v>65370</v>
      </c>
      <c r="G117" s="6">
        <f t="shared" si="14"/>
        <v>47662</v>
      </c>
      <c r="H117" s="6">
        <v>0</v>
      </c>
      <c r="I117" s="6">
        <v>13612</v>
      </c>
      <c r="J117" s="6">
        <v>0</v>
      </c>
      <c r="K117" s="6">
        <v>1835</v>
      </c>
      <c r="L117" s="6">
        <v>0</v>
      </c>
      <c r="M117" s="6">
        <v>2000</v>
      </c>
      <c r="N117" s="6">
        <v>0</v>
      </c>
      <c r="O117" s="6">
        <v>261</v>
      </c>
      <c r="P117" s="6">
        <v>0</v>
      </c>
      <c r="Q117" s="6">
        <v>47662</v>
      </c>
      <c r="R117" s="3">
        <v>1</v>
      </c>
      <c r="S117" s="7" t="s">
        <v>34</v>
      </c>
      <c r="T117" s="8">
        <v>4</v>
      </c>
    </row>
    <row r="118" spans="1:22" s="5" customFormat="1" ht="30" x14ac:dyDescent="0.25">
      <c r="A118" s="31" t="str">
        <f t="shared" si="12"/>
        <v>MusicMusic_PerformanceMM</v>
      </c>
      <c r="B118" s="3" t="s">
        <v>1</v>
      </c>
      <c r="C118" s="12" t="s">
        <v>2</v>
      </c>
      <c r="D118" s="3" t="s">
        <v>142</v>
      </c>
      <c r="E118" s="3" t="s">
        <v>32</v>
      </c>
      <c r="F118" s="6">
        <f t="shared" si="13"/>
        <v>43912</v>
      </c>
      <c r="G118" s="6">
        <f t="shared" si="14"/>
        <v>26340</v>
      </c>
      <c r="H118" s="6">
        <v>0</v>
      </c>
      <c r="I118" s="6">
        <v>13612</v>
      </c>
      <c r="J118" s="6">
        <v>0</v>
      </c>
      <c r="K118" s="6">
        <v>1835</v>
      </c>
      <c r="L118" s="6">
        <v>0</v>
      </c>
      <c r="M118" s="6">
        <v>2000</v>
      </c>
      <c r="N118" s="6">
        <v>0</v>
      </c>
      <c r="O118" s="6">
        <v>125</v>
      </c>
      <c r="P118" s="6">
        <v>0</v>
      </c>
      <c r="Q118" s="6">
        <v>1756</v>
      </c>
      <c r="R118" s="9">
        <v>15</v>
      </c>
      <c r="S118" s="9" t="s">
        <v>54</v>
      </c>
      <c r="T118" s="11">
        <v>2</v>
      </c>
    </row>
    <row r="119" spans="1:22" s="5" customFormat="1" ht="30" x14ac:dyDescent="0.25">
      <c r="A119" s="31" t="str">
        <f t="shared" si="12"/>
        <v>MusicMusic_PerformancePathway</v>
      </c>
      <c r="B119" s="3" t="s">
        <v>1</v>
      </c>
      <c r="C119" s="12" t="s">
        <v>2</v>
      </c>
      <c r="D119" s="3" t="s">
        <v>142</v>
      </c>
      <c r="E119" s="3" t="s">
        <v>24</v>
      </c>
      <c r="F119" s="6">
        <f t="shared" si="13"/>
        <v>52052</v>
      </c>
      <c r="G119" s="6">
        <f t="shared" si="14"/>
        <v>30012</v>
      </c>
      <c r="H119" s="6">
        <v>0</v>
      </c>
      <c r="I119" s="6">
        <v>13612</v>
      </c>
      <c r="J119" s="6">
        <v>3468</v>
      </c>
      <c r="K119" s="6">
        <v>1835</v>
      </c>
      <c r="L119" s="6">
        <v>0</v>
      </c>
      <c r="M119" s="6">
        <v>2000</v>
      </c>
      <c r="N119" s="6">
        <v>1000</v>
      </c>
      <c r="O119" s="6">
        <v>125</v>
      </c>
      <c r="P119" s="6">
        <v>0</v>
      </c>
      <c r="Q119" s="6">
        <v>30012</v>
      </c>
      <c r="R119" s="9">
        <v>1</v>
      </c>
      <c r="S119" s="9" t="s">
        <v>34</v>
      </c>
      <c r="T119" s="11">
        <v>3</v>
      </c>
    </row>
    <row r="120" spans="1:22" s="5" customFormat="1" ht="30" x14ac:dyDescent="0.25">
      <c r="A120" s="31" t="str">
        <f t="shared" si="12"/>
        <v>MusicMusic_TechnologyBM</v>
      </c>
      <c r="B120" s="3" t="s">
        <v>1</v>
      </c>
      <c r="C120" s="3" t="s">
        <v>0</v>
      </c>
      <c r="D120" s="3" t="s">
        <v>143</v>
      </c>
      <c r="E120" s="3" t="s">
        <v>72</v>
      </c>
      <c r="F120" s="6">
        <f t="shared" si="13"/>
        <v>65370</v>
      </c>
      <c r="G120" s="6">
        <f t="shared" si="14"/>
        <v>47662</v>
      </c>
      <c r="H120" s="6">
        <v>0</v>
      </c>
      <c r="I120" s="6">
        <v>13612</v>
      </c>
      <c r="J120" s="6">
        <v>0</v>
      </c>
      <c r="K120" s="6">
        <v>1835</v>
      </c>
      <c r="L120" s="6">
        <v>0</v>
      </c>
      <c r="M120" s="6">
        <v>2000</v>
      </c>
      <c r="N120" s="6">
        <v>0</v>
      </c>
      <c r="O120" s="6">
        <v>261</v>
      </c>
      <c r="P120" s="6">
        <v>0</v>
      </c>
      <c r="Q120" s="6">
        <v>47662</v>
      </c>
      <c r="R120" s="3">
        <v>1</v>
      </c>
      <c r="S120" s="7" t="s">
        <v>34</v>
      </c>
      <c r="T120" s="8">
        <v>4</v>
      </c>
    </row>
    <row r="121" spans="1:22" s="5" customFormat="1" x14ac:dyDescent="0.25">
      <c r="A121" s="31" t="str">
        <f t="shared" si="12"/>
        <v>MusicMusic_TherapyBS</v>
      </c>
      <c r="B121" s="3" t="s">
        <v>1</v>
      </c>
      <c r="C121" s="3" t="s">
        <v>0</v>
      </c>
      <c r="D121" s="3" t="s">
        <v>144</v>
      </c>
      <c r="E121" s="3" t="s">
        <v>69</v>
      </c>
      <c r="F121" s="6">
        <f t="shared" si="13"/>
        <v>65370</v>
      </c>
      <c r="G121" s="6">
        <f t="shared" si="14"/>
        <v>47662</v>
      </c>
      <c r="H121" s="6">
        <v>0</v>
      </c>
      <c r="I121" s="6">
        <v>13612</v>
      </c>
      <c r="J121" s="6">
        <v>0</v>
      </c>
      <c r="K121" s="6">
        <v>1835</v>
      </c>
      <c r="L121" s="6">
        <v>0</v>
      </c>
      <c r="M121" s="6">
        <v>2000</v>
      </c>
      <c r="N121" s="6">
        <v>0</v>
      </c>
      <c r="O121" s="6">
        <v>261</v>
      </c>
      <c r="P121" s="6">
        <v>0</v>
      </c>
      <c r="Q121" s="6">
        <v>47662</v>
      </c>
      <c r="R121" s="3">
        <v>1</v>
      </c>
      <c r="S121" s="7" t="s">
        <v>34</v>
      </c>
      <c r="T121" s="8">
        <v>4</v>
      </c>
      <c r="V121" s="15"/>
    </row>
    <row r="122" spans="1:22" s="5" customFormat="1" x14ac:dyDescent="0.25">
      <c r="A122" s="31" t="str">
        <f t="shared" si="12"/>
        <v>MusicSacred_MusicMM</v>
      </c>
      <c r="B122" s="3" t="s">
        <v>1</v>
      </c>
      <c r="C122" s="12" t="s">
        <v>2</v>
      </c>
      <c r="D122" s="3" t="s">
        <v>145</v>
      </c>
      <c r="E122" s="3" t="s">
        <v>32</v>
      </c>
      <c r="F122" s="6">
        <f t="shared" si="13"/>
        <v>43912</v>
      </c>
      <c r="G122" s="6">
        <f t="shared" si="14"/>
        <v>26340</v>
      </c>
      <c r="H122" s="6">
        <v>0</v>
      </c>
      <c r="I122" s="6">
        <v>13612</v>
      </c>
      <c r="J122" s="6">
        <v>0</v>
      </c>
      <c r="K122" s="6">
        <v>1835</v>
      </c>
      <c r="L122" s="6">
        <v>0</v>
      </c>
      <c r="M122" s="6">
        <v>2000</v>
      </c>
      <c r="N122" s="6">
        <v>0</v>
      </c>
      <c r="O122" s="6">
        <v>125</v>
      </c>
      <c r="P122" s="6">
        <v>0</v>
      </c>
      <c r="Q122" s="6">
        <v>1756</v>
      </c>
      <c r="R122" s="9">
        <v>15</v>
      </c>
      <c r="S122" s="9" t="s">
        <v>54</v>
      </c>
      <c r="T122" s="11">
        <v>2</v>
      </c>
      <c r="V122" s="15"/>
    </row>
    <row r="123" spans="1:22" s="5" customFormat="1" ht="45" x14ac:dyDescent="0.25">
      <c r="A123" s="31" t="str">
        <f t="shared" si="12"/>
        <v>Natural_and_Environmental_SciencesBiochemistryBA_or_BS</v>
      </c>
      <c r="B123" s="3" t="s">
        <v>187</v>
      </c>
      <c r="C123" s="3" t="s">
        <v>0</v>
      </c>
      <c r="D123" s="3" t="s">
        <v>73</v>
      </c>
      <c r="E123" s="3" t="s">
        <v>164</v>
      </c>
      <c r="F123" s="6">
        <f t="shared" si="13"/>
        <v>59600</v>
      </c>
      <c r="G123" s="6">
        <f t="shared" si="14"/>
        <v>41892</v>
      </c>
      <c r="H123" s="6">
        <v>0</v>
      </c>
      <c r="I123" s="6">
        <v>13612</v>
      </c>
      <c r="J123" s="6">
        <v>0</v>
      </c>
      <c r="K123" s="6">
        <v>1835</v>
      </c>
      <c r="L123" s="6">
        <v>0</v>
      </c>
      <c r="M123" s="6">
        <v>2000</v>
      </c>
      <c r="N123" s="6">
        <v>0</v>
      </c>
      <c r="O123" s="6">
        <v>261</v>
      </c>
      <c r="P123" s="6">
        <v>0</v>
      </c>
      <c r="Q123" s="6">
        <v>41892</v>
      </c>
      <c r="R123" s="3">
        <v>1</v>
      </c>
      <c r="S123" s="7" t="s">
        <v>34</v>
      </c>
      <c r="T123" s="8">
        <v>4</v>
      </c>
      <c r="V123" s="15"/>
    </row>
    <row r="124" spans="1:22" s="5" customFormat="1" ht="45" x14ac:dyDescent="0.25">
      <c r="A124" s="31" t="str">
        <f t="shared" si="12"/>
        <v>Natural_and_Environmental_SciencesBiological_SciencesBS</v>
      </c>
      <c r="B124" s="3" t="s">
        <v>187</v>
      </c>
      <c r="C124" s="3" t="s">
        <v>0</v>
      </c>
      <c r="D124" s="3" t="s">
        <v>146</v>
      </c>
      <c r="E124" s="3" t="s">
        <v>69</v>
      </c>
      <c r="F124" s="6">
        <f t="shared" si="13"/>
        <v>59600</v>
      </c>
      <c r="G124" s="6">
        <f t="shared" si="14"/>
        <v>41892</v>
      </c>
      <c r="H124" s="6">
        <v>0</v>
      </c>
      <c r="I124" s="6">
        <v>13612</v>
      </c>
      <c r="J124" s="6">
        <v>0</v>
      </c>
      <c r="K124" s="6">
        <v>1835</v>
      </c>
      <c r="L124" s="6">
        <v>0</v>
      </c>
      <c r="M124" s="6">
        <v>2000</v>
      </c>
      <c r="N124" s="6">
        <v>0</v>
      </c>
      <c r="O124" s="6">
        <v>261</v>
      </c>
      <c r="P124" s="6">
        <v>0</v>
      </c>
      <c r="Q124" s="6">
        <v>41892</v>
      </c>
      <c r="R124" s="3">
        <v>1</v>
      </c>
      <c r="S124" s="7" t="s">
        <v>34</v>
      </c>
      <c r="T124" s="8">
        <v>4</v>
      </c>
      <c r="V124" s="15"/>
    </row>
    <row r="125" spans="1:22" s="5" customFormat="1" ht="45" x14ac:dyDescent="0.25">
      <c r="A125" s="31" t="str">
        <f t="shared" si="12"/>
        <v>Natural_and_Environmental_SciencesBiological_SciencesPhD</v>
      </c>
      <c r="B125" s="3" t="s">
        <v>187</v>
      </c>
      <c r="C125" s="12" t="s">
        <v>2</v>
      </c>
      <c r="D125" s="3" t="s">
        <v>146</v>
      </c>
      <c r="E125" s="3" t="s">
        <v>16</v>
      </c>
      <c r="F125" s="6">
        <f t="shared" si="13"/>
        <v>40799</v>
      </c>
      <c r="G125" s="6">
        <f t="shared" si="14"/>
        <v>24144</v>
      </c>
      <c r="H125" s="6">
        <v>0</v>
      </c>
      <c r="I125" s="6">
        <v>13612</v>
      </c>
      <c r="J125" s="6">
        <v>0</v>
      </c>
      <c r="K125" s="6">
        <v>1835</v>
      </c>
      <c r="L125" s="6">
        <v>-917</v>
      </c>
      <c r="M125" s="6">
        <v>2000</v>
      </c>
      <c r="N125" s="6">
        <v>0</v>
      </c>
      <c r="O125" s="6">
        <v>125</v>
      </c>
      <c r="P125" s="6">
        <v>0</v>
      </c>
      <c r="Q125" s="6">
        <v>1509</v>
      </c>
      <c r="R125" s="9">
        <v>16</v>
      </c>
      <c r="S125" s="9" t="s">
        <v>54</v>
      </c>
      <c r="T125" s="11">
        <v>5</v>
      </c>
      <c r="V125" s="15"/>
    </row>
    <row r="126" spans="1:22" s="5" customFormat="1" ht="45" x14ac:dyDescent="0.25">
      <c r="A126" s="31" t="str">
        <f t="shared" si="12"/>
        <v>Natural_and_Environmental_SciencesBiotechnologyMS</v>
      </c>
      <c r="B126" s="3" t="s">
        <v>187</v>
      </c>
      <c r="C126" s="12" t="s">
        <v>2</v>
      </c>
      <c r="D126" s="3" t="s">
        <v>25</v>
      </c>
      <c r="E126" s="3" t="s">
        <v>17</v>
      </c>
      <c r="F126" s="6">
        <f t="shared" si="13"/>
        <v>35680</v>
      </c>
      <c r="G126" s="6">
        <f t="shared" si="14"/>
        <v>24144</v>
      </c>
      <c r="H126" s="6">
        <f>-(Q126*R126*0.25)</f>
        <v>-6036</v>
      </c>
      <c r="I126" s="6">
        <v>13612</v>
      </c>
      <c r="J126" s="6">
        <v>0</v>
      </c>
      <c r="K126" s="6">
        <v>1835</v>
      </c>
      <c r="L126" s="6">
        <v>0</v>
      </c>
      <c r="M126" s="6">
        <v>2000</v>
      </c>
      <c r="N126" s="6">
        <v>0</v>
      </c>
      <c r="O126" s="6">
        <v>125</v>
      </c>
      <c r="P126" s="6">
        <v>0</v>
      </c>
      <c r="Q126" s="6">
        <v>1509</v>
      </c>
      <c r="R126" s="9">
        <v>16</v>
      </c>
      <c r="S126" s="9" t="s">
        <v>54</v>
      </c>
      <c r="T126" s="11">
        <v>2</v>
      </c>
      <c r="V126" s="15"/>
    </row>
    <row r="127" spans="1:22" s="5" customFormat="1" ht="45" x14ac:dyDescent="0.25">
      <c r="A127" s="31" t="str">
        <f t="shared" si="12"/>
        <v>Natural_and_Environmental_SciencesBiotechnologyPathway</v>
      </c>
      <c r="B127" s="3" t="s">
        <v>187</v>
      </c>
      <c r="C127" s="12" t="s">
        <v>2</v>
      </c>
      <c r="D127" s="3" t="s">
        <v>25</v>
      </c>
      <c r="E127" s="3" t="s">
        <v>24</v>
      </c>
      <c r="F127" s="6">
        <f t="shared" si="13"/>
        <v>47058</v>
      </c>
      <c r="G127" s="6">
        <f t="shared" si="14"/>
        <v>25018</v>
      </c>
      <c r="H127" s="6">
        <v>0</v>
      </c>
      <c r="I127" s="6">
        <v>13612</v>
      </c>
      <c r="J127" s="6">
        <v>3468</v>
      </c>
      <c r="K127" s="6">
        <v>1835</v>
      </c>
      <c r="L127" s="6">
        <v>0</v>
      </c>
      <c r="M127" s="6">
        <v>2000</v>
      </c>
      <c r="N127" s="6">
        <v>1000</v>
      </c>
      <c r="O127" s="6">
        <v>125</v>
      </c>
      <c r="P127" s="6">
        <v>0</v>
      </c>
      <c r="Q127" s="6">
        <v>25018</v>
      </c>
      <c r="R127" s="9">
        <v>1</v>
      </c>
      <c r="S127" s="9" t="s">
        <v>34</v>
      </c>
      <c r="T127" s="11">
        <v>3</v>
      </c>
      <c r="V127" s="15"/>
    </row>
    <row r="128" spans="1:22" s="5" customFormat="1" ht="30" x14ac:dyDescent="0.25">
      <c r="A128" s="31" t="str">
        <f t="shared" si="12"/>
        <v>Natural_and_Environmental_SciencesChemistryBS</v>
      </c>
      <c r="B128" s="3" t="s">
        <v>187</v>
      </c>
      <c r="C128" s="3" t="s">
        <v>0</v>
      </c>
      <c r="D128" s="3" t="s">
        <v>74</v>
      </c>
      <c r="E128" s="3" t="s">
        <v>69</v>
      </c>
      <c r="F128" s="6">
        <f t="shared" si="13"/>
        <v>59600</v>
      </c>
      <c r="G128" s="6">
        <f t="shared" si="14"/>
        <v>41892</v>
      </c>
      <c r="H128" s="6">
        <v>0</v>
      </c>
      <c r="I128" s="6">
        <v>13612</v>
      </c>
      <c r="J128" s="6">
        <v>0</v>
      </c>
      <c r="K128" s="6">
        <v>1835</v>
      </c>
      <c r="L128" s="6">
        <v>0</v>
      </c>
      <c r="M128" s="6">
        <v>2000</v>
      </c>
      <c r="N128" s="6">
        <v>0</v>
      </c>
      <c r="O128" s="6">
        <v>261</v>
      </c>
      <c r="P128" s="6">
        <v>0</v>
      </c>
      <c r="Q128" s="6">
        <v>41892</v>
      </c>
      <c r="R128" s="3">
        <v>1</v>
      </c>
      <c r="S128" s="7" t="s">
        <v>34</v>
      </c>
      <c r="T128" s="8">
        <v>4</v>
      </c>
      <c r="V128" s="15"/>
    </row>
    <row r="129" spans="1:20" s="5" customFormat="1" ht="45" x14ac:dyDescent="0.25">
      <c r="A129" s="31" t="str">
        <f t="shared" si="12"/>
        <v>Natural_and_Environmental_SciencesChemistry_and_BiochemistryPhD</v>
      </c>
      <c r="B129" s="3" t="s">
        <v>187</v>
      </c>
      <c r="C129" s="12" t="s">
        <v>2</v>
      </c>
      <c r="D129" s="3" t="s">
        <v>147</v>
      </c>
      <c r="E129" s="3" t="s">
        <v>16</v>
      </c>
      <c r="F129" s="6">
        <f t="shared" si="13"/>
        <v>40799</v>
      </c>
      <c r="G129" s="6">
        <f t="shared" si="14"/>
        <v>24144</v>
      </c>
      <c r="H129" s="6">
        <v>0</v>
      </c>
      <c r="I129" s="6">
        <v>13612</v>
      </c>
      <c r="J129" s="6">
        <v>0</v>
      </c>
      <c r="K129" s="6">
        <v>1835</v>
      </c>
      <c r="L129" s="6">
        <v>-917</v>
      </c>
      <c r="M129" s="6">
        <v>2000</v>
      </c>
      <c r="N129" s="6">
        <v>0</v>
      </c>
      <c r="O129" s="6">
        <v>125</v>
      </c>
      <c r="P129" s="6">
        <v>0</v>
      </c>
      <c r="Q129" s="6">
        <v>1509</v>
      </c>
      <c r="R129" s="9">
        <v>16</v>
      </c>
      <c r="S129" s="9" t="s">
        <v>54</v>
      </c>
      <c r="T129" s="11">
        <v>5</v>
      </c>
    </row>
    <row r="130" spans="1:20" s="5" customFormat="1" ht="45" x14ac:dyDescent="0.25">
      <c r="A130" s="31" t="str">
        <f t="shared" si="12"/>
        <v>Natural_and_Environmental_SciencesEnvironmental_ChemistryBS</v>
      </c>
      <c r="B130" s="3" t="s">
        <v>187</v>
      </c>
      <c r="C130" s="3" t="s">
        <v>0</v>
      </c>
      <c r="D130" s="3" t="s">
        <v>148</v>
      </c>
      <c r="E130" s="3" t="s">
        <v>69</v>
      </c>
      <c r="F130" s="6">
        <f t="shared" si="13"/>
        <v>59600</v>
      </c>
      <c r="G130" s="6">
        <f t="shared" si="14"/>
        <v>41892</v>
      </c>
      <c r="H130" s="6">
        <v>0</v>
      </c>
      <c r="I130" s="6">
        <v>13612</v>
      </c>
      <c r="J130" s="6">
        <v>0</v>
      </c>
      <c r="K130" s="6">
        <v>1835</v>
      </c>
      <c r="L130" s="6">
        <v>0</v>
      </c>
      <c r="M130" s="6">
        <v>2000</v>
      </c>
      <c r="N130" s="6">
        <v>0</v>
      </c>
      <c r="O130" s="6">
        <v>261</v>
      </c>
      <c r="P130" s="6">
        <v>0</v>
      </c>
      <c r="Q130" s="6">
        <v>41892</v>
      </c>
      <c r="R130" s="3">
        <v>1</v>
      </c>
      <c r="S130" s="7" t="s">
        <v>34</v>
      </c>
      <c r="T130" s="8">
        <v>4</v>
      </c>
    </row>
    <row r="131" spans="1:20" s="5" customFormat="1" ht="45" x14ac:dyDescent="0.25">
      <c r="A131" s="31" t="str">
        <f t="shared" si="12"/>
        <v>Natural_and_Environmental_SciencesEnvironmental_ManagementCertificate</v>
      </c>
      <c r="B131" s="3" t="s">
        <v>187</v>
      </c>
      <c r="C131" s="12" t="s">
        <v>2</v>
      </c>
      <c r="D131" s="3" t="s">
        <v>150</v>
      </c>
      <c r="E131" s="3" t="s">
        <v>20</v>
      </c>
      <c r="F131" s="6">
        <f t="shared" si="13"/>
        <v>37943.5</v>
      </c>
      <c r="G131" s="6">
        <f t="shared" si="14"/>
        <v>27162</v>
      </c>
      <c r="H131" s="6">
        <f>-(Q131*R131*0.25)</f>
        <v>-6790.5</v>
      </c>
      <c r="I131" s="6">
        <v>13612</v>
      </c>
      <c r="J131" s="6">
        <v>0</v>
      </c>
      <c r="K131" s="6">
        <v>1835</v>
      </c>
      <c r="L131" s="6">
        <v>0</v>
      </c>
      <c r="M131" s="6">
        <v>2000</v>
      </c>
      <c r="N131" s="6">
        <v>0</v>
      </c>
      <c r="O131" s="6">
        <v>125</v>
      </c>
      <c r="P131" s="6">
        <v>0</v>
      </c>
      <c r="Q131" s="6">
        <v>1509</v>
      </c>
      <c r="R131" s="9">
        <v>18</v>
      </c>
      <c r="S131" s="9" t="s">
        <v>54</v>
      </c>
      <c r="T131" s="11">
        <v>1</v>
      </c>
    </row>
    <row r="132" spans="1:20" s="5" customFormat="1" ht="45" x14ac:dyDescent="0.25">
      <c r="A132" s="31" t="str">
        <f t="shared" ref="A132:A148" si="15">CONCATENATE(B132,D132,E132)</f>
        <v>Natural_and_Environmental_SciencesEnvironmental_ScienceBS</v>
      </c>
      <c r="B132" s="3" t="s">
        <v>187</v>
      </c>
      <c r="C132" s="3" t="s">
        <v>0</v>
      </c>
      <c r="D132" s="3" t="s">
        <v>149</v>
      </c>
      <c r="E132" s="3" t="s">
        <v>69</v>
      </c>
      <c r="F132" s="6">
        <f t="shared" ref="F132:F148" si="16">SUM(G132:P132)</f>
        <v>59600</v>
      </c>
      <c r="G132" s="6">
        <f t="shared" ref="G132:G148" si="17">Q132*R132</f>
        <v>41892</v>
      </c>
      <c r="H132" s="6">
        <v>0</v>
      </c>
      <c r="I132" s="6">
        <v>13612</v>
      </c>
      <c r="J132" s="6">
        <v>0</v>
      </c>
      <c r="K132" s="6">
        <v>1835</v>
      </c>
      <c r="L132" s="6">
        <v>0</v>
      </c>
      <c r="M132" s="6">
        <v>2000</v>
      </c>
      <c r="N132" s="6">
        <v>0</v>
      </c>
      <c r="O132" s="6">
        <v>261</v>
      </c>
      <c r="P132" s="6">
        <v>0</v>
      </c>
      <c r="Q132" s="6">
        <v>41892</v>
      </c>
      <c r="R132" s="3">
        <v>1</v>
      </c>
      <c r="S132" s="7" t="s">
        <v>34</v>
      </c>
      <c r="T132" s="8">
        <v>4</v>
      </c>
    </row>
    <row r="133" spans="1:20" s="5" customFormat="1" ht="45" x14ac:dyDescent="0.25">
      <c r="A133" s="31" t="str">
        <f t="shared" si="15"/>
        <v>Natural_and_Environmental_SciencesEnvironmental_ScienceCertificate</v>
      </c>
      <c r="B133" s="3" t="s">
        <v>187</v>
      </c>
      <c r="C133" s="12" t="s">
        <v>2</v>
      </c>
      <c r="D133" s="3" t="s">
        <v>149</v>
      </c>
      <c r="E133" s="3" t="s">
        <v>20</v>
      </c>
      <c r="F133" s="6">
        <f t="shared" si="16"/>
        <v>37943.5</v>
      </c>
      <c r="G133" s="6">
        <f t="shared" si="17"/>
        <v>27162</v>
      </c>
      <c r="H133" s="6">
        <f>-(Q133*R133*0.25)</f>
        <v>-6790.5</v>
      </c>
      <c r="I133" s="6">
        <v>13612</v>
      </c>
      <c r="J133" s="6">
        <v>0</v>
      </c>
      <c r="K133" s="6">
        <v>1835</v>
      </c>
      <c r="L133" s="6">
        <v>0</v>
      </c>
      <c r="M133" s="6">
        <v>2000</v>
      </c>
      <c r="N133" s="6">
        <v>0</v>
      </c>
      <c r="O133" s="6">
        <v>125</v>
      </c>
      <c r="P133" s="6">
        <v>0</v>
      </c>
      <c r="Q133" s="6">
        <v>1509</v>
      </c>
      <c r="R133" s="9">
        <v>18</v>
      </c>
      <c r="S133" s="9" t="s">
        <v>54</v>
      </c>
      <c r="T133" s="11">
        <v>1</v>
      </c>
    </row>
    <row r="134" spans="1:20" s="5" customFormat="1" ht="60" x14ac:dyDescent="0.25">
      <c r="A134" s="31" t="str">
        <f t="shared" si="15"/>
        <v>Natural_and_Environmental_SciencesEnvironmental_Science_and_ManagementMS</v>
      </c>
      <c r="B134" s="3" t="s">
        <v>187</v>
      </c>
      <c r="C134" s="12" t="s">
        <v>2</v>
      </c>
      <c r="D134" s="3" t="s">
        <v>151</v>
      </c>
      <c r="E134" s="3" t="s">
        <v>17</v>
      </c>
      <c r="F134" s="6">
        <f t="shared" si="16"/>
        <v>37943.5</v>
      </c>
      <c r="G134" s="6">
        <f t="shared" si="17"/>
        <v>27162</v>
      </c>
      <c r="H134" s="6">
        <f>-(Q134*R134*0.25)</f>
        <v>-6790.5</v>
      </c>
      <c r="I134" s="6">
        <v>13612</v>
      </c>
      <c r="J134" s="6">
        <v>0</v>
      </c>
      <c r="K134" s="6">
        <v>1835</v>
      </c>
      <c r="L134" s="6">
        <v>0</v>
      </c>
      <c r="M134" s="6">
        <v>2000</v>
      </c>
      <c r="N134" s="6">
        <v>0</v>
      </c>
      <c r="O134" s="6">
        <v>125</v>
      </c>
      <c r="P134" s="6">
        <v>0</v>
      </c>
      <c r="Q134" s="6">
        <v>1509</v>
      </c>
      <c r="R134" s="9">
        <v>18</v>
      </c>
      <c r="S134" s="9" t="s">
        <v>54</v>
      </c>
      <c r="T134" s="11">
        <v>2</v>
      </c>
    </row>
    <row r="135" spans="1:20" s="5" customFormat="1" ht="60" x14ac:dyDescent="0.25">
      <c r="A135" s="31" t="str">
        <f t="shared" si="15"/>
        <v>Natural_and_Environmental_SciencesEnvironmental_Science_and_ManagementPathway</v>
      </c>
      <c r="B135" s="3" t="s">
        <v>187</v>
      </c>
      <c r="C135" s="12" t="s">
        <v>2</v>
      </c>
      <c r="D135" s="3" t="s">
        <v>151</v>
      </c>
      <c r="E135" s="3" t="s">
        <v>24</v>
      </c>
      <c r="F135" s="6">
        <f t="shared" si="16"/>
        <v>52428</v>
      </c>
      <c r="G135" s="6">
        <f t="shared" si="17"/>
        <v>30388</v>
      </c>
      <c r="H135" s="6">
        <v>0</v>
      </c>
      <c r="I135" s="6">
        <v>13612</v>
      </c>
      <c r="J135" s="6">
        <v>3468</v>
      </c>
      <c r="K135" s="6">
        <v>1835</v>
      </c>
      <c r="L135" s="6">
        <v>0</v>
      </c>
      <c r="M135" s="6">
        <v>2000</v>
      </c>
      <c r="N135" s="6">
        <v>1000</v>
      </c>
      <c r="O135" s="6">
        <v>125</v>
      </c>
      <c r="P135" s="6">
        <v>0</v>
      </c>
      <c r="Q135" s="6">
        <v>30388</v>
      </c>
      <c r="R135" s="9">
        <v>1</v>
      </c>
      <c r="S135" s="9" t="s">
        <v>34</v>
      </c>
      <c r="T135" s="11">
        <v>3</v>
      </c>
    </row>
    <row r="136" spans="1:20" s="5" customFormat="1" ht="45" x14ac:dyDescent="0.25">
      <c r="A136" s="31" t="str">
        <f t="shared" si="15"/>
        <v>Natural_and_Environmental_SciencesPhysicsBA_or_BS</v>
      </c>
      <c r="B136" s="3" t="s">
        <v>187</v>
      </c>
      <c r="C136" s="3" t="s">
        <v>0</v>
      </c>
      <c r="D136" s="3" t="s">
        <v>75</v>
      </c>
      <c r="E136" s="3" t="s">
        <v>164</v>
      </c>
      <c r="F136" s="6">
        <f t="shared" si="16"/>
        <v>59600</v>
      </c>
      <c r="G136" s="6">
        <f t="shared" si="17"/>
        <v>41892</v>
      </c>
      <c r="H136" s="6">
        <v>0</v>
      </c>
      <c r="I136" s="6">
        <v>13612</v>
      </c>
      <c r="J136" s="6">
        <v>0</v>
      </c>
      <c r="K136" s="6">
        <v>1835</v>
      </c>
      <c r="L136" s="6">
        <v>0</v>
      </c>
      <c r="M136" s="6">
        <v>2000</v>
      </c>
      <c r="N136" s="6">
        <v>0</v>
      </c>
      <c r="O136" s="6">
        <v>261</v>
      </c>
      <c r="P136" s="6">
        <v>0</v>
      </c>
      <c r="Q136" s="6">
        <v>41892</v>
      </c>
      <c r="R136" s="3">
        <v>1</v>
      </c>
      <c r="S136" s="7" t="s">
        <v>34</v>
      </c>
      <c r="T136" s="8">
        <v>4</v>
      </c>
    </row>
    <row r="137" spans="1:20" s="5" customFormat="1" x14ac:dyDescent="0.25">
      <c r="A137" s="31" t="str">
        <f t="shared" si="15"/>
        <v>NursingNursing_MajorBSN</v>
      </c>
      <c r="B137" s="3" t="s">
        <v>4</v>
      </c>
      <c r="C137" s="3" t="s">
        <v>0</v>
      </c>
      <c r="D137" s="3" t="s">
        <v>155</v>
      </c>
      <c r="E137" s="3" t="s">
        <v>76</v>
      </c>
      <c r="F137" s="6">
        <f t="shared" si="16"/>
        <v>60700</v>
      </c>
      <c r="G137" s="6">
        <f t="shared" si="17"/>
        <v>41892</v>
      </c>
      <c r="H137" s="6">
        <v>0</v>
      </c>
      <c r="I137" s="6">
        <v>13612</v>
      </c>
      <c r="J137" s="6">
        <v>0</v>
      </c>
      <c r="K137" s="6">
        <v>1835</v>
      </c>
      <c r="L137" s="6">
        <v>0</v>
      </c>
      <c r="M137" s="6">
        <v>2000</v>
      </c>
      <c r="N137" s="6">
        <v>0</v>
      </c>
      <c r="O137" s="6">
        <v>261</v>
      </c>
      <c r="P137" s="6">
        <v>1100</v>
      </c>
      <c r="Q137" s="6">
        <v>41892</v>
      </c>
      <c r="R137" s="3">
        <v>1</v>
      </c>
      <c r="S137" s="7" t="s">
        <v>34</v>
      </c>
      <c r="T137" s="8">
        <v>4</v>
      </c>
    </row>
    <row r="138" spans="1:20" s="5" customFormat="1" ht="30" x14ac:dyDescent="0.25">
      <c r="A138" s="31" t="str">
        <f t="shared" si="15"/>
        <v>NursingNursing_Second_DegreeBSN</v>
      </c>
      <c r="B138" s="3" t="s">
        <v>4</v>
      </c>
      <c r="C138" s="3" t="s">
        <v>0</v>
      </c>
      <c r="D138" s="3" t="s">
        <v>153</v>
      </c>
      <c r="E138" s="3" t="s">
        <v>76</v>
      </c>
      <c r="F138" s="6">
        <f t="shared" si="16"/>
        <v>80982</v>
      </c>
      <c r="G138" s="6">
        <f t="shared" si="17"/>
        <v>54093</v>
      </c>
      <c r="H138" s="6">
        <v>0</v>
      </c>
      <c r="I138" s="6">
        <v>13612</v>
      </c>
      <c r="J138" s="6">
        <v>3468</v>
      </c>
      <c r="K138" s="6">
        <v>1835</v>
      </c>
      <c r="L138" s="6">
        <v>0</v>
      </c>
      <c r="M138" s="6">
        <v>2000</v>
      </c>
      <c r="N138" s="6">
        <v>1000</v>
      </c>
      <c r="O138" s="6">
        <v>261</v>
      </c>
      <c r="P138" s="6">
        <v>4713</v>
      </c>
      <c r="Q138" s="6">
        <v>18031</v>
      </c>
      <c r="R138" s="3">
        <v>3</v>
      </c>
      <c r="S138" s="7" t="s">
        <v>55</v>
      </c>
      <c r="T138" s="8">
        <v>1</v>
      </c>
    </row>
    <row r="139" spans="1:20" s="5" customFormat="1" ht="30" x14ac:dyDescent="0.25">
      <c r="A139" s="31" t="str">
        <f t="shared" si="15"/>
        <v>NursingNursing_Second_Degree_16_MonthBSN</v>
      </c>
      <c r="B139" s="3" t="s">
        <v>4</v>
      </c>
      <c r="C139" s="3" t="s">
        <v>0</v>
      </c>
      <c r="D139" s="3" t="s">
        <v>154</v>
      </c>
      <c r="E139" s="3" t="s">
        <v>76</v>
      </c>
      <c r="F139" s="6">
        <f t="shared" si="16"/>
        <v>67461</v>
      </c>
      <c r="G139" s="6">
        <f t="shared" si="17"/>
        <v>40572</v>
      </c>
      <c r="H139" s="6">
        <v>0</v>
      </c>
      <c r="I139" s="6">
        <v>13612</v>
      </c>
      <c r="J139" s="6">
        <v>3468</v>
      </c>
      <c r="K139" s="6">
        <v>1835</v>
      </c>
      <c r="L139" s="6">
        <v>0</v>
      </c>
      <c r="M139" s="6">
        <v>2000</v>
      </c>
      <c r="N139" s="6">
        <v>1000</v>
      </c>
      <c r="O139" s="6">
        <v>261</v>
      </c>
      <c r="P139" s="6">
        <v>4713</v>
      </c>
      <c r="Q139" s="6">
        <v>13524</v>
      </c>
      <c r="R139" s="3">
        <v>3</v>
      </c>
      <c r="S139" s="7" t="s">
        <v>55</v>
      </c>
      <c r="T139" s="8">
        <v>1.33</v>
      </c>
    </row>
    <row r="140" spans="1:20" s="5" customFormat="1" ht="30" x14ac:dyDescent="0.25">
      <c r="A140" s="31" t="str">
        <f t="shared" si="15"/>
        <v>PharmacyDoctor_of_PharmacyPharmD</v>
      </c>
      <c r="B140" s="3" t="s">
        <v>21</v>
      </c>
      <c r="C140" s="3" t="s">
        <v>0</v>
      </c>
      <c r="D140" s="3" t="s">
        <v>156</v>
      </c>
      <c r="E140" s="3" t="s">
        <v>77</v>
      </c>
      <c r="F140" s="6">
        <f t="shared" si="16"/>
        <v>77876</v>
      </c>
      <c r="G140" s="6">
        <f t="shared" si="17"/>
        <v>59688</v>
      </c>
      <c r="H140" s="6">
        <v>0</v>
      </c>
      <c r="I140" s="6">
        <v>13612</v>
      </c>
      <c r="J140" s="6">
        <v>0</v>
      </c>
      <c r="K140" s="6">
        <v>1835</v>
      </c>
      <c r="L140" s="6">
        <v>0</v>
      </c>
      <c r="M140" s="6">
        <v>2000</v>
      </c>
      <c r="N140" s="6">
        <v>0</v>
      </c>
      <c r="O140" s="6">
        <v>261</v>
      </c>
      <c r="P140" s="6">
        <v>480</v>
      </c>
      <c r="Q140" s="6">
        <v>1658</v>
      </c>
      <c r="R140" s="3">
        <v>36</v>
      </c>
      <c r="S140" s="7" t="s">
        <v>54</v>
      </c>
      <c r="T140" s="8">
        <v>3</v>
      </c>
    </row>
    <row r="141" spans="1:20" s="5" customFormat="1" ht="30" x14ac:dyDescent="0.25">
      <c r="A141" s="31" t="str">
        <f t="shared" si="15"/>
        <v>PharmacyMedicinal_ChemistryMS</v>
      </c>
      <c r="B141" s="3" t="s">
        <v>21</v>
      </c>
      <c r="C141" s="12" t="s">
        <v>2</v>
      </c>
      <c r="D141" s="3" t="s">
        <v>157</v>
      </c>
      <c r="E141" s="3" t="s">
        <v>17</v>
      </c>
      <c r="F141" s="6">
        <f t="shared" si="16"/>
        <v>50020</v>
      </c>
      <c r="G141" s="6">
        <f t="shared" si="17"/>
        <v>31968</v>
      </c>
      <c r="H141" s="6">
        <v>0</v>
      </c>
      <c r="I141" s="6">
        <v>13612</v>
      </c>
      <c r="J141" s="6">
        <v>0</v>
      </c>
      <c r="K141" s="6">
        <v>1835</v>
      </c>
      <c r="L141" s="6">
        <v>0</v>
      </c>
      <c r="M141" s="6">
        <v>2000</v>
      </c>
      <c r="N141" s="6">
        <v>0</v>
      </c>
      <c r="O141" s="6">
        <v>125</v>
      </c>
      <c r="P141" s="6">
        <v>480</v>
      </c>
      <c r="Q141" s="6">
        <v>1776</v>
      </c>
      <c r="R141" s="9">
        <v>18</v>
      </c>
      <c r="S141" s="9" t="s">
        <v>54</v>
      </c>
      <c r="T141" s="11">
        <v>2</v>
      </c>
    </row>
    <row r="142" spans="1:20" s="5" customFormat="1" ht="30" x14ac:dyDescent="0.25">
      <c r="A142" s="31" t="str">
        <f t="shared" si="15"/>
        <v>PharmacyMedicinal_ChemistryPhD</v>
      </c>
      <c r="B142" s="3" t="s">
        <v>21</v>
      </c>
      <c r="C142" s="12" t="s">
        <v>2</v>
      </c>
      <c r="D142" s="3" t="s">
        <v>157</v>
      </c>
      <c r="E142" s="3" t="s">
        <v>16</v>
      </c>
      <c r="F142" s="6">
        <f t="shared" si="16"/>
        <v>49103</v>
      </c>
      <c r="G142" s="6">
        <f t="shared" si="17"/>
        <v>31968</v>
      </c>
      <c r="H142" s="6">
        <v>0</v>
      </c>
      <c r="I142" s="6">
        <v>13612</v>
      </c>
      <c r="J142" s="6">
        <v>0</v>
      </c>
      <c r="K142" s="6">
        <v>1835</v>
      </c>
      <c r="L142" s="6">
        <v>-917</v>
      </c>
      <c r="M142" s="6">
        <v>2000</v>
      </c>
      <c r="N142" s="6">
        <v>0</v>
      </c>
      <c r="O142" s="6">
        <v>125</v>
      </c>
      <c r="P142" s="6">
        <v>480</v>
      </c>
      <c r="Q142" s="6">
        <v>1776</v>
      </c>
      <c r="R142" s="9">
        <v>18</v>
      </c>
      <c r="S142" s="9" t="s">
        <v>54</v>
      </c>
      <c r="T142" s="11">
        <v>5</v>
      </c>
    </row>
    <row r="143" spans="1:20" s="5" customFormat="1" ht="30" x14ac:dyDescent="0.25">
      <c r="A143" s="31" t="str">
        <f t="shared" si="15"/>
        <v>PharmacyPharmaceuticsPhD</v>
      </c>
      <c r="B143" s="3" t="s">
        <v>21</v>
      </c>
      <c r="C143" s="12" t="s">
        <v>2</v>
      </c>
      <c r="D143" s="3" t="s">
        <v>44</v>
      </c>
      <c r="E143" s="3" t="s">
        <v>16</v>
      </c>
      <c r="F143" s="6">
        <f t="shared" si="16"/>
        <v>49103</v>
      </c>
      <c r="G143" s="6">
        <f t="shared" si="17"/>
        <v>31968</v>
      </c>
      <c r="H143" s="6">
        <v>0</v>
      </c>
      <c r="I143" s="6">
        <v>13612</v>
      </c>
      <c r="J143" s="6">
        <v>0</v>
      </c>
      <c r="K143" s="6">
        <v>1835</v>
      </c>
      <c r="L143" s="6">
        <v>-917</v>
      </c>
      <c r="M143" s="6">
        <v>2000</v>
      </c>
      <c r="N143" s="6">
        <v>0</v>
      </c>
      <c r="O143" s="6">
        <v>125</v>
      </c>
      <c r="P143" s="6">
        <v>480</v>
      </c>
      <c r="Q143" s="6">
        <v>1776</v>
      </c>
      <c r="R143" s="9">
        <v>18</v>
      </c>
      <c r="S143" s="9" t="s">
        <v>54</v>
      </c>
      <c r="T143" s="11">
        <v>5</v>
      </c>
    </row>
    <row r="144" spans="1:20" s="5" customFormat="1" ht="30" x14ac:dyDescent="0.25">
      <c r="A144" s="31" t="str">
        <f t="shared" si="15"/>
        <v>PharmacyPharmaceuticsMS</v>
      </c>
      <c r="B144" s="3" t="s">
        <v>21</v>
      </c>
      <c r="C144" s="12" t="s">
        <v>2</v>
      </c>
      <c r="D144" s="3" t="s">
        <v>44</v>
      </c>
      <c r="E144" s="3" t="s">
        <v>17</v>
      </c>
      <c r="F144" s="6">
        <f t="shared" si="16"/>
        <v>50020</v>
      </c>
      <c r="G144" s="6">
        <f t="shared" si="17"/>
        <v>31968</v>
      </c>
      <c r="H144" s="6">
        <v>0</v>
      </c>
      <c r="I144" s="6">
        <v>13612</v>
      </c>
      <c r="J144" s="6">
        <v>0</v>
      </c>
      <c r="K144" s="6">
        <v>1835</v>
      </c>
      <c r="L144" s="6">
        <v>0</v>
      </c>
      <c r="M144" s="6">
        <v>2000</v>
      </c>
      <c r="N144" s="6">
        <v>0</v>
      </c>
      <c r="O144" s="6">
        <v>125</v>
      </c>
      <c r="P144" s="6">
        <v>480</v>
      </c>
      <c r="Q144" s="6">
        <v>1776</v>
      </c>
      <c r="R144" s="9">
        <v>18</v>
      </c>
      <c r="S144" s="9" t="s">
        <v>54</v>
      </c>
      <c r="T144" s="11">
        <v>2</v>
      </c>
    </row>
    <row r="145" spans="1:21" s="5" customFormat="1" ht="30" x14ac:dyDescent="0.25">
      <c r="A145" s="31" t="str">
        <f t="shared" si="15"/>
        <v>PharmacyPharmacologyMS</v>
      </c>
      <c r="B145" s="3" t="s">
        <v>21</v>
      </c>
      <c r="C145" s="12" t="s">
        <v>2</v>
      </c>
      <c r="D145" s="3" t="s">
        <v>45</v>
      </c>
      <c r="E145" s="3" t="s">
        <v>17</v>
      </c>
      <c r="F145" s="6">
        <f t="shared" si="16"/>
        <v>50020</v>
      </c>
      <c r="G145" s="6">
        <f t="shared" si="17"/>
        <v>31968</v>
      </c>
      <c r="H145" s="6">
        <v>0</v>
      </c>
      <c r="I145" s="6">
        <v>13612</v>
      </c>
      <c r="J145" s="6">
        <v>0</v>
      </c>
      <c r="K145" s="6">
        <v>1835</v>
      </c>
      <c r="L145" s="6">
        <v>0</v>
      </c>
      <c r="M145" s="6">
        <v>2000</v>
      </c>
      <c r="N145" s="6">
        <v>0</v>
      </c>
      <c r="O145" s="6">
        <v>125</v>
      </c>
      <c r="P145" s="6">
        <v>480</v>
      </c>
      <c r="Q145" s="6">
        <v>1776</v>
      </c>
      <c r="R145" s="9">
        <v>18</v>
      </c>
      <c r="S145" s="9" t="s">
        <v>54</v>
      </c>
      <c r="T145" s="11">
        <v>2</v>
      </c>
    </row>
    <row r="146" spans="1:21" s="5" customFormat="1" ht="30" x14ac:dyDescent="0.25">
      <c r="A146" s="31" t="str">
        <f t="shared" si="15"/>
        <v>PharmacyPharmacologyPhD</v>
      </c>
      <c r="B146" s="3" t="s">
        <v>21</v>
      </c>
      <c r="C146" s="12" t="s">
        <v>2</v>
      </c>
      <c r="D146" s="3" t="s">
        <v>45</v>
      </c>
      <c r="E146" s="3" t="s">
        <v>16</v>
      </c>
      <c r="F146" s="6">
        <f t="shared" si="16"/>
        <v>49103</v>
      </c>
      <c r="G146" s="6">
        <f t="shared" si="17"/>
        <v>31968</v>
      </c>
      <c r="H146" s="6">
        <v>0</v>
      </c>
      <c r="I146" s="6">
        <v>13612</v>
      </c>
      <c r="J146" s="6">
        <v>0</v>
      </c>
      <c r="K146" s="6">
        <v>1835</v>
      </c>
      <c r="L146" s="6">
        <v>-917</v>
      </c>
      <c r="M146" s="6">
        <v>2000</v>
      </c>
      <c r="N146" s="6">
        <v>0</v>
      </c>
      <c r="O146" s="6">
        <v>125</v>
      </c>
      <c r="P146" s="6">
        <v>480</v>
      </c>
      <c r="Q146" s="6">
        <v>1776</v>
      </c>
      <c r="R146" s="9">
        <v>18</v>
      </c>
      <c r="S146" s="9" t="s">
        <v>54</v>
      </c>
      <c r="T146" s="11">
        <v>5</v>
      </c>
    </row>
    <row r="147" spans="1:21" s="5" customFormat="1" ht="30" x14ac:dyDescent="0.25">
      <c r="A147" s="31" t="str">
        <f t="shared" si="15"/>
        <v>PharmacyPharmacy_AdministrationMS</v>
      </c>
      <c r="B147" s="3" t="s">
        <v>21</v>
      </c>
      <c r="C147" s="12" t="s">
        <v>2</v>
      </c>
      <c r="D147" s="3" t="s">
        <v>158</v>
      </c>
      <c r="E147" s="3" t="s">
        <v>17</v>
      </c>
      <c r="F147" s="6">
        <f t="shared" si="16"/>
        <v>50020</v>
      </c>
      <c r="G147" s="6">
        <f t="shared" si="17"/>
        <v>31968</v>
      </c>
      <c r="H147" s="6">
        <v>0</v>
      </c>
      <c r="I147" s="6">
        <v>13612</v>
      </c>
      <c r="J147" s="6">
        <v>0</v>
      </c>
      <c r="K147" s="6">
        <v>1835</v>
      </c>
      <c r="L147" s="6">
        <v>0</v>
      </c>
      <c r="M147" s="6">
        <v>2000</v>
      </c>
      <c r="N147" s="6">
        <v>0</v>
      </c>
      <c r="O147" s="6">
        <v>125</v>
      </c>
      <c r="P147" s="6">
        <v>480</v>
      </c>
      <c r="Q147" s="6">
        <v>1776</v>
      </c>
      <c r="R147" s="9">
        <v>18</v>
      </c>
      <c r="S147" s="9" t="s">
        <v>54</v>
      </c>
      <c r="T147" s="11">
        <v>2</v>
      </c>
    </row>
    <row r="148" spans="1:21" s="5" customFormat="1" ht="30" x14ac:dyDescent="0.25">
      <c r="A148" s="31" t="str">
        <f t="shared" si="15"/>
        <v>PharmacyPre_Professional_PharmacyPharmD</v>
      </c>
      <c r="B148" s="3" t="s">
        <v>21</v>
      </c>
      <c r="C148" s="3" t="s">
        <v>0</v>
      </c>
      <c r="D148" s="3" t="s">
        <v>159</v>
      </c>
      <c r="E148" s="3" t="s">
        <v>77</v>
      </c>
      <c r="F148" s="6">
        <f t="shared" si="16"/>
        <v>62726</v>
      </c>
      <c r="G148" s="6">
        <f t="shared" si="17"/>
        <v>45018</v>
      </c>
      <c r="H148" s="6">
        <v>0</v>
      </c>
      <c r="I148" s="6">
        <v>13612</v>
      </c>
      <c r="J148" s="6">
        <v>0</v>
      </c>
      <c r="K148" s="6">
        <v>1835</v>
      </c>
      <c r="L148" s="6">
        <v>0</v>
      </c>
      <c r="M148" s="6">
        <v>2000</v>
      </c>
      <c r="N148" s="6">
        <v>0</v>
      </c>
      <c r="O148" s="6">
        <v>261</v>
      </c>
      <c r="P148" s="6">
        <v>0</v>
      </c>
      <c r="Q148" s="6">
        <v>45018</v>
      </c>
      <c r="R148" s="3">
        <v>1</v>
      </c>
      <c r="S148" s="7" t="s">
        <v>34</v>
      </c>
      <c r="T148" s="8">
        <v>2</v>
      </c>
    </row>
    <row r="149" spans="1:21" x14ac:dyDescent="0.25">
      <c r="G149" s="5"/>
      <c r="H149" s="5"/>
      <c r="I149" s="5"/>
      <c r="J149" s="5"/>
      <c r="K149" s="5"/>
      <c r="L149" s="5"/>
      <c r="M149" s="5"/>
      <c r="Q149" s="5"/>
      <c r="U149" s="10"/>
    </row>
    <row r="150" spans="1:21" x14ac:dyDescent="0.25">
      <c r="U150" s="10"/>
    </row>
  </sheetData>
  <sheetProtection algorithmName="SHA-512" hashValue="I1u4Zze4h/+sJ4WIWRVIc5du+Q2CuBADaV+t1r+r8wtMPZjeVWz4iXgiKrJOXsunqS1+2SwI4icToU21SlJShQ==" saltValue="2+HaCJmb2F7bOaYG7eguTg==" spinCount="100000" sheet="1" objects="1" scenarios="1"/>
  <sortState ref="A3:T146">
    <sortCondition ref="B2:B142"/>
    <sortCondition ref="D2:D142"/>
    <sortCondition ref="E2:E142"/>
  </sortState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E1" workbookViewId="0">
      <selection activeCell="G9" sqref="G9:G10"/>
    </sheetView>
  </sheetViews>
  <sheetFormatPr defaultColWidth="8.85546875" defaultRowHeight="15" x14ac:dyDescent="0.25"/>
  <cols>
    <col min="1" max="1" width="34.7109375" style="16" bestFit="1" customWidth="1"/>
    <col min="2" max="2" width="5.42578125" style="22" customWidth="1"/>
    <col min="3" max="3" width="34.7109375" style="16" customWidth="1"/>
    <col min="4" max="4" width="37.85546875" style="16" customWidth="1"/>
    <col min="5" max="5" width="38.140625" style="16" bestFit="1" customWidth="1"/>
    <col min="6" max="7" width="31.5703125" style="16" customWidth="1"/>
    <col min="8" max="8" width="38.42578125" style="16" bestFit="1" customWidth="1"/>
    <col min="9" max="9" width="31.5703125" style="16" customWidth="1"/>
    <col min="10" max="10" width="36.28515625" style="16" bestFit="1" customWidth="1"/>
    <col min="11" max="11" width="38.28515625" style="17" bestFit="1" customWidth="1"/>
    <col min="12" max="12" width="35.28515625" style="17" bestFit="1" customWidth="1"/>
    <col min="13" max="16384" width="8.85546875" style="16"/>
  </cols>
  <sheetData>
    <row r="1" spans="1:14" s="20" customFormat="1" x14ac:dyDescent="0.25">
      <c r="A1" s="20" t="s">
        <v>13</v>
      </c>
      <c r="B1" s="21"/>
      <c r="C1" s="20" t="s">
        <v>79</v>
      </c>
      <c r="D1" s="20" t="s">
        <v>7</v>
      </c>
      <c r="E1" s="20" t="s">
        <v>6</v>
      </c>
      <c r="F1" s="20" t="s">
        <v>80</v>
      </c>
      <c r="G1" s="20" t="s">
        <v>23</v>
      </c>
      <c r="H1" s="20" t="s">
        <v>81</v>
      </c>
      <c r="I1" s="20" t="s">
        <v>1</v>
      </c>
      <c r="J1" s="20" t="s">
        <v>187</v>
      </c>
      <c r="K1" s="20" t="s">
        <v>4</v>
      </c>
      <c r="L1" s="20" t="s">
        <v>21</v>
      </c>
    </row>
    <row r="2" spans="1:14" x14ac:dyDescent="0.25">
      <c r="A2" s="16" t="s">
        <v>79</v>
      </c>
      <c r="C2" s="17" t="s">
        <v>83</v>
      </c>
      <c r="D2" s="17" t="s">
        <v>43</v>
      </c>
      <c r="E2" s="17" t="s">
        <v>91</v>
      </c>
      <c r="F2" s="17" t="s">
        <v>107</v>
      </c>
      <c r="G2" s="17" t="s">
        <v>114</v>
      </c>
      <c r="H2" s="17" t="s">
        <v>116</v>
      </c>
      <c r="I2" s="17" t="s">
        <v>140</v>
      </c>
      <c r="J2" s="17" t="s">
        <v>73</v>
      </c>
      <c r="K2" s="17" t="s">
        <v>155</v>
      </c>
      <c r="L2" s="17" t="s">
        <v>156</v>
      </c>
      <c r="M2" s="17"/>
      <c r="N2" s="17"/>
    </row>
    <row r="3" spans="1:14" x14ac:dyDescent="0.25">
      <c r="A3" s="17" t="s">
        <v>7</v>
      </c>
      <c r="C3" s="17" t="s">
        <v>82</v>
      </c>
      <c r="D3" s="17" t="s">
        <v>64</v>
      </c>
      <c r="E3" s="17" t="s">
        <v>92</v>
      </c>
      <c r="F3" s="17" t="s">
        <v>108</v>
      </c>
      <c r="G3" s="17" t="s">
        <v>115</v>
      </c>
      <c r="H3" s="17" t="s">
        <v>117</v>
      </c>
      <c r="I3" s="17" t="s">
        <v>152</v>
      </c>
      <c r="J3" s="17" t="s">
        <v>146</v>
      </c>
      <c r="K3" s="17" t="s">
        <v>153</v>
      </c>
      <c r="L3" s="17" t="s">
        <v>157</v>
      </c>
      <c r="M3" s="17"/>
      <c r="N3" s="17"/>
    </row>
    <row r="4" spans="1:14" x14ac:dyDescent="0.25">
      <c r="A4" s="17" t="s">
        <v>6</v>
      </c>
      <c r="C4" s="17" t="s">
        <v>191</v>
      </c>
      <c r="D4" s="17" t="s">
        <v>85</v>
      </c>
      <c r="E4" s="17" t="s">
        <v>93</v>
      </c>
      <c r="F4" s="17" t="s">
        <v>109</v>
      </c>
      <c r="G4" s="22"/>
      <c r="H4" s="17" t="s">
        <v>8</v>
      </c>
      <c r="I4" s="17" t="s">
        <v>141</v>
      </c>
      <c r="J4" s="17" t="s">
        <v>25</v>
      </c>
      <c r="K4" s="17" t="s">
        <v>154</v>
      </c>
      <c r="L4" s="17" t="s">
        <v>44</v>
      </c>
      <c r="M4" s="17"/>
      <c r="N4" s="17"/>
    </row>
    <row r="5" spans="1:14" x14ac:dyDescent="0.25">
      <c r="A5" s="16" t="s">
        <v>80</v>
      </c>
      <c r="C5" s="22"/>
      <c r="D5" s="17" t="s">
        <v>86</v>
      </c>
      <c r="E5" s="17" t="s">
        <v>94</v>
      </c>
      <c r="F5" s="23" t="s">
        <v>163</v>
      </c>
      <c r="G5" s="19" t="s">
        <v>114</v>
      </c>
      <c r="H5" s="17" t="s">
        <v>118</v>
      </c>
      <c r="I5" s="17" t="s">
        <v>142</v>
      </c>
      <c r="J5" s="17" t="s">
        <v>74</v>
      </c>
      <c r="K5" s="22"/>
      <c r="L5" s="17" t="s">
        <v>45</v>
      </c>
      <c r="M5" s="17"/>
      <c r="N5" s="17"/>
    </row>
    <row r="6" spans="1:14" x14ac:dyDescent="0.25">
      <c r="A6" s="17" t="s">
        <v>23</v>
      </c>
      <c r="C6" s="20" t="s">
        <v>83</v>
      </c>
      <c r="D6" s="17" t="s">
        <v>189</v>
      </c>
      <c r="E6" s="17" t="s">
        <v>95</v>
      </c>
      <c r="F6" s="16" t="s">
        <v>110</v>
      </c>
      <c r="G6" s="17" t="s">
        <v>42</v>
      </c>
      <c r="H6" s="17" t="s">
        <v>119</v>
      </c>
      <c r="I6" s="17" t="s">
        <v>143</v>
      </c>
      <c r="J6" s="17" t="s">
        <v>147</v>
      </c>
      <c r="K6" s="19" t="s">
        <v>155</v>
      </c>
      <c r="L6" s="17" t="s">
        <v>158</v>
      </c>
      <c r="M6" s="17"/>
      <c r="N6" s="17"/>
    </row>
    <row r="7" spans="1:14" x14ac:dyDescent="0.25">
      <c r="A7" s="17" t="s">
        <v>81</v>
      </c>
      <c r="C7" s="16" t="s">
        <v>5</v>
      </c>
      <c r="D7" s="17" t="s">
        <v>65</v>
      </c>
      <c r="E7" s="17" t="s">
        <v>96</v>
      </c>
      <c r="F7" s="16" t="s">
        <v>111</v>
      </c>
      <c r="G7" s="19" t="s">
        <v>115</v>
      </c>
      <c r="H7" s="17" t="s">
        <v>120</v>
      </c>
      <c r="I7" s="17" t="s">
        <v>144</v>
      </c>
      <c r="J7" s="17" t="s">
        <v>148</v>
      </c>
      <c r="K7" s="17" t="s">
        <v>76</v>
      </c>
      <c r="L7" s="17" t="s">
        <v>159</v>
      </c>
      <c r="M7" s="17"/>
      <c r="N7" s="17"/>
    </row>
    <row r="8" spans="1:14" x14ac:dyDescent="0.25">
      <c r="A8" s="16" t="s">
        <v>1</v>
      </c>
      <c r="C8" s="16" t="s">
        <v>84</v>
      </c>
      <c r="D8" s="17" t="s">
        <v>66</v>
      </c>
      <c r="E8" s="17" t="s">
        <v>97</v>
      </c>
      <c r="F8" s="16" t="s">
        <v>215</v>
      </c>
      <c r="G8" s="17" t="s">
        <v>41</v>
      </c>
      <c r="H8" s="17" t="s">
        <v>121</v>
      </c>
      <c r="I8" s="17" t="s">
        <v>145</v>
      </c>
      <c r="J8" s="17" t="s">
        <v>149</v>
      </c>
      <c r="K8" s="19" t="s">
        <v>153</v>
      </c>
      <c r="L8" s="22"/>
    </row>
    <row r="9" spans="1:14" x14ac:dyDescent="0.25">
      <c r="A9" s="17" t="s">
        <v>187</v>
      </c>
      <c r="C9" s="19" t="s">
        <v>82</v>
      </c>
      <c r="D9" s="17" t="s">
        <v>87</v>
      </c>
      <c r="E9" s="17" t="s">
        <v>216</v>
      </c>
      <c r="F9" s="16" t="s">
        <v>112</v>
      </c>
      <c r="H9" s="17" t="s">
        <v>122</v>
      </c>
      <c r="I9" s="22"/>
      <c r="J9" s="17" t="s">
        <v>150</v>
      </c>
      <c r="K9" s="17" t="s">
        <v>76</v>
      </c>
      <c r="L9" s="19" t="s">
        <v>156</v>
      </c>
    </row>
    <row r="10" spans="1:14" x14ac:dyDescent="0.25">
      <c r="A10" s="16" t="s">
        <v>4</v>
      </c>
      <c r="C10" s="17" t="s">
        <v>82</v>
      </c>
      <c r="D10" s="17" t="s">
        <v>88</v>
      </c>
      <c r="E10" s="17" t="s">
        <v>106</v>
      </c>
      <c r="F10" s="23" t="s">
        <v>113</v>
      </c>
      <c r="H10" s="17" t="s">
        <v>123</v>
      </c>
      <c r="I10" s="19" t="s">
        <v>140</v>
      </c>
      <c r="J10" s="17" t="s">
        <v>151</v>
      </c>
      <c r="K10" s="19" t="s">
        <v>154</v>
      </c>
      <c r="L10" s="17" t="s">
        <v>77</v>
      </c>
    </row>
    <row r="11" spans="1:14" x14ac:dyDescent="0.25">
      <c r="A11" s="16" t="s">
        <v>21</v>
      </c>
      <c r="C11" s="20" t="s">
        <v>191</v>
      </c>
      <c r="D11" s="17" t="s">
        <v>67</v>
      </c>
      <c r="E11" s="17" t="s">
        <v>98</v>
      </c>
      <c r="F11" s="22"/>
      <c r="H11" s="17" t="s">
        <v>190</v>
      </c>
      <c r="I11" s="17" t="s">
        <v>72</v>
      </c>
      <c r="J11" s="17" t="s">
        <v>75</v>
      </c>
      <c r="K11" s="17" t="s">
        <v>76</v>
      </c>
      <c r="L11" s="19" t="s">
        <v>157</v>
      </c>
    </row>
    <row r="12" spans="1:14" x14ac:dyDescent="0.25">
      <c r="C12" s="16" t="s">
        <v>192</v>
      </c>
      <c r="D12" s="17" t="s">
        <v>68</v>
      </c>
      <c r="E12" s="17" t="s">
        <v>99</v>
      </c>
      <c r="F12" s="19" t="s">
        <v>107</v>
      </c>
      <c r="G12" s="23"/>
      <c r="H12" s="17" t="s">
        <v>9</v>
      </c>
      <c r="I12" s="19" t="s">
        <v>152</v>
      </c>
      <c r="J12" s="22"/>
      <c r="L12" s="17" t="s">
        <v>17</v>
      </c>
    </row>
    <row r="13" spans="1:14" x14ac:dyDescent="0.25">
      <c r="C13" s="16" t="s">
        <v>193</v>
      </c>
      <c r="D13" s="17" t="s">
        <v>89</v>
      </c>
      <c r="E13" s="17" t="s">
        <v>100</v>
      </c>
      <c r="F13" s="16" t="s">
        <v>71</v>
      </c>
      <c r="H13" s="17" t="s">
        <v>124</v>
      </c>
      <c r="I13" s="17" t="s">
        <v>58</v>
      </c>
      <c r="J13" s="19" t="s">
        <v>73</v>
      </c>
      <c r="L13" s="17" t="s">
        <v>16</v>
      </c>
    </row>
    <row r="14" spans="1:14" x14ac:dyDescent="0.25">
      <c r="D14" s="17" t="s">
        <v>90</v>
      </c>
      <c r="E14" s="17" t="s">
        <v>101</v>
      </c>
      <c r="F14" s="19" t="s">
        <v>108</v>
      </c>
      <c r="H14" s="17" t="s">
        <v>38</v>
      </c>
      <c r="I14" s="19" t="s">
        <v>141</v>
      </c>
      <c r="J14" s="17" t="s">
        <v>164</v>
      </c>
      <c r="L14" s="19" t="s">
        <v>44</v>
      </c>
    </row>
    <row r="15" spans="1:14" x14ac:dyDescent="0.25">
      <c r="D15" s="22"/>
      <c r="E15" s="17" t="s">
        <v>102</v>
      </c>
      <c r="F15" s="16" t="s">
        <v>69</v>
      </c>
      <c r="H15" s="17" t="s">
        <v>125</v>
      </c>
      <c r="I15" s="17" t="s">
        <v>69</v>
      </c>
      <c r="J15" s="19" t="s">
        <v>146</v>
      </c>
      <c r="L15" s="17" t="s">
        <v>17</v>
      </c>
    </row>
    <row r="16" spans="1:14" x14ac:dyDescent="0.25">
      <c r="D16" s="20" t="s">
        <v>43</v>
      </c>
      <c r="E16" s="17" t="s">
        <v>103</v>
      </c>
      <c r="F16" s="16" t="s">
        <v>17</v>
      </c>
      <c r="H16" s="17" t="s">
        <v>126</v>
      </c>
      <c r="I16" s="19" t="s">
        <v>142</v>
      </c>
      <c r="J16" s="17" t="s">
        <v>69</v>
      </c>
      <c r="L16" s="17" t="s">
        <v>16</v>
      </c>
    </row>
    <row r="17" spans="4:12" x14ac:dyDescent="0.25">
      <c r="D17" s="16" t="s">
        <v>17</v>
      </c>
      <c r="E17" s="17" t="s">
        <v>104</v>
      </c>
      <c r="F17" s="19" t="s">
        <v>109</v>
      </c>
      <c r="H17" s="17" t="s">
        <v>127</v>
      </c>
      <c r="I17" s="17" t="s">
        <v>165</v>
      </c>
      <c r="J17" s="17" t="s">
        <v>16</v>
      </c>
      <c r="L17" s="19" t="s">
        <v>45</v>
      </c>
    </row>
    <row r="18" spans="4:12" x14ac:dyDescent="0.25">
      <c r="D18" s="20" t="s">
        <v>64</v>
      </c>
      <c r="E18" s="17" t="s">
        <v>105</v>
      </c>
      <c r="F18" s="16" t="s">
        <v>69</v>
      </c>
      <c r="H18" s="17" t="s">
        <v>136</v>
      </c>
      <c r="I18" s="17" t="s">
        <v>72</v>
      </c>
      <c r="J18" s="19" t="s">
        <v>25</v>
      </c>
      <c r="L18" s="17" t="s">
        <v>17</v>
      </c>
    </row>
    <row r="19" spans="4:12" x14ac:dyDescent="0.25">
      <c r="D19" s="16" t="s">
        <v>70</v>
      </c>
      <c r="E19" s="22"/>
      <c r="F19" s="20" t="s">
        <v>163</v>
      </c>
      <c r="H19" s="17" t="s">
        <v>59</v>
      </c>
      <c r="I19" s="17" t="s">
        <v>32</v>
      </c>
      <c r="J19" s="17" t="s">
        <v>17</v>
      </c>
      <c r="L19" s="17" t="s">
        <v>16</v>
      </c>
    </row>
    <row r="20" spans="4:12" x14ac:dyDescent="0.25">
      <c r="D20" s="19" t="s">
        <v>85</v>
      </c>
      <c r="E20" s="19" t="s">
        <v>91</v>
      </c>
      <c r="F20" s="16" t="s">
        <v>69</v>
      </c>
      <c r="H20" s="17" t="s">
        <v>128</v>
      </c>
      <c r="I20" s="18" t="s">
        <v>24</v>
      </c>
      <c r="J20" s="17" t="s">
        <v>24</v>
      </c>
      <c r="L20" s="19" t="s">
        <v>158</v>
      </c>
    </row>
    <row r="21" spans="4:12" x14ac:dyDescent="0.25">
      <c r="D21" s="17" t="s">
        <v>20</v>
      </c>
      <c r="E21" s="17" t="s">
        <v>39</v>
      </c>
      <c r="F21" s="20" t="s">
        <v>110</v>
      </c>
      <c r="H21" s="17" t="s">
        <v>129</v>
      </c>
      <c r="I21" s="19" t="s">
        <v>143</v>
      </c>
      <c r="J21" s="19" t="s">
        <v>74</v>
      </c>
      <c r="L21" s="17" t="s">
        <v>17</v>
      </c>
    </row>
    <row r="22" spans="4:12" x14ac:dyDescent="0.25">
      <c r="D22" s="17" t="s">
        <v>161</v>
      </c>
      <c r="E22" s="19" t="s">
        <v>92</v>
      </c>
      <c r="F22" s="16" t="s">
        <v>28</v>
      </c>
      <c r="H22" s="17" t="s">
        <v>130</v>
      </c>
      <c r="I22" s="17" t="s">
        <v>72</v>
      </c>
      <c r="J22" s="17" t="s">
        <v>69</v>
      </c>
      <c r="L22" s="19" t="s">
        <v>159</v>
      </c>
    </row>
    <row r="23" spans="4:12" x14ac:dyDescent="0.25">
      <c r="D23" s="17" t="s">
        <v>162</v>
      </c>
      <c r="E23" s="17" t="s">
        <v>39</v>
      </c>
      <c r="F23" s="20" t="s">
        <v>111</v>
      </c>
      <c r="H23" s="17" t="s">
        <v>131</v>
      </c>
      <c r="I23" s="19" t="s">
        <v>144</v>
      </c>
      <c r="J23" s="19" t="s">
        <v>147</v>
      </c>
      <c r="L23" s="17" t="s">
        <v>77</v>
      </c>
    </row>
    <row r="24" spans="4:12" x14ac:dyDescent="0.25">
      <c r="D24" s="17" t="s">
        <v>24</v>
      </c>
      <c r="E24" s="19" t="s">
        <v>93</v>
      </c>
      <c r="F24" s="16" t="s">
        <v>27</v>
      </c>
      <c r="H24" s="17" t="s">
        <v>37</v>
      </c>
      <c r="I24" s="17" t="s">
        <v>69</v>
      </c>
      <c r="J24" s="17" t="s">
        <v>16</v>
      </c>
    </row>
    <row r="25" spans="4:12" x14ac:dyDescent="0.25">
      <c r="D25" s="19" t="s">
        <v>86</v>
      </c>
      <c r="E25" s="17" t="s">
        <v>17</v>
      </c>
      <c r="F25" s="20" t="s">
        <v>215</v>
      </c>
      <c r="H25" s="17" t="s">
        <v>132</v>
      </c>
      <c r="I25" s="19" t="s">
        <v>145</v>
      </c>
      <c r="J25" s="19" t="s">
        <v>148</v>
      </c>
    </row>
    <row r="26" spans="4:12" x14ac:dyDescent="0.25">
      <c r="D26" s="17" t="s">
        <v>29</v>
      </c>
      <c r="E26" s="19" t="s">
        <v>94</v>
      </c>
      <c r="F26" s="16" t="s">
        <v>164</v>
      </c>
      <c r="H26" s="17" t="s">
        <v>60</v>
      </c>
      <c r="I26" s="17" t="s">
        <v>32</v>
      </c>
      <c r="J26" s="17" t="s">
        <v>69</v>
      </c>
    </row>
    <row r="27" spans="4:12" x14ac:dyDescent="0.25">
      <c r="D27" s="17" t="s">
        <v>24</v>
      </c>
      <c r="E27" s="17" t="s">
        <v>16</v>
      </c>
      <c r="F27" s="20" t="s">
        <v>112</v>
      </c>
      <c r="H27" s="17" t="s">
        <v>133</v>
      </c>
      <c r="I27" s="17"/>
      <c r="J27" s="19" t="s">
        <v>149</v>
      </c>
    </row>
    <row r="28" spans="4:12" x14ac:dyDescent="0.25">
      <c r="D28" s="19" t="s">
        <v>189</v>
      </c>
      <c r="E28" s="19" t="s">
        <v>95</v>
      </c>
      <c r="F28" s="16" t="s">
        <v>16</v>
      </c>
      <c r="H28" s="17" t="s">
        <v>134</v>
      </c>
      <c r="I28" s="17"/>
      <c r="J28" s="17" t="s">
        <v>69</v>
      </c>
    </row>
    <row r="29" spans="4:12" x14ac:dyDescent="0.25">
      <c r="D29" s="17" t="s">
        <v>70</v>
      </c>
      <c r="E29" s="17" t="s">
        <v>63</v>
      </c>
      <c r="F29" s="20" t="s">
        <v>113</v>
      </c>
      <c r="H29" s="17" t="s">
        <v>36</v>
      </c>
      <c r="I29" s="17"/>
      <c r="J29" s="17" t="s">
        <v>20</v>
      </c>
    </row>
    <row r="30" spans="4:12" x14ac:dyDescent="0.25">
      <c r="D30" s="19" t="s">
        <v>65</v>
      </c>
      <c r="E30" s="17" t="s">
        <v>40</v>
      </c>
      <c r="F30" s="16" t="s">
        <v>26</v>
      </c>
      <c r="H30" s="17" t="s">
        <v>135</v>
      </c>
      <c r="I30" s="17"/>
      <c r="J30" s="19" t="s">
        <v>150</v>
      </c>
    </row>
    <row r="31" spans="4:12" x14ac:dyDescent="0.25">
      <c r="D31" s="17" t="s">
        <v>70</v>
      </c>
      <c r="E31" s="19" t="s">
        <v>96</v>
      </c>
      <c r="H31" s="17" t="s">
        <v>61</v>
      </c>
      <c r="I31" s="17"/>
      <c r="J31" s="17" t="s">
        <v>20</v>
      </c>
    </row>
    <row r="32" spans="4:12" x14ac:dyDescent="0.25">
      <c r="D32" s="19" t="s">
        <v>66</v>
      </c>
      <c r="E32" s="17" t="s">
        <v>39</v>
      </c>
      <c r="H32" s="17" t="s">
        <v>62</v>
      </c>
      <c r="I32" s="17"/>
      <c r="J32" s="19" t="s">
        <v>151</v>
      </c>
    </row>
    <row r="33" spans="1:13" x14ac:dyDescent="0.25">
      <c r="D33" s="17" t="s">
        <v>70</v>
      </c>
      <c r="E33" s="19" t="s">
        <v>97</v>
      </c>
      <c r="H33" s="17" t="s">
        <v>137</v>
      </c>
      <c r="I33" s="17"/>
      <c r="J33" s="17" t="s">
        <v>17</v>
      </c>
    </row>
    <row r="34" spans="1:13" x14ac:dyDescent="0.25">
      <c r="D34" s="19" t="s">
        <v>87</v>
      </c>
      <c r="E34" s="17" t="s">
        <v>30</v>
      </c>
      <c r="H34" s="17" t="s">
        <v>138</v>
      </c>
      <c r="I34" s="17"/>
      <c r="J34" s="17" t="s">
        <v>24</v>
      </c>
    </row>
    <row r="35" spans="1:13" x14ac:dyDescent="0.25">
      <c r="D35" s="17" t="s">
        <v>70</v>
      </c>
      <c r="E35" s="19" t="s">
        <v>216</v>
      </c>
      <c r="H35" s="17" t="s">
        <v>139</v>
      </c>
      <c r="I35" s="17"/>
      <c r="J35" s="19" t="s">
        <v>75</v>
      </c>
    </row>
    <row r="36" spans="1:13" x14ac:dyDescent="0.25">
      <c r="D36" s="19" t="s">
        <v>88</v>
      </c>
      <c r="E36" s="17" t="s">
        <v>30</v>
      </c>
      <c r="H36" s="17" t="s">
        <v>35</v>
      </c>
      <c r="I36" s="17"/>
      <c r="J36" s="17" t="s">
        <v>164</v>
      </c>
    </row>
    <row r="37" spans="1:13" x14ac:dyDescent="0.25">
      <c r="D37" s="17" t="s">
        <v>70</v>
      </c>
      <c r="E37" s="19" t="s">
        <v>106</v>
      </c>
      <c r="H37" s="22"/>
      <c r="I37" s="17"/>
      <c r="J37" s="17"/>
    </row>
    <row r="38" spans="1:13" x14ac:dyDescent="0.25">
      <c r="D38" s="19" t="s">
        <v>67</v>
      </c>
      <c r="E38" s="17" t="s">
        <v>39</v>
      </c>
      <c r="H38" s="19" t="s">
        <v>116</v>
      </c>
      <c r="I38" s="17"/>
      <c r="J38" s="17"/>
    </row>
    <row r="39" spans="1:13" x14ac:dyDescent="0.25">
      <c r="D39" s="17" t="s">
        <v>70</v>
      </c>
      <c r="E39" s="17" t="s">
        <v>24</v>
      </c>
      <c r="H39" s="18" t="s">
        <v>58</v>
      </c>
      <c r="I39" s="17"/>
      <c r="J39" s="17"/>
    </row>
    <row r="40" spans="1:13" x14ac:dyDescent="0.25">
      <c r="D40" s="19" t="s">
        <v>68</v>
      </c>
      <c r="E40" s="19" t="s">
        <v>98</v>
      </c>
      <c r="H40" s="19" t="s">
        <v>117</v>
      </c>
      <c r="I40" s="17"/>
      <c r="J40" s="17"/>
    </row>
    <row r="41" spans="1:13" x14ac:dyDescent="0.25">
      <c r="D41" s="17" t="s">
        <v>70</v>
      </c>
      <c r="E41" s="17" t="s">
        <v>17</v>
      </c>
      <c r="H41" s="18" t="s">
        <v>16</v>
      </c>
      <c r="I41" s="17"/>
      <c r="J41" s="17"/>
    </row>
    <row r="42" spans="1:13" s="17" customFormat="1" x14ac:dyDescent="0.25">
      <c r="A42" s="16"/>
      <c r="B42" s="22"/>
      <c r="C42" s="16"/>
      <c r="D42" s="19" t="s">
        <v>89</v>
      </c>
      <c r="E42" s="19" t="s">
        <v>99</v>
      </c>
      <c r="F42" s="16"/>
      <c r="G42" s="16"/>
      <c r="H42" s="19" t="s">
        <v>8</v>
      </c>
      <c r="M42" s="16"/>
    </row>
    <row r="43" spans="1:13" s="17" customFormat="1" x14ac:dyDescent="0.25">
      <c r="B43" s="22"/>
      <c r="D43" s="17" t="s">
        <v>70</v>
      </c>
      <c r="E43" s="17" t="s">
        <v>63</v>
      </c>
      <c r="F43" s="16"/>
      <c r="G43" s="16"/>
      <c r="H43" s="18" t="s">
        <v>18</v>
      </c>
    </row>
    <row r="44" spans="1:13" s="17" customFormat="1" x14ac:dyDescent="0.25">
      <c r="B44" s="22"/>
      <c r="D44" s="17" t="s">
        <v>20</v>
      </c>
      <c r="E44" s="19" t="s">
        <v>100</v>
      </c>
      <c r="F44" s="16"/>
      <c r="H44" s="19" t="s">
        <v>118</v>
      </c>
    </row>
    <row r="45" spans="1:13" s="17" customFormat="1" x14ac:dyDescent="0.25">
      <c r="B45" s="22"/>
      <c r="D45" s="17" t="s">
        <v>17</v>
      </c>
      <c r="E45" s="17" t="s">
        <v>39</v>
      </c>
      <c r="F45" s="16"/>
      <c r="H45" s="18" t="s">
        <v>58</v>
      </c>
    </row>
    <row r="46" spans="1:13" s="17" customFormat="1" x14ac:dyDescent="0.25">
      <c r="B46" s="22"/>
      <c r="D46" s="17" t="s">
        <v>24</v>
      </c>
      <c r="E46" s="19" t="s">
        <v>101</v>
      </c>
      <c r="F46" s="16"/>
      <c r="H46" s="19" t="s">
        <v>119</v>
      </c>
    </row>
    <row r="47" spans="1:13" s="17" customFormat="1" x14ac:dyDescent="0.25">
      <c r="B47" s="22"/>
      <c r="D47" s="19" t="s">
        <v>90</v>
      </c>
      <c r="E47" s="17" t="s">
        <v>39</v>
      </c>
      <c r="F47" s="16"/>
      <c r="H47" s="18" t="s">
        <v>17</v>
      </c>
      <c r="I47" s="19"/>
    </row>
    <row r="48" spans="1:13" s="17" customFormat="1" x14ac:dyDescent="0.25">
      <c r="B48" s="22"/>
      <c r="D48" s="17" t="s">
        <v>29</v>
      </c>
      <c r="E48" s="19" t="s">
        <v>102</v>
      </c>
      <c r="F48" s="16"/>
      <c r="H48" s="18" t="s">
        <v>24</v>
      </c>
      <c r="I48" s="18"/>
    </row>
    <row r="49" spans="2:10" s="17" customFormat="1" x14ac:dyDescent="0.25">
      <c r="B49" s="22"/>
      <c r="D49" s="16"/>
      <c r="E49" s="17" t="s">
        <v>16</v>
      </c>
      <c r="F49" s="16"/>
      <c r="H49" s="19" t="s">
        <v>120</v>
      </c>
      <c r="I49" s="19"/>
    </row>
    <row r="50" spans="2:10" s="17" customFormat="1" x14ac:dyDescent="0.25">
      <c r="B50" s="22"/>
      <c r="D50" s="16"/>
      <c r="E50" s="17" t="s">
        <v>31</v>
      </c>
      <c r="F50" s="16"/>
      <c r="H50" s="17" t="s">
        <v>164</v>
      </c>
      <c r="I50" s="18"/>
    </row>
    <row r="51" spans="2:10" s="17" customFormat="1" x14ac:dyDescent="0.25">
      <c r="B51" s="22"/>
      <c r="D51" s="16"/>
      <c r="E51" s="19" t="s">
        <v>103</v>
      </c>
      <c r="F51" s="16"/>
      <c r="H51" s="18" t="s">
        <v>17</v>
      </c>
      <c r="I51" s="19"/>
      <c r="J51" s="19"/>
    </row>
    <row r="52" spans="2:10" s="17" customFormat="1" x14ac:dyDescent="0.25">
      <c r="B52" s="22"/>
      <c r="D52" s="16"/>
      <c r="E52" s="17" t="s">
        <v>39</v>
      </c>
      <c r="F52" s="16"/>
      <c r="H52" s="18" t="s">
        <v>24</v>
      </c>
      <c r="I52" s="18"/>
      <c r="J52" s="18"/>
    </row>
    <row r="53" spans="2:10" s="17" customFormat="1" x14ac:dyDescent="0.25">
      <c r="B53" s="22"/>
      <c r="D53" s="16"/>
      <c r="E53" s="19" t="s">
        <v>104</v>
      </c>
      <c r="F53" s="16"/>
      <c r="H53" s="19" t="s">
        <v>121</v>
      </c>
      <c r="I53" s="19"/>
      <c r="J53" s="19"/>
    </row>
    <row r="54" spans="2:10" s="17" customFormat="1" x14ac:dyDescent="0.25">
      <c r="B54" s="22"/>
      <c r="D54" s="16"/>
      <c r="E54" s="17" t="s">
        <v>63</v>
      </c>
      <c r="H54" s="17" t="s">
        <v>58</v>
      </c>
      <c r="I54" s="18"/>
      <c r="J54" s="18"/>
    </row>
    <row r="55" spans="2:10" s="17" customFormat="1" x14ac:dyDescent="0.25">
      <c r="B55" s="22"/>
      <c r="D55" s="16"/>
      <c r="E55" s="17" t="s">
        <v>40</v>
      </c>
      <c r="H55" s="18" t="s">
        <v>18</v>
      </c>
      <c r="I55" s="19"/>
      <c r="J55" s="19"/>
    </row>
    <row r="56" spans="2:10" s="17" customFormat="1" x14ac:dyDescent="0.25">
      <c r="B56" s="22"/>
      <c r="D56" s="16"/>
      <c r="E56" s="19" t="s">
        <v>105</v>
      </c>
      <c r="H56" s="18" t="s">
        <v>24</v>
      </c>
      <c r="I56" s="18"/>
      <c r="J56" s="18"/>
    </row>
    <row r="57" spans="2:10" s="17" customFormat="1" x14ac:dyDescent="0.25">
      <c r="B57" s="22"/>
      <c r="E57" s="17" t="s">
        <v>39</v>
      </c>
      <c r="H57" s="19" t="s">
        <v>122</v>
      </c>
      <c r="I57" s="18"/>
      <c r="J57" s="19"/>
    </row>
    <row r="58" spans="2:10" s="17" customFormat="1" x14ac:dyDescent="0.25">
      <c r="B58" s="22"/>
      <c r="E58" s="17" t="s">
        <v>16</v>
      </c>
      <c r="H58" s="17" t="s">
        <v>58</v>
      </c>
      <c r="I58" s="19"/>
      <c r="J58" s="18"/>
    </row>
    <row r="59" spans="2:10" s="17" customFormat="1" x14ac:dyDescent="0.25">
      <c r="B59" s="22"/>
      <c r="E59" s="16"/>
      <c r="H59" s="19" t="s">
        <v>123</v>
      </c>
      <c r="J59" s="19"/>
    </row>
    <row r="60" spans="2:10" s="17" customFormat="1" x14ac:dyDescent="0.25">
      <c r="B60" s="22"/>
      <c r="E60" s="16"/>
      <c r="H60" s="17" t="s">
        <v>58</v>
      </c>
      <c r="I60" s="18"/>
      <c r="J60" s="18"/>
    </row>
    <row r="61" spans="2:10" s="17" customFormat="1" x14ac:dyDescent="0.25">
      <c r="B61" s="22"/>
      <c r="E61" s="16"/>
      <c r="H61" s="19" t="s">
        <v>190</v>
      </c>
      <c r="I61" s="18"/>
      <c r="J61" s="18"/>
    </row>
    <row r="62" spans="2:10" s="17" customFormat="1" x14ac:dyDescent="0.25">
      <c r="B62" s="22"/>
      <c r="E62" s="16"/>
      <c r="H62" s="17" t="s">
        <v>58</v>
      </c>
      <c r="I62" s="19"/>
      <c r="J62" s="19"/>
    </row>
    <row r="63" spans="2:10" s="17" customFormat="1" x14ac:dyDescent="0.25">
      <c r="B63" s="22"/>
      <c r="E63" s="16"/>
      <c r="H63" s="19" t="s">
        <v>9</v>
      </c>
    </row>
    <row r="64" spans="2:10" s="17" customFormat="1" x14ac:dyDescent="0.25">
      <c r="B64" s="22"/>
      <c r="E64" s="16"/>
      <c r="H64" s="17" t="s">
        <v>58</v>
      </c>
      <c r="I64" s="18"/>
      <c r="J64" s="18"/>
    </row>
    <row r="65" spans="2:10" s="17" customFormat="1" x14ac:dyDescent="0.25">
      <c r="B65" s="22"/>
      <c r="E65" s="16"/>
      <c r="H65" s="18" t="s">
        <v>18</v>
      </c>
      <c r="I65" s="18"/>
      <c r="J65" s="18"/>
    </row>
    <row r="66" spans="2:10" s="17" customFormat="1" x14ac:dyDescent="0.25">
      <c r="B66" s="22"/>
      <c r="H66" s="18" t="s">
        <v>16</v>
      </c>
      <c r="I66" s="19"/>
      <c r="J66" s="19"/>
    </row>
    <row r="67" spans="2:10" s="17" customFormat="1" x14ac:dyDescent="0.25">
      <c r="B67" s="22"/>
      <c r="H67" s="19" t="s">
        <v>124</v>
      </c>
    </row>
    <row r="68" spans="2:10" s="17" customFormat="1" x14ac:dyDescent="0.25">
      <c r="B68" s="22"/>
      <c r="H68" s="18" t="s">
        <v>18</v>
      </c>
      <c r="I68" s="19"/>
      <c r="J68" s="18"/>
    </row>
    <row r="69" spans="2:10" s="17" customFormat="1" x14ac:dyDescent="0.25">
      <c r="B69" s="22"/>
      <c r="H69" s="18" t="s">
        <v>16</v>
      </c>
      <c r="J69" s="18"/>
    </row>
    <row r="70" spans="2:10" s="17" customFormat="1" x14ac:dyDescent="0.25">
      <c r="B70" s="22"/>
      <c r="H70" s="19" t="s">
        <v>38</v>
      </c>
      <c r="I70" s="19"/>
      <c r="J70" s="19"/>
    </row>
    <row r="71" spans="2:10" s="17" customFormat="1" x14ac:dyDescent="0.25">
      <c r="B71" s="22"/>
      <c r="H71" s="17" t="s">
        <v>58</v>
      </c>
    </row>
    <row r="72" spans="2:10" s="17" customFormat="1" x14ac:dyDescent="0.25">
      <c r="B72" s="22"/>
      <c r="H72" s="18" t="s">
        <v>18</v>
      </c>
      <c r="I72" s="19"/>
      <c r="J72" s="19"/>
    </row>
    <row r="73" spans="2:10" s="17" customFormat="1" x14ac:dyDescent="0.25">
      <c r="B73" s="22"/>
      <c r="H73" s="19" t="s">
        <v>125</v>
      </c>
    </row>
    <row r="74" spans="2:10" s="17" customFormat="1" x14ac:dyDescent="0.25">
      <c r="B74" s="22"/>
      <c r="H74" s="17" t="s">
        <v>58</v>
      </c>
      <c r="I74" s="18"/>
      <c r="J74" s="19"/>
    </row>
    <row r="75" spans="2:10" s="17" customFormat="1" x14ac:dyDescent="0.25">
      <c r="B75" s="22"/>
      <c r="H75" s="19" t="s">
        <v>126</v>
      </c>
      <c r="I75" s="18"/>
    </row>
    <row r="76" spans="2:10" s="17" customFormat="1" x14ac:dyDescent="0.25">
      <c r="B76" s="22"/>
      <c r="H76" s="17" t="s">
        <v>58</v>
      </c>
      <c r="I76" s="19"/>
      <c r="J76" s="19"/>
    </row>
    <row r="77" spans="2:10" s="17" customFormat="1" x14ac:dyDescent="0.25">
      <c r="B77" s="22"/>
      <c r="H77" s="19" t="s">
        <v>127</v>
      </c>
      <c r="I77" s="18"/>
    </row>
    <row r="78" spans="2:10" s="17" customFormat="1" x14ac:dyDescent="0.25">
      <c r="B78" s="22"/>
      <c r="H78" s="17" t="s">
        <v>58</v>
      </c>
      <c r="I78" s="18"/>
      <c r="J78" s="18"/>
    </row>
    <row r="79" spans="2:10" s="17" customFormat="1" x14ac:dyDescent="0.25">
      <c r="B79" s="22"/>
      <c r="H79" s="19" t="s">
        <v>136</v>
      </c>
      <c r="I79" s="19"/>
      <c r="J79" s="18"/>
    </row>
    <row r="80" spans="2:10" s="17" customFormat="1" x14ac:dyDescent="0.25">
      <c r="B80" s="22"/>
      <c r="H80" s="17" t="s">
        <v>58</v>
      </c>
      <c r="J80" s="19"/>
    </row>
    <row r="81" spans="2:10" s="17" customFormat="1" x14ac:dyDescent="0.25">
      <c r="B81" s="22"/>
      <c r="H81" s="19" t="s">
        <v>59</v>
      </c>
      <c r="I81" s="18"/>
      <c r="J81" s="18"/>
    </row>
    <row r="82" spans="2:10" s="17" customFormat="1" x14ac:dyDescent="0.25">
      <c r="B82" s="22"/>
      <c r="H82" s="17" t="s">
        <v>164</v>
      </c>
      <c r="I82" s="19"/>
      <c r="J82" s="18"/>
    </row>
    <row r="83" spans="2:10" s="17" customFormat="1" x14ac:dyDescent="0.25">
      <c r="B83" s="22"/>
      <c r="H83" s="19" t="s">
        <v>128</v>
      </c>
      <c r="J83" s="19"/>
    </row>
    <row r="84" spans="2:10" s="17" customFormat="1" x14ac:dyDescent="0.25">
      <c r="B84" s="22"/>
      <c r="H84" s="18" t="s">
        <v>20</v>
      </c>
      <c r="I84" s="19"/>
    </row>
    <row r="85" spans="2:10" s="17" customFormat="1" x14ac:dyDescent="0.25">
      <c r="B85" s="22"/>
      <c r="H85" s="18" t="s">
        <v>19</v>
      </c>
      <c r="J85" s="18"/>
    </row>
    <row r="86" spans="2:10" s="17" customFormat="1" x14ac:dyDescent="0.25">
      <c r="B86" s="22"/>
      <c r="H86" s="18" t="s">
        <v>24</v>
      </c>
      <c r="I86" s="19"/>
      <c r="J86" s="19"/>
    </row>
    <row r="87" spans="2:10" s="17" customFormat="1" x14ac:dyDescent="0.25">
      <c r="B87" s="22"/>
      <c r="H87" s="19" t="s">
        <v>129</v>
      </c>
    </row>
    <row r="88" spans="2:10" s="17" customFormat="1" x14ac:dyDescent="0.25">
      <c r="B88" s="22"/>
      <c r="H88" s="17" t="s">
        <v>58</v>
      </c>
      <c r="I88" s="19"/>
      <c r="J88" s="19"/>
    </row>
    <row r="89" spans="2:10" s="17" customFormat="1" x14ac:dyDescent="0.25">
      <c r="B89" s="22"/>
      <c r="H89" s="19" t="s">
        <v>130</v>
      </c>
    </row>
    <row r="90" spans="2:10" s="17" customFormat="1" x14ac:dyDescent="0.25">
      <c r="B90" s="22"/>
      <c r="H90" s="17" t="s">
        <v>58</v>
      </c>
      <c r="I90" s="19"/>
      <c r="J90" s="19"/>
    </row>
    <row r="91" spans="2:10" s="17" customFormat="1" x14ac:dyDescent="0.25">
      <c r="B91" s="22"/>
      <c r="H91" s="19" t="s">
        <v>131</v>
      </c>
    </row>
    <row r="92" spans="2:10" s="17" customFormat="1" x14ac:dyDescent="0.25">
      <c r="B92" s="22"/>
      <c r="H92" s="18" t="s">
        <v>18</v>
      </c>
      <c r="I92" s="19"/>
      <c r="J92" s="19"/>
    </row>
    <row r="93" spans="2:10" s="17" customFormat="1" x14ac:dyDescent="0.25">
      <c r="B93" s="22"/>
      <c r="H93" s="19" t="s">
        <v>37</v>
      </c>
      <c r="I93" s="18"/>
    </row>
    <row r="94" spans="2:10" s="17" customFormat="1" x14ac:dyDescent="0.25">
      <c r="B94" s="22"/>
      <c r="H94" s="17" t="s">
        <v>58</v>
      </c>
      <c r="I94" s="18"/>
      <c r="J94" s="19"/>
    </row>
    <row r="95" spans="2:10" s="17" customFormat="1" x14ac:dyDescent="0.25">
      <c r="B95" s="22"/>
      <c r="H95" s="18" t="s">
        <v>18</v>
      </c>
      <c r="I95" s="18"/>
    </row>
    <row r="96" spans="2:10" s="17" customFormat="1" x14ac:dyDescent="0.25">
      <c r="B96" s="22"/>
      <c r="H96" s="18" t="s">
        <v>16</v>
      </c>
      <c r="I96" s="19"/>
      <c r="J96" s="19"/>
    </row>
    <row r="97" spans="1:13" s="17" customFormat="1" x14ac:dyDescent="0.25">
      <c r="B97" s="22"/>
      <c r="H97" s="19" t="s">
        <v>132</v>
      </c>
      <c r="J97" s="18"/>
    </row>
    <row r="98" spans="1:13" x14ac:dyDescent="0.25">
      <c r="A98" s="17"/>
      <c r="C98" s="17"/>
      <c r="D98" s="17"/>
      <c r="E98" s="17"/>
      <c r="F98" s="17"/>
      <c r="G98" s="17"/>
      <c r="H98" s="17" t="s">
        <v>58</v>
      </c>
      <c r="I98" s="19"/>
      <c r="J98" s="18"/>
      <c r="M98" s="17"/>
    </row>
    <row r="99" spans="1:13" x14ac:dyDescent="0.25">
      <c r="D99" s="17"/>
      <c r="E99" s="17"/>
      <c r="F99" s="17"/>
      <c r="G99" s="17"/>
      <c r="H99" s="19" t="s">
        <v>60</v>
      </c>
      <c r="I99" s="17"/>
      <c r="J99" s="18"/>
    </row>
    <row r="100" spans="1:13" x14ac:dyDescent="0.25">
      <c r="D100" s="17"/>
      <c r="E100" s="17"/>
      <c r="F100" s="17"/>
      <c r="G100" s="17"/>
      <c r="H100" s="17" t="s">
        <v>58</v>
      </c>
      <c r="I100" s="19"/>
      <c r="J100" s="19"/>
    </row>
    <row r="101" spans="1:13" x14ac:dyDescent="0.25">
      <c r="D101" s="17"/>
      <c r="E101" s="17"/>
      <c r="F101" s="17"/>
      <c r="G101" s="17"/>
      <c r="H101" s="19" t="s">
        <v>133</v>
      </c>
      <c r="I101" s="18"/>
      <c r="J101" s="17"/>
    </row>
    <row r="102" spans="1:13" x14ac:dyDescent="0.25">
      <c r="D102" s="17"/>
      <c r="E102" s="17"/>
      <c r="F102" s="17"/>
      <c r="H102" s="18" t="s">
        <v>18</v>
      </c>
      <c r="I102" s="19"/>
      <c r="J102" s="19"/>
    </row>
    <row r="103" spans="1:13" x14ac:dyDescent="0.25">
      <c r="D103" s="17"/>
      <c r="E103" s="17"/>
      <c r="F103" s="17"/>
      <c r="H103" s="19" t="s">
        <v>134</v>
      </c>
      <c r="I103" s="17"/>
      <c r="J103" s="17"/>
    </row>
    <row r="104" spans="1:13" x14ac:dyDescent="0.25">
      <c r="D104" s="17"/>
      <c r="E104" s="17"/>
      <c r="F104" s="17"/>
      <c r="H104" s="18" t="s">
        <v>18</v>
      </c>
      <c r="I104" s="18"/>
      <c r="J104" s="19"/>
    </row>
    <row r="105" spans="1:13" x14ac:dyDescent="0.25">
      <c r="D105" s="17"/>
      <c r="E105" s="17"/>
      <c r="F105" s="17"/>
      <c r="H105" s="19" t="s">
        <v>36</v>
      </c>
      <c r="I105" s="18"/>
      <c r="J105" s="18"/>
    </row>
    <row r="106" spans="1:13" x14ac:dyDescent="0.25">
      <c r="D106" s="17"/>
      <c r="E106" s="17"/>
      <c r="F106" s="17"/>
      <c r="H106" s="17" t="s">
        <v>58</v>
      </c>
      <c r="I106" s="19"/>
      <c r="J106" s="19"/>
    </row>
    <row r="107" spans="1:13" x14ac:dyDescent="0.25">
      <c r="D107" s="17"/>
      <c r="E107" s="17"/>
      <c r="F107" s="17"/>
      <c r="H107" s="18" t="s">
        <v>16</v>
      </c>
      <c r="I107" s="17"/>
      <c r="J107" s="17"/>
    </row>
    <row r="108" spans="1:13" x14ac:dyDescent="0.25">
      <c r="D108" s="17"/>
      <c r="E108" s="17"/>
      <c r="F108" s="17"/>
      <c r="H108" s="19" t="s">
        <v>135</v>
      </c>
      <c r="I108" s="19"/>
      <c r="J108" s="18"/>
    </row>
    <row r="109" spans="1:13" x14ac:dyDescent="0.25">
      <c r="D109" s="17"/>
      <c r="E109" s="17"/>
      <c r="F109" s="17"/>
      <c r="H109" s="18" t="s">
        <v>18</v>
      </c>
      <c r="I109" s="17"/>
      <c r="J109" s="18"/>
    </row>
    <row r="110" spans="1:13" x14ac:dyDescent="0.25">
      <c r="D110" s="17"/>
      <c r="E110" s="17"/>
      <c r="H110" s="19" t="s">
        <v>61</v>
      </c>
      <c r="I110" s="19"/>
      <c r="J110" s="19"/>
    </row>
    <row r="111" spans="1:13" x14ac:dyDescent="0.25">
      <c r="D111" s="17"/>
      <c r="E111" s="17"/>
      <c r="H111" s="17" t="s">
        <v>58</v>
      </c>
      <c r="I111" s="18"/>
      <c r="J111" s="17"/>
    </row>
    <row r="112" spans="1:13" x14ac:dyDescent="0.25">
      <c r="D112" s="17"/>
      <c r="E112" s="17"/>
      <c r="H112" s="19" t="s">
        <v>62</v>
      </c>
      <c r="I112" s="19"/>
      <c r="J112" s="19"/>
    </row>
    <row r="113" spans="5:10" x14ac:dyDescent="0.25">
      <c r="E113" s="17"/>
      <c r="H113" s="17" t="s">
        <v>58</v>
      </c>
      <c r="I113" s="18"/>
      <c r="J113" s="17"/>
    </row>
    <row r="114" spans="5:10" x14ac:dyDescent="0.25">
      <c r="E114" s="17"/>
      <c r="H114" s="19" t="s">
        <v>137</v>
      </c>
      <c r="I114" s="19"/>
      <c r="J114" s="19"/>
    </row>
    <row r="115" spans="5:10" x14ac:dyDescent="0.25">
      <c r="E115" s="17"/>
      <c r="H115" s="17" t="s">
        <v>58</v>
      </c>
      <c r="I115" s="17"/>
      <c r="J115" s="18"/>
    </row>
    <row r="116" spans="5:10" x14ac:dyDescent="0.25">
      <c r="E116" s="17"/>
      <c r="H116" s="19" t="s">
        <v>138</v>
      </c>
      <c r="I116" s="18"/>
      <c r="J116" s="19"/>
    </row>
    <row r="117" spans="5:10" x14ac:dyDescent="0.25">
      <c r="E117" s="17"/>
      <c r="H117" s="17" t="s">
        <v>58</v>
      </c>
      <c r="I117" s="19"/>
      <c r="J117" s="18"/>
    </row>
    <row r="118" spans="5:10" x14ac:dyDescent="0.25">
      <c r="E118" s="17"/>
      <c r="H118" s="19" t="s">
        <v>139</v>
      </c>
      <c r="I118" s="18"/>
      <c r="J118" s="19"/>
    </row>
    <row r="119" spans="5:10" x14ac:dyDescent="0.25">
      <c r="E119" s="17"/>
      <c r="H119" s="17" t="s">
        <v>58</v>
      </c>
      <c r="I119" s="19"/>
      <c r="J119" s="17"/>
    </row>
    <row r="120" spans="5:10" x14ac:dyDescent="0.25">
      <c r="E120" s="17"/>
      <c r="H120" s="19" t="s">
        <v>35</v>
      </c>
      <c r="I120" s="17"/>
      <c r="J120" s="18"/>
    </row>
    <row r="121" spans="5:10" x14ac:dyDescent="0.25">
      <c r="E121" s="17"/>
      <c r="H121" s="17" t="s">
        <v>58</v>
      </c>
      <c r="I121" s="19"/>
      <c r="J121" s="19"/>
    </row>
    <row r="122" spans="5:10" x14ac:dyDescent="0.25">
      <c r="H122" s="18" t="s">
        <v>18</v>
      </c>
      <c r="I122" s="17"/>
      <c r="J122" s="18"/>
    </row>
    <row r="123" spans="5:10" x14ac:dyDescent="0.25">
      <c r="H123" s="18" t="s">
        <v>16</v>
      </c>
      <c r="I123" s="19"/>
      <c r="J123" s="19"/>
    </row>
    <row r="124" spans="5:10" x14ac:dyDescent="0.25">
      <c r="I124" s="17"/>
      <c r="J124" s="17"/>
    </row>
    <row r="125" spans="5:10" x14ac:dyDescent="0.25">
      <c r="I125" s="19"/>
      <c r="J125" s="19"/>
    </row>
    <row r="126" spans="5:10" x14ac:dyDescent="0.25">
      <c r="I126" s="17"/>
      <c r="J126" s="17"/>
    </row>
    <row r="127" spans="5:10" x14ac:dyDescent="0.25">
      <c r="I127" s="19"/>
      <c r="J127" s="19"/>
    </row>
    <row r="128" spans="5:10" x14ac:dyDescent="0.25">
      <c r="I128" s="17"/>
      <c r="J128" s="17"/>
    </row>
    <row r="129" spans="9:10" x14ac:dyDescent="0.25">
      <c r="I129" s="19"/>
      <c r="J129" s="19"/>
    </row>
    <row r="130" spans="9:10" x14ac:dyDescent="0.25">
      <c r="I130" s="17"/>
      <c r="J130" s="17"/>
    </row>
    <row r="131" spans="9:10" x14ac:dyDescent="0.25">
      <c r="I131" s="18"/>
      <c r="J131" s="19"/>
    </row>
    <row r="132" spans="9:10" x14ac:dyDescent="0.25">
      <c r="I132" s="18"/>
      <c r="J132" s="17"/>
    </row>
    <row r="133" spans="9:10" x14ac:dyDescent="0.25">
      <c r="J133" s="19"/>
    </row>
    <row r="134" spans="9:10" x14ac:dyDescent="0.25">
      <c r="J134" s="17"/>
    </row>
    <row r="135" spans="9:10" x14ac:dyDescent="0.25">
      <c r="J135" s="18"/>
    </row>
    <row r="136" spans="9:10" x14ac:dyDescent="0.25">
      <c r="J136" s="18"/>
    </row>
  </sheetData>
  <sheetProtection algorithmName="SHA-512" hashValue="76pOxajs2sDIa3sDrrGGHjOtZiX3L17nYyj520iXP8bwi5GUp7ooUOI6FQUpmOJuqfqgEsBT5n/TA8TBR5/9pw==" saltValue="+BTy8mXVyX/xb6vhN1oQRQ==" spinCount="100000" sheet="1" objects="1" scenarios="1"/>
  <sortState ref="K2:O142">
    <sortCondition ref="K2:K142"/>
  </sortState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6" sqref="A1:F6"/>
    </sheetView>
  </sheetViews>
  <sheetFormatPr defaultRowHeight="15" x14ac:dyDescent="0.25"/>
  <cols>
    <col min="1" max="1" width="26" style="66" bestFit="1" customWidth="1"/>
    <col min="2" max="2" width="19.28515625" style="67" bestFit="1" customWidth="1"/>
    <col min="3" max="3" width="23" style="67" bestFit="1" customWidth="1"/>
    <col min="4" max="4" width="20.85546875" style="67" bestFit="1" customWidth="1"/>
    <col min="5" max="5" width="23" style="67" bestFit="1" customWidth="1"/>
    <col min="6" max="6" width="17" style="67" bestFit="1" customWidth="1"/>
    <col min="7" max="16384" width="9.140625" style="67"/>
  </cols>
  <sheetData>
    <row r="1" spans="1:6" s="66" customFormat="1" ht="15.75" thickTop="1" x14ac:dyDescent="0.25">
      <c r="A1" s="68"/>
      <c r="B1" s="69" t="s">
        <v>0</v>
      </c>
      <c r="C1" s="69" t="s">
        <v>5</v>
      </c>
      <c r="D1" s="69" t="s">
        <v>2</v>
      </c>
      <c r="E1" s="69" t="s">
        <v>24</v>
      </c>
      <c r="F1" s="70" t="s">
        <v>194</v>
      </c>
    </row>
    <row r="2" spans="1:6" x14ac:dyDescent="0.25">
      <c r="A2" s="71" t="s">
        <v>195</v>
      </c>
      <c r="B2" s="72" t="s">
        <v>200</v>
      </c>
      <c r="C2" s="72" t="s">
        <v>205</v>
      </c>
      <c r="D2" s="72" t="s">
        <v>206</v>
      </c>
      <c r="E2" s="72" t="s">
        <v>205</v>
      </c>
      <c r="F2" s="73" t="s">
        <v>207</v>
      </c>
    </row>
    <row r="3" spans="1:6" ht="30" x14ac:dyDescent="0.25">
      <c r="A3" s="71" t="s">
        <v>196</v>
      </c>
      <c r="B3" s="72" t="s">
        <v>201</v>
      </c>
      <c r="C3" s="72" t="s">
        <v>212</v>
      </c>
      <c r="D3" s="72" t="s">
        <v>201</v>
      </c>
      <c r="E3" s="72" t="s">
        <v>212</v>
      </c>
      <c r="F3" s="73" t="s">
        <v>212</v>
      </c>
    </row>
    <row r="4" spans="1:6" x14ac:dyDescent="0.25">
      <c r="A4" s="71" t="s">
        <v>197</v>
      </c>
      <c r="B4" s="72" t="s">
        <v>202</v>
      </c>
      <c r="C4" s="72" t="s">
        <v>201</v>
      </c>
      <c r="D4" s="72" t="s">
        <v>202</v>
      </c>
      <c r="E4" s="72" t="s">
        <v>201</v>
      </c>
      <c r="F4" s="73" t="s">
        <v>213</v>
      </c>
    </row>
    <row r="5" spans="1:6" x14ac:dyDescent="0.25">
      <c r="A5" s="71" t="s">
        <v>198</v>
      </c>
      <c r="B5" s="72" t="s">
        <v>203</v>
      </c>
      <c r="C5" s="72" t="s">
        <v>208</v>
      </c>
      <c r="D5" s="72" t="s">
        <v>203</v>
      </c>
      <c r="E5" s="72" t="s">
        <v>208</v>
      </c>
      <c r="F5" s="73" t="s">
        <v>208</v>
      </c>
    </row>
    <row r="6" spans="1:6" ht="90.75" thickBot="1" x14ac:dyDescent="0.3">
      <c r="A6" s="74" t="s">
        <v>199</v>
      </c>
      <c r="B6" s="75" t="s">
        <v>204</v>
      </c>
      <c r="C6" s="75" t="s">
        <v>209</v>
      </c>
      <c r="D6" s="75" t="s">
        <v>204</v>
      </c>
      <c r="E6" s="75" t="s">
        <v>210</v>
      </c>
      <c r="F6" s="76" t="s">
        <v>211</v>
      </c>
    </row>
    <row r="7" spans="1:6" ht="15.75" thickTop="1" x14ac:dyDescent="0.25"/>
  </sheetData>
  <sheetProtection algorithmName="SHA-512" hashValue="AwUXf0G0gLpcH8M41tUaPXF9MBXIhjtqDysNt99LoKBNHKiRoEl3c2Si0cWX7JZrZB6CG55fju+00LJlsiChlQ==" saltValue="YGQCGrbpxbAwLF1FIZ/vzg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121</vt:i4>
      </vt:variant>
    </vt:vector>
  </HeadingPairs>
  <TitlesOfParts>
    <vt:vector size="125" baseType="lpstr">
      <vt:lpstr>I-20 Cost Calculator</vt:lpstr>
      <vt:lpstr>All Programs</vt:lpstr>
      <vt:lpstr>Lists for Calculator</vt:lpstr>
      <vt:lpstr>I-20 template</vt:lpstr>
      <vt:lpstr>Accountancy</vt:lpstr>
      <vt:lpstr>Accounting</vt:lpstr>
      <vt:lpstr>Analytics_and_Information_Management</vt:lpstr>
      <vt:lpstr>Any_Program</vt:lpstr>
      <vt:lpstr>Any_School</vt:lpstr>
      <vt:lpstr>Applied_Behavior_Analysis</vt:lpstr>
      <vt:lpstr>Athletic_Training</vt:lpstr>
      <vt:lpstr>Biochemistry</vt:lpstr>
      <vt:lpstr>Biological_Sciences</vt:lpstr>
      <vt:lpstr>Biomedical_Engineering</vt:lpstr>
      <vt:lpstr>Biotechnology</vt:lpstr>
      <vt:lpstr>Business</vt:lpstr>
      <vt:lpstr>Business_Administration</vt:lpstr>
      <vt:lpstr>Chemistry</vt:lpstr>
      <vt:lpstr>Chemistry_and_Biochemistry</vt:lpstr>
      <vt:lpstr>Child_Psychology</vt:lpstr>
      <vt:lpstr>Classical_Civilizations</vt:lpstr>
      <vt:lpstr>Clinical_Mental_Health_Counseling</vt:lpstr>
      <vt:lpstr>Clinical_Psychology</vt:lpstr>
      <vt:lpstr>Communication</vt:lpstr>
      <vt:lpstr>Communication_Studies</vt:lpstr>
      <vt:lpstr>Computational_Mathematics</vt:lpstr>
      <vt:lpstr>Computer_Science</vt:lpstr>
      <vt:lpstr>Corporate_Communication</vt:lpstr>
      <vt:lpstr>Counselor_Education_and_Supervision</vt:lpstr>
      <vt:lpstr>Cybersecurity_Studies</vt:lpstr>
      <vt:lpstr>Digital_Media_Arts</vt:lpstr>
      <vt:lpstr>Doctor_of_Pharmacy</vt:lpstr>
      <vt:lpstr>Early_Childhood_Education</vt:lpstr>
      <vt:lpstr>Economics_BA</vt:lpstr>
      <vt:lpstr>Economics_BSBA</vt:lpstr>
      <vt:lpstr>Education</vt:lpstr>
      <vt:lpstr>Education_Administration_K12</vt:lpstr>
      <vt:lpstr>Educational_Leadership</vt:lpstr>
      <vt:lpstr>Educational_Technology</vt:lpstr>
      <vt:lpstr>Elective_Studies_in_Business</vt:lpstr>
      <vt:lpstr>English</vt:lpstr>
      <vt:lpstr>English_as_a_Second_Language</vt:lpstr>
      <vt:lpstr>English_as_a_Second_Language_TESOL</vt:lpstr>
      <vt:lpstr>Entrepreneurship</vt:lpstr>
      <vt:lpstr>Environmental_Chemistry</vt:lpstr>
      <vt:lpstr>Environmental_Management</vt:lpstr>
      <vt:lpstr>Environmental_Science</vt:lpstr>
      <vt:lpstr>Environmental_Science_and_Management</vt:lpstr>
      <vt:lpstr>ESL_TESOL</vt:lpstr>
      <vt:lpstr>Estimated_Total_Cost_without_Scholarships</vt:lpstr>
      <vt:lpstr>Exchange</vt:lpstr>
      <vt:lpstr>Finance</vt:lpstr>
      <vt:lpstr>Health_Administration</vt:lpstr>
      <vt:lpstr>Health_Science_Major</vt:lpstr>
      <vt:lpstr>Health_Sciences</vt:lpstr>
      <vt:lpstr>Healthcare_Ethics</vt:lpstr>
      <vt:lpstr>History</vt:lpstr>
      <vt:lpstr>Information_Systems_Management</vt:lpstr>
      <vt:lpstr>Integrated_Marketing_Communication</vt:lpstr>
      <vt:lpstr>International_Business</vt:lpstr>
      <vt:lpstr>International_Relations</vt:lpstr>
      <vt:lpstr>International_Security_Studies</vt:lpstr>
      <vt:lpstr>Juris_Doctor</vt:lpstr>
      <vt:lpstr>Law</vt:lpstr>
      <vt:lpstr>Laws_and_Letters</vt:lpstr>
      <vt:lpstr>Liberal_Arts</vt:lpstr>
      <vt:lpstr>Liberal_Arts_Major</vt:lpstr>
      <vt:lpstr>Liberal_Arts_School</vt:lpstr>
      <vt:lpstr>Management</vt:lpstr>
      <vt:lpstr>Marketing</vt:lpstr>
      <vt:lpstr>Marriage_Couple_and_Family_Counseling</vt:lpstr>
      <vt:lpstr>Mathematics</vt:lpstr>
      <vt:lpstr>Media_Arts_and_Technology</vt:lpstr>
      <vt:lpstr>Medicinal_Chemistry</vt:lpstr>
      <vt:lpstr>Middle_Level_Education</vt:lpstr>
      <vt:lpstr>Modern_Languages_and_Literatures</vt:lpstr>
      <vt:lpstr>Multiplatform_Journalism</vt:lpstr>
      <vt:lpstr>Music</vt:lpstr>
      <vt:lpstr>Music_Education</vt:lpstr>
      <vt:lpstr>Music_Major</vt:lpstr>
      <vt:lpstr>Music_Performance</vt:lpstr>
      <vt:lpstr>Music_School</vt:lpstr>
      <vt:lpstr>Music_Technology</vt:lpstr>
      <vt:lpstr>Music_Therapy</vt:lpstr>
      <vt:lpstr>Natural_and_Environmental_Sciences</vt:lpstr>
      <vt:lpstr>Nursing</vt:lpstr>
      <vt:lpstr>Nursing_Major</vt:lpstr>
      <vt:lpstr>Nursing_School</vt:lpstr>
      <vt:lpstr>Nursing_Second_Degree</vt:lpstr>
      <vt:lpstr>Nursing_Second_Degree_16_Month</vt:lpstr>
      <vt:lpstr>Pastoral_Ministry</vt:lpstr>
      <vt:lpstr>Pharmaceutics</vt:lpstr>
      <vt:lpstr>Pharmacology</vt:lpstr>
      <vt:lpstr>Pharmacy</vt:lpstr>
      <vt:lpstr>Pharmacy_Administration</vt:lpstr>
      <vt:lpstr>Philosophy</vt:lpstr>
      <vt:lpstr>Physical_Therapy</vt:lpstr>
      <vt:lpstr>Physician_Assistant</vt:lpstr>
      <vt:lpstr>Physics</vt:lpstr>
      <vt:lpstr>Political_Science</vt:lpstr>
      <vt:lpstr>Pre_Professional_Pharmacy</vt:lpstr>
      <vt:lpstr>Psychology</vt:lpstr>
      <vt:lpstr>Public_Health</vt:lpstr>
      <vt:lpstr>Public_History</vt:lpstr>
      <vt:lpstr>Reading_and_Literacy_Education</vt:lpstr>
      <vt:lpstr>Rehabilitation_Science</vt:lpstr>
      <vt:lpstr>Religious_Education</vt:lpstr>
      <vt:lpstr>Rhetoric</vt:lpstr>
      <vt:lpstr>Rhetoric_and_Philosophy_of_Communication</vt:lpstr>
      <vt:lpstr>Sacred_Music</vt:lpstr>
      <vt:lpstr>School</vt:lpstr>
      <vt:lpstr>School_Counseling</vt:lpstr>
      <vt:lpstr>School_Psychology</vt:lpstr>
      <vt:lpstr>School_Supervision</vt:lpstr>
      <vt:lpstr>Secondary_Education</vt:lpstr>
      <vt:lpstr>Sociology</vt:lpstr>
      <vt:lpstr>Spanish</vt:lpstr>
      <vt:lpstr>Special_Education</vt:lpstr>
      <vt:lpstr>Speech_Language_Pathology</vt:lpstr>
      <vt:lpstr>Sports_Information_and_Media</vt:lpstr>
      <vt:lpstr>Strategic_Public_Relations_and_Advertising</vt:lpstr>
      <vt:lpstr>Supply_Chain_Management</vt:lpstr>
      <vt:lpstr>Sustainable_Business_Practices</vt:lpstr>
      <vt:lpstr>Theater_Arts</vt:lpstr>
      <vt:lpstr>Theology</vt:lpstr>
    </vt:vector>
  </TitlesOfParts>
  <Company>Duquesne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Pilcher</dc:creator>
  <cp:lastModifiedBy>Benjamin Pilcher</cp:lastModifiedBy>
  <dcterms:created xsi:type="dcterms:W3CDTF">2018-10-09T13:32:57Z</dcterms:created>
  <dcterms:modified xsi:type="dcterms:W3CDTF">2020-08-21T14:45:31Z</dcterms:modified>
</cp:coreProperties>
</file>