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G:\My Drive\Modelling\Ventity\Urban1\Data\"/>
    </mc:Choice>
  </mc:AlternateContent>
  <xr:revisionPtr revIDLastSave="0" documentId="13_ncr:1_{9B11124F-DF33-4F81-950C-C41A53395950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Urban1" sheetId="1" r:id="rId1"/>
    <sheet name="World3" sheetId="3" r:id="rId2"/>
    <sheet name="Calculations" sheetId="2" r:id="rId3"/>
    <sheet name="Inpu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" i="1" l="1"/>
  <c r="Q2" i="1"/>
  <c r="P2" i="1"/>
  <c r="E2" i="1"/>
  <c r="D4" i="4"/>
  <c r="H2" i="1" s="1"/>
  <c r="B4" i="4"/>
  <c r="S2" i="1" l="1"/>
  <c r="I2" i="1"/>
  <c r="O2" i="1" l="1"/>
  <c r="I3" i="2"/>
  <c r="C14" i="2" l="1"/>
  <c r="C12" i="2"/>
  <c r="J2" i="1" s="1"/>
  <c r="C13" i="2"/>
  <c r="F2" i="1"/>
  <c r="G2" i="1"/>
  <c r="K2" i="1" l="1"/>
  <c r="N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tc={05DC949B-7B56-4CE3-8D9F-ED64DD09EA2E}</author>
  </authors>
  <commentList>
    <comment ref="J2" authorId="0" shapeId="0" xr:uid="{05DC949B-7B56-4CE3-8D9F-ED64DD09EA2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multiplicative figure comes from the UILPC table on the next sheet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Purvis</author>
  </authors>
  <commentList>
    <comment ref="I2" authorId="0" shapeId="0" xr:uid="{3734A3CF-6F6C-4342-8CD1-4CACF541B9BE}">
      <text>
        <r>
          <rPr>
            <b/>
            <sz val="9"/>
            <color indexed="81"/>
            <rFont val="Tahoma"/>
            <family val="2"/>
          </rPr>
          <t>Ben Purvis:</t>
        </r>
        <r>
          <rPr>
            <sz val="9"/>
            <color indexed="81"/>
            <rFont val="Tahoma"/>
            <family val="2"/>
          </rPr>
          <t xml:space="preserve">
Calculated from UK data table
</t>
        </r>
      </text>
    </comment>
    <comment ref="L2" authorId="0" shapeId="0" xr:uid="{02E64830-9142-45D7-A5A8-B213D6378FD8}">
      <text>
        <r>
          <rPr>
            <b/>
            <sz val="9"/>
            <color indexed="81"/>
            <rFont val="Tahoma"/>
            <family val="2"/>
          </rPr>
          <t>Ben Purvis:</t>
        </r>
        <r>
          <rPr>
            <sz val="9"/>
            <color indexed="81"/>
            <rFont val="Tahoma"/>
            <family val="2"/>
          </rPr>
          <t xml:space="preserve">
Estimation from simulation run - need to update
</t>
        </r>
      </text>
    </comment>
  </commentList>
</comments>
</file>

<file path=xl/sharedStrings.xml><?xml version="1.0" encoding="utf-8"?>
<sst xmlns="http://schemas.openxmlformats.org/spreadsheetml/2006/main" count="47" uniqueCount="42">
  <si>
    <t>Initial industrial capital</t>
  </si>
  <si>
    <t>Initial service capital</t>
  </si>
  <si>
    <t>UK population 1900</t>
  </si>
  <si>
    <t>UK IOPC 1900</t>
  </si>
  <si>
    <t>UK SOPC 1900</t>
  </si>
  <si>
    <t>UK ICOR 1900</t>
  </si>
  <si>
    <t>UK FCAOR 1900</t>
  </si>
  <si>
    <t>Enabled</t>
  </si>
  <si>
    <t>UK SCOR 1900</t>
  </si>
  <si>
    <t>Initial population total</t>
  </si>
  <si>
    <t>Time</t>
  </si>
  <si>
    <t>CalendarTime</t>
  </si>
  <si>
    <t>Urban1ID</t>
  </si>
  <si>
    <t/>
  </si>
  <si>
    <t>Initial arable land</t>
  </si>
  <si>
    <t>Initial urban and industrial land</t>
  </si>
  <si>
    <t>Initial potentially arable land</t>
  </si>
  <si>
    <t>Urban and industrial land required per capita table</t>
  </si>
  <si>
    <t>IOPC</t>
  </si>
  <si>
    <t>Table lookup function, no interpolation</t>
  </si>
  <si>
    <t>Initial persistent pollution</t>
  </si>
  <si>
    <t>Persistent pollution transmission delay</t>
  </si>
  <si>
    <t>Assimilation half life in 1970</t>
  </si>
  <si>
    <t>PCRUM:</t>
  </si>
  <si>
    <t>AIPH:</t>
  </si>
  <si>
    <t>UILPC</t>
  </si>
  <si>
    <t>Per capita resource usage multiplier table</t>
  </si>
  <si>
    <t>PCRUM</t>
  </si>
  <si>
    <t>Initial agricultural inputs</t>
  </si>
  <si>
    <t>UK agricultural output 1900</t>
  </si>
  <si>
    <t>Total potentially arable land</t>
  </si>
  <si>
    <t>FIALM 1900</t>
  </si>
  <si>
    <t>Food cost normal</t>
  </si>
  <si>
    <t>Population in 1900</t>
  </si>
  <si>
    <t>System Size (hectares)</t>
  </si>
  <si>
    <t>Land protection policy year</t>
  </si>
  <si>
    <t>Resource efficiency year</t>
  </si>
  <si>
    <t>Land yield enhancement year</t>
  </si>
  <si>
    <t>Land life policy implementation year</t>
  </si>
  <si>
    <t>Resource technology change time</t>
  </si>
  <si>
    <t>Land yield policy time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</si>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</sst>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quotePrefix="1"/>
    <xf numFmtId="0" fontId="0" fillId="3" borderId="0" xfId="0" applyFill="1"/>
    <xf numFmtId="0" fontId="0" fillId="3" borderId="0" xfId="0" quotePrefix="1" applyFill="1"/>
    <xf numFmtId="0" fontId="0" fillId="3" borderId="1" xfId="0" applyFill="1" applyBorder="1"/>
    <xf numFmtId="3" fontId="0" fillId="3" borderId="1" xfId="0" applyNumberFormat="1" applyFill="1" applyBorder="1"/>
    <xf numFmtId="0" fontId="4" fillId="3" borderId="0" xfId="0" applyFont="1" applyFill="1"/>
    <xf numFmtId="0" fontId="4" fillId="0" borderId="0" xfId="0" applyFont="1"/>
    <xf numFmtId="3" fontId="0" fillId="2" borderId="0" xfId="0" applyNumberFormat="1" applyFill="1"/>
    <xf numFmtId="0" fontId="0" fillId="3" borderId="1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Scroll" dx="22" fmlaLink="$B$7" horiz="1" max="5000" page="10" val="300"/>
</file>

<file path=xl/ctrlProps/ctrlProp2.xml><?xml version="1.0" encoding="utf-8"?>
<formControlPr xmlns="http://schemas.microsoft.com/office/spreadsheetml/2009/9/main" objectType="Scroll" dx="22" fmlaLink="$D$7" horiz="1" max="1000" min="1" page="10" val="100"/>
</file>

<file path=xl/ctrlProps/ctrlProp3.xml><?xml version="1.0" encoding="utf-8"?>
<formControlPr xmlns="http://schemas.microsoft.com/office/spreadsheetml/2009/9/main" objectType="Scroll" dx="22" fmlaLink="$F$4" horiz="1" max="2100" min="1900" page="10" val="2000"/>
</file>

<file path=xl/ctrlProps/ctrlProp4.xml><?xml version="1.0" encoding="utf-8"?>
<formControlPr xmlns="http://schemas.microsoft.com/office/spreadsheetml/2009/9/main" objectType="Scroll" dx="22" fmlaLink="$H$4" horiz="1" max="2100" min="1900" page="10" val="2000"/>
</file>

<file path=xl/ctrlProps/ctrlProp5.xml><?xml version="1.0" encoding="utf-8"?>
<formControlPr xmlns="http://schemas.microsoft.com/office/spreadsheetml/2009/9/main" objectType="Scroll" dx="22" fmlaLink="$J$4" horiz="1" max="2100" min="1900" page="10" val="200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4</xdr:row>
          <xdr:rowOff>161925</xdr:rowOff>
        </xdr:from>
        <xdr:to>
          <xdr:col>1</xdr:col>
          <xdr:colOff>1685925</xdr:colOff>
          <xdr:row>5</xdr:row>
          <xdr:rowOff>133350</xdr:rowOff>
        </xdr:to>
        <xdr:sp macro="" textlink="">
          <xdr:nvSpPr>
            <xdr:cNvPr id="4097" name="Scroll Bar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4</xdr:row>
          <xdr:rowOff>142875</xdr:rowOff>
        </xdr:from>
        <xdr:to>
          <xdr:col>3</xdr:col>
          <xdr:colOff>1752600</xdr:colOff>
          <xdr:row>5</xdr:row>
          <xdr:rowOff>114300</xdr:rowOff>
        </xdr:to>
        <xdr:sp macro="" textlink="">
          <xdr:nvSpPr>
            <xdr:cNvPr id="4098" name="Scroll Bar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161925</xdr:rowOff>
        </xdr:from>
        <xdr:to>
          <xdr:col>5</xdr:col>
          <xdr:colOff>1752600</xdr:colOff>
          <xdr:row>5</xdr:row>
          <xdr:rowOff>133350</xdr:rowOff>
        </xdr:to>
        <xdr:sp macro="" textlink="">
          <xdr:nvSpPr>
            <xdr:cNvPr id="4099" name="Scroll Bar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5</xdr:row>
          <xdr:rowOff>0</xdr:rowOff>
        </xdr:from>
        <xdr:to>
          <xdr:col>7</xdr:col>
          <xdr:colOff>1752600</xdr:colOff>
          <xdr:row>5</xdr:row>
          <xdr:rowOff>161925</xdr:rowOff>
        </xdr:to>
        <xdr:sp macro="" textlink="">
          <xdr:nvSpPr>
            <xdr:cNvPr id="4100" name="Scroll Bar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5</xdr:row>
          <xdr:rowOff>0</xdr:rowOff>
        </xdr:from>
        <xdr:to>
          <xdr:col>10</xdr:col>
          <xdr:colOff>57150</xdr:colOff>
          <xdr:row>5</xdr:row>
          <xdr:rowOff>161925</xdr:rowOff>
        </xdr:to>
        <xdr:sp macro="" textlink="">
          <xdr:nvSpPr>
            <xdr:cNvPr id="4101" name="Scroll Bar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en Purvis" id="{A98691BD-CCAA-426F-88E4-47A277F1E45A}" userId="54e4abf3ddb4b30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0-05-12T16:48:40.54" personId="{A98691BD-CCAA-426F-88E4-47A277F1E45A}" id="{05DC949B-7B56-4CE3-8D9F-ED64DD09EA2E}">
    <text>This multiplicative figure comes from the UILPC table on the next sheet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S7"/>
  <sheetViews>
    <sheetView topLeftCell="M1" workbookViewId="0">
      <selection activeCell="S3" sqref="S3"/>
    </sheetView>
  </sheetViews>
  <sheetFormatPr defaultRowHeight="15" x14ac:dyDescent="0.25"/>
  <cols>
    <col min="5" max="5" width="21.140625" bestFit="1" customWidth="1"/>
    <col min="6" max="6" width="21.7109375" bestFit="1" customWidth="1"/>
    <col min="7" max="7" width="19.42578125" bestFit="1" customWidth="1"/>
    <col min="8" max="8" width="26.42578125" bestFit="1" customWidth="1"/>
    <col min="9" max="9" width="15.140625" bestFit="1" customWidth="1"/>
    <col min="10" max="10" width="16.5703125" bestFit="1" customWidth="1"/>
    <col min="11" max="11" width="29.140625" bestFit="1" customWidth="1"/>
    <col min="12" max="12" width="36.42578125" bestFit="1" customWidth="1"/>
    <col min="13" max="13" width="26.42578125" bestFit="1" customWidth="1"/>
    <col min="14" max="14" width="24.5703125" bestFit="1" customWidth="1"/>
    <col min="15" max="15" width="23" bestFit="1" customWidth="1"/>
    <col min="16" max="16" width="34.28515625" bestFit="1" customWidth="1"/>
    <col min="17" max="17" width="31.42578125" bestFit="1" customWidth="1"/>
    <col min="18" max="18" width="21" bestFit="1" customWidth="1"/>
  </cols>
  <sheetData>
    <row r="1" spans="1:19" x14ac:dyDescent="0.25">
      <c r="A1" t="s">
        <v>7</v>
      </c>
      <c r="B1" t="s">
        <v>10</v>
      </c>
      <c r="C1" t="s">
        <v>11</v>
      </c>
      <c r="D1" t="s">
        <v>12</v>
      </c>
      <c r="E1" s="2" t="s">
        <v>9</v>
      </c>
      <c r="F1" t="s">
        <v>0</v>
      </c>
      <c r="G1" t="s">
        <v>1</v>
      </c>
      <c r="H1" s="2" t="s">
        <v>30</v>
      </c>
      <c r="I1" t="s">
        <v>14</v>
      </c>
      <c r="J1" t="s">
        <v>15</v>
      </c>
      <c r="K1" t="s">
        <v>16</v>
      </c>
      <c r="L1" s="2" t="s">
        <v>21</v>
      </c>
      <c r="M1" s="2" t="s">
        <v>22</v>
      </c>
      <c r="N1" t="s">
        <v>20</v>
      </c>
      <c r="O1" t="s">
        <v>28</v>
      </c>
      <c r="P1" s="3" t="s">
        <v>38</v>
      </c>
      <c r="Q1" s="3" t="s">
        <v>39</v>
      </c>
      <c r="R1" s="3" t="s">
        <v>40</v>
      </c>
      <c r="S1" t="s">
        <v>41</v>
      </c>
    </row>
    <row r="2" spans="1:19" x14ac:dyDescent="0.25">
      <c r="A2" t="b">
        <v>1</v>
      </c>
      <c r="E2" s="10">
        <f>Input!B4</f>
        <v>300000</v>
      </c>
      <c r="F2">
        <f>Calculations!D3*E2*Calculations!F3/(1-Calculations!G3)</f>
        <v>251213684.21052632</v>
      </c>
      <c r="G2">
        <f>Calculations!E3*E2*Calculations!B3</f>
        <v>114039000</v>
      </c>
      <c r="H2" s="10">
        <f>Input!D4</f>
        <v>100000</v>
      </c>
      <c r="I2">
        <f>H2*0.63</f>
        <v>63000</v>
      </c>
      <c r="J2">
        <f>E2*Calculations!C12</f>
        <v>2400</v>
      </c>
      <c r="K2">
        <f>H2-I2-J2</f>
        <v>34600</v>
      </c>
      <c r="L2" s="1">
        <v>10</v>
      </c>
      <c r="M2" s="1">
        <v>1.5</v>
      </c>
      <c r="N2">
        <f>M2*1.4*(0.02*E2*Calculations!C14+K2*0.01*Calculations!C13)</f>
        <v>109947.95333732512</v>
      </c>
      <c r="O2">
        <f>(1-Calculations!L3)*Calculations!I3/Calculations!C3*Urban1!E2</f>
        <v>8962965.4387034979</v>
      </c>
      <c r="P2">
        <f>Input!F4</f>
        <v>2000</v>
      </c>
      <c r="Q2">
        <f>Input!H4</f>
        <v>2000</v>
      </c>
      <c r="R2">
        <f>Input!J4</f>
        <v>2000</v>
      </c>
      <c r="S2">
        <f>MIN(P2:R2)</f>
        <v>2000</v>
      </c>
    </row>
    <row r="7" spans="1:19" x14ac:dyDescent="0.25">
      <c r="G7" t="s">
        <v>13</v>
      </c>
      <c r="H7" t="s">
        <v>13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9B9E-8733-4417-ADB7-438E39F509A1}">
  <sheetPr codeName="Sheet3"/>
  <dimension ref="A1:D2"/>
  <sheetViews>
    <sheetView workbookViewId="0">
      <selection activeCell="D9" sqref="D9"/>
    </sheetView>
  </sheetViews>
  <sheetFormatPr defaultRowHeight="15" x14ac:dyDescent="0.25"/>
  <sheetData>
    <row r="1" spans="1:4" x14ac:dyDescent="0.25">
      <c r="A1" t="s">
        <v>7</v>
      </c>
      <c r="B1" t="s">
        <v>10</v>
      </c>
      <c r="C1" t="s">
        <v>11</v>
      </c>
      <c r="D1" t="s">
        <v>32</v>
      </c>
    </row>
    <row r="2" spans="1:4" x14ac:dyDescent="0.25">
      <c r="A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5F49-752D-4EAC-A94D-A2375B8D9A28}">
  <sheetPr codeName="Sheet4"/>
  <dimension ref="B2:L21"/>
  <sheetViews>
    <sheetView workbookViewId="0">
      <selection activeCell="L5" sqref="L5"/>
    </sheetView>
  </sheetViews>
  <sheetFormatPr defaultRowHeight="15" x14ac:dyDescent="0.25"/>
  <cols>
    <col min="5" max="5" width="13.140625" bestFit="1" customWidth="1"/>
    <col min="6" max="6" width="18.28515625" bestFit="1" customWidth="1"/>
    <col min="7" max="7" width="12.5703125" bestFit="1" customWidth="1"/>
    <col min="8" max="8" width="13.140625" bestFit="1" customWidth="1"/>
    <col min="9" max="9" width="12.5703125" bestFit="1" customWidth="1"/>
    <col min="10" max="10" width="14.42578125" bestFit="1" customWidth="1"/>
    <col min="19" max="19" width="11" bestFit="1" customWidth="1"/>
  </cols>
  <sheetData>
    <row r="2" spans="2:12" x14ac:dyDescent="0.25">
      <c r="B2" t="s">
        <v>8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29</v>
      </c>
      <c r="L2" t="s">
        <v>31</v>
      </c>
    </row>
    <row r="3" spans="2:12" x14ac:dyDescent="0.25">
      <c r="B3">
        <v>1</v>
      </c>
      <c r="C3">
        <v>37923058</v>
      </c>
      <c r="D3">
        <v>265.17</v>
      </c>
      <c r="E3">
        <v>380.13</v>
      </c>
      <c r="F3">
        <v>3</v>
      </c>
      <c r="G3">
        <v>0.05</v>
      </c>
      <c r="I3">
        <f>11269490562.2048*0.07*2.393758</f>
        <v>1888350323.2441568</v>
      </c>
      <c r="L3" s="1">
        <v>0.4</v>
      </c>
    </row>
    <row r="11" spans="2:12" x14ac:dyDescent="0.25">
      <c r="C11" t="s">
        <v>19</v>
      </c>
      <c r="H11" t="s">
        <v>17</v>
      </c>
      <c r="I11" t="s">
        <v>26</v>
      </c>
    </row>
    <row r="12" spans="2:12" x14ac:dyDescent="0.25">
      <c r="B12" t="s">
        <v>25</v>
      </c>
      <c r="C12">
        <f>(VLOOKUP(D3,G13:H21,2,TRUE))</f>
        <v>8.0000000000000002E-3</v>
      </c>
      <c r="G12" t="s">
        <v>18</v>
      </c>
      <c r="H12" t="s">
        <v>25</v>
      </c>
      <c r="I12" t="s">
        <v>27</v>
      </c>
    </row>
    <row r="13" spans="2:12" x14ac:dyDescent="0.25">
      <c r="B13" t="s">
        <v>24</v>
      </c>
      <c r="C13">
        <f>Urban1!O2*(1-0.04)/Urban1!I2</f>
        <v>136.57852097071998</v>
      </c>
      <c r="G13">
        <v>0</v>
      </c>
      <c r="H13">
        <v>5.0000000000000001E-3</v>
      </c>
      <c r="I13">
        <v>0</v>
      </c>
    </row>
    <row r="14" spans="2:12" x14ac:dyDescent="0.25">
      <c r="B14" t="s">
        <v>23</v>
      </c>
      <c r="C14">
        <f>(VLOOKUP(D3,G13:I21,3,TRUE))</f>
        <v>0.85</v>
      </c>
      <c r="G14">
        <v>200</v>
      </c>
      <c r="H14">
        <v>8.0000000000000002E-3</v>
      </c>
      <c r="I14">
        <v>0.85</v>
      </c>
    </row>
    <row r="15" spans="2:12" x14ac:dyDescent="0.25">
      <c r="G15">
        <v>400</v>
      </c>
      <c r="H15">
        <v>1.4999999999999999E-2</v>
      </c>
      <c r="I15">
        <v>2.6</v>
      </c>
    </row>
    <row r="16" spans="2:12" x14ac:dyDescent="0.25">
      <c r="G16">
        <v>600</v>
      </c>
      <c r="H16">
        <v>2.5000000000000001E-2</v>
      </c>
      <c r="I16">
        <v>3.4</v>
      </c>
    </row>
    <row r="17" spans="7:9" x14ac:dyDescent="0.25">
      <c r="G17">
        <v>800</v>
      </c>
      <c r="H17">
        <v>0.04</v>
      </c>
      <c r="I17">
        <v>3.8</v>
      </c>
    </row>
    <row r="18" spans="7:9" x14ac:dyDescent="0.25">
      <c r="G18">
        <v>1000</v>
      </c>
      <c r="H18">
        <v>5.5E-2</v>
      </c>
      <c r="I18">
        <v>4.0999999999999996</v>
      </c>
    </row>
    <row r="19" spans="7:9" x14ac:dyDescent="0.25">
      <c r="G19">
        <v>1200</v>
      </c>
      <c r="H19">
        <v>7.0000000000000007E-2</v>
      </c>
      <c r="I19">
        <v>4.4000000000000004</v>
      </c>
    </row>
    <row r="20" spans="7:9" x14ac:dyDescent="0.25">
      <c r="G20">
        <v>1400</v>
      </c>
      <c r="H20">
        <v>0.08</v>
      </c>
      <c r="I20">
        <v>4.7</v>
      </c>
    </row>
    <row r="21" spans="7:9" x14ac:dyDescent="0.25">
      <c r="G21">
        <v>1600</v>
      </c>
      <c r="H21">
        <v>0.09</v>
      </c>
      <c r="I21">
        <v>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BA2E-D0E5-439C-A567-5E72B17275F5}">
  <sheetPr codeName="Sheet1"/>
  <dimension ref="A1:X58"/>
  <sheetViews>
    <sheetView tabSelected="1" workbookViewId="0">
      <selection activeCell="J5" sqref="J5"/>
    </sheetView>
  </sheetViews>
  <sheetFormatPr defaultRowHeight="15" x14ac:dyDescent="0.25"/>
  <cols>
    <col min="1" max="1" width="3.28515625" customWidth="1"/>
    <col min="2" max="2" width="26.42578125" customWidth="1"/>
    <col min="3" max="3" width="3.28515625" customWidth="1"/>
    <col min="4" max="4" width="26.42578125" customWidth="1"/>
    <col min="5" max="5" width="3.28515625" customWidth="1"/>
    <col min="6" max="6" width="26.42578125" customWidth="1"/>
    <col min="7" max="7" width="3.28515625" customWidth="1"/>
    <col min="8" max="8" width="26.42578125" customWidth="1"/>
    <col min="9" max="9" width="3.140625" customWidth="1"/>
    <col min="10" max="10" width="26.42578125" customWidth="1"/>
    <col min="11" max="11" width="3.140625" customWidth="1"/>
    <col min="12" max="12" width="23" bestFit="1" customWidth="1"/>
    <col min="13" max="13" width="27.5703125" bestFit="1" customWidth="1"/>
  </cols>
  <sheetData>
    <row r="1" spans="1:2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5">
      <c r="A2" s="4"/>
      <c r="B2" s="4" t="s">
        <v>33</v>
      </c>
      <c r="C2" s="4"/>
      <c r="D2" s="4" t="s">
        <v>34</v>
      </c>
      <c r="E2" s="4"/>
      <c r="F2" s="4" t="s">
        <v>35</v>
      </c>
      <c r="G2" s="4"/>
      <c r="H2" s="4" t="s">
        <v>36</v>
      </c>
      <c r="I2" s="4"/>
      <c r="J2" s="4" t="s">
        <v>37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thickBot="1" x14ac:dyDescent="0.3">
      <c r="A4" s="4"/>
      <c r="B4" s="7">
        <f>B7*1000</f>
        <v>300000</v>
      </c>
      <c r="C4" s="4"/>
      <c r="D4" s="7">
        <f>D7*1000</f>
        <v>100000</v>
      </c>
      <c r="E4" s="4"/>
      <c r="F4" s="11">
        <v>2000</v>
      </c>
      <c r="G4" s="4"/>
      <c r="H4" s="6">
        <v>2000</v>
      </c>
      <c r="I4" s="4"/>
      <c r="J4" s="6">
        <v>2000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25">
      <c r="A7" s="4"/>
      <c r="B7" s="8">
        <v>300</v>
      </c>
      <c r="C7" s="8"/>
      <c r="D7" s="8">
        <v>100</v>
      </c>
      <c r="E7" s="8"/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25">
      <c r="A8" s="4"/>
      <c r="B8" s="9"/>
      <c r="C8" s="8"/>
      <c r="D8" s="8"/>
      <c r="E8" s="8"/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25">
      <c r="A9" s="4"/>
      <c r="B9" s="8"/>
      <c r="C9" s="8"/>
      <c r="D9" s="8"/>
      <c r="E9" s="8"/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25">
      <c r="A10" s="4"/>
      <c r="B10" s="8"/>
      <c r="C10" s="8"/>
      <c r="D10" s="8"/>
      <c r="E10" s="8"/>
      <c r="F10" s="8"/>
      <c r="G10" s="4"/>
      <c r="H10" s="4"/>
      <c r="I10" s="4"/>
      <c r="J10" s="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25">
      <c r="A11" s="4"/>
      <c r="B11" s="8"/>
      <c r="C11" s="8"/>
      <c r="D11" s="8"/>
      <c r="E11" s="8"/>
      <c r="F11" s="8"/>
      <c r="G11" s="4"/>
      <c r="H11" s="4"/>
      <c r="I11" s="4"/>
      <c r="J11" s="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25">
      <c r="A12" s="4"/>
      <c r="B12" s="8"/>
      <c r="C12" s="8"/>
      <c r="D12" s="8"/>
      <c r="E12" s="8"/>
      <c r="F12" s="8"/>
      <c r="G12" s="4"/>
      <c r="H12" s="4"/>
      <c r="I12" s="4"/>
      <c r="J12" s="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5">
      <c r="A13" s="4"/>
      <c r="B13" s="8"/>
      <c r="C13" s="8"/>
      <c r="D13" s="8"/>
      <c r="E13" s="8"/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5">
      <c r="A14" s="4"/>
      <c r="B14" s="8"/>
      <c r="C14" s="8"/>
      <c r="D14" s="8"/>
      <c r="E14" s="8"/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25"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5"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5"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5"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25"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5"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5"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5"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5"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5"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2:24" x14ac:dyDescent="0.25"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2:24" x14ac:dyDescent="0.25"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2:24" x14ac:dyDescent="0.25"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2:24" x14ac:dyDescent="0.25"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2:24" x14ac:dyDescent="0.25"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2:24" x14ac:dyDescent="0.25"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2:24" x14ac:dyDescent="0.25"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2:24" x14ac:dyDescent="0.25"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2:24" x14ac:dyDescent="0.25"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2:24" x14ac:dyDescent="0.25"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2:24" x14ac:dyDescent="0.25"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2:24" x14ac:dyDescent="0.25"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2:24" x14ac:dyDescent="0.25"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2:24" x14ac:dyDescent="0.25"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2:24" x14ac:dyDescent="0.25"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2:24" x14ac:dyDescent="0.25"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2:24" x14ac:dyDescent="0.25"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2:24" x14ac:dyDescent="0.25"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2:24" x14ac:dyDescent="0.25"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2:24" x14ac:dyDescent="0.25"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2:24" x14ac:dyDescent="0.25"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2:24" x14ac:dyDescent="0.25"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2:24" x14ac:dyDescent="0.25"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2:24" x14ac:dyDescent="0.25"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2:24" x14ac:dyDescent="0.25"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2:24" x14ac:dyDescent="0.25"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</sheetData>
  <protectedRanges>
    <protectedRange sqref="F4" name="Range1"/>
  </protectedRange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Scroll Bar 1">
              <controlPr locked="0" defaultSize="0" autoPict="0">
                <anchor moveWithCells="1">
                  <from>
                    <xdr:col>1</xdr:col>
                    <xdr:colOff>28575</xdr:colOff>
                    <xdr:row>4</xdr:row>
                    <xdr:rowOff>161925</xdr:rowOff>
                  </from>
                  <to>
                    <xdr:col>1</xdr:col>
                    <xdr:colOff>1685925</xdr:colOff>
                    <xdr:row>5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Scroll Bar 2">
              <controlPr locked="0" defaultSize="0" autoPict="0">
                <anchor moveWithCells="1">
                  <from>
                    <xdr:col>2</xdr:col>
                    <xdr:colOff>209550</xdr:colOff>
                    <xdr:row>4</xdr:row>
                    <xdr:rowOff>142875</xdr:rowOff>
                  </from>
                  <to>
                    <xdr:col>3</xdr:col>
                    <xdr:colOff>1752600</xdr:colOff>
                    <xdr:row>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Scroll Bar 3">
              <controlPr locked="0" defaultSize="0" autoPict="0">
                <anchor moveWithCells="1">
                  <from>
                    <xdr:col>5</xdr:col>
                    <xdr:colOff>0</xdr:colOff>
                    <xdr:row>4</xdr:row>
                    <xdr:rowOff>161925</xdr:rowOff>
                  </from>
                  <to>
                    <xdr:col>5</xdr:col>
                    <xdr:colOff>1752600</xdr:colOff>
                    <xdr:row>5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Scroll Bar 4">
              <controlPr locked="0" defaultSize="0" autoPict="0">
                <anchor moveWithCells="1">
                  <from>
                    <xdr:col>7</xdr:col>
                    <xdr:colOff>19050</xdr:colOff>
                    <xdr:row>5</xdr:row>
                    <xdr:rowOff>0</xdr:rowOff>
                  </from>
                  <to>
                    <xdr:col>7</xdr:col>
                    <xdr:colOff>1752600</xdr:colOff>
                    <xdr:row>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Scroll Bar 5">
              <controlPr locked="0" defaultSize="0" autoPict="0">
                <anchor moveWithCells="1">
                  <from>
                    <xdr:col>9</xdr:col>
                    <xdr:colOff>19050</xdr:colOff>
                    <xdr:row>5</xdr:row>
                    <xdr:rowOff>0</xdr:rowOff>
                  </from>
                  <to>
                    <xdr:col>10</xdr:col>
                    <xdr:colOff>57150</xdr:colOff>
                    <xdr:row>5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Urban1</vt:lpstr>
      <vt:lpstr>World3</vt:lpstr>
      <vt:lpstr>Calculations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Purvis</dc:creator>
  <cp:lastModifiedBy>Ben Purvis</cp:lastModifiedBy>
  <dcterms:created xsi:type="dcterms:W3CDTF">2015-06-05T18:17:20Z</dcterms:created>
  <dcterms:modified xsi:type="dcterms:W3CDTF">2020-06-24T16:44:36Z</dcterms:modified>
</cp:coreProperties>
</file>