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FF49E9EF-4F9A-410C-81FC-0A34679515DE}" xr6:coauthVersionLast="45" xr6:coauthVersionMax="45" xr10:uidLastSave="{00000000-0000-0000-0000-000000000000}"/>
  <bookViews>
    <workbookView xWindow="-120" yWindow="-120" windowWidth="20730" windowHeight="11160" activeTab="1" xr2:uid="{B77BA640-AA93-49E8-8229-5CF7C9C7308D}"/>
  </bookViews>
  <sheets>
    <sheet name="U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T99" i="2" s="1"/>
  <c r="N100" i="2"/>
  <c r="N101" i="2"/>
  <c r="N102" i="2"/>
  <c r="N103" i="2"/>
  <c r="N104" i="2"/>
  <c r="N105" i="2"/>
  <c r="N106" i="2"/>
  <c r="N107" i="2"/>
  <c r="N108" i="2"/>
  <c r="N109" i="2"/>
  <c r="N110" i="2"/>
  <c r="N111" i="2"/>
  <c r="T111" i="2" s="1"/>
  <c r="N112" i="2"/>
  <c r="N113" i="2"/>
  <c r="N114" i="2"/>
  <c r="N115" i="2"/>
  <c r="N116" i="2"/>
  <c r="N117" i="2"/>
  <c r="N2" i="2"/>
  <c r="M3" i="2"/>
  <c r="M4" i="2"/>
  <c r="M5" i="2"/>
  <c r="M6" i="2"/>
  <c r="M7" i="2"/>
  <c r="M8" i="2"/>
  <c r="M9" i="2"/>
  <c r="S9" i="2" s="1"/>
  <c r="T9" i="2" s="1"/>
  <c r="M10" i="2"/>
  <c r="M11" i="2"/>
  <c r="M12" i="2"/>
  <c r="M13" i="2"/>
  <c r="S13" i="2" s="1"/>
  <c r="T13" i="2" s="1"/>
  <c r="M14" i="2"/>
  <c r="M15" i="2"/>
  <c r="M16" i="2"/>
  <c r="M17" i="2"/>
  <c r="M18" i="2"/>
  <c r="M19" i="2"/>
  <c r="M20" i="2"/>
  <c r="M21" i="2"/>
  <c r="M22" i="2"/>
  <c r="M23" i="2"/>
  <c r="M24" i="2"/>
  <c r="M25" i="2"/>
  <c r="S25" i="2" s="1"/>
  <c r="T25" i="2" s="1"/>
  <c r="M26" i="2"/>
  <c r="M27" i="2"/>
  <c r="M28" i="2"/>
  <c r="M29" i="2"/>
  <c r="S29" i="2" s="1"/>
  <c r="T29" i="2" s="1"/>
  <c r="M30" i="2"/>
  <c r="M31" i="2"/>
  <c r="M32" i="2"/>
  <c r="M33" i="2"/>
  <c r="M34" i="2"/>
  <c r="M35" i="2"/>
  <c r="M36" i="2"/>
  <c r="M37" i="2"/>
  <c r="M38" i="2"/>
  <c r="M39" i="2"/>
  <c r="M40" i="2"/>
  <c r="M41" i="2"/>
  <c r="S41" i="2" s="1"/>
  <c r="T41" i="2" s="1"/>
  <c r="M42" i="2"/>
  <c r="M43" i="2"/>
  <c r="M44" i="2"/>
  <c r="M45" i="2"/>
  <c r="S45" i="2" s="1"/>
  <c r="T45" i="2" s="1"/>
  <c r="M46" i="2"/>
  <c r="M47" i="2"/>
  <c r="M48" i="2"/>
  <c r="M49" i="2"/>
  <c r="M50" i="2"/>
  <c r="M51" i="2"/>
  <c r="M52" i="2"/>
  <c r="M53" i="2"/>
  <c r="M54" i="2"/>
  <c r="M55" i="2"/>
  <c r="M56" i="2"/>
  <c r="M57" i="2"/>
  <c r="S57" i="2" s="1"/>
  <c r="T57" i="2" s="1"/>
  <c r="M58" i="2"/>
  <c r="M59" i="2"/>
  <c r="M60" i="2"/>
  <c r="M61" i="2"/>
  <c r="S61" i="2" s="1"/>
  <c r="T61" i="2" s="1"/>
  <c r="M62" i="2"/>
  <c r="M63" i="2"/>
  <c r="M64" i="2"/>
  <c r="M65" i="2"/>
  <c r="M66" i="2"/>
  <c r="M67" i="2"/>
  <c r="M68" i="2"/>
  <c r="M69" i="2"/>
  <c r="M70" i="2"/>
  <c r="M71" i="2"/>
  <c r="M72" i="2"/>
  <c r="M73" i="2"/>
  <c r="S73" i="2" s="1"/>
  <c r="T73" i="2" s="1"/>
  <c r="M74" i="2"/>
  <c r="M75" i="2"/>
  <c r="M76" i="2"/>
  <c r="M77" i="2"/>
  <c r="S77" i="2" s="1"/>
  <c r="T77" i="2" s="1"/>
  <c r="M78" i="2"/>
  <c r="M79" i="2"/>
  <c r="M80" i="2"/>
  <c r="M81" i="2"/>
  <c r="M82" i="2"/>
  <c r="M83" i="2"/>
  <c r="M84" i="2"/>
  <c r="M85" i="2"/>
  <c r="M86" i="2"/>
  <c r="M87" i="2"/>
  <c r="M88" i="2"/>
  <c r="M89" i="2"/>
  <c r="S89" i="2" s="1"/>
  <c r="T89" i="2" s="1"/>
  <c r="M90" i="2"/>
  <c r="M91" i="2"/>
  <c r="M92" i="2"/>
  <c r="M93" i="2"/>
  <c r="S93" i="2" s="1"/>
  <c r="T93" i="2" s="1"/>
  <c r="M94" i="2"/>
  <c r="M95" i="2"/>
  <c r="M96" i="2"/>
  <c r="M97" i="2"/>
  <c r="M98" i="2"/>
  <c r="M99" i="2"/>
  <c r="M100" i="2"/>
  <c r="M101" i="2"/>
  <c r="M102" i="2"/>
  <c r="M103" i="2"/>
  <c r="M104" i="2"/>
  <c r="M105" i="2"/>
  <c r="S105" i="2" s="1"/>
  <c r="T105" i="2" s="1"/>
  <c r="M106" i="2"/>
  <c r="M107" i="2"/>
  <c r="M108" i="2"/>
  <c r="M109" i="2"/>
  <c r="S109" i="2" s="1"/>
  <c r="T109" i="2" s="1"/>
  <c r="M110" i="2"/>
  <c r="M111" i="2"/>
  <c r="M112" i="2"/>
  <c r="M113" i="2"/>
  <c r="M114" i="2"/>
  <c r="M115" i="2"/>
  <c r="M116" i="2"/>
  <c r="M117" i="2"/>
  <c r="M2" i="2"/>
  <c r="S2" i="2" s="1"/>
  <c r="T2" i="2" s="1"/>
  <c r="L3" i="2"/>
  <c r="L4" i="2"/>
  <c r="L5" i="2"/>
  <c r="L6" i="2"/>
  <c r="S6" i="2" s="1"/>
  <c r="T6" i="2" s="1"/>
  <c r="L7" i="2"/>
  <c r="L8" i="2"/>
  <c r="L9" i="2"/>
  <c r="L10" i="2"/>
  <c r="S10" i="2" s="1"/>
  <c r="T10" i="2" s="1"/>
  <c r="L11" i="2"/>
  <c r="L12" i="2"/>
  <c r="L13" i="2"/>
  <c r="L14" i="2"/>
  <c r="S14" i="2" s="1"/>
  <c r="T14" i="2" s="1"/>
  <c r="L15" i="2"/>
  <c r="L16" i="2"/>
  <c r="L17" i="2"/>
  <c r="L18" i="2"/>
  <c r="S18" i="2" s="1"/>
  <c r="T18" i="2" s="1"/>
  <c r="L19" i="2"/>
  <c r="L20" i="2"/>
  <c r="L21" i="2"/>
  <c r="L22" i="2"/>
  <c r="S22" i="2" s="1"/>
  <c r="T22" i="2" s="1"/>
  <c r="L23" i="2"/>
  <c r="L24" i="2"/>
  <c r="L25" i="2"/>
  <c r="L26" i="2"/>
  <c r="S26" i="2" s="1"/>
  <c r="T26" i="2" s="1"/>
  <c r="L27" i="2"/>
  <c r="L28" i="2"/>
  <c r="L29" i="2"/>
  <c r="L30" i="2"/>
  <c r="S30" i="2" s="1"/>
  <c r="T30" i="2" s="1"/>
  <c r="L31" i="2"/>
  <c r="L32" i="2"/>
  <c r="L33" i="2"/>
  <c r="L34" i="2"/>
  <c r="S34" i="2" s="1"/>
  <c r="T34" i="2" s="1"/>
  <c r="L35" i="2"/>
  <c r="L36" i="2"/>
  <c r="L37" i="2"/>
  <c r="L38" i="2"/>
  <c r="S38" i="2" s="1"/>
  <c r="T38" i="2" s="1"/>
  <c r="L39" i="2"/>
  <c r="L40" i="2"/>
  <c r="L41" i="2"/>
  <c r="L42" i="2"/>
  <c r="S42" i="2" s="1"/>
  <c r="T42" i="2" s="1"/>
  <c r="L43" i="2"/>
  <c r="L44" i="2"/>
  <c r="L45" i="2"/>
  <c r="L46" i="2"/>
  <c r="S46" i="2" s="1"/>
  <c r="T46" i="2" s="1"/>
  <c r="L47" i="2"/>
  <c r="L48" i="2"/>
  <c r="L49" i="2"/>
  <c r="L50" i="2"/>
  <c r="S50" i="2" s="1"/>
  <c r="T50" i="2" s="1"/>
  <c r="L51" i="2"/>
  <c r="L52" i="2"/>
  <c r="L53" i="2"/>
  <c r="L54" i="2"/>
  <c r="S54" i="2" s="1"/>
  <c r="T54" i="2" s="1"/>
  <c r="L55" i="2"/>
  <c r="L56" i="2"/>
  <c r="L57" i="2"/>
  <c r="L58" i="2"/>
  <c r="S58" i="2" s="1"/>
  <c r="T58" i="2" s="1"/>
  <c r="L59" i="2"/>
  <c r="L60" i="2"/>
  <c r="L61" i="2"/>
  <c r="L62" i="2"/>
  <c r="S62" i="2" s="1"/>
  <c r="T62" i="2" s="1"/>
  <c r="L63" i="2"/>
  <c r="L64" i="2"/>
  <c r="L65" i="2"/>
  <c r="L66" i="2"/>
  <c r="S66" i="2" s="1"/>
  <c r="T66" i="2" s="1"/>
  <c r="L67" i="2"/>
  <c r="L68" i="2"/>
  <c r="L69" i="2"/>
  <c r="L70" i="2"/>
  <c r="S70" i="2" s="1"/>
  <c r="T70" i="2" s="1"/>
  <c r="L71" i="2"/>
  <c r="L72" i="2"/>
  <c r="L73" i="2"/>
  <c r="L74" i="2"/>
  <c r="S74" i="2" s="1"/>
  <c r="T74" i="2" s="1"/>
  <c r="L75" i="2"/>
  <c r="L76" i="2"/>
  <c r="L77" i="2"/>
  <c r="L78" i="2"/>
  <c r="S78" i="2" s="1"/>
  <c r="T78" i="2" s="1"/>
  <c r="L79" i="2"/>
  <c r="L80" i="2"/>
  <c r="L81" i="2"/>
  <c r="L82" i="2"/>
  <c r="S82" i="2" s="1"/>
  <c r="T82" i="2" s="1"/>
  <c r="L83" i="2"/>
  <c r="L84" i="2"/>
  <c r="L85" i="2"/>
  <c r="L86" i="2"/>
  <c r="S86" i="2" s="1"/>
  <c r="T86" i="2" s="1"/>
  <c r="L87" i="2"/>
  <c r="L88" i="2"/>
  <c r="L89" i="2"/>
  <c r="L90" i="2"/>
  <c r="S90" i="2" s="1"/>
  <c r="T90" i="2" s="1"/>
  <c r="L91" i="2"/>
  <c r="L92" i="2"/>
  <c r="L93" i="2"/>
  <c r="L94" i="2"/>
  <c r="S94" i="2" s="1"/>
  <c r="T94" i="2" s="1"/>
  <c r="L95" i="2"/>
  <c r="L96" i="2"/>
  <c r="L97" i="2"/>
  <c r="L98" i="2"/>
  <c r="S98" i="2" s="1"/>
  <c r="T98" i="2" s="1"/>
  <c r="L99" i="2"/>
  <c r="L100" i="2"/>
  <c r="L101" i="2"/>
  <c r="L102" i="2"/>
  <c r="S102" i="2" s="1"/>
  <c r="T102" i="2" s="1"/>
  <c r="L103" i="2"/>
  <c r="L104" i="2"/>
  <c r="L105" i="2"/>
  <c r="L106" i="2"/>
  <c r="S106" i="2" s="1"/>
  <c r="T106" i="2" s="1"/>
  <c r="L107" i="2"/>
  <c r="L108" i="2"/>
  <c r="L109" i="2"/>
  <c r="L110" i="2"/>
  <c r="S110" i="2" s="1"/>
  <c r="T110" i="2" s="1"/>
  <c r="L111" i="2"/>
  <c r="L112" i="2"/>
  <c r="L113" i="2"/>
  <c r="L114" i="2"/>
  <c r="S114" i="2" s="1"/>
  <c r="T114" i="2" s="1"/>
  <c r="L115" i="2"/>
  <c r="L116" i="2"/>
  <c r="L117" i="2"/>
  <c r="L2" i="2"/>
  <c r="T95" i="2"/>
  <c r="T115" i="2"/>
  <c r="S3" i="2"/>
  <c r="T3" i="2" s="1"/>
  <c r="S4" i="2"/>
  <c r="T4" i="2" s="1"/>
  <c r="S5" i="2"/>
  <c r="T5" i="2" s="1"/>
  <c r="S7" i="2"/>
  <c r="T7" i="2" s="1"/>
  <c r="S8" i="2"/>
  <c r="T8" i="2" s="1"/>
  <c r="S11" i="2"/>
  <c r="T11" i="2" s="1"/>
  <c r="S12" i="2"/>
  <c r="T12" i="2" s="1"/>
  <c r="S15" i="2"/>
  <c r="T15" i="2" s="1"/>
  <c r="S16" i="2"/>
  <c r="T16" i="2" s="1"/>
  <c r="S17" i="2"/>
  <c r="T17" i="2" s="1"/>
  <c r="S19" i="2"/>
  <c r="T19" i="2" s="1"/>
  <c r="S20" i="2"/>
  <c r="T20" i="2" s="1"/>
  <c r="S21" i="2"/>
  <c r="T21" i="2" s="1"/>
  <c r="S23" i="2"/>
  <c r="T23" i="2" s="1"/>
  <c r="S24" i="2"/>
  <c r="T24" i="2" s="1"/>
  <c r="S27" i="2"/>
  <c r="T27" i="2" s="1"/>
  <c r="S28" i="2"/>
  <c r="T28" i="2" s="1"/>
  <c r="S31" i="2"/>
  <c r="S32" i="2"/>
  <c r="T32" i="2" s="1"/>
  <c r="S33" i="2"/>
  <c r="T33" i="2" s="1"/>
  <c r="S35" i="2"/>
  <c r="T35" i="2" s="1"/>
  <c r="S36" i="2"/>
  <c r="T36" i="2" s="1"/>
  <c r="S37" i="2"/>
  <c r="T37" i="2" s="1"/>
  <c r="S39" i="2"/>
  <c r="T39" i="2" s="1"/>
  <c r="S40" i="2"/>
  <c r="T40" i="2" s="1"/>
  <c r="S43" i="2"/>
  <c r="S44" i="2"/>
  <c r="T44" i="2" s="1"/>
  <c r="S47" i="2"/>
  <c r="T47" i="2" s="1"/>
  <c r="S48" i="2"/>
  <c r="T48" i="2" s="1"/>
  <c r="S49" i="2"/>
  <c r="T49" i="2" s="1"/>
  <c r="S51" i="2"/>
  <c r="T51" i="2" s="1"/>
  <c r="S52" i="2"/>
  <c r="T52" i="2" s="1"/>
  <c r="S53" i="2"/>
  <c r="T53" i="2" s="1"/>
  <c r="S55" i="2"/>
  <c r="S56" i="2"/>
  <c r="T56" i="2" s="1"/>
  <c r="S59" i="2"/>
  <c r="T59" i="2" s="1"/>
  <c r="S60" i="2"/>
  <c r="T60" i="2" s="1"/>
  <c r="S63" i="2"/>
  <c r="S64" i="2"/>
  <c r="T64" i="2" s="1"/>
  <c r="S65" i="2"/>
  <c r="T65" i="2" s="1"/>
  <c r="S67" i="2"/>
  <c r="T67" i="2" s="1"/>
  <c r="S68" i="2"/>
  <c r="T68" i="2" s="1"/>
  <c r="S69" i="2"/>
  <c r="T69" i="2" s="1"/>
  <c r="S71" i="2"/>
  <c r="T71" i="2" s="1"/>
  <c r="S72" i="2"/>
  <c r="T72" i="2" s="1"/>
  <c r="S75" i="2"/>
  <c r="S76" i="2"/>
  <c r="T76" i="2" s="1"/>
  <c r="S79" i="2"/>
  <c r="T79" i="2" s="1"/>
  <c r="S80" i="2"/>
  <c r="T80" i="2" s="1"/>
  <c r="S81" i="2"/>
  <c r="T81" i="2" s="1"/>
  <c r="S83" i="2"/>
  <c r="S84" i="2"/>
  <c r="T84" i="2" s="1"/>
  <c r="S85" i="2"/>
  <c r="T85" i="2" s="1"/>
  <c r="S87" i="2"/>
  <c r="S88" i="2"/>
  <c r="T88" i="2" s="1"/>
  <c r="S91" i="2"/>
  <c r="T91" i="2" s="1"/>
  <c r="S92" i="2"/>
  <c r="T92" i="2" s="1"/>
  <c r="S95" i="2"/>
  <c r="S96" i="2"/>
  <c r="T96" i="2" s="1"/>
  <c r="S97" i="2"/>
  <c r="T97" i="2" s="1"/>
  <c r="S99" i="2"/>
  <c r="S100" i="2"/>
  <c r="T100" i="2" s="1"/>
  <c r="S101" i="2"/>
  <c r="T101" i="2" s="1"/>
  <c r="S103" i="2"/>
  <c r="T103" i="2" s="1"/>
  <c r="S104" i="2"/>
  <c r="T104" i="2" s="1"/>
  <c r="S107" i="2"/>
  <c r="S108" i="2"/>
  <c r="T108" i="2" s="1"/>
  <c r="S111" i="2"/>
  <c r="S112" i="2"/>
  <c r="T112" i="2" s="1"/>
  <c r="S113" i="2"/>
  <c r="T113" i="2" s="1"/>
  <c r="S115" i="2"/>
  <c r="S116" i="2"/>
  <c r="T116" i="2" s="1"/>
  <c r="S117" i="2"/>
  <c r="T117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J118" i="2"/>
  <c r="Q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T83" i="2" l="1"/>
  <c r="T107" i="2"/>
  <c r="T87" i="2"/>
  <c r="T75" i="2"/>
  <c r="T63" i="2"/>
  <c r="T55" i="2"/>
  <c r="T43" i="2"/>
  <c r="T31" i="2"/>
  <c r="AA73" i="1"/>
  <c r="AA74" i="1"/>
  <c r="AA75" i="1"/>
  <c r="AA76" i="1"/>
  <c r="AA77" i="1"/>
  <c r="AA72" i="1"/>
  <c r="AA69" i="1" l="1"/>
  <c r="AA70" i="1"/>
  <c r="AA71" i="1" s="1"/>
  <c r="AA67" i="1"/>
  <c r="AA68" i="1"/>
  <c r="AA66" i="1"/>
  <c r="AH74" i="1" l="1"/>
  <c r="AH70" i="1"/>
  <c r="AH71" i="1"/>
  <c r="AH72" i="1"/>
  <c r="AH73" i="1"/>
  <c r="AG63" i="1"/>
  <c r="AG64" i="1"/>
  <c r="AG65" i="1"/>
  <c r="AG66" i="1"/>
  <c r="AG67" i="1"/>
  <c r="AG68" i="1"/>
  <c r="AG69" i="1"/>
  <c r="AJ36" i="1" l="1"/>
  <c r="AJ37" i="1"/>
  <c r="AJ35" i="1"/>
  <c r="Q8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63" i="1"/>
  <c r="Q73" i="1"/>
  <c r="Q53" i="1"/>
  <c r="Q33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49" i="1"/>
  <c r="H4" i="1" l="1"/>
  <c r="M4" i="1" s="1"/>
  <c r="I4" i="1" l="1"/>
  <c r="I5" i="1"/>
  <c r="R5" i="1" s="1"/>
  <c r="I6" i="1"/>
  <c r="R6" i="1" s="1"/>
  <c r="I7" i="1"/>
  <c r="R7" i="1" s="1"/>
  <c r="I8" i="1"/>
  <c r="I9" i="1"/>
  <c r="R9" i="1" s="1"/>
  <c r="I10" i="1"/>
  <c r="R10" i="1" s="1"/>
  <c r="I11" i="1"/>
  <c r="R11" i="1" s="1"/>
  <c r="I12" i="1"/>
  <c r="R12" i="1" s="1"/>
  <c r="I13" i="1"/>
  <c r="I14" i="1"/>
  <c r="I15" i="1"/>
  <c r="R15" i="1" s="1"/>
  <c r="I16" i="1"/>
  <c r="R16" i="1" s="1"/>
  <c r="I17" i="1"/>
  <c r="R17" i="1" s="1"/>
  <c r="I18" i="1"/>
  <c r="R18" i="1" s="1"/>
  <c r="I19" i="1"/>
  <c r="R19" i="1" s="1"/>
  <c r="I20" i="1"/>
  <c r="R20" i="1" s="1"/>
  <c r="I21" i="1"/>
  <c r="R21" i="1" s="1"/>
  <c r="I22" i="1"/>
  <c r="R22" i="1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R43" i="1" s="1"/>
  <c r="I44" i="1"/>
  <c r="R44" i="1" s="1"/>
  <c r="I45" i="1"/>
  <c r="R45" i="1" s="1"/>
  <c r="I46" i="1"/>
  <c r="R46" i="1" s="1"/>
  <c r="I47" i="1"/>
  <c r="I48" i="1"/>
  <c r="R48" i="1" s="1"/>
  <c r="I49" i="1"/>
  <c r="R49" i="1" s="1"/>
  <c r="I50" i="1"/>
  <c r="R50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3" i="1"/>
  <c r="H5" i="1"/>
  <c r="H6" i="1"/>
  <c r="H7" i="1"/>
  <c r="H8" i="1"/>
  <c r="H9" i="1"/>
  <c r="H10" i="1"/>
  <c r="H11" i="1"/>
  <c r="H12" i="1"/>
  <c r="H13" i="1"/>
  <c r="H14" i="1"/>
  <c r="M14" i="1" s="1"/>
  <c r="H15" i="1"/>
  <c r="H16" i="1"/>
  <c r="H17" i="1"/>
  <c r="H18" i="1"/>
  <c r="H19" i="1"/>
  <c r="H20" i="1"/>
  <c r="H21" i="1"/>
  <c r="H22" i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H43" i="1"/>
  <c r="H44" i="1"/>
  <c r="H45" i="1"/>
  <c r="H46" i="1"/>
  <c r="H47" i="1"/>
  <c r="H48" i="1"/>
  <c r="H49" i="1"/>
  <c r="H50" i="1"/>
  <c r="H51" i="1"/>
  <c r="M51" i="1" s="1"/>
  <c r="H52" i="1"/>
  <c r="M52" i="1" s="1"/>
  <c r="H53" i="1"/>
  <c r="M53" i="1" s="1"/>
  <c r="H54" i="1"/>
  <c r="M54" i="1" s="1"/>
  <c r="H55" i="1"/>
  <c r="M55" i="1" s="1"/>
  <c r="H56" i="1"/>
  <c r="M56" i="1" s="1"/>
  <c r="H57" i="1"/>
  <c r="M57" i="1" s="1"/>
  <c r="H58" i="1"/>
  <c r="M58" i="1" s="1"/>
  <c r="H59" i="1"/>
  <c r="M59" i="1" s="1"/>
  <c r="H60" i="1"/>
  <c r="M60" i="1" s="1"/>
  <c r="H61" i="1"/>
  <c r="M61" i="1" s="1"/>
  <c r="H62" i="1"/>
  <c r="M62" i="1" s="1"/>
  <c r="H63" i="1"/>
  <c r="M63" i="1" s="1"/>
  <c r="H64" i="1"/>
  <c r="M64" i="1" s="1"/>
  <c r="H65" i="1"/>
  <c r="M65" i="1" s="1"/>
  <c r="H66" i="1"/>
  <c r="M66" i="1" s="1"/>
  <c r="H67" i="1"/>
  <c r="M67" i="1" s="1"/>
  <c r="H68" i="1"/>
  <c r="M68" i="1" s="1"/>
  <c r="H69" i="1"/>
  <c r="M69" i="1" s="1"/>
  <c r="H70" i="1"/>
  <c r="M70" i="1" s="1"/>
  <c r="H71" i="1"/>
  <c r="M71" i="1" s="1"/>
  <c r="H72" i="1"/>
  <c r="M72" i="1" s="1"/>
  <c r="H73" i="1"/>
  <c r="M73" i="1" s="1"/>
  <c r="H74" i="1"/>
  <c r="M74" i="1" s="1"/>
  <c r="H75" i="1"/>
  <c r="M75" i="1" s="1"/>
  <c r="H76" i="1"/>
  <c r="M76" i="1" s="1"/>
  <c r="H77" i="1"/>
  <c r="M77" i="1" s="1"/>
  <c r="H78" i="1"/>
  <c r="M78" i="1" s="1"/>
  <c r="H79" i="1"/>
  <c r="M79" i="1" s="1"/>
  <c r="H80" i="1"/>
  <c r="M80" i="1" s="1"/>
  <c r="H81" i="1"/>
  <c r="M81" i="1" s="1"/>
  <c r="H82" i="1"/>
  <c r="M82" i="1" s="1"/>
  <c r="H83" i="1"/>
  <c r="M83" i="1" s="1"/>
  <c r="H84" i="1"/>
  <c r="M84" i="1" s="1"/>
  <c r="H85" i="1"/>
  <c r="M85" i="1" s="1"/>
  <c r="H86" i="1"/>
  <c r="M86" i="1" s="1"/>
  <c r="H87" i="1"/>
  <c r="M87" i="1" s="1"/>
  <c r="H88" i="1"/>
  <c r="M88" i="1" s="1"/>
  <c r="H89" i="1"/>
  <c r="M89" i="1" s="1"/>
  <c r="H90" i="1"/>
  <c r="M90" i="1" s="1"/>
  <c r="H91" i="1"/>
  <c r="M91" i="1" s="1"/>
  <c r="H92" i="1"/>
  <c r="M92" i="1" s="1"/>
  <c r="H93" i="1"/>
  <c r="M93" i="1" s="1"/>
  <c r="H94" i="1"/>
  <c r="M94" i="1" s="1"/>
  <c r="H95" i="1"/>
  <c r="M95" i="1" s="1"/>
  <c r="H96" i="1"/>
  <c r="M96" i="1" s="1"/>
  <c r="H97" i="1"/>
  <c r="M97" i="1" s="1"/>
  <c r="H98" i="1"/>
  <c r="M98" i="1" s="1"/>
  <c r="H99" i="1"/>
  <c r="M99" i="1" s="1"/>
  <c r="H100" i="1"/>
  <c r="M100" i="1" s="1"/>
  <c r="H101" i="1"/>
  <c r="M101" i="1" s="1"/>
  <c r="H102" i="1"/>
  <c r="M102" i="1" s="1"/>
  <c r="H103" i="1"/>
  <c r="M103" i="1" s="1"/>
  <c r="H104" i="1"/>
  <c r="M104" i="1" s="1"/>
  <c r="H105" i="1"/>
  <c r="M105" i="1" s="1"/>
  <c r="H106" i="1"/>
  <c r="M106" i="1" s="1"/>
  <c r="H107" i="1"/>
  <c r="M107" i="1" s="1"/>
  <c r="H108" i="1"/>
  <c r="M108" i="1" s="1"/>
  <c r="H109" i="1"/>
  <c r="M109" i="1" s="1"/>
  <c r="H110" i="1"/>
  <c r="M110" i="1" s="1"/>
  <c r="H111" i="1"/>
  <c r="M111" i="1" s="1"/>
  <c r="H112" i="1"/>
  <c r="M112" i="1" s="1"/>
  <c r="H113" i="1"/>
  <c r="M113" i="1" s="1"/>
  <c r="H114" i="1"/>
  <c r="M114" i="1" s="1"/>
  <c r="H115" i="1"/>
  <c r="M115" i="1" s="1"/>
  <c r="H116" i="1"/>
  <c r="M116" i="1" s="1"/>
  <c r="H117" i="1"/>
  <c r="M117" i="1" s="1"/>
  <c r="H118" i="1"/>
  <c r="M118" i="1" s="1"/>
  <c r="H3" i="1"/>
  <c r="N115" i="1" l="1"/>
  <c r="R115" i="1"/>
  <c r="N111" i="1"/>
  <c r="R111" i="1"/>
  <c r="N107" i="1"/>
  <c r="R107" i="1"/>
  <c r="N103" i="1"/>
  <c r="R103" i="1"/>
  <c r="N99" i="1"/>
  <c r="R99" i="1"/>
  <c r="N95" i="1"/>
  <c r="R95" i="1"/>
  <c r="N91" i="1"/>
  <c r="R91" i="1"/>
  <c r="N87" i="1"/>
  <c r="R87" i="1"/>
  <c r="N83" i="1"/>
  <c r="R83" i="1"/>
  <c r="N79" i="1"/>
  <c r="R79" i="1"/>
  <c r="N75" i="1"/>
  <c r="R75" i="1"/>
  <c r="N71" i="1"/>
  <c r="R71" i="1"/>
  <c r="N67" i="1"/>
  <c r="R67" i="1"/>
  <c r="N63" i="1"/>
  <c r="R63" i="1"/>
  <c r="N59" i="1"/>
  <c r="R59" i="1"/>
  <c r="N55" i="1"/>
  <c r="R55" i="1"/>
  <c r="N51" i="1"/>
  <c r="R51" i="1"/>
  <c r="R47" i="1"/>
  <c r="N39" i="1"/>
  <c r="R39" i="1"/>
  <c r="N35" i="1"/>
  <c r="R35" i="1"/>
  <c r="N31" i="1"/>
  <c r="R31" i="1"/>
  <c r="N27" i="1"/>
  <c r="R27" i="1"/>
  <c r="N23" i="1"/>
  <c r="R23" i="1"/>
  <c r="N118" i="1"/>
  <c r="R118" i="1"/>
  <c r="N114" i="1"/>
  <c r="R114" i="1"/>
  <c r="N110" i="1"/>
  <c r="R110" i="1"/>
  <c r="N106" i="1"/>
  <c r="R106" i="1"/>
  <c r="N102" i="1"/>
  <c r="R102" i="1"/>
  <c r="N98" i="1"/>
  <c r="R98" i="1"/>
  <c r="N94" i="1"/>
  <c r="R94" i="1"/>
  <c r="N90" i="1"/>
  <c r="R90" i="1"/>
  <c r="N86" i="1"/>
  <c r="R86" i="1"/>
  <c r="N82" i="1"/>
  <c r="R82" i="1"/>
  <c r="N78" i="1"/>
  <c r="R78" i="1"/>
  <c r="N74" i="1"/>
  <c r="R74" i="1"/>
  <c r="N70" i="1"/>
  <c r="R70" i="1"/>
  <c r="N66" i="1"/>
  <c r="R66" i="1"/>
  <c r="N62" i="1"/>
  <c r="R62" i="1"/>
  <c r="N58" i="1"/>
  <c r="R58" i="1"/>
  <c r="N54" i="1"/>
  <c r="R54" i="1"/>
  <c r="R42" i="1"/>
  <c r="N38" i="1"/>
  <c r="R38" i="1"/>
  <c r="N34" i="1"/>
  <c r="R34" i="1"/>
  <c r="N30" i="1"/>
  <c r="R30" i="1"/>
  <c r="N26" i="1"/>
  <c r="R26" i="1"/>
  <c r="N14" i="1"/>
  <c r="R14" i="1"/>
  <c r="N117" i="1"/>
  <c r="R117" i="1"/>
  <c r="N113" i="1"/>
  <c r="R113" i="1"/>
  <c r="N109" i="1"/>
  <c r="R109" i="1"/>
  <c r="N105" i="1"/>
  <c r="R105" i="1"/>
  <c r="N101" i="1"/>
  <c r="R101" i="1"/>
  <c r="N97" i="1"/>
  <c r="R97" i="1"/>
  <c r="N93" i="1"/>
  <c r="R93" i="1"/>
  <c r="N89" i="1"/>
  <c r="R89" i="1"/>
  <c r="N85" i="1"/>
  <c r="R85" i="1"/>
  <c r="N81" i="1"/>
  <c r="R81" i="1"/>
  <c r="N77" i="1"/>
  <c r="R77" i="1"/>
  <c r="N73" i="1"/>
  <c r="R73" i="1"/>
  <c r="N69" i="1"/>
  <c r="R69" i="1"/>
  <c r="N65" i="1"/>
  <c r="R65" i="1"/>
  <c r="N61" i="1"/>
  <c r="R61" i="1"/>
  <c r="N57" i="1"/>
  <c r="R57" i="1"/>
  <c r="N53" i="1"/>
  <c r="R53" i="1"/>
  <c r="N41" i="1"/>
  <c r="R41" i="1"/>
  <c r="N37" i="1"/>
  <c r="R37" i="1"/>
  <c r="N33" i="1"/>
  <c r="R33" i="1"/>
  <c r="N29" i="1"/>
  <c r="R29" i="1"/>
  <c r="N25" i="1"/>
  <c r="R25" i="1"/>
  <c r="R13" i="1"/>
  <c r="N116" i="1"/>
  <c r="R116" i="1"/>
  <c r="N112" i="1"/>
  <c r="R112" i="1"/>
  <c r="N108" i="1"/>
  <c r="R108" i="1"/>
  <c r="N104" i="1"/>
  <c r="R104" i="1"/>
  <c r="N100" i="1"/>
  <c r="R100" i="1"/>
  <c r="N96" i="1"/>
  <c r="R96" i="1"/>
  <c r="N92" i="1"/>
  <c r="R92" i="1"/>
  <c r="N88" i="1"/>
  <c r="R88" i="1"/>
  <c r="N84" i="1"/>
  <c r="R84" i="1"/>
  <c r="N80" i="1"/>
  <c r="R80" i="1"/>
  <c r="N76" i="1"/>
  <c r="R76" i="1"/>
  <c r="N72" i="1"/>
  <c r="R72" i="1"/>
  <c r="N68" i="1"/>
  <c r="R68" i="1"/>
  <c r="N64" i="1"/>
  <c r="R64" i="1"/>
  <c r="N60" i="1"/>
  <c r="R60" i="1"/>
  <c r="N56" i="1"/>
  <c r="R56" i="1"/>
  <c r="N52" i="1"/>
  <c r="R52" i="1"/>
  <c r="N40" i="1"/>
  <c r="R40" i="1"/>
  <c r="N36" i="1"/>
  <c r="R36" i="1"/>
  <c r="N32" i="1"/>
  <c r="R32" i="1"/>
  <c r="N28" i="1"/>
  <c r="R28" i="1"/>
  <c r="N24" i="1"/>
  <c r="R24" i="1"/>
  <c r="R8" i="1"/>
  <c r="N4" i="1"/>
  <c r="R4" i="1"/>
</calcChain>
</file>

<file path=xl/sharedStrings.xml><?xml version="1.0" encoding="utf-8"?>
<sst xmlns="http://schemas.openxmlformats.org/spreadsheetml/2006/main" count="46" uniqueCount="40">
  <si>
    <t>Unemployment rate</t>
  </si>
  <si>
    <t>UnemploymentData</t>
  </si>
  <si>
    <t>Population UK</t>
  </si>
  <si>
    <t>PopulationData</t>
  </si>
  <si>
    <t>UKDataID</t>
  </si>
  <si>
    <t>Varname</t>
  </si>
  <si>
    <t>GDPData</t>
  </si>
  <si>
    <t>Agriculture GVA share</t>
  </si>
  <si>
    <t>Services GVA share</t>
  </si>
  <si>
    <t>Industry GVA share</t>
  </si>
  <si>
    <t>Agriculture share</t>
  </si>
  <si>
    <t>Industry share</t>
  </si>
  <si>
    <t>Services share</t>
  </si>
  <si>
    <t>IOPC</t>
  </si>
  <si>
    <t>SOPC</t>
  </si>
  <si>
    <t>Argciultural</t>
  </si>
  <si>
    <t>Total production and construction (000s of jobs)</t>
  </si>
  <si>
    <t>Total service jobs (000s of jobs)</t>
  </si>
  <si>
    <t>AIPH</t>
  </si>
  <si>
    <t>JPICU</t>
  </si>
  <si>
    <t>ICOR</t>
  </si>
  <si>
    <t>JPSCU</t>
  </si>
  <si>
    <t>World3 JPICU table</t>
  </si>
  <si>
    <t>World3 JPSCU table</t>
  </si>
  <si>
    <t>Arable land (thousand hectares)</t>
  </si>
  <si>
    <t>AIPH Urban1</t>
  </si>
  <si>
    <t>IOPC Urban 1</t>
  </si>
  <si>
    <t>Agricultural jobs per hectare</t>
  </si>
  <si>
    <t>Jobs per hectare</t>
  </si>
  <si>
    <t>SOPC Growth rate</t>
  </si>
  <si>
    <t>Real Consumption 2013</t>
  </si>
  <si>
    <t>GDP UK (2013 GBP factor cost)</t>
  </si>
  <si>
    <t>Real GDP 2013 market price</t>
  </si>
  <si>
    <t>Market price gdp used here rather than fixed cost, as consumption includes government consumption</t>
  </si>
  <si>
    <t>Public &amp; Private Cosumption 2013</t>
  </si>
  <si>
    <t xml:space="preserve">Agriculture </t>
  </si>
  <si>
    <t>Services</t>
  </si>
  <si>
    <t>Industry</t>
  </si>
  <si>
    <t>Consumption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</si>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</sst>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wrapText="1"/>
    </xf>
    <xf numFmtId="1" fontId="3" fillId="2" borderId="0" xfId="0" applyNumberFormat="1" applyFont="1" applyFill="1" applyAlignment="1">
      <alignment wrapText="1"/>
    </xf>
    <xf numFmtId="165" fontId="3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1748493925201"/>
          <c:y val="0.11765018136777847"/>
          <c:w val="0.85345294801112825"/>
          <c:h val="0.75492574098969334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801166853957056E-2"/>
                  <c:y val="-0.289017664926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UK!$M$4:$M$119</c:f>
              <c:numCache>
                <c:formatCode>0.000000</c:formatCode>
                <c:ptCount val="116"/>
                <c:pt idx="0">
                  <c:v>249.3485563404162</c:v>
                </c:pt>
                <c:pt idx="10">
                  <c:v>223.92790577120175</c:v>
                </c:pt>
                <c:pt idx="19">
                  <c:v>201.93870781941771</c:v>
                </c:pt>
                <c:pt idx="20">
                  <c:v>211.92644332978307</c:v>
                </c:pt>
                <c:pt idx="21">
                  <c:v>201.47113262703374</c:v>
                </c:pt>
                <c:pt idx="22">
                  <c:v>197.38551406126527</c:v>
                </c:pt>
                <c:pt idx="23">
                  <c:v>190.35622842878357</c:v>
                </c:pt>
                <c:pt idx="24">
                  <c:v>188.38880512486492</c:v>
                </c:pt>
                <c:pt idx="25">
                  <c:v>201.44541196626832</c:v>
                </c:pt>
                <c:pt idx="26">
                  <c:v>188.78643404903221</c:v>
                </c:pt>
                <c:pt idx="27">
                  <c:v>190.17497812354759</c:v>
                </c:pt>
                <c:pt idx="28">
                  <c:v>186.18576028021289</c:v>
                </c:pt>
                <c:pt idx="29">
                  <c:v>183.53372936081635</c:v>
                </c:pt>
                <c:pt idx="30">
                  <c:v>191.0556040289629</c:v>
                </c:pt>
                <c:pt idx="31">
                  <c:v>189.47118312853084</c:v>
                </c:pt>
                <c:pt idx="32">
                  <c:v>187.9667879669596</c:v>
                </c:pt>
                <c:pt idx="33">
                  <c:v>180.11593567107369</c:v>
                </c:pt>
                <c:pt idx="34">
                  <c:v>176.51438885678269</c:v>
                </c:pt>
                <c:pt idx="35">
                  <c:v>172.01535860356046</c:v>
                </c:pt>
                <c:pt idx="36">
                  <c:v>168.98411492521382</c:v>
                </c:pt>
                <c:pt idx="37">
                  <c:v>165.99224092820441</c:v>
                </c:pt>
                <c:pt idx="47">
                  <c:v>150.00036301262395</c:v>
                </c:pt>
                <c:pt idx="48">
                  <c:v>144.34306845120912</c:v>
                </c:pt>
                <c:pt idx="49">
                  <c:v>142.42524887090687</c:v>
                </c:pt>
                <c:pt idx="50">
                  <c:v>138.76395823941706</c:v>
                </c:pt>
                <c:pt idx="51">
                  <c:v>128.38984992426796</c:v>
                </c:pt>
                <c:pt idx="52">
                  <c:v>120.63887417032903</c:v>
                </c:pt>
                <c:pt idx="53">
                  <c:v>118.18774633904928</c:v>
                </c:pt>
                <c:pt idx="54">
                  <c:v>114.91309809446781</c:v>
                </c:pt>
                <c:pt idx="55">
                  <c:v>114.29884023256167</c:v>
                </c:pt>
                <c:pt idx="56">
                  <c:v>111.74676679020024</c:v>
                </c:pt>
                <c:pt idx="57">
                  <c:v>109.11164059816312</c:v>
                </c:pt>
                <c:pt idx="58">
                  <c:v>106.29907492823932</c:v>
                </c:pt>
                <c:pt idx="59">
                  <c:v>102.47515544719047</c:v>
                </c:pt>
                <c:pt idx="60">
                  <c:v>102.23413370505088</c:v>
                </c:pt>
                <c:pt idx="61">
                  <c:v>101.40397053366819</c:v>
                </c:pt>
                <c:pt idx="62">
                  <c:v>100.01220293274257</c:v>
                </c:pt>
                <c:pt idx="63">
                  <c:v>95.557952708709536</c:v>
                </c:pt>
                <c:pt idx="64">
                  <c:v>94.854231549116278</c:v>
                </c:pt>
                <c:pt idx="65">
                  <c:v>95.059526551735402</c:v>
                </c:pt>
                <c:pt idx="66">
                  <c:v>91.60846708624895</c:v>
                </c:pt>
                <c:pt idx="67">
                  <c:v>85.48988956186092</c:v>
                </c:pt>
                <c:pt idx="68">
                  <c:v>84.343882813028699</c:v>
                </c:pt>
                <c:pt idx="69">
                  <c:v>85.013947560395223</c:v>
                </c:pt>
                <c:pt idx="70">
                  <c:v>80.317943182567944</c:v>
                </c:pt>
                <c:pt idx="71">
                  <c:v>76.937240841358175</c:v>
                </c:pt>
                <c:pt idx="72">
                  <c:v>74.60456053258757</c:v>
                </c:pt>
                <c:pt idx="73">
                  <c:v>77.817729764658935</c:v>
                </c:pt>
                <c:pt idx="74">
                  <c:v>77.577054602483571</c:v>
                </c:pt>
                <c:pt idx="75">
                  <c:v>73.187992472744114</c:v>
                </c:pt>
                <c:pt idx="76">
                  <c:v>70.892598615956857</c:v>
                </c:pt>
                <c:pt idx="77">
                  <c:v>67.838611749204802</c:v>
                </c:pt>
                <c:pt idx="78">
                  <c:v>65.415043407309852</c:v>
                </c:pt>
                <c:pt idx="79">
                  <c:v>63.958422622544042</c:v>
                </c:pt>
                <c:pt idx="80">
                  <c:v>60.827486828509052</c:v>
                </c:pt>
                <c:pt idx="81">
                  <c:v>57.829653378479328</c:v>
                </c:pt>
                <c:pt idx="82">
                  <c:v>54.748158124080369</c:v>
                </c:pt>
                <c:pt idx="83">
                  <c:v>54.452454107007881</c:v>
                </c:pt>
                <c:pt idx="84">
                  <c:v>52.459577289744786</c:v>
                </c:pt>
                <c:pt idx="85">
                  <c:v>50.972722379701089</c:v>
                </c:pt>
                <c:pt idx="86">
                  <c:v>49.638398524918436</c:v>
                </c:pt>
                <c:pt idx="87">
                  <c:v>48.83708173616089</c:v>
                </c:pt>
                <c:pt idx="88">
                  <c:v>49.215920675317818</c:v>
                </c:pt>
                <c:pt idx="89">
                  <c:v>49.798579071838503</c:v>
                </c:pt>
                <c:pt idx="90">
                  <c:v>49.367785277945003</c:v>
                </c:pt>
                <c:pt idx="91">
                  <c:v>47.842233309301342</c:v>
                </c:pt>
                <c:pt idx="92">
                  <c:v>45.88330778913992</c:v>
                </c:pt>
                <c:pt idx="93">
                  <c:v>43.757968891359539</c:v>
                </c:pt>
                <c:pt idx="94">
                  <c:v>42.756238283144121</c:v>
                </c:pt>
                <c:pt idx="95">
                  <c:v>42.198954245410562</c:v>
                </c:pt>
                <c:pt idx="96">
                  <c:v>41.998723236513641</c:v>
                </c:pt>
                <c:pt idx="97">
                  <c:v>42.617937548996352</c:v>
                </c:pt>
                <c:pt idx="98">
                  <c:v>42.007073525299489</c:v>
                </c:pt>
                <c:pt idx="99">
                  <c:v>38.993178129778009</c:v>
                </c:pt>
                <c:pt idx="100">
                  <c:v>39.530492304298591</c:v>
                </c:pt>
                <c:pt idx="101">
                  <c:v>38.081332012541402</c:v>
                </c:pt>
                <c:pt idx="102">
                  <c:v>37.432256411761671</c:v>
                </c:pt>
                <c:pt idx="103">
                  <c:v>37.288044680167083</c:v>
                </c:pt>
                <c:pt idx="104">
                  <c:v>35.31761761425939</c:v>
                </c:pt>
                <c:pt idx="105">
                  <c:v>34.289407507114475</c:v>
                </c:pt>
                <c:pt idx="106">
                  <c:v>34.238270736271133</c:v>
                </c:pt>
                <c:pt idx="107">
                  <c:v>34.243522368257665</c:v>
                </c:pt>
                <c:pt idx="108">
                  <c:v>36.247297891118549</c:v>
                </c:pt>
                <c:pt idx="109">
                  <c:v>33.775591679404542</c:v>
                </c:pt>
                <c:pt idx="110">
                  <c:v>32.969452963719966</c:v>
                </c:pt>
                <c:pt idx="111">
                  <c:v>33.065302429183603</c:v>
                </c:pt>
                <c:pt idx="112">
                  <c:v>31.879606851548917</c:v>
                </c:pt>
                <c:pt idx="113">
                  <c:v>32.08134739642604</c:v>
                </c:pt>
                <c:pt idx="114">
                  <c:v>32.94380899110557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2-4A88-AAA6-9DDE8D73A3AB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UK!$AE$22:$AE$27</c:f>
              <c:numCache>
                <c:formatCode>General</c:formatCode>
                <c:ptCount val="6"/>
                <c:pt idx="0">
                  <c:v>50</c:v>
                </c:pt>
                <c:pt idx="1">
                  <c:v>200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</c:numCache>
            </c:numRef>
          </c:xVal>
          <c:yVal>
            <c:numRef>
              <c:f>UK!$AF$22:$AF$27</c:f>
              <c:numCache>
                <c:formatCode>General</c:formatCode>
                <c:ptCount val="6"/>
                <c:pt idx="0">
                  <c:v>370</c:v>
                </c:pt>
                <c:pt idx="1">
                  <c:v>180</c:v>
                </c:pt>
                <c:pt idx="2">
                  <c:v>120</c:v>
                </c:pt>
                <c:pt idx="3">
                  <c:v>90</c:v>
                </c:pt>
                <c:pt idx="4">
                  <c:v>70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2-4A88-AAA6-9DDE8D73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79528"/>
        <c:axId val="1245579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UK!$M$1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UK!$H$2:$H$119</c15:sqref>
                        </c15:formulaRef>
                      </c:ext>
                    </c:extLst>
                    <c:strCache>
                      <c:ptCount val="117"/>
                      <c:pt idx="0">
                        <c:v>IOPC</c:v>
                      </c:pt>
                      <c:pt idx="1">
                        <c:v>265.175258</c:v>
                      </c:pt>
                      <c:pt idx="2">
                        <c:v>269.2271189</c:v>
                      </c:pt>
                      <c:pt idx="3">
                        <c:v>270.4224641</c:v>
                      </c:pt>
                      <c:pt idx="4">
                        <c:v>264.6970509</c:v>
                      </c:pt>
                      <c:pt idx="5">
                        <c:v>265.8596266</c:v>
                      </c:pt>
                      <c:pt idx="6">
                        <c:v>272.3518489</c:v>
                      </c:pt>
                      <c:pt idx="7">
                        <c:v>276.2573843</c:v>
                      </c:pt>
                      <c:pt idx="8">
                        <c:v>280.064722</c:v>
                      </c:pt>
                      <c:pt idx="9">
                        <c:v>269.9262879</c:v>
                      </c:pt>
                      <c:pt idx="10">
                        <c:v>278.4853602</c:v>
                      </c:pt>
                      <c:pt idx="11">
                        <c:v>287.748823</c:v>
                      </c:pt>
                      <c:pt idx="12">
                        <c:v>299.4201605</c:v>
                      </c:pt>
                      <c:pt idx="13">
                        <c:v>307.0698579</c:v>
                      </c:pt>
                      <c:pt idx="14">
                        <c:v>323.5788306</c:v>
                      </c:pt>
                      <c:pt idx="15">
                        <c:v>332.3591232</c:v>
                      </c:pt>
                      <c:pt idx="16">
                        <c:v>356.050509</c:v>
                      </c:pt>
                      <c:pt idx="17">
                        <c:v>366.2665205</c:v>
                      </c:pt>
                      <c:pt idx="18">
                        <c:v>373.1719442</c:v>
                      </c:pt>
                      <c:pt idx="19">
                        <c:v>386.4835314</c:v>
                      </c:pt>
                      <c:pt idx="20">
                        <c:v>353.1993301</c:v>
                      </c:pt>
                      <c:pt idx="21">
                        <c:v>327.8550393</c:v>
                      </c:pt>
                      <c:pt idx="22">
                        <c:v>259.6002514</c:v>
                      </c:pt>
                      <c:pt idx="23">
                        <c:v>274.1674025</c:v>
                      </c:pt>
                      <c:pt idx="24">
                        <c:v>287.7135935</c:v>
                      </c:pt>
                      <c:pt idx="25">
                        <c:v>302.0148182</c:v>
                      </c:pt>
                      <c:pt idx="26">
                        <c:v>305.0373129</c:v>
                      </c:pt>
                      <c:pt idx="27">
                        <c:v>280.427532</c:v>
                      </c:pt>
                      <c:pt idx="28">
                        <c:v>310.0682866</c:v>
                      </c:pt>
                      <c:pt idx="29">
                        <c:v>303.464489</c:v>
                      </c:pt>
                      <c:pt idx="30">
                        <c:v>313.1025716</c:v>
                      </c:pt>
                      <c:pt idx="31">
                        <c:v>302.4344371</c:v>
                      </c:pt>
                      <c:pt idx="32">
                        <c:v>272.8341573</c:v>
                      </c:pt>
                      <c:pt idx="33">
                        <c:v>270.3312953</c:v>
                      </c:pt>
                      <c:pt idx="34">
                        <c:v>279.7489267</c:v>
                      </c:pt>
                      <c:pt idx="35">
                        <c:v>305.4760686</c:v>
                      </c:pt>
                      <c:pt idx="36">
                        <c:v>318.6033719</c:v>
                      </c:pt>
                      <c:pt idx="37">
                        <c:v>341.5948411</c:v>
                      </c:pt>
                      <c:pt idx="38">
                        <c:v>362.2768317</c:v>
                      </c:pt>
                      <c:pt idx="39">
                        <c:v>364.1752714</c:v>
                      </c:pt>
                      <c:pt idx="40">
                        <c:v>382.1661165</c:v>
                      </c:pt>
                      <c:pt idx="41">
                        <c:v>424.7619876</c:v>
                      </c:pt>
                      <c:pt idx="42">
                        <c:v>467.9994521</c:v>
                      </c:pt>
                      <c:pt idx="43">
                        <c:v>479.6435735</c:v>
                      </c:pt>
                      <c:pt idx="44">
                        <c:v>488.3042535</c:v>
                      </c:pt>
                      <c:pt idx="45">
                        <c:v>466.2268372</c:v>
                      </c:pt>
                      <c:pt idx="46">
                        <c:v>443.526368</c:v>
                      </c:pt>
                      <c:pt idx="47">
                        <c:v>433.6525526</c:v>
                      </c:pt>
                      <c:pt idx="48">
                        <c:v>428.5458409</c:v>
                      </c:pt>
                      <c:pt idx="49">
                        <c:v>443.2974012</c:v>
                      </c:pt>
                      <c:pt idx="50">
                        <c:v>463.6167483</c:v>
                      </c:pt>
                      <c:pt idx="51">
                        <c:v>475.5540054</c:v>
                      </c:pt>
                      <c:pt idx="52">
                        <c:v>499.897494</c:v>
                      </c:pt>
                      <c:pt idx="53">
                        <c:v>534.4429405</c:v>
                      </c:pt>
                      <c:pt idx="54">
                        <c:v>573.785164</c:v>
                      </c:pt>
                      <c:pt idx="55">
                        <c:v>595.704235</c:v>
                      </c:pt>
                      <c:pt idx="56">
                        <c:v>622.5440191</c:v>
                      </c:pt>
                      <c:pt idx="57">
                        <c:v>627.3029745</c:v>
                      </c:pt>
                      <c:pt idx="58">
                        <c:v>637.8740341</c:v>
                      </c:pt>
                      <c:pt idx="59">
                        <c:v>640.0175906</c:v>
                      </c:pt>
                      <c:pt idx="60">
                        <c:v>656.429605</c:v>
                      </c:pt>
                      <c:pt idx="61">
                        <c:v>693.6915805</c:v>
                      </c:pt>
                      <c:pt idx="62">
                        <c:v>699.1400161</c:v>
                      </c:pt>
                      <c:pt idx="63">
                        <c:v>694.381693</c:v>
                      </c:pt>
                      <c:pt idx="64">
                        <c:v>694.7452944</c:v>
                      </c:pt>
                      <c:pt idx="65">
                        <c:v>736.4815973</c:v>
                      </c:pt>
                      <c:pt idx="66">
                        <c:v>745.6493927</c:v>
                      </c:pt>
                      <c:pt idx="67">
                        <c:v>741.4782482</c:v>
                      </c:pt>
                      <c:pt idx="68">
                        <c:v>738.3360871</c:v>
                      </c:pt>
                      <c:pt idx="69">
                        <c:v>772.7376526</c:v>
                      </c:pt>
                      <c:pt idx="70">
                        <c:v>775.0171731</c:v>
                      </c:pt>
                      <c:pt idx="71">
                        <c:v>750.7917124</c:v>
                      </c:pt>
                      <c:pt idx="72">
                        <c:v>759.962188</c:v>
                      </c:pt>
                      <c:pt idx="73">
                        <c:v>772.0487418</c:v>
                      </c:pt>
                      <c:pt idx="74">
                        <c:v>805.2009554</c:v>
                      </c:pt>
                      <c:pt idx="75">
                        <c:v>768.1180863</c:v>
                      </c:pt>
                      <c:pt idx="76">
                        <c:v>742.5772824</c:v>
                      </c:pt>
                      <c:pt idx="77">
                        <c:v>767.9631373</c:v>
                      </c:pt>
                      <c:pt idx="78">
                        <c:v>791.4416175</c:v>
                      </c:pt>
                      <c:pt idx="79">
                        <c:v>823.1645807</c:v>
                      </c:pt>
                      <c:pt idx="80">
                        <c:v>852.4627611</c:v>
                      </c:pt>
                      <c:pt idx="81">
                        <c:v>836.3960884</c:v>
                      </c:pt>
                      <c:pt idx="82">
                        <c:v>812.6499959</c:v>
                      </c:pt>
                      <c:pt idx="83">
                        <c:v>814.0390531</c:v>
                      </c:pt>
                      <c:pt idx="84">
                        <c:v>830.4462241</c:v>
                      </c:pt>
                      <c:pt idx="85">
                        <c:v>831.7257794</c:v>
                      </c:pt>
                      <c:pt idx="86">
                        <c:v>855.2146343</c:v>
                      </c:pt>
                      <c:pt idx="87">
                        <c:v>859.8304472</c:v>
                      </c:pt>
                      <c:pt idx="88">
                        <c:v>885.1540685</c:v>
                      </c:pt>
                      <c:pt idx="89">
                        <c:v>914.7796068</c:v>
                      </c:pt>
                      <c:pt idx="90">
                        <c:v>918.0979839</c:v>
                      </c:pt>
                      <c:pt idx="91">
                        <c:v>886.3835962</c:v>
                      </c:pt>
                      <c:pt idx="92">
                        <c:v>824.8344319</c:v>
                      </c:pt>
                      <c:pt idx="93">
                        <c:v>797.5876006</c:v>
                      </c:pt>
                      <c:pt idx="94">
                        <c:v>798.5895324</c:v>
                      </c:pt>
                      <c:pt idx="95">
                        <c:v>838.5896555</c:v>
                      </c:pt>
                      <c:pt idx="96">
                        <c:v>861.0378295</c:v>
                      </c:pt>
                      <c:pt idx="97">
                        <c:v>872.9623242</c:v>
                      </c:pt>
                      <c:pt idx="98">
                        <c:v>879.1232659</c:v>
                      </c:pt>
                      <c:pt idx="99">
                        <c:v>872.1954752</c:v>
                      </c:pt>
                      <c:pt idx="100">
                        <c:v>860.6267566</c:v>
                      </c:pt>
                      <c:pt idx="101">
                        <c:v>907.1694716</c:v>
                      </c:pt>
                      <c:pt idx="102">
                        <c:v>875.3554137</c:v>
                      </c:pt>
                      <c:pt idx="103">
                        <c:v>876.7844959</c:v>
                      </c:pt>
                      <c:pt idx="104">
                        <c:v>866.2085205</c:v>
                      </c:pt>
                      <c:pt idx="105">
                        <c:v>849.3144903</c:v>
                      </c:pt>
                      <c:pt idx="106">
                        <c:v>880.1029859</c:v>
                      </c:pt>
                      <c:pt idx="107">
                        <c:v>896.8110455</c:v>
                      </c:pt>
                      <c:pt idx="108">
                        <c:v>891.0626024</c:v>
                      </c:pt>
                      <c:pt idx="109">
                        <c:v>863.8530322</c:v>
                      </c:pt>
                      <c:pt idx="110">
                        <c:v>771.9354978</c:v>
                      </c:pt>
                      <c:pt idx="111">
                        <c:v>787.8337169</c:v>
                      </c:pt>
                      <c:pt idx="112">
                        <c:v>800.4325566</c:v>
                      </c:pt>
                      <c:pt idx="113">
                        <c:v>797.7576697</c:v>
                      </c:pt>
                      <c:pt idx="114">
                        <c:v>818.8323032</c:v>
                      </c:pt>
                      <c:pt idx="115">
                        <c:v>825.9138588</c:v>
                      </c:pt>
                      <c:pt idx="116">
                        <c:v>806.7318119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UK!$M$2:$M$119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2" formatCode="0.000000">
                        <c:v>249.3485563404162</c:v>
                      </c:pt>
                      <c:pt idx="12" formatCode="0.000000">
                        <c:v>223.92790577120175</c:v>
                      </c:pt>
                      <c:pt idx="21" formatCode="0.000000">
                        <c:v>201.93870781941771</c:v>
                      </c:pt>
                      <c:pt idx="22" formatCode="0.000000">
                        <c:v>211.92644332978307</c:v>
                      </c:pt>
                      <c:pt idx="23" formatCode="0.000000">
                        <c:v>201.47113262703374</c:v>
                      </c:pt>
                      <c:pt idx="24" formatCode="0.000000">
                        <c:v>197.38551406126527</c:v>
                      </c:pt>
                      <c:pt idx="25" formatCode="0.000000">
                        <c:v>190.35622842878357</c:v>
                      </c:pt>
                      <c:pt idx="26" formatCode="0.000000">
                        <c:v>188.38880512486492</c:v>
                      </c:pt>
                      <c:pt idx="27" formatCode="0.000000">
                        <c:v>201.44541196626832</c:v>
                      </c:pt>
                      <c:pt idx="28" formatCode="0.000000">
                        <c:v>188.78643404903221</c:v>
                      </c:pt>
                      <c:pt idx="29" formatCode="0.000000">
                        <c:v>190.17497812354759</c:v>
                      </c:pt>
                      <c:pt idx="30" formatCode="0.000000">
                        <c:v>186.18576028021289</c:v>
                      </c:pt>
                      <c:pt idx="31" formatCode="0.000000">
                        <c:v>183.53372936081635</c:v>
                      </c:pt>
                      <c:pt idx="32" formatCode="0.000000">
                        <c:v>191.0556040289629</c:v>
                      </c:pt>
                      <c:pt idx="33" formatCode="0.000000">
                        <c:v>189.47118312853084</c:v>
                      </c:pt>
                      <c:pt idx="34" formatCode="0.000000">
                        <c:v>187.9667879669596</c:v>
                      </c:pt>
                      <c:pt idx="35" formatCode="0.000000">
                        <c:v>180.11593567107369</c:v>
                      </c:pt>
                      <c:pt idx="36" formatCode="0.000000">
                        <c:v>176.51438885678269</c:v>
                      </c:pt>
                      <c:pt idx="37" formatCode="0.000000">
                        <c:v>172.01535860356046</c:v>
                      </c:pt>
                      <c:pt idx="38" formatCode="0.000000">
                        <c:v>168.98411492521382</c:v>
                      </c:pt>
                      <c:pt idx="39" formatCode="0.000000">
                        <c:v>165.99224092820441</c:v>
                      </c:pt>
                      <c:pt idx="49" formatCode="0.000000">
                        <c:v>150.00036301262395</c:v>
                      </c:pt>
                      <c:pt idx="50" formatCode="0.000000">
                        <c:v>144.34306845120912</c:v>
                      </c:pt>
                      <c:pt idx="51" formatCode="0.000000">
                        <c:v>142.42524887090687</c:v>
                      </c:pt>
                      <c:pt idx="52" formatCode="0.000000">
                        <c:v>138.76395823941706</c:v>
                      </c:pt>
                      <c:pt idx="53" formatCode="0.000000">
                        <c:v>128.38984992426796</c:v>
                      </c:pt>
                      <c:pt idx="54" formatCode="0.000000">
                        <c:v>120.63887417032903</c:v>
                      </c:pt>
                      <c:pt idx="55" formatCode="0.000000">
                        <c:v>118.18774633904928</c:v>
                      </c:pt>
                      <c:pt idx="56" formatCode="0.000000">
                        <c:v>114.91309809446781</c:v>
                      </c:pt>
                      <c:pt idx="57" formatCode="0.000000">
                        <c:v>114.29884023256167</c:v>
                      </c:pt>
                      <c:pt idx="58" formatCode="0.000000">
                        <c:v>111.74676679020024</c:v>
                      </c:pt>
                      <c:pt idx="59" formatCode="0.000000">
                        <c:v>109.11164059816312</c:v>
                      </c:pt>
                      <c:pt idx="60" formatCode="0.000000">
                        <c:v>106.29907492823932</c:v>
                      </c:pt>
                      <c:pt idx="61" formatCode="0.000000">
                        <c:v>102.47515544719047</c:v>
                      </c:pt>
                      <c:pt idx="62" formatCode="0.000000">
                        <c:v>102.23413370505088</c:v>
                      </c:pt>
                      <c:pt idx="63" formatCode="0.000000">
                        <c:v>101.40397053366819</c:v>
                      </c:pt>
                      <c:pt idx="64" formatCode="0.000000">
                        <c:v>100.01220293274257</c:v>
                      </c:pt>
                      <c:pt idx="65" formatCode="0.000000">
                        <c:v>95.557952708709536</c:v>
                      </c:pt>
                      <c:pt idx="66" formatCode="0.000000">
                        <c:v>94.854231549116278</c:v>
                      </c:pt>
                      <c:pt idx="67" formatCode="0.000000">
                        <c:v>95.059526551735402</c:v>
                      </c:pt>
                      <c:pt idx="68" formatCode="0.000000">
                        <c:v>91.60846708624895</c:v>
                      </c:pt>
                      <c:pt idx="69" formatCode="0.000000">
                        <c:v>85.48988956186092</c:v>
                      </c:pt>
                      <c:pt idx="70" formatCode="0.000000">
                        <c:v>84.343882813028699</c:v>
                      </c:pt>
                      <c:pt idx="71" formatCode="0.000000">
                        <c:v>85.013947560395223</c:v>
                      </c:pt>
                      <c:pt idx="72" formatCode="0.000000">
                        <c:v>80.317943182567944</c:v>
                      </c:pt>
                      <c:pt idx="73" formatCode="0.000000">
                        <c:v>76.937240841358175</c:v>
                      </c:pt>
                      <c:pt idx="74" formatCode="0.000000">
                        <c:v>74.60456053258757</c:v>
                      </c:pt>
                      <c:pt idx="75" formatCode="0.000000">
                        <c:v>77.817729764658935</c:v>
                      </c:pt>
                      <c:pt idx="76" formatCode="0.000000">
                        <c:v>77.577054602483571</c:v>
                      </c:pt>
                      <c:pt idx="77" formatCode="0.000000">
                        <c:v>73.187992472744114</c:v>
                      </c:pt>
                      <c:pt idx="78" formatCode="0.000000">
                        <c:v>70.892598615956857</c:v>
                      </c:pt>
                      <c:pt idx="79" formatCode="0.000000">
                        <c:v>67.838611749204802</c:v>
                      </c:pt>
                      <c:pt idx="80" formatCode="0.000000">
                        <c:v>65.415043407309852</c:v>
                      </c:pt>
                      <c:pt idx="81" formatCode="0.000000">
                        <c:v>63.958422622544042</c:v>
                      </c:pt>
                      <c:pt idx="82" formatCode="0.000000">
                        <c:v>60.827486828509052</c:v>
                      </c:pt>
                      <c:pt idx="83" formatCode="0.000000">
                        <c:v>57.829653378479328</c:v>
                      </c:pt>
                      <c:pt idx="84" formatCode="0.000000">
                        <c:v>54.748158124080369</c:v>
                      </c:pt>
                      <c:pt idx="85" formatCode="0.000000">
                        <c:v>54.452454107007881</c:v>
                      </c:pt>
                      <c:pt idx="86" formatCode="0.000000">
                        <c:v>52.459577289744786</c:v>
                      </c:pt>
                      <c:pt idx="87" formatCode="0.000000">
                        <c:v>50.972722379701089</c:v>
                      </c:pt>
                      <c:pt idx="88" formatCode="0.000000">
                        <c:v>49.638398524918436</c:v>
                      </c:pt>
                      <c:pt idx="89" formatCode="0.000000">
                        <c:v>48.83708173616089</c:v>
                      </c:pt>
                      <c:pt idx="90" formatCode="0.000000">
                        <c:v>49.215920675317818</c:v>
                      </c:pt>
                      <c:pt idx="91" formatCode="0.000000">
                        <c:v>49.798579071838503</c:v>
                      </c:pt>
                      <c:pt idx="92" formatCode="0.000000">
                        <c:v>49.367785277945003</c:v>
                      </c:pt>
                      <c:pt idx="93" formatCode="0.000000">
                        <c:v>47.842233309301342</c:v>
                      </c:pt>
                      <c:pt idx="94" formatCode="0.000000">
                        <c:v>45.88330778913992</c:v>
                      </c:pt>
                      <c:pt idx="95" formatCode="0.000000">
                        <c:v>43.757968891359539</c:v>
                      </c:pt>
                      <c:pt idx="96" formatCode="0.000000">
                        <c:v>42.756238283144121</c:v>
                      </c:pt>
                      <c:pt idx="97" formatCode="0.000000">
                        <c:v>42.198954245410562</c:v>
                      </c:pt>
                      <c:pt idx="98" formatCode="0.000000">
                        <c:v>41.998723236513641</c:v>
                      </c:pt>
                      <c:pt idx="99" formatCode="0.000000">
                        <c:v>42.617937548996352</c:v>
                      </c:pt>
                      <c:pt idx="100" formatCode="0.000000">
                        <c:v>42.007073525299489</c:v>
                      </c:pt>
                      <c:pt idx="101" formatCode="0.000000">
                        <c:v>38.993178129778009</c:v>
                      </c:pt>
                      <c:pt idx="102" formatCode="0.000000">
                        <c:v>39.530492304298591</c:v>
                      </c:pt>
                      <c:pt idx="103" formatCode="0.000000">
                        <c:v>38.081332012541402</c:v>
                      </c:pt>
                      <c:pt idx="104" formatCode="0.000000">
                        <c:v>37.432256411761671</c:v>
                      </c:pt>
                      <c:pt idx="105" formatCode="0.000000">
                        <c:v>37.288044680167083</c:v>
                      </c:pt>
                      <c:pt idx="106" formatCode="0.000000">
                        <c:v>35.31761761425939</c:v>
                      </c:pt>
                      <c:pt idx="107" formatCode="0.000000">
                        <c:v>34.289407507114475</c:v>
                      </c:pt>
                      <c:pt idx="108" formatCode="0.000000">
                        <c:v>34.238270736271133</c:v>
                      </c:pt>
                      <c:pt idx="109" formatCode="0.000000">
                        <c:v>34.243522368257665</c:v>
                      </c:pt>
                      <c:pt idx="110" formatCode="0.000000">
                        <c:v>36.247297891118549</c:v>
                      </c:pt>
                      <c:pt idx="111" formatCode="0.000000">
                        <c:v>33.775591679404542</c:v>
                      </c:pt>
                      <c:pt idx="112" formatCode="0.000000">
                        <c:v>32.969452963719966</c:v>
                      </c:pt>
                      <c:pt idx="113" formatCode="0.000000">
                        <c:v>33.065302429183603</c:v>
                      </c:pt>
                      <c:pt idx="114" formatCode="0.000000">
                        <c:v>31.879606851548917</c:v>
                      </c:pt>
                      <c:pt idx="115" formatCode="0.000000">
                        <c:v>32.08134739642604</c:v>
                      </c:pt>
                      <c:pt idx="116" formatCode="0.000000">
                        <c:v>32.94380899110557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A2-4A88-AAA6-9DDE8D73A3AB}"/>
                  </c:ext>
                </c:extLst>
              </c15:ser>
            </c15:filteredScatterSeries>
          </c:ext>
        </c:extLst>
      </c:scatterChart>
      <c:valAx>
        <c:axId val="124557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856"/>
        <c:crosses val="autoZero"/>
        <c:crossBetween val="midCat"/>
      </c:valAx>
      <c:valAx>
        <c:axId val="1245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growth</a:t>
            </a:r>
            <a:r>
              <a:rPr lang="en-GB" baseline="0"/>
              <a:t> in SOPC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726815398075241E-2"/>
                  <c:y val="0.23408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UK!$R$4:$R$118</c:f>
              <c:numCache>
                <c:formatCode>General</c:formatCode>
                <c:ptCount val="115"/>
                <c:pt idx="0">
                  <c:v>1.0152799355853741</c:v>
                </c:pt>
                <c:pt idx="1">
                  <c:v>1.0044399138213373</c:v>
                </c:pt>
                <c:pt idx="2">
                  <c:v>0.97882789374094115</c:v>
                </c:pt>
                <c:pt idx="3">
                  <c:v>1.0043920989297523</c:v>
                </c:pt>
                <c:pt idx="4">
                  <c:v>1.0244197375295627</c:v>
                </c:pt>
                <c:pt idx="5">
                  <c:v>1.0143400366191104</c:v>
                </c:pt>
                <c:pt idx="6">
                  <c:v>1.0137818493080297</c:v>
                </c:pt>
                <c:pt idx="7">
                  <c:v>0.94063341268512846</c:v>
                </c:pt>
                <c:pt idx="8">
                  <c:v>1.0070117776715843</c:v>
                </c:pt>
                <c:pt idx="9">
                  <c:v>1.0086231782093373</c:v>
                </c:pt>
                <c:pt idx="10">
                  <c:v>1.0158331159631813</c:v>
                </c:pt>
                <c:pt idx="11">
                  <c:v>1.0012555961890548</c:v>
                </c:pt>
                <c:pt idx="12">
                  <c:v>1.0288747303426655</c:v>
                </c:pt>
                <c:pt idx="13">
                  <c:v>1.0029396076270511</c:v>
                </c:pt>
                <c:pt idx="14">
                  <c:v>1.0461065843568436</c:v>
                </c:pt>
                <c:pt idx="15">
                  <c:v>1.0045676586618142</c:v>
                </c:pt>
                <c:pt idx="16">
                  <c:v>0.99500218013582309</c:v>
                </c:pt>
                <c:pt idx="17">
                  <c:v>1.0114630837283172</c:v>
                </c:pt>
                <c:pt idx="18">
                  <c:v>0.89254426346058691</c:v>
                </c:pt>
                <c:pt idx="19">
                  <c:v>0.9065940209214024</c:v>
                </c:pt>
                <c:pt idx="20">
                  <c:v>0.96994448108757858</c:v>
                </c:pt>
                <c:pt idx="21">
                  <c:v>1.0929323667536599</c:v>
                </c:pt>
                <c:pt idx="22">
                  <c:v>1.0346811700739587</c:v>
                </c:pt>
                <c:pt idx="23">
                  <c:v>1.0400656335193248</c:v>
                </c:pt>
                <c:pt idx="24">
                  <c:v>1.0329931204837968</c:v>
                </c:pt>
                <c:pt idx="25">
                  <c:v>1.0039405910711843</c:v>
                </c:pt>
                <c:pt idx="26">
                  <c:v>1.0771928034249239</c:v>
                </c:pt>
                <c:pt idx="27">
                  <c:v>1.0190859091849471</c:v>
                </c:pt>
                <c:pt idx="28">
                  <c:v>1.01783001087445</c:v>
                </c:pt>
                <c:pt idx="29">
                  <c:v>0.98613752885953665</c:v>
                </c:pt>
                <c:pt idx="30">
                  <c:v>0.99340390313588156</c:v>
                </c:pt>
                <c:pt idx="31">
                  <c:v>1.0066671335503239</c:v>
                </c:pt>
                <c:pt idx="32">
                  <c:v>1.026876765983133</c:v>
                </c:pt>
                <c:pt idx="33">
                  <c:v>1.0326324871122947</c:v>
                </c:pt>
                <c:pt idx="34">
                  <c:v>1.0330074933454672</c:v>
                </c:pt>
                <c:pt idx="35">
                  <c:v>1.0328996772350916</c:v>
                </c:pt>
                <c:pt idx="36">
                  <c:v>1.019577769005136</c:v>
                </c:pt>
                <c:pt idx="37">
                  <c:v>0.98053325125421786</c:v>
                </c:pt>
                <c:pt idx="38">
                  <c:v>1.0313165320330193</c:v>
                </c:pt>
                <c:pt idx="39">
                  <c:v>1.0922938354771159</c:v>
                </c:pt>
                <c:pt idx="40">
                  <c:v>1.0827802724705797</c:v>
                </c:pt>
                <c:pt idx="41">
                  <c:v>1.0071806752575778</c:v>
                </c:pt>
                <c:pt idx="42">
                  <c:v>1.00045666760913</c:v>
                </c:pt>
                <c:pt idx="43">
                  <c:v>0.9382623905044194</c:v>
                </c:pt>
                <c:pt idx="44">
                  <c:v>0.93482364680964369</c:v>
                </c:pt>
                <c:pt idx="45">
                  <c:v>0.9607685148791375</c:v>
                </c:pt>
                <c:pt idx="46">
                  <c:v>0.97104480468989518</c:v>
                </c:pt>
                <c:pt idx="47">
                  <c:v>1.0164082458269308</c:v>
                </c:pt>
                <c:pt idx="48">
                  <c:v>1.0117242427429232</c:v>
                </c:pt>
                <c:pt idx="49">
                  <c:v>1.0473734768724916</c:v>
                </c:pt>
                <c:pt idx="50">
                  <c:v>1.0470562430402131</c:v>
                </c:pt>
                <c:pt idx="51">
                  <c:v>0.95923486751225651</c:v>
                </c:pt>
                <c:pt idx="52">
                  <c:v>1.0368723915183566</c:v>
                </c:pt>
                <c:pt idx="53">
                  <c:v>1.0466046776285121</c:v>
                </c:pt>
                <c:pt idx="54">
                  <c:v>1.0336315472711419</c:v>
                </c:pt>
                <c:pt idx="55">
                  <c:v>1.0250844724587567</c:v>
                </c:pt>
                <c:pt idx="56">
                  <c:v>1.0126140772645535</c:v>
                </c:pt>
                <c:pt idx="57">
                  <c:v>1.0088886959967016</c:v>
                </c:pt>
                <c:pt idx="58">
                  <c:v>1.0396612535403302</c:v>
                </c:pt>
                <c:pt idx="59">
                  <c:v>1.0611684766802891</c:v>
                </c:pt>
                <c:pt idx="60">
                  <c:v>1.0328750299261229</c:v>
                </c:pt>
                <c:pt idx="61">
                  <c:v>1.0123175606446737</c:v>
                </c:pt>
                <c:pt idx="62">
                  <c:v>1.026856256442779</c:v>
                </c:pt>
                <c:pt idx="63">
                  <c:v>1.0409086852598979</c:v>
                </c:pt>
                <c:pt idx="64">
                  <c:v>1.0292008104074284</c:v>
                </c:pt>
                <c:pt idx="65">
                  <c:v>1.0212320637035373</c:v>
                </c:pt>
                <c:pt idx="66">
                  <c:v>1.0351013553202855</c:v>
                </c:pt>
                <c:pt idx="67">
                  <c:v>1.0616313810930298</c:v>
                </c:pt>
                <c:pt idx="68">
                  <c:v>1.0317617128395669</c:v>
                </c:pt>
                <c:pt idx="69">
                  <c:v>1.0684965992240008</c:v>
                </c:pt>
                <c:pt idx="70">
                  <c:v>1.0484102317746167</c:v>
                </c:pt>
                <c:pt idx="71">
                  <c:v>1.0552048943450467</c:v>
                </c:pt>
                <c:pt idx="72">
                  <c:v>1.0825641801191916</c:v>
                </c:pt>
                <c:pt idx="73">
                  <c:v>0.99306087312425251</c:v>
                </c:pt>
                <c:pt idx="74">
                  <c:v>0.99814332385691362</c:v>
                </c:pt>
                <c:pt idx="75">
                  <c:v>1.0300936058923222</c:v>
                </c:pt>
                <c:pt idx="76">
                  <c:v>1.0243802927096548</c:v>
                </c:pt>
                <c:pt idx="77">
                  <c:v>1.0361584826822141</c:v>
                </c:pt>
                <c:pt idx="78">
                  <c:v>1.0335207971317937</c:v>
                </c:pt>
                <c:pt idx="79">
                  <c:v>0.97920173008223221</c:v>
                </c:pt>
                <c:pt idx="80">
                  <c:v>1.0065766102432467</c:v>
                </c:pt>
                <c:pt idx="81">
                  <c:v>1.0363497203124108</c:v>
                </c:pt>
                <c:pt idx="82">
                  <c:v>1.0537446422665155</c:v>
                </c:pt>
                <c:pt idx="83">
                  <c:v>1.0279068972760561</c:v>
                </c:pt>
                <c:pt idx="84">
                  <c:v>1.0507239075452695</c:v>
                </c:pt>
                <c:pt idx="85">
                  <c:v>1.036286313727059</c:v>
                </c:pt>
                <c:pt idx="86">
                  <c:v>1.0607993173245471</c:v>
                </c:pt>
                <c:pt idx="87">
                  <c:v>1.065086257521189</c:v>
                </c:pt>
                <c:pt idx="88">
                  <c:v>1.0326797457460177</c:v>
                </c:pt>
                <c:pt idx="89">
                  <c:v>1.0260067437179536</c:v>
                </c:pt>
                <c:pt idx="90">
                  <c:v>1.0174782392515413</c:v>
                </c:pt>
                <c:pt idx="91">
                  <c:v>1.0167581332923894</c:v>
                </c:pt>
                <c:pt idx="92">
                  <c:v>1.0322333142579303</c:v>
                </c:pt>
                <c:pt idx="93">
                  <c:v>1.0272987274691481</c:v>
                </c:pt>
                <c:pt idx="94">
                  <c:v>1.0146448610097807</c:v>
                </c:pt>
                <c:pt idx="95">
                  <c:v>1.0259437831017937</c:v>
                </c:pt>
                <c:pt idx="96">
                  <c:v>1.0404683882481283</c:v>
                </c:pt>
                <c:pt idx="97">
                  <c:v>1.0465019596345349</c:v>
                </c:pt>
                <c:pt idx="98">
                  <c:v>1.0469510982862418</c:v>
                </c:pt>
                <c:pt idx="99">
                  <c:v>1.0288791483703907</c:v>
                </c:pt>
                <c:pt idx="100">
                  <c:v>1.0403492838538413</c:v>
                </c:pt>
                <c:pt idx="101">
                  <c:v>1.0220117937187148</c:v>
                </c:pt>
                <c:pt idx="102">
                  <c:v>1.0435103675624404</c:v>
                </c:pt>
                <c:pt idx="103">
                  <c:v>1.028861039314755</c:v>
                </c:pt>
                <c:pt idx="104">
                  <c:v>1.0247968525234856</c:v>
                </c:pt>
                <c:pt idx="105">
                  <c:v>1.0178137802309777</c:v>
                </c:pt>
                <c:pt idx="106">
                  <c:v>1.0236889877721562</c:v>
                </c:pt>
                <c:pt idx="107">
                  <c:v>0.99187497086106513</c:v>
                </c:pt>
                <c:pt idx="108">
                  <c:v>0.9633092005304027</c:v>
                </c:pt>
                <c:pt idx="109">
                  <c:v>1.007997994875153</c:v>
                </c:pt>
                <c:pt idx="110">
                  <c:v>1.0044700887479592</c:v>
                </c:pt>
                <c:pt idx="111">
                  <c:v>1.0067428150918134</c:v>
                </c:pt>
                <c:pt idx="112">
                  <c:v>1.0034923949137347</c:v>
                </c:pt>
                <c:pt idx="113">
                  <c:v>1.0314194289793048</c:v>
                </c:pt>
                <c:pt idx="114">
                  <c:v>1.0245356746103247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D-44EF-9AD3-1638C144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054152"/>
        <c:axId val="613059400"/>
      </c:lineChart>
      <c:catAx>
        <c:axId val="613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9400"/>
        <c:crosses val="autoZero"/>
        <c:auto val="1"/>
        <c:lblAlgn val="ctr"/>
        <c:lblOffset val="100"/>
        <c:noMultiLvlLbl val="0"/>
      </c:catAx>
      <c:valAx>
        <c:axId val="6130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Household consumption as fraction of gdp</a:t>
            </a:r>
          </a:p>
        </c:rich>
      </c:tx>
      <c:layout>
        <c:manualLayout>
          <c:xMode val="edge"/>
          <c:yMode val="edge"/>
          <c:x val="0.1934999999999999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Sheet1!$F$2:$F$118</c:f>
              <c:numCache>
                <c:formatCode>General</c:formatCode>
                <c:ptCount val="117"/>
                <c:pt idx="0">
                  <c:v>0.64928022503534766</c:v>
                </c:pt>
                <c:pt idx="1">
                  <c:v>0.65932689015163193</c:v>
                </c:pt>
                <c:pt idx="2">
                  <c:v>0.66002973432663847</c:v>
                </c:pt>
                <c:pt idx="3">
                  <c:v>0.67257132950528331</c:v>
                </c:pt>
                <c:pt idx="4">
                  <c:v>0.67806275951432182</c:v>
                </c:pt>
                <c:pt idx="5">
                  <c:v>0.65873543021120406</c:v>
                </c:pt>
                <c:pt idx="6">
                  <c:v>0.64332728859643928</c:v>
                </c:pt>
                <c:pt idx="7">
                  <c:v>0.63593218544321994</c:v>
                </c:pt>
                <c:pt idx="8">
                  <c:v>0.66398106337598628</c:v>
                </c:pt>
                <c:pt idx="9">
                  <c:v>0.65516883342633192</c:v>
                </c:pt>
                <c:pt idx="10">
                  <c:v>0.64336274431474172</c:v>
                </c:pt>
                <c:pt idx="11">
                  <c:v>0.63742968562928182</c:v>
                </c:pt>
                <c:pt idx="12">
                  <c:v>0.63260621719409094</c:v>
                </c:pt>
                <c:pt idx="13">
                  <c:v>0.62522604244895141</c:v>
                </c:pt>
                <c:pt idx="14">
                  <c:v>0.62859158753282629</c:v>
                </c:pt>
                <c:pt idx="15">
                  <c:v>0.61123733098296018</c:v>
                </c:pt>
                <c:pt idx="16">
                  <c:v>0.55452161147457291</c:v>
                </c:pt>
                <c:pt idx="17">
                  <c:v>0.50772375544630111</c:v>
                </c:pt>
                <c:pt idx="18">
                  <c:v>0.51406478484917795</c:v>
                </c:pt>
                <c:pt idx="19">
                  <c:v>0.63336978943763123</c:v>
                </c:pt>
                <c:pt idx="20">
                  <c:v>0.65708455457868098</c:v>
                </c:pt>
                <c:pt idx="21">
                  <c:v>0.67095349361904022</c:v>
                </c:pt>
                <c:pt idx="22">
                  <c:v>0.67337965176063019</c:v>
                </c:pt>
                <c:pt idx="23">
                  <c:v>0.68528171301203167</c:v>
                </c:pt>
                <c:pt idx="24">
                  <c:v>0.68276442053774578</c:v>
                </c:pt>
                <c:pt idx="25">
                  <c:v>0.66783605329521167</c:v>
                </c:pt>
                <c:pt idx="26">
                  <c:v>0.68908450130045595</c:v>
                </c:pt>
                <c:pt idx="27">
                  <c:v>0.66634019503105124</c:v>
                </c:pt>
                <c:pt idx="28">
                  <c:v>0.67191575547714066</c:v>
                </c:pt>
                <c:pt idx="29">
                  <c:v>0.66900820048532772</c:v>
                </c:pt>
                <c:pt idx="30">
                  <c:v>0.67273671347202502</c:v>
                </c:pt>
                <c:pt idx="31">
                  <c:v>0.70729075161067734</c:v>
                </c:pt>
                <c:pt idx="32">
                  <c:v>0.70828731978375092</c:v>
                </c:pt>
                <c:pt idx="33">
                  <c:v>0.7040112035195718</c:v>
                </c:pt>
                <c:pt idx="34">
                  <c:v>0.68740947857082701</c:v>
                </c:pt>
                <c:pt idx="35">
                  <c:v>0.68096271655255991</c:v>
                </c:pt>
                <c:pt idx="36">
                  <c:v>0.67372311091236059</c:v>
                </c:pt>
                <c:pt idx="37">
                  <c:v>0.65953327174545617</c:v>
                </c:pt>
                <c:pt idx="38">
                  <c:v>0.64905464832251669</c:v>
                </c:pt>
                <c:pt idx="39">
                  <c:v>0.62654148459350567</c:v>
                </c:pt>
                <c:pt idx="40">
                  <c:v>0.5116274454373686</c:v>
                </c:pt>
                <c:pt idx="41">
                  <c:v>0.45873371663760609</c:v>
                </c:pt>
                <c:pt idx="42">
                  <c:v>0.45002597892794827</c:v>
                </c:pt>
                <c:pt idx="43">
                  <c:v>0.43766221806917677</c:v>
                </c:pt>
                <c:pt idx="44">
                  <c:v>0.47510989515632335</c:v>
                </c:pt>
                <c:pt idx="45">
                  <c:v>0.5417053498293869</c:v>
                </c:pt>
                <c:pt idx="46">
                  <c:v>0.59641264787783188</c:v>
                </c:pt>
                <c:pt idx="47">
                  <c:v>0.61777482331748435</c:v>
                </c:pt>
                <c:pt idx="48">
                  <c:v>0.61083321177093797</c:v>
                </c:pt>
                <c:pt idx="49">
                  <c:v>0.60663835883434647</c:v>
                </c:pt>
                <c:pt idx="50">
                  <c:v>0.6061663503491278</c:v>
                </c:pt>
                <c:pt idx="51">
                  <c:v>0.58729337675983173</c:v>
                </c:pt>
                <c:pt idx="52">
                  <c:v>0.57236300241468563</c:v>
                </c:pt>
                <c:pt idx="53">
                  <c:v>0.57125129859509816</c:v>
                </c:pt>
                <c:pt idx="54">
                  <c:v>0.57905757378992562</c:v>
                </c:pt>
                <c:pt idx="55">
                  <c:v>0.58004752817245853</c:v>
                </c:pt>
                <c:pt idx="56">
                  <c:v>0.56825460600461197</c:v>
                </c:pt>
                <c:pt idx="57">
                  <c:v>0.56939443235394294</c:v>
                </c:pt>
                <c:pt idx="58">
                  <c:v>0.57445652243687861</c:v>
                </c:pt>
                <c:pt idx="59">
                  <c:v>0.58245591000707075</c:v>
                </c:pt>
                <c:pt idx="60">
                  <c:v>0.57383618306367579</c:v>
                </c:pt>
                <c:pt idx="61">
                  <c:v>0.56840962617849855</c:v>
                </c:pt>
                <c:pt idx="62">
                  <c:v>0.57476922428152721</c:v>
                </c:pt>
                <c:pt idx="63">
                  <c:v>0.57157814773726101</c:v>
                </c:pt>
                <c:pt idx="64">
                  <c:v>0.5625839643362881</c:v>
                </c:pt>
                <c:pt idx="65">
                  <c:v>0.56061857522256386</c:v>
                </c:pt>
                <c:pt idx="66">
                  <c:v>0.56026301353350183</c:v>
                </c:pt>
                <c:pt idx="67">
                  <c:v>0.56197177861454173</c:v>
                </c:pt>
                <c:pt idx="68">
                  <c:v>0.55578574505495137</c:v>
                </c:pt>
                <c:pt idx="69">
                  <c:v>0.54687821918765056</c:v>
                </c:pt>
                <c:pt idx="70">
                  <c:v>0.53724381253388886</c:v>
                </c:pt>
                <c:pt idx="71">
                  <c:v>0.54171222074929404</c:v>
                </c:pt>
                <c:pt idx="72">
                  <c:v>0.55339130998490182</c:v>
                </c:pt>
                <c:pt idx="73">
                  <c:v>0.5499020779242465</c:v>
                </c:pt>
                <c:pt idx="74">
                  <c:v>0.57175823924533464</c:v>
                </c:pt>
                <c:pt idx="75">
                  <c:v>0.57935070986534509</c:v>
                </c:pt>
                <c:pt idx="76">
                  <c:v>0.5683413220927459</c:v>
                </c:pt>
                <c:pt idx="77">
                  <c:v>0.55973768881562791</c:v>
                </c:pt>
                <c:pt idx="78">
                  <c:v>0.55724694911697326</c:v>
                </c:pt>
                <c:pt idx="79">
                  <c:v>0.55969544510379277</c:v>
                </c:pt>
                <c:pt idx="80">
                  <c:v>0.56793554303799043</c:v>
                </c:pt>
                <c:pt idx="81">
                  <c:v>0.57252043745912851</c:v>
                </c:pt>
                <c:pt idx="82">
                  <c:v>0.57407239258826481</c:v>
                </c:pt>
                <c:pt idx="83">
                  <c:v>0.57465332334990737</c:v>
                </c:pt>
                <c:pt idx="84">
                  <c:v>0.57494881606012849</c:v>
                </c:pt>
                <c:pt idx="85">
                  <c:v>0.57984314472916743</c:v>
                </c:pt>
                <c:pt idx="86">
                  <c:v>0.59199268445116571</c:v>
                </c:pt>
                <c:pt idx="87">
                  <c:v>0.59185537085508066</c:v>
                </c:pt>
                <c:pt idx="88">
                  <c:v>0.59855801719714707</c:v>
                </c:pt>
                <c:pt idx="89">
                  <c:v>0.5973253560174695</c:v>
                </c:pt>
                <c:pt idx="90">
                  <c:v>0.59927866299063492</c:v>
                </c:pt>
                <c:pt idx="91">
                  <c:v>0.60341933932852732</c:v>
                </c:pt>
                <c:pt idx="92">
                  <c:v>0.61345217916430816</c:v>
                </c:pt>
                <c:pt idx="93">
                  <c:v>0.62003644883922659</c:v>
                </c:pt>
                <c:pt idx="94">
                  <c:v>0.61649694080047657</c:v>
                </c:pt>
                <c:pt idx="95">
                  <c:v>0.61957347108802108</c:v>
                </c:pt>
                <c:pt idx="96">
                  <c:v>0.62143322001253753</c:v>
                </c:pt>
                <c:pt idx="97">
                  <c:v>0.6308731979804042</c:v>
                </c:pt>
                <c:pt idx="98">
                  <c:v>0.62954283352972273</c:v>
                </c:pt>
                <c:pt idx="99">
                  <c:v>0.64904412428070912</c:v>
                </c:pt>
                <c:pt idx="100">
                  <c:v>0.64655460809232257</c:v>
                </c:pt>
                <c:pt idx="101">
                  <c:v>0.64833072016537441</c:v>
                </c:pt>
                <c:pt idx="102">
                  <c:v>0.64922025623359858</c:v>
                </c:pt>
                <c:pt idx="103">
                  <c:v>0.64925673146140683</c:v>
                </c:pt>
                <c:pt idx="104">
                  <c:v>0.65280591527220755</c:v>
                </c:pt>
                <c:pt idx="105">
                  <c:v>0.64874348750727295</c:v>
                </c:pt>
                <c:pt idx="106">
                  <c:v>0.6513498922556954</c:v>
                </c:pt>
                <c:pt idx="107">
                  <c:v>0.65186334946321722</c:v>
                </c:pt>
                <c:pt idx="108">
                  <c:v>0.66406486217130845</c:v>
                </c:pt>
                <c:pt idx="109">
                  <c:v>0.67267103186508637</c:v>
                </c:pt>
                <c:pt idx="110">
                  <c:v>0.66280943393519642</c:v>
                </c:pt>
                <c:pt idx="111">
                  <c:v>0.65526465407373347</c:v>
                </c:pt>
                <c:pt idx="112">
                  <c:v>0.66668110489446231</c:v>
                </c:pt>
                <c:pt idx="113">
                  <c:v>0.66880487605728289</c:v>
                </c:pt>
                <c:pt idx="114">
                  <c:v>0.66469471414898895</c:v>
                </c:pt>
                <c:pt idx="115">
                  <c:v>0.66376314565851136</c:v>
                </c:pt>
                <c:pt idx="116">
                  <c:v>0.66375125975226867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0-4B11-8F84-E0BC609B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29752"/>
        <c:axId val="783927128"/>
      </c:lineChart>
      <c:catAx>
        <c:axId val="78392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27128"/>
        <c:crosses val="autoZero"/>
        <c:auto val="1"/>
        <c:lblAlgn val="ctr"/>
        <c:lblOffset val="100"/>
        <c:noMultiLvlLbl val="0"/>
      </c:catAx>
      <c:valAx>
        <c:axId val="7839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2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 of Industrial Output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Sheet1!$T$2:$T$117</c:f>
              <c:numCache>
                <c:formatCode>General</c:formatCode>
                <c:ptCount val="116"/>
                <c:pt idx="0">
                  <c:v>0.6480795886216052</c:v>
                </c:pt>
                <c:pt idx="1">
                  <c:v>0.70611139818092794</c:v>
                </c:pt>
                <c:pt idx="2">
                  <c:v>0.69362147672977004</c:v>
                </c:pt>
                <c:pt idx="3">
                  <c:v>0.70897589941903383</c:v>
                </c:pt>
                <c:pt idx="4">
                  <c:v>0.7174744476015551</c:v>
                </c:pt>
                <c:pt idx="5">
                  <c:v>0.64844158551087128</c:v>
                </c:pt>
                <c:pt idx="6">
                  <c:v>0.58972586199271648</c:v>
                </c:pt>
                <c:pt idx="7">
                  <c:v>0.55851855848571053</c:v>
                </c:pt>
                <c:pt idx="8">
                  <c:v>0.66495798366551995</c:v>
                </c:pt>
                <c:pt idx="9">
                  <c:v>0.64738900790244003</c:v>
                </c:pt>
                <c:pt idx="10">
                  <c:v>0.61681297339865837</c:v>
                </c:pt>
                <c:pt idx="11">
                  <c:v>0.60248414620920743</c:v>
                </c:pt>
                <c:pt idx="12">
                  <c:v>0.59420695044603289</c:v>
                </c:pt>
                <c:pt idx="13">
                  <c:v>0.57369373598414697</c:v>
                </c:pt>
                <c:pt idx="14">
                  <c:v>0.66925828634811135</c:v>
                </c:pt>
                <c:pt idx="15">
                  <c:v>1.1114328485162206</c:v>
                </c:pt>
                <c:pt idx="16">
                  <c:v>1.0465471038380851</c:v>
                </c:pt>
                <c:pt idx="17">
                  <c:v>0.98945748605150163</c:v>
                </c:pt>
                <c:pt idx="18">
                  <c:v>0.98531654935776836</c:v>
                </c:pt>
                <c:pt idx="19">
                  <c:v>0.85525952691875951</c:v>
                </c:pt>
                <c:pt idx="20">
                  <c:v>0.75769471386012388</c:v>
                </c:pt>
                <c:pt idx="21">
                  <c:v>0.80080408214870935</c:v>
                </c:pt>
                <c:pt idx="22">
                  <c:v>0.78105283318857166</c:v>
                </c:pt>
                <c:pt idx="23">
                  <c:v>0.80159262647952312</c:v>
                </c:pt>
                <c:pt idx="24">
                  <c:v>0.7889262761317829</c:v>
                </c:pt>
                <c:pt idx="25">
                  <c:v>0.73936013831794878</c:v>
                </c:pt>
                <c:pt idx="26">
                  <c:v>0.80434990428522901</c:v>
                </c:pt>
                <c:pt idx="27">
                  <c:v>0.72452885558871827</c:v>
                </c:pt>
                <c:pt idx="28">
                  <c:v>0.73726582541027685</c:v>
                </c:pt>
                <c:pt idx="29">
                  <c:v>0.73029991013064299</c:v>
                </c:pt>
                <c:pt idx="30">
                  <c:v>0.73611605623927989</c:v>
                </c:pt>
                <c:pt idx="31">
                  <c:v>0.85310912285460272</c:v>
                </c:pt>
                <c:pt idx="32">
                  <c:v>0.8574858979257034</c:v>
                </c:pt>
                <c:pt idx="33">
                  <c:v>0.83721003260747828</c:v>
                </c:pt>
                <c:pt idx="34">
                  <c:v>0.78113964044109507</c:v>
                </c:pt>
                <c:pt idx="35">
                  <c:v>0.7720537240922688</c:v>
                </c:pt>
                <c:pt idx="36">
                  <c:v>0.76650515029525212</c:v>
                </c:pt>
                <c:pt idx="37">
                  <c:v>0.75054072438921571</c:v>
                </c:pt>
                <c:pt idx="38">
                  <c:v>0.77186179238872088</c:v>
                </c:pt>
                <c:pt idx="39">
                  <c:v>0.86290305617071417</c:v>
                </c:pt>
                <c:pt idx="40">
                  <c:v>1.0899634088997714</c:v>
                </c:pt>
                <c:pt idx="41">
                  <c:v>1.104772609246258</c:v>
                </c:pt>
                <c:pt idx="42">
                  <c:v>1.1147570913896014</c:v>
                </c:pt>
                <c:pt idx="43">
                  <c:v>1.0913779185254497</c:v>
                </c:pt>
                <c:pt idx="44">
                  <c:v>1.1708494569147663</c:v>
                </c:pt>
                <c:pt idx="45">
                  <c:v>1.1943352888034577</c:v>
                </c:pt>
                <c:pt idx="46">
                  <c:v>0.88399572438019269</c:v>
                </c:pt>
                <c:pt idx="47">
                  <c:v>0.7776221744606997</c:v>
                </c:pt>
                <c:pt idx="48">
                  <c:v>0.7339289973406925</c:v>
                </c:pt>
                <c:pt idx="49">
                  <c:v>0.73928649625009479</c:v>
                </c:pt>
                <c:pt idx="50">
                  <c:v>0.7261664479403106</c:v>
                </c:pt>
                <c:pt idx="51">
                  <c:v>0.69912014297784109</c:v>
                </c:pt>
                <c:pt idx="52">
                  <c:v>0.70212258280882334</c:v>
                </c:pt>
                <c:pt idx="53">
                  <c:v>0.69631228190033545</c:v>
                </c:pt>
                <c:pt idx="54">
                  <c:v>0.7031340312570008</c:v>
                </c:pt>
                <c:pt idx="55">
                  <c:v>0.68410036412747677</c:v>
                </c:pt>
                <c:pt idx="56">
                  <c:v>0.63989134840182038</c:v>
                </c:pt>
                <c:pt idx="57">
                  <c:v>0.63189172166214358</c:v>
                </c:pt>
                <c:pt idx="58">
                  <c:v>0.62720447150599112</c:v>
                </c:pt>
                <c:pt idx="59">
                  <c:v>0.6406608348737548</c:v>
                </c:pt>
                <c:pt idx="60">
                  <c:v>0.60886789268656061</c:v>
                </c:pt>
                <c:pt idx="61">
                  <c:v>0.59252280976465843</c:v>
                </c:pt>
                <c:pt idx="62">
                  <c:v>0.60956069667838009</c:v>
                </c:pt>
                <c:pt idx="63">
                  <c:v>0.58604035759740469</c:v>
                </c:pt>
                <c:pt idx="64">
                  <c:v>0.55854298436134153</c:v>
                </c:pt>
                <c:pt idx="65">
                  <c:v>0.55328258794840246</c:v>
                </c:pt>
                <c:pt idx="66">
                  <c:v>0.54956055499138401</c:v>
                </c:pt>
                <c:pt idx="67">
                  <c:v>0.55715617104891213</c:v>
                </c:pt>
                <c:pt idx="68">
                  <c:v>0.52783335053790725</c:v>
                </c:pt>
                <c:pt idx="69">
                  <c:v>0.48355734902907782</c:v>
                </c:pt>
                <c:pt idx="70">
                  <c:v>0.41453605514388675</c:v>
                </c:pt>
                <c:pt idx="71">
                  <c:v>0.41915758009558274</c:v>
                </c:pt>
                <c:pt idx="72">
                  <c:v>0.44112097409926526</c:v>
                </c:pt>
                <c:pt idx="73">
                  <c:v>0.4084360420131109</c:v>
                </c:pt>
                <c:pt idx="74">
                  <c:v>0.48969016021640993</c:v>
                </c:pt>
                <c:pt idx="75">
                  <c:v>0.5388470766123884</c:v>
                </c:pt>
                <c:pt idx="76">
                  <c:v>0.50361904308932792</c:v>
                </c:pt>
                <c:pt idx="77">
                  <c:v>0.46805992005065922</c:v>
                </c:pt>
                <c:pt idx="78">
                  <c:v>0.44303014041719857</c:v>
                </c:pt>
                <c:pt idx="79">
                  <c:v>0.43879391420144609</c:v>
                </c:pt>
                <c:pt idx="80">
                  <c:v>0.47605283753390981</c:v>
                </c:pt>
                <c:pt idx="81">
                  <c:v>0.47987316463702606</c:v>
                </c:pt>
                <c:pt idx="82">
                  <c:v>0.47157294518147608</c:v>
                </c:pt>
                <c:pt idx="83">
                  <c:v>0.4484033364313198</c:v>
                </c:pt>
                <c:pt idx="84">
                  <c:v>0.43345569891561891</c:v>
                </c:pt>
                <c:pt idx="85">
                  <c:v>0.41690274986603559</c:v>
                </c:pt>
                <c:pt idx="86">
                  <c:v>0.43154175336832234</c:v>
                </c:pt>
                <c:pt idx="87">
                  <c:v>0.39381876518473902</c:v>
                </c:pt>
                <c:pt idx="88">
                  <c:v>0.37204910267948893</c:v>
                </c:pt>
                <c:pt idx="89">
                  <c:v>0.33915996819860178</c:v>
                </c:pt>
                <c:pt idx="90">
                  <c:v>0.32709617327019769</c:v>
                </c:pt>
                <c:pt idx="91">
                  <c:v>0.32460079564031213</c:v>
                </c:pt>
                <c:pt idx="92">
                  <c:v>0.34858257894374162</c:v>
                </c:pt>
                <c:pt idx="93">
                  <c:v>0.34225891608512676</c:v>
                </c:pt>
                <c:pt idx="94">
                  <c:v>0.32231346291016832</c:v>
                </c:pt>
                <c:pt idx="95">
                  <c:v>0.33757078740972812</c:v>
                </c:pt>
                <c:pt idx="96">
                  <c:v>0.3229649104991788</c:v>
                </c:pt>
                <c:pt idx="97">
                  <c:v>0.32307904628497119</c:v>
                </c:pt>
                <c:pt idx="98">
                  <c:v>0.27336557725008404</c:v>
                </c:pt>
                <c:pt idx="99">
                  <c:v>0.34155887558663817</c:v>
                </c:pt>
                <c:pt idx="100">
                  <c:v>0.3192656059738615</c:v>
                </c:pt>
                <c:pt idx="101">
                  <c:v>0.29999517561767064</c:v>
                </c:pt>
                <c:pt idx="102">
                  <c:v>0.28519393441207214</c:v>
                </c:pt>
                <c:pt idx="103">
                  <c:v>0.27003476418544575</c:v>
                </c:pt>
                <c:pt idx="104">
                  <c:v>0.2622845237852483</c:v>
                </c:pt>
                <c:pt idx="105">
                  <c:v>0.24091926540034331</c:v>
                </c:pt>
                <c:pt idx="106">
                  <c:v>0.26231770228847717</c:v>
                </c:pt>
                <c:pt idx="107">
                  <c:v>0.24104185834990891</c:v>
                </c:pt>
                <c:pt idx="108">
                  <c:v>0.35740023014945832</c:v>
                </c:pt>
                <c:pt idx="109">
                  <c:v>0.39317497619204939</c:v>
                </c:pt>
                <c:pt idx="110">
                  <c:v>0.33925223864010529</c:v>
                </c:pt>
                <c:pt idx="111">
                  <c:v>0.30296463797257989</c:v>
                </c:pt>
                <c:pt idx="112">
                  <c:v>0.37376197317470028</c:v>
                </c:pt>
                <c:pt idx="113">
                  <c:v>0.39445433661578017</c:v>
                </c:pt>
                <c:pt idx="114">
                  <c:v>0.35925101974799106</c:v>
                </c:pt>
                <c:pt idx="115">
                  <c:v>0.32083202653607018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1-48DD-86D8-292B8542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01928"/>
        <c:axId val="614402256"/>
      </c:lineChart>
      <c:catAx>
        <c:axId val="61440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2256"/>
        <c:crosses val="autoZero"/>
        <c:auto val="1"/>
        <c:lblAlgn val="ctr"/>
        <c:lblOffset val="100"/>
        <c:noMultiLvlLbl val="0"/>
      </c:catAx>
      <c:valAx>
        <c:axId val="6144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5698217178259"/>
          <c:y val="5.5555555555555552E-2"/>
          <c:w val="0.82234755897545597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344629682089992"/>
                  <c:y val="-0.52282626130067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42125x</a:t>
                    </a:r>
                    <a:r>
                      <a:rPr lang="en-US" sz="1400" baseline="30000"/>
                      <a:t>-0.72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UK!$I$3:$I$118</c:f>
              <c:numCache>
                <c:formatCode>General</c:formatCode>
                <c:ptCount val="116"/>
                <c:pt idx="0">
                  <c:v>380.13321799327622</c:v>
                </c:pt>
                <c:pt idx="1">
                  <c:v>385.94162907807441</c:v>
                </c:pt>
                <c:pt idx="2">
                  <c:v>387.65517665124764</c:v>
                </c:pt>
                <c:pt idx="3">
                  <c:v>379.44770005931321</c:v>
                </c:pt>
                <c:pt idx="4">
                  <c:v>381.11427189664073</c:v>
                </c:pt>
                <c:pt idx="5">
                  <c:v>390.4209823851271</c:v>
                </c:pt>
                <c:pt idx="6">
                  <c:v>396.01963356939888</c:v>
                </c:pt>
                <c:pt idx="7">
                  <c:v>401.47751648227347</c:v>
                </c:pt>
                <c:pt idx="8">
                  <c:v>377.64316644507079</c:v>
                </c:pt>
                <c:pt idx="9">
                  <c:v>380.29111636737679</c:v>
                </c:pt>
                <c:pt idx="10">
                  <c:v>383.57043443524054</c:v>
                </c:pt>
                <c:pt idx="11">
                  <c:v>389.64354960370156</c:v>
                </c:pt>
                <c:pt idx="12">
                  <c:v>390.13278455967378</c:v>
                </c:pt>
                <c:pt idx="13">
                  <c:v>401.39776351166762</c:v>
                </c:pt>
                <c:pt idx="14">
                  <c:v>402.57771543876777</c:v>
                </c:pt>
                <c:pt idx="15">
                  <c:v>421.13919883583071</c:v>
                </c:pt>
                <c:pt idx="16">
                  <c:v>423.06281894522272</c:v>
                </c:pt>
                <c:pt idx="17">
                  <c:v>420.94842718490361</c:v>
                </c:pt>
                <c:pt idx="18">
                  <c:v>425.7737942510276</c:v>
                </c:pt>
                <c:pt idx="19">
                  <c:v>380.02195759060288</c:v>
                </c:pt>
                <c:pt idx="20">
                  <c:v>344.52563457048734</c:v>
                </c:pt>
                <c:pt idx="21">
                  <c:v>334.17073784484006</c:v>
                </c:pt>
                <c:pt idx="22">
                  <c:v>365.22601541257785</c:v>
                </c:pt>
                <c:pt idx="23">
                  <c:v>377.89248096853572</c:v>
                </c:pt>
                <c:pt idx="24">
                  <c:v>393.03298262072946</c:v>
                </c:pt>
                <c:pt idx="25">
                  <c:v>406.00036717044122</c:v>
                </c:pt>
                <c:pt idx="26">
                  <c:v>407.60024859221056</c:v>
                </c:pt>
                <c:pt idx="27">
                  <c:v>439.06405445773919</c:v>
                </c:pt>
                <c:pt idx="28">
                  <c:v>447.44399112749426</c:v>
                </c:pt>
                <c:pt idx="29">
                  <c:v>455.42192235500482</c:v>
                </c:pt>
                <c:pt idx="30">
                  <c:v>449.10864909962424</c:v>
                </c:pt>
                <c:pt idx="31">
                  <c:v>446.14628494764975</c:v>
                </c:pt>
                <c:pt idx="32">
                  <c:v>449.12080181237661</c:v>
                </c:pt>
                <c:pt idx="33">
                  <c:v>461.19171650084496</c:v>
                </c:pt>
                <c:pt idx="34">
                  <c:v>476.24154924585582</c:v>
                </c:pt>
                <c:pt idx="35">
                  <c:v>491.96108901342336</c:v>
                </c:pt>
                <c:pt idx="36">
                  <c:v>508.14645005418919</c:v>
                </c:pt>
                <c:pt idx="37">
                  <c:v>518.09482387412993</c:v>
                </c:pt>
                <c:pt idx="38">
                  <c:v>508.00920211128198</c:v>
                </c:pt>
                <c:pt idx="39">
                  <c:v>523.91828856226857</c:v>
                </c:pt>
                <c:pt idx="40">
                  <c:v>572.27271689028669</c:v>
                </c:pt>
                <c:pt idx="41">
                  <c:v>619.64560832194354</c:v>
                </c:pt>
                <c:pt idx="42">
                  <c:v>624.09508221008764</c:v>
                </c:pt>
                <c:pt idx="43">
                  <c:v>624.38008621915037</c:v>
                </c:pt>
                <c:pt idx="44">
                  <c:v>585.83235227933551</c:v>
                </c:pt>
                <c:pt idx="45">
                  <c:v>547.64993597684031</c:v>
                </c:pt>
                <c:pt idx="46">
                  <c:v>526.1648156621236</c:v>
                </c:pt>
                <c:pt idx="47">
                  <c:v>510.9296106593215</c:v>
                </c:pt>
                <c:pt idx="48">
                  <c:v>519.31306931127767</c:v>
                </c:pt>
                <c:pt idx="49">
                  <c:v>525.40162179545553</c:v>
                </c:pt>
                <c:pt idx="50">
                  <c:v>550.29172337435216</c:v>
                </c:pt>
                <c:pt idx="51">
                  <c:v>576.18638445247336</c:v>
                </c:pt>
                <c:pt idx="52">
                  <c:v>552.69807015263439</c:v>
                </c:pt>
                <c:pt idx="53">
                  <c:v>573.07736978674245</c:v>
                </c:pt>
                <c:pt idx="54">
                  <c:v>599.78545586184919</c:v>
                </c:pt>
                <c:pt idx="55">
                  <c:v>619.95716877321036</c:v>
                </c:pt>
                <c:pt idx="56">
                  <c:v>635.50846729891077</c:v>
                </c:pt>
                <c:pt idx="57">
                  <c:v>643.52482020769719</c:v>
                </c:pt>
                <c:pt idx="58">
                  <c:v>649.24491670085547</c:v>
                </c:pt>
                <c:pt idx="59">
                  <c:v>674.99478395189874</c:v>
                </c:pt>
                <c:pt idx="60">
                  <c:v>716.28318665337724</c:v>
                </c:pt>
                <c:pt idx="61">
                  <c:v>739.83101785018573</c:v>
                </c:pt>
                <c:pt idx="62">
                  <c:v>748.9439312793661</c:v>
                </c:pt>
                <c:pt idx="63">
                  <c:v>769.05776155906779</c:v>
                </c:pt>
                <c:pt idx="64">
                  <c:v>800.51890347336928</c:v>
                </c:pt>
                <c:pt idx="65">
                  <c:v>823.89470420125758</c:v>
                </c:pt>
                <c:pt idx="66">
                  <c:v>841.38768904586561</c:v>
                </c:pt>
                <c:pt idx="67">
                  <c:v>870.92153728117842</c:v>
                </c:pt>
                <c:pt idx="68">
                  <c:v>924.59763444748216</c:v>
                </c:pt>
                <c:pt idx="69">
                  <c:v>953.9644390049458</c:v>
                </c:pt>
                <c:pt idx="70">
                  <c:v>1019.3077588574163</c:v>
                </c:pt>
                <c:pt idx="71">
                  <c:v>1068.6526837133688</c:v>
                </c:pt>
                <c:pt idx="72">
                  <c:v>1127.647542209316</c:v>
                </c:pt>
                <c:pt idx="73">
                  <c:v>1220.7508369952498</c:v>
                </c:pt>
                <c:pt idx="74">
                  <c:v>1212.2798920536648</c:v>
                </c:pt>
                <c:pt idx="75">
                  <c:v>1210.0290808993454</c:v>
                </c:pt>
                <c:pt idx="76">
                  <c:v>1246.4432191781793</c:v>
                </c:pt>
                <c:pt idx="77">
                  <c:v>1276.8318697077077</c:v>
                </c:pt>
                <c:pt idx="78">
                  <c:v>1323.000172756633</c:v>
                </c:pt>
                <c:pt idx="79">
                  <c:v>1367.3481931529361</c:v>
                </c:pt>
                <c:pt idx="80">
                  <c:v>1338.9097163601693</c:v>
                </c:pt>
                <c:pt idx="81">
                  <c:v>1347.7152037155663</c:v>
                </c:pt>
                <c:pt idx="82">
                  <c:v>1396.704274431411</c:v>
                </c:pt>
                <c:pt idx="83">
                  <c:v>1471.7696460128402</c:v>
                </c:pt>
                <c:pt idx="84">
                  <c:v>1512.842170338138</c:v>
                </c:pt>
                <c:pt idx="85">
                  <c:v>1589.5794367169544</c:v>
                </c:pt>
                <c:pt idx="86">
                  <c:v>1647.2594148517476</c:v>
                </c:pt>
                <c:pt idx="87">
                  <c:v>1747.4116627311666</c:v>
                </c:pt>
                <c:pt idx="88">
                  <c:v>1861.1441482072166</c:v>
                </c:pt>
                <c:pt idx="89">
                  <c:v>1921.9658657673172</c:v>
                </c:pt>
                <c:pt idx="90">
                  <c:v>1971.9499394729826</c:v>
                </c:pt>
                <c:pt idx="91">
                  <c:v>2006.4161523071539</c:v>
                </c:pt>
                <c:pt idx="92">
                  <c:v>2040.0399416275204</c:v>
                </c:pt>
                <c:pt idx="93">
                  <c:v>2105.7971901647302</c:v>
                </c:pt>
                <c:pt idx="94">
                  <c:v>2163.2827737643352</c:v>
                </c:pt>
                <c:pt idx="95">
                  <c:v>2194.9637493109667</c:v>
                </c:pt>
                <c:pt idx="96">
                  <c:v>2251.9094127393901</c:v>
                </c:pt>
                <c:pt idx="97">
                  <c:v>2343.0405571537422</c:v>
                </c:pt>
                <c:pt idx="98">
                  <c:v>2451.9965345645833</c:v>
                </c:pt>
                <c:pt idx="99">
                  <c:v>2567.1204648564494</c:v>
                </c:pt>
                <c:pt idx="100">
                  <c:v>2641.2567176457055</c:v>
                </c:pt>
                <c:pt idx="101">
                  <c:v>2747.8295346768573</c:v>
                </c:pt>
                <c:pt idx="102">
                  <c:v>2808.3141915683564</c:v>
                </c:pt>
                <c:pt idx="103">
                  <c:v>2930.5049742743131</c:v>
                </c:pt>
                <c:pt idx="104">
                  <c:v>3015.0823935489293</c:v>
                </c:pt>
                <c:pt idx="105">
                  <c:v>3089.8469470079203</c:v>
                </c:pt>
                <c:pt idx="106">
                  <c:v>3144.8888014692766</c:v>
                </c:pt>
                <c:pt idx="107">
                  <c:v>3219.3880338320732</c:v>
                </c:pt>
                <c:pt idx="108">
                  <c:v>3193.2304122476494</c:v>
                </c:pt>
                <c:pt idx="109">
                  <c:v>3076.0682355316512</c:v>
                </c:pt>
                <c:pt idx="110">
                  <c:v>3100.6706135150539</c:v>
                </c:pt>
                <c:pt idx="111">
                  <c:v>3114.5308863356549</c:v>
                </c:pt>
                <c:pt idx="112">
                  <c:v>3135.5315921999581</c:v>
                </c:pt>
                <c:pt idx="113">
                  <c:v>3146.4821067844114</c:v>
                </c:pt>
                <c:pt idx="114">
                  <c:v>3245.342777873178</c:v>
                </c:pt>
                <c:pt idx="115">
                  <c:v>3324.9694522700415</c:v>
                </c:pt>
              </c:numCache>
            </c:numRef>
          </c:xVal>
          <c:yVal>
            <c:numRef>
              <c:f>UK!$N$4:$N$118</c:f>
              <c:numCache>
                <c:formatCode>General</c:formatCode>
                <c:ptCount val="115"/>
                <c:pt idx="0">
                  <c:v>512.91627569058494</c:v>
                </c:pt>
                <c:pt idx="10">
                  <c:v>516.80396695431409</c:v>
                </c:pt>
                <c:pt idx="19">
                  <c:v>729.70108495595196</c:v>
                </c:pt>
                <c:pt idx="20">
                  <c:v>679.24451044216084</c:v>
                </c:pt>
                <c:pt idx="21">
                  <c:v>610.06080137113054</c:v>
                </c:pt>
                <c:pt idx="22">
                  <c:v>589.05369137377545</c:v>
                </c:pt>
                <c:pt idx="23">
                  <c:v>569.79949136037271</c:v>
                </c:pt>
                <c:pt idx="24">
                  <c:v>560.90351195451547</c:v>
                </c:pt>
                <c:pt idx="25">
                  <c:v>563.50968005589846</c:v>
                </c:pt>
                <c:pt idx="26">
                  <c:v>535.87508687928334</c:v>
                </c:pt>
                <c:pt idx="27">
                  <c:v>531.46793236357337</c:v>
                </c:pt>
                <c:pt idx="28">
                  <c:v>530.56136761739401</c:v>
                </c:pt>
                <c:pt idx="29">
                  <c:v>536.7699287448836</c:v>
                </c:pt>
                <c:pt idx="30">
                  <c:v>538.04953656649263</c:v>
                </c:pt>
                <c:pt idx="31">
                  <c:v>540.55941413868436</c:v>
                </c:pt>
                <c:pt idx="32">
                  <c:v>532.89483900930838</c:v>
                </c:pt>
                <c:pt idx="33">
                  <c:v>524.84146058715021</c:v>
                </c:pt>
                <c:pt idx="34">
                  <c:v>514.05312582883505</c:v>
                </c:pt>
                <c:pt idx="35">
                  <c:v>508.26356372134444</c:v>
                </c:pt>
                <c:pt idx="36">
                  <c:v>511.23030971414352</c:v>
                </c:pt>
                <c:pt idx="37">
                  <c:v>526.07717895245833</c:v>
                </c:pt>
                <c:pt idx="47">
                  <c:v>505.0217025093404</c:v>
                </c:pt>
                <c:pt idx="48">
                  <c:v>492.68438575141795</c:v>
                </c:pt>
                <c:pt idx="49">
                  <c:v>470.53554038454314</c:v>
                </c:pt>
                <c:pt idx="50">
                  <c:v>456.56367840242149</c:v>
                </c:pt>
                <c:pt idx="51">
                  <c:v>477.21117799769866</c:v>
                </c:pt>
                <c:pt idx="52">
                  <c:v>460.94948422240606</c:v>
                </c:pt>
                <c:pt idx="53">
                  <c:v>444.30274369706166</c:v>
                </c:pt>
                <c:pt idx="54">
                  <c:v>431.32391262776116</c:v>
                </c:pt>
                <c:pt idx="55">
                  <c:v>422.69823069660458</c:v>
                </c:pt>
                <c:pt idx="56">
                  <c:v>414.58899542524341</c:v>
                </c:pt>
                <c:pt idx="57">
                  <c:v>407.15746016873845</c:v>
                </c:pt>
                <c:pt idx="58">
                  <c:v>393.26224620127351</c:v>
                </c:pt>
                <c:pt idx="59">
                  <c:v>370.99906419538377</c:v>
                </c:pt>
                <c:pt idx="60">
                  <c:v>360.1375908694215</c:v>
                </c:pt>
                <c:pt idx="61">
                  <c:v>358.2928223502031</c:v>
                </c:pt>
                <c:pt idx="62">
                  <c:v>350.59157368668747</c:v>
                </c:pt>
                <c:pt idx="63">
                  <c:v>339.03075987845608</c:v>
                </c:pt>
                <c:pt idx="64">
                  <c:v>331.1980425841345</c:v>
                </c:pt>
                <c:pt idx="65">
                  <c:v>324.69458758349668</c:v>
                </c:pt>
                <c:pt idx="66">
                  <c:v>314.57851516597231</c:v>
                </c:pt>
                <c:pt idx="67">
                  <c:v>297.50318393443894</c:v>
                </c:pt>
                <c:pt idx="68">
                  <c:v>289.08689216088555</c:v>
                </c:pt>
                <c:pt idx="69">
                  <c:v>272.45402133061651</c:v>
                </c:pt>
                <c:pt idx="70">
                  <c:v>259.19421661364004</c:v>
                </c:pt>
                <c:pt idx="71">
                  <c:v>251.80318231453924</c:v>
                </c:pt>
                <c:pt idx="72">
                  <c:v>237.99753737166054</c:v>
                </c:pt>
                <c:pt idx="73">
                  <c:v>241.90301426370567</c:v>
                </c:pt>
                <c:pt idx="74">
                  <c:v>245.89130749138127</c:v>
                </c:pt>
                <c:pt idx="75">
                  <c:v>239.56369822655537</c:v>
                </c:pt>
                <c:pt idx="76">
                  <c:v>235.00225760253079</c:v>
                </c:pt>
                <c:pt idx="77">
                  <c:v>230.72445653309805</c:v>
                </c:pt>
                <c:pt idx="78">
                  <c:v>227.82894365140433</c:v>
                </c:pt>
                <c:pt idx="79">
                  <c:v>233.88902814166585</c:v>
                </c:pt>
                <c:pt idx="80">
                  <c:v>229.75461804598504</c:v>
                </c:pt>
                <c:pt idx="81">
                  <c:v>221.04028860865762</c:v>
                </c:pt>
                <c:pt idx="82">
                  <c:v>212.20983929901905</c:v>
                </c:pt>
                <c:pt idx="83">
                  <c:v>213.07821132358885</c:v>
                </c:pt>
                <c:pt idx="84">
                  <c:v>205.90212665483708</c:v>
                </c:pt>
                <c:pt idx="85">
                  <c:v>200.92804316022924</c:v>
                </c:pt>
                <c:pt idx="86">
                  <c:v>194.70586412812895</c:v>
                </c:pt>
                <c:pt idx="87">
                  <c:v>190.29376536839976</c:v>
                </c:pt>
                <c:pt idx="88">
                  <c:v>190.06795485527579</c:v>
                </c:pt>
                <c:pt idx="89">
                  <c:v>187.38236293554181</c:v>
                </c:pt>
                <c:pt idx="90">
                  <c:v>181.20390425061871</c:v>
                </c:pt>
                <c:pt idx="91">
                  <c:v>176.02283264313098</c:v>
                </c:pt>
                <c:pt idx="92">
                  <c:v>170.51217104789907</c:v>
                </c:pt>
                <c:pt idx="93">
                  <c:v>167.1937188898109</c:v>
                </c:pt>
                <c:pt idx="94">
                  <c:v>166.27374242481727</c:v>
                </c:pt>
                <c:pt idx="95">
                  <c:v>163.42063427323095</c:v>
                </c:pt>
                <c:pt idx="96">
                  <c:v>159.8921291113102</c:v>
                </c:pt>
                <c:pt idx="97">
                  <c:v>154.02903621125378</c:v>
                </c:pt>
                <c:pt idx="98">
                  <c:v>150.54930829351201</c:v>
                </c:pt>
                <c:pt idx="99">
                  <c:v>149.21100535897489</c:v>
                </c:pt>
                <c:pt idx="100">
                  <c:v>145.90994112918938</c:v>
                </c:pt>
                <c:pt idx="101">
                  <c:v>144.73596171419283</c:v>
                </c:pt>
                <c:pt idx="102">
                  <c:v>140.74290991869924</c:v>
                </c:pt>
                <c:pt idx="103">
                  <c:v>138.37087666874564</c:v>
                </c:pt>
                <c:pt idx="104">
                  <c:v>136.39346006775583</c:v>
                </c:pt>
                <c:pt idx="105">
                  <c:v>135.35425344193479</c:v>
                </c:pt>
                <c:pt idx="106">
                  <c:v>132.47432494420158</c:v>
                </c:pt>
                <c:pt idx="107">
                  <c:v>133.6810210154224</c:v>
                </c:pt>
                <c:pt idx="108">
                  <c:v>136.11817910311947</c:v>
                </c:pt>
                <c:pt idx="109">
                  <c:v>134.11740195188395</c:v>
                </c:pt>
                <c:pt idx="110">
                  <c:v>133.25741200466922</c:v>
                </c:pt>
                <c:pt idx="111">
                  <c:v>133.2371943328109</c:v>
                </c:pt>
                <c:pt idx="112">
                  <c:v>133.96645258609078</c:v>
                </c:pt>
                <c:pt idx="113">
                  <c:v>133.03370082445224</c:v>
                </c:pt>
                <c:pt idx="114">
                  <c:v>131.11188712059382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8-45E1-812F-27F2617765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UK!$AE$32:$AE$37</c:f>
              <c:numCache>
                <c:formatCode>General</c:formatCode>
                <c:ptCount val="6"/>
                <c:pt idx="0">
                  <c:v>50</c:v>
                </c:pt>
                <c:pt idx="1">
                  <c:v>200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</c:numCache>
            </c:numRef>
          </c:xVal>
          <c:yVal>
            <c:numRef>
              <c:f>UK!$AF$32:$AF$37</c:f>
              <c:numCache>
                <c:formatCode>General</c:formatCode>
                <c:ptCount val="6"/>
                <c:pt idx="0">
                  <c:v>1100.0000000000002</c:v>
                </c:pt>
                <c:pt idx="1">
                  <c:v>600</c:v>
                </c:pt>
                <c:pt idx="2">
                  <c:v>350</c:v>
                </c:pt>
                <c:pt idx="3">
                  <c:v>200</c:v>
                </c:pt>
                <c:pt idx="4">
                  <c:v>150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8-45E1-812F-27F26177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47256"/>
        <c:axId val="454539384"/>
      </c:scatterChart>
      <c:valAx>
        <c:axId val="45454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Service output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9384"/>
        <c:crosses val="autoZero"/>
        <c:crossBetween val="midCat"/>
      </c:valAx>
      <c:valAx>
        <c:axId val="4545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Jobs per service capital unit * 1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72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31058617672786"/>
                  <c:y val="0.40656131525226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UK!$AB$4:$AB$60</c:f>
              <c:numCache>
                <c:formatCode>General</c:formatCode>
                <c:ptCount val="57"/>
                <c:pt idx="3">
                  <c:v>109.417</c:v>
                </c:pt>
                <c:pt idx="4">
                  <c:v>110.592</c:v>
                </c:pt>
                <c:pt idx="5">
                  <c:v>112.125</c:v>
                </c:pt>
                <c:pt idx="6">
                  <c:v>113.748</c:v>
                </c:pt>
                <c:pt idx="7">
                  <c:v>115.791</c:v>
                </c:pt>
                <c:pt idx="8">
                  <c:v>117.89400000000001</c:v>
                </c:pt>
                <c:pt idx="9">
                  <c:v>119.97499999999999</c:v>
                </c:pt>
                <c:pt idx="10">
                  <c:v>122.023</c:v>
                </c:pt>
                <c:pt idx="11">
                  <c:v>124.486</c:v>
                </c:pt>
                <c:pt idx="12">
                  <c:v>127.15</c:v>
                </c:pt>
                <c:pt idx="13">
                  <c:v>129.91200000000001</c:v>
                </c:pt>
                <c:pt idx="14">
                  <c:v>132.72800000000001</c:v>
                </c:pt>
                <c:pt idx="15">
                  <c:v>135.57599999999999</c:v>
                </c:pt>
                <c:pt idx="16">
                  <c:v>138.404</c:v>
                </c:pt>
                <c:pt idx="17">
                  <c:v>141.209</c:v>
                </c:pt>
                <c:pt idx="18">
                  <c:v>143.99299999999999</c:v>
                </c:pt>
                <c:pt idx="19">
                  <c:v>146.76</c:v>
                </c:pt>
                <c:pt idx="20">
                  <c:v>149.511</c:v>
                </c:pt>
                <c:pt idx="21">
                  <c:v>152.24600000000001</c:v>
                </c:pt>
                <c:pt idx="22">
                  <c:v>154.96100000000001</c:v>
                </c:pt>
                <c:pt idx="23">
                  <c:v>157.654</c:v>
                </c:pt>
                <c:pt idx="24">
                  <c:v>160.52799999999999</c:v>
                </c:pt>
                <c:pt idx="25">
                  <c:v>163.52099999999999</c:v>
                </c:pt>
                <c:pt idx="26">
                  <c:v>166.83699999999999</c:v>
                </c:pt>
                <c:pt idx="27">
                  <c:v>170.31200000000001</c:v>
                </c:pt>
                <c:pt idx="28">
                  <c:v>173.863</c:v>
                </c:pt>
                <c:pt idx="29">
                  <c:v>177.44499999999999</c:v>
                </c:pt>
                <c:pt idx="30">
                  <c:v>181.03800000000001</c:v>
                </c:pt>
                <c:pt idx="31">
                  <c:v>184.63</c:v>
                </c:pt>
                <c:pt idx="32">
                  <c:v>188.215</c:v>
                </c:pt>
                <c:pt idx="33">
                  <c:v>191.786</c:v>
                </c:pt>
                <c:pt idx="34">
                  <c:v>195.34200000000001</c:v>
                </c:pt>
                <c:pt idx="35">
                  <c:v>198.88300000000001</c:v>
                </c:pt>
                <c:pt idx="36">
                  <c:v>202.411</c:v>
                </c:pt>
                <c:pt idx="37">
                  <c:v>205.92699999999999</c:v>
                </c:pt>
                <c:pt idx="38">
                  <c:v>209.435</c:v>
                </c:pt>
                <c:pt idx="39">
                  <c:v>212.93799999999999</c:v>
                </c:pt>
                <c:pt idx="40">
                  <c:v>216.43799999999999</c:v>
                </c:pt>
                <c:pt idx="41">
                  <c:v>219.93700000000001</c:v>
                </c:pt>
                <c:pt idx="42">
                  <c:v>223.43299999999999</c:v>
                </c:pt>
                <c:pt idx="43">
                  <c:v>226.923</c:v>
                </c:pt>
              </c:numCache>
            </c:numRef>
          </c:xVal>
          <c:yVal>
            <c:numRef>
              <c:f>UK!$AC$4:$AC$60</c:f>
              <c:numCache>
                <c:formatCode>General</c:formatCode>
                <c:ptCount val="57"/>
                <c:pt idx="3">
                  <c:v>272.81099999999998</c:v>
                </c:pt>
                <c:pt idx="4">
                  <c:v>275.20100000000002</c:v>
                </c:pt>
                <c:pt idx="5">
                  <c:v>277.55200000000002</c:v>
                </c:pt>
                <c:pt idx="6">
                  <c:v>279.86599999999999</c:v>
                </c:pt>
                <c:pt idx="7">
                  <c:v>282.142</c:v>
                </c:pt>
                <c:pt idx="8">
                  <c:v>284.37900000000002</c:v>
                </c:pt>
                <c:pt idx="9">
                  <c:v>286.56</c:v>
                </c:pt>
                <c:pt idx="10">
                  <c:v>288.67</c:v>
                </c:pt>
                <c:pt idx="11">
                  <c:v>290.72500000000002</c:v>
                </c:pt>
                <c:pt idx="12">
                  <c:v>292.74099999999999</c:v>
                </c:pt>
                <c:pt idx="13">
                  <c:v>294.74900000000002</c:v>
                </c:pt>
                <c:pt idx="14">
                  <c:v>296.77</c:v>
                </c:pt>
                <c:pt idx="15">
                  <c:v>298.81200000000001</c:v>
                </c:pt>
                <c:pt idx="16">
                  <c:v>300.88099999999997</c:v>
                </c:pt>
                <c:pt idx="17">
                  <c:v>302.91699999999997</c:v>
                </c:pt>
                <c:pt idx="18">
                  <c:v>304.87299999999999</c:v>
                </c:pt>
                <c:pt idx="19">
                  <c:v>306.75799999999998</c:v>
                </c:pt>
                <c:pt idx="20">
                  <c:v>308.57799999999997</c:v>
                </c:pt>
                <c:pt idx="21">
                  <c:v>310.37900000000002</c:v>
                </c:pt>
                <c:pt idx="22">
                  <c:v>312.2</c:v>
                </c:pt>
                <c:pt idx="23">
                  <c:v>314.05399999999997</c:v>
                </c:pt>
                <c:pt idx="24">
                  <c:v>315.95299999999997</c:v>
                </c:pt>
                <c:pt idx="25">
                  <c:v>317.90199999999999</c:v>
                </c:pt>
                <c:pt idx="26">
                  <c:v>319.90199999999999</c:v>
                </c:pt>
                <c:pt idx="27">
                  <c:v>321.95</c:v>
                </c:pt>
                <c:pt idx="28">
                  <c:v>324.04000000000002</c:v>
                </c:pt>
                <c:pt idx="29">
                  <c:v>326.17200000000003</c:v>
                </c:pt>
                <c:pt idx="30">
                  <c:v>328.34500000000003</c:v>
                </c:pt>
                <c:pt idx="31">
                  <c:v>330.59500000000003</c:v>
                </c:pt>
                <c:pt idx="32">
                  <c:v>332.95</c:v>
                </c:pt>
                <c:pt idx="33">
                  <c:v>335.40100000000001</c:v>
                </c:pt>
                <c:pt idx="34">
                  <c:v>337.93400000000003</c:v>
                </c:pt>
                <c:pt idx="35">
                  <c:v>340.51900000000001</c:v>
                </c:pt>
                <c:pt idx="36">
                  <c:v>343.13600000000002</c:v>
                </c:pt>
                <c:pt idx="37">
                  <c:v>345.76499999999999</c:v>
                </c:pt>
                <c:pt idx="38">
                  <c:v>348.39400000000001</c:v>
                </c:pt>
                <c:pt idx="39">
                  <c:v>350.96600000000001</c:v>
                </c:pt>
                <c:pt idx="40">
                  <c:v>353.43400000000003</c:v>
                </c:pt>
                <c:pt idx="41">
                  <c:v>355.84199999999998</c:v>
                </c:pt>
                <c:pt idx="42">
                  <c:v>358.21699999999998</c:v>
                </c:pt>
                <c:pt idx="43">
                  <c:v>360.35500000000002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4FA8-AF56-9B78A866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368"/>
        <c:axId val="614566320"/>
      </c:scatterChart>
      <c:valAx>
        <c:axId val="6145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6320"/>
        <c:crosses val="autoZero"/>
        <c:crossBetween val="midCat"/>
      </c:valAx>
      <c:valAx>
        <c:axId val="6145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UK!$Q$3:$Q$118</c:f>
              <c:numCache>
                <c:formatCode>General</c:formatCode>
                <c:ptCount val="116"/>
                <c:pt idx="30">
                  <c:v>0.24362113963928825</c:v>
                </c:pt>
                <c:pt idx="50">
                  <c:v>0.15260821687235435</c:v>
                </c:pt>
                <c:pt idx="60">
                  <c:v>0.13280393577036287</c:v>
                </c:pt>
                <c:pt idx="70">
                  <c:v>8.721203521819372E-2</c:v>
                </c:pt>
                <c:pt idx="80">
                  <c:v>7.272012578616352E-2</c:v>
                </c:pt>
                <c:pt idx="91">
                  <c:v>7.3636498736810815E-2</c:v>
                </c:pt>
                <c:pt idx="92">
                  <c:v>7.258778400708174E-2</c:v>
                </c:pt>
                <c:pt idx="93">
                  <c:v>7.3473422170156691E-2</c:v>
                </c:pt>
                <c:pt idx="94">
                  <c:v>7.2089552238805976E-2</c:v>
                </c:pt>
                <c:pt idx="95">
                  <c:v>7.0668578327799575E-2</c:v>
                </c:pt>
                <c:pt idx="96">
                  <c:v>7.1551853519435688E-2</c:v>
                </c:pt>
                <c:pt idx="97">
                  <c:v>7.2797504085574213E-2</c:v>
                </c:pt>
                <c:pt idx="98">
                  <c:v>6.9194742408218768E-2</c:v>
                </c:pt>
                <c:pt idx="99">
                  <c:v>6.4334862385321101E-2</c:v>
                </c:pt>
                <c:pt idx="100">
                  <c:v>6.0238645111624328E-2</c:v>
                </c:pt>
                <c:pt idx="101">
                  <c:v>5.5850246002460024E-2</c:v>
                </c:pt>
                <c:pt idx="102">
                  <c:v>5.4992260061919505E-2</c:v>
                </c:pt>
                <c:pt idx="103">
                  <c:v>5.5746677091477716E-2</c:v>
                </c:pt>
                <c:pt idx="104">
                  <c:v>5.6827027868597231E-2</c:v>
                </c:pt>
                <c:pt idx="105">
                  <c:v>6.1618881672738796E-2</c:v>
                </c:pt>
                <c:pt idx="106">
                  <c:v>6.1239309343230595E-2</c:v>
                </c:pt>
                <c:pt idx="107">
                  <c:v>6.0579243765084473E-2</c:v>
                </c:pt>
                <c:pt idx="108">
                  <c:v>6.4456342668863256E-2</c:v>
                </c:pt>
                <c:pt idx="109">
                  <c:v>6.3690085357846357E-2</c:v>
                </c:pt>
                <c:pt idx="110">
                  <c:v>6.9160432252701576E-2</c:v>
                </c:pt>
                <c:pt idx="111">
                  <c:v>6.8580085162135609E-2</c:v>
                </c:pt>
                <c:pt idx="112">
                  <c:v>6.5356343879833814E-2</c:v>
                </c:pt>
                <c:pt idx="113">
                  <c:v>5.9152139461172738E-2</c:v>
                </c:pt>
                <c:pt idx="114">
                  <c:v>6.6780821917808222E-2</c:v>
                </c:pt>
                <c:pt idx="115">
                  <c:v>6.3624360455520709E-2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530-4DBA-9FBA-14229169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8080"/>
        <c:axId val="90801472"/>
      </c:scatterChart>
      <c:valAx>
        <c:axId val="56816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1472"/>
        <c:crosses val="autoZero"/>
        <c:crossBetween val="midCat"/>
      </c:valAx>
      <c:valAx>
        <c:axId val="90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Jobs per hectare</a:t>
                </a:r>
              </a:p>
            </c:rich>
          </c:tx>
          <c:layout>
            <c:manualLayout>
              <c:xMode val="edge"/>
              <c:yMode val="edge"/>
              <c:x val="2.2255943348507841E-2"/>
              <c:y val="0.4091296229142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80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output per capita 1900-2016 (USD 1968)</a:t>
            </a:r>
          </a:p>
        </c:rich>
      </c:tx>
      <c:layout>
        <c:manualLayout>
          <c:xMode val="edge"/>
          <c:yMode val="edge"/>
          <c:x val="0.18465288713910763"/>
          <c:y val="4.3644306462759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5567236803353532"/>
          <c:w val="0.75737204724409435"/>
          <c:h val="0.63875676271965198"/>
        </c:manualLayout>
      </c:layout>
      <c:scatterChart>
        <c:scatterStyle val="lineMarker"/>
        <c:varyColors val="0"/>
        <c:ser>
          <c:idx val="0"/>
          <c:order val="0"/>
          <c:tx>
            <c:v>BoE Time Series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UK!$I$3:$I$118</c:f>
              <c:numCache>
                <c:formatCode>General</c:formatCode>
                <c:ptCount val="116"/>
                <c:pt idx="0">
                  <c:v>380.13321799327622</c:v>
                </c:pt>
                <c:pt idx="1">
                  <c:v>385.94162907807441</c:v>
                </c:pt>
                <c:pt idx="2">
                  <c:v>387.65517665124764</c:v>
                </c:pt>
                <c:pt idx="3">
                  <c:v>379.44770005931321</c:v>
                </c:pt>
                <c:pt idx="4">
                  <c:v>381.11427189664073</c:v>
                </c:pt>
                <c:pt idx="5">
                  <c:v>390.4209823851271</c:v>
                </c:pt>
                <c:pt idx="6">
                  <c:v>396.01963356939888</c:v>
                </c:pt>
                <c:pt idx="7">
                  <c:v>401.47751648227347</c:v>
                </c:pt>
                <c:pt idx="8">
                  <c:v>377.64316644507079</c:v>
                </c:pt>
                <c:pt idx="9">
                  <c:v>380.29111636737679</c:v>
                </c:pt>
                <c:pt idx="10">
                  <c:v>383.57043443524054</c:v>
                </c:pt>
                <c:pt idx="11">
                  <c:v>389.64354960370156</c:v>
                </c:pt>
                <c:pt idx="12">
                  <c:v>390.13278455967378</c:v>
                </c:pt>
                <c:pt idx="13">
                  <c:v>401.39776351166762</c:v>
                </c:pt>
                <c:pt idx="14">
                  <c:v>402.57771543876777</c:v>
                </c:pt>
                <c:pt idx="15">
                  <c:v>421.13919883583071</c:v>
                </c:pt>
                <c:pt idx="16">
                  <c:v>423.06281894522272</c:v>
                </c:pt>
                <c:pt idx="17">
                  <c:v>420.94842718490361</c:v>
                </c:pt>
                <c:pt idx="18">
                  <c:v>425.7737942510276</c:v>
                </c:pt>
                <c:pt idx="19">
                  <c:v>380.02195759060288</c:v>
                </c:pt>
                <c:pt idx="20">
                  <c:v>344.52563457048734</c:v>
                </c:pt>
                <c:pt idx="21">
                  <c:v>334.17073784484006</c:v>
                </c:pt>
                <c:pt idx="22">
                  <c:v>365.22601541257785</c:v>
                </c:pt>
                <c:pt idx="23">
                  <c:v>377.89248096853572</c:v>
                </c:pt>
                <c:pt idx="24">
                  <c:v>393.03298262072946</c:v>
                </c:pt>
                <c:pt idx="25">
                  <c:v>406.00036717044122</c:v>
                </c:pt>
                <c:pt idx="26">
                  <c:v>407.60024859221056</c:v>
                </c:pt>
                <c:pt idx="27">
                  <c:v>439.06405445773919</c:v>
                </c:pt>
                <c:pt idx="28">
                  <c:v>447.44399112749426</c:v>
                </c:pt>
                <c:pt idx="29">
                  <c:v>455.42192235500482</c:v>
                </c:pt>
                <c:pt idx="30">
                  <c:v>449.10864909962424</c:v>
                </c:pt>
                <c:pt idx="31">
                  <c:v>446.14628494764975</c:v>
                </c:pt>
                <c:pt idx="32">
                  <c:v>449.12080181237661</c:v>
                </c:pt>
                <c:pt idx="33">
                  <c:v>461.19171650084496</c:v>
                </c:pt>
                <c:pt idx="34">
                  <c:v>476.24154924585582</c:v>
                </c:pt>
                <c:pt idx="35">
                  <c:v>491.96108901342336</c:v>
                </c:pt>
                <c:pt idx="36">
                  <c:v>508.14645005418919</c:v>
                </c:pt>
                <c:pt idx="37">
                  <c:v>518.09482387412993</c:v>
                </c:pt>
                <c:pt idx="38">
                  <c:v>508.00920211128198</c:v>
                </c:pt>
                <c:pt idx="39">
                  <c:v>523.91828856226857</c:v>
                </c:pt>
                <c:pt idx="40">
                  <c:v>572.27271689028669</c:v>
                </c:pt>
                <c:pt idx="41">
                  <c:v>619.64560832194354</c:v>
                </c:pt>
                <c:pt idx="42">
                  <c:v>624.09508221008764</c:v>
                </c:pt>
                <c:pt idx="43">
                  <c:v>624.38008621915037</c:v>
                </c:pt>
                <c:pt idx="44">
                  <c:v>585.83235227933551</c:v>
                </c:pt>
                <c:pt idx="45">
                  <c:v>547.64993597684031</c:v>
                </c:pt>
                <c:pt idx="46">
                  <c:v>526.1648156621236</c:v>
                </c:pt>
                <c:pt idx="47">
                  <c:v>510.9296106593215</c:v>
                </c:pt>
                <c:pt idx="48">
                  <c:v>519.31306931127767</c:v>
                </c:pt>
                <c:pt idx="49">
                  <c:v>525.40162179545553</c:v>
                </c:pt>
                <c:pt idx="50">
                  <c:v>550.29172337435216</c:v>
                </c:pt>
                <c:pt idx="51">
                  <c:v>576.18638445247336</c:v>
                </c:pt>
                <c:pt idx="52">
                  <c:v>552.69807015263439</c:v>
                </c:pt>
                <c:pt idx="53">
                  <c:v>573.07736978674245</c:v>
                </c:pt>
                <c:pt idx="54">
                  <c:v>599.78545586184919</c:v>
                </c:pt>
                <c:pt idx="55">
                  <c:v>619.95716877321036</c:v>
                </c:pt>
                <c:pt idx="56">
                  <c:v>635.50846729891077</c:v>
                </c:pt>
                <c:pt idx="57">
                  <c:v>643.52482020769719</c:v>
                </c:pt>
                <c:pt idx="58">
                  <c:v>649.24491670085547</c:v>
                </c:pt>
                <c:pt idx="59">
                  <c:v>674.99478395189874</c:v>
                </c:pt>
                <c:pt idx="60">
                  <c:v>716.28318665337724</c:v>
                </c:pt>
                <c:pt idx="61">
                  <c:v>739.83101785018573</c:v>
                </c:pt>
                <c:pt idx="62">
                  <c:v>748.9439312793661</c:v>
                </c:pt>
                <c:pt idx="63">
                  <c:v>769.05776155906779</c:v>
                </c:pt>
                <c:pt idx="64">
                  <c:v>800.51890347336928</c:v>
                </c:pt>
                <c:pt idx="65">
                  <c:v>823.89470420125758</c:v>
                </c:pt>
                <c:pt idx="66">
                  <c:v>841.38768904586561</c:v>
                </c:pt>
                <c:pt idx="67">
                  <c:v>870.92153728117842</c:v>
                </c:pt>
                <c:pt idx="68">
                  <c:v>924.59763444748216</c:v>
                </c:pt>
                <c:pt idx="69">
                  <c:v>953.9644390049458</c:v>
                </c:pt>
                <c:pt idx="70">
                  <c:v>1019.3077588574163</c:v>
                </c:pt>
                <c:pt idx="71">
                  <c:v>1068.6526837133688</c:v>
                </c:pt>
                <c:pt idx="72">
                  <c:v>1127.647542209316</c:v>
                </c:pt>
                <c:pt idx="73">
                  <c:v>1220.7508369952498</c:v>
                </c:pt>
                <c:pt idx="74">
                  <c:v>1212.2798920536648</c:v>
                </c:pt>
                <c:pt idx="75">
                  <c:v>1210.0290808993454</c:v>
                </c:pt>
                <c:pt idx="76">
                  <c:v>1246.4432191781793</c:v>
                </c:pt>
                <c:pt idx="77">
                  <c:v>1276.8318697077077</c:v>
                </c:pt>
                <c:pt idx="78">
                  <c:v>1323.000172756633</c:v>
                </c:pt>
                <c:pt idx="79">
                  <c:v>1367.3481931529361</c:v>
                </c:pt>
                <c:pt idx="80">
                  <c:v>1338.9097163601693</c:v>
                </c:pt>
                <c:pt idx="81">
                  <c:v>1347.7152037155663</c:v>
                </c:pt>
                <c:pt idx="82">
                  <c:v>1396.704274431411</c:v>
                </c:pt>
                <c:pt idx="83">
                  <c:v>1471.7696460128402</c:v>
                </c:pt>
                <c:pt idx="84">
                  <c:v>1512.842170338138</c:v>
                </c:pt>
                <c:pt idx="85">
                  <c:v>1589.5794367169544</c:v>
                </c:pt>
                <c:pt idx="86">
                  <c:v>1647.2594148517476</c:v>
                </c:pt>
                <c:pt idx="87">
                  <c:v>1747.4116627311666</c:v>
                </c:pt>
                <c:pt idx="88">
                  <c:v>1861.1441482072166</c:v>
                </c:pt>
                <c:pt idx="89">
                  <c:v>1921.9658657673172</c:v>
                </c:pt>
                <c:pt idx="90">
                  <c:v>1971.9499394729826</c:v>
                </c:pt>
                <c:pt idx="91">
                  <c:v>2006.4161523071539</c:v>
                </c:pt>
                <c:pt idx="92">
                  <c:v>2040.0399416275204</c:v>
                </c:pt>
                <c:pt idx="93">
                  <c:v>2105.7971901647302</c:v>
                </c:pt>
                <c:pt idx="94">
                  <c:v>2163.2827737643352</c:v>
                </c:pt>
                <c:pt idx="95">
                  <c:v>2194.9637493109667</c:v>
                </c:pt>
                <c:pt idx="96">
                  <c:v>2251.9094127393901</c:v>
                </c:pt>
                <c:pt idx="97">
                  <c:v>2343.0405571537422</c:v>
                </c:pt>
                <c:pt idx="98">
                  <c:v>2451.9965345645833</c:v>
                </c:pt>
                <c:pt idx="99">
                  <c:v>2567.1204648564494</c:v>
                </c:pt>
                <c:pt idx="100">
                  <c:v>2641.2567176457055</c:v>
                </c:pt>
                <c:pt idx="101">
                  <c:v>2747.8295346768573</c:v>
                </c:pt>
                <c:pt idx="102">
                  <c:v>2808.3141915683564</c:v>
                </c:pt>
                <c:pt idx="103">
                  <c:v>2930.5049742743131</c:v>
                </c:pt>
                <c:pt idx="104">
                  <c:v>3015.0823935489293</c:v>
                </c:pt>
                <c:pt idx="105">
                  <c:v>3089.8469470079203</c:v>
                </c:pt>
                <c:pt idx="106">
                  <c:v>3144.8888014692766</c:v>
                </c:pt>
                <c:pt idx="107">
                  <c:v>3219.3880338320732</c:v>
                </c:pt>
                <c:pt idx="108">
                  <c:v>3193.2304122476494</c:v>
                </c:pt>
                <c:pt idx="109">
                  <c:v>3076.0682355316512</c:v>
                </c:pt>
                <c:pt idx="110">
                  <c:v>3100.6706135150539</c:v>
                </c:pt>
                <c:pt idx="111">
                  <c:v>3114.5308863356549</c:v>
                </c:pt>
                <c:pt idx="112">
                  <c:v>3135.5315921999581</c:v>
                </c:pt>
                <c:pt idx="113">
                  <c:v>3146.4821067844114</c:v>
                </c:pt>
                <c:pt idx="114">
                  <c:v>3245.342777873178</c:v>
                </c:pt>
                <c:pt idx="115">
                  <c:v>3324.9694522700415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4-4A40-8576-53A498A42D38}"/>
            </c:ext>
          </c:extLst>
        </c:ser>
        <c:ser>
          <c:idx val="1"/>
          <c:order val="1"/>
          <c:tx>
            <c:v>Meadows 1974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UK!$AC$87:$AC$95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UK!$AD$87:$AD$95</c:f>
              <c:numCache>
                <c:formatCode>General</c:formatCode>
                <c:ptCount val="9"/>
                <c:pt idx="0">
                  <c:v>40</c:v>
                </c:pt>
                <c:pt idx="1">
                  <c:v>300</c:v>
                </c:pt>
                <c:pt idx="2">
                  <c:v>640</c:v>
                </c:pt>
                <c:pt idx="3">
                  <c:v>1000</c:v>
                </c:pt>
                <c:pt idx="4">
                  <c:v>1220</c:v>
                </c:pt>
                <c:pt idx="5">
                  <c:v>1450</c:v>
                </c:pt>
                <c:pt idx="6">
                  <c:v>1650</c:v>
                </c:pt>
                <c:pt idx="7">
                  <c:v>1800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4-4A40-8576-53A498A4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42880"/>
        <c:axId val="297441240"/>
      </c:scatterChart>
      <c:valAx>
        <c:axId val="2974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Industrial output</a:t>
                </a:r>
                <a:r>
                  <a:rPr lang="en-GB" baseline="0"/>
                  <a:t> per capita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41240"/>
        <c:crosses val="autoZero"/>
        <c:crossBetween val="midCat"/>
      </c:valAx>
      <c:valAx>
        <c:axId val="2974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Service output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4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4114173228346"/>
          <c:y val="0.177155676491905"/>
          <c:w val="0.20536636045494314"/>
          <c:h val="0.14730056527968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IOPC SOPC to 1969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06780402449692"/>
                  <c:y val="-0.15876275882181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UK!$H$3:$H$72</c:f>
              <c:numCache>
                <c:formatCode>General</c:formatCode>
                <c:ptCount val="70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</c:numCache>
            </c:numRef>
          </c:xVal>
          <c:yVal>
            <c:numRef>
              <c:f>UK!$I$3:$I$72</c:f>
              <c:numCache>
                <c:formatCode>General</c:formatCode>
                <c:ptCount val="70"/>
                <c:pt idx="0">
                  <c:v>380.13321799327622</c:v>
                </c:pt>
                <c:pt idx="1">
                  <c:v>385.94162907807441</c:v>
                </c:pt>
                <c:pt idx="2">
                  <c:v>387.65517665124764</c:v>
                </c:pt>
                <c:pt idx="3">
                  <c:v>379.44770005931321</c:v>
                </c:pt>
                <c:pt idx="4">
                  <c:v>381.11427189664073</c:v>
                </c:pt>
                <c:pt idx="5">
                  <c:v>390.4209823851271</c:v>
                </c:pt>
                <c:pt idx="6">
                  <c:v>396.01963356939888</c:v>
                </c:pt>
                <c:pt idx="7">
                  <c:v>401.47751648227347</c:v>
                </c:pt>
                <c:pt idx="8">
                  <c:v>377.64316644507079</c:v>
                </c:pt>
                <c:pt idx="9">
                  <c:v>380.29111636737679</c:v>
                </c:pt>
                <c:pt idx="10">
                  <c:v>383.57043443524054</c:v>
                </c:pt>
                <c:pt idx="11">
                  <c:v>389.64354960370156</c:v>
                </c:pt>
                <c:pt idx="12">
                  <c:v>390.13278455967378</c:v>
                </c:pt>
                <c:pt idx="13">
                  <c:v>401.39776351166762</c:v>
                </c:pt>
                <c:pt idx="14">
                  <c:v>402.57771543876777</c:v>
                </c:pt>
                <c:pt idx="15">
                  <c:v>421.13919883583071</c:v>
                </c:pt>
                <c:pt idx="16">
                  <c:v>423.06281894522272</c:v>
                </c:pt>
                <c:pt idx="17">
                  <c:v>420.94842718490361</c:v>
                </c:pt>
                <c:pt idx="18">
                  <c:v>425.7737942510276</c:v>
                </c:pt>
                <c:pt idx="19">
                  <c:v>380.02195759060288</c:v>
                </c:pt>
                <c:pt idx="20">
                  <c:v>344.52563457048734</c:v>
                </c:pt>
                <c:pt idx="21">
                  <c:v>334.17073784484006</c:v>
                </c:pt>
                <c:pt idx="22">
                  <c:v>365.22601541257785</c:v>
                </c:pt>
                <c:pt idx="23">
                  <c:v>377.89248096853572</c:v>
                </c:pt>
                <c:pt idx="24">
                  <c:v>393.03298262072946</c:v>
                </c:pt>
                <c:pt idx="25">
                  <c:v>406.00036717044122</c:v>
                </c:pt>
                <c:pt idx="26">
                  <c:v>407.60024859221056</c:v>
                </c:pt>
                <c:pt idx="27">
                  <c:v>439.06405445773919</c:v>
                </c:pt>
                <c:pt idx="28">
                  <c:v>447.44399112749426</c:v>
                </c:pt>
                <c:pt idx="29">
                  <c:v>455.42192235500482</c:v>
                </c:pt>
                <c:pt idx="30">
                  <c:v>449.10864909962424</c:v>
                </c:pt>
                <c:pt idx="31">
                  <c:v>446.14628494764975</c:v>
                </c:pt>
                <c:pt idx="32">
                  <c:v>449.12080181237661</c:v>
                </c:pt>
                <c:pt idx="33">
                  <c:v>461.19171650084496</c:v>
                </c:pt>
                <c:pt idx="34">
                  <c:v>476.24154924585582</c:v>
                </c:pt>
                <c:pt idx="35">
                  <c:v>491.96108901342336</c:v>
                </c:pt>
                <c:pt idx="36">
                  <c:v>508.14645005418919</c:v>
                </c:pt>
                <c:pt idx="37">
                  <c:v>518.09482387412993</c:v>
                </c:pt>
                <c:pt idx="38">
                  <c:v>508.00920211128198</c:v>
                </c:pt>
                <c:pt idx="39">
                  <c:v>523.91828856226857</c:v>
                </c:pt>
                <c:pt idx="40">
                  <c:v>572.27271689028669</c:v>
                </c:pt>
                <c:pt idx="41">
                  <c:v>619.64560832194354</c:v>
                </c:pt>
                <c:pt idx="42">
                  <c:v>624.09508221008764</c:v>
                </c:pt>
                <c:pt idx="43">
                  <c:v>624.38008621915037</c:v>
                </c:pt>
                <c:pt idx="44">
                  <c:v>585.83235227933551</c:v>
                </c:pt>
                <c:pt idx="45">
                  <c:v>547.64993597684031</c:v>
                </c:pt>
                <c:pt idx="46">
                  <c:v>526.1648156621236</c:v>
                </c:pt>
                <c:pt idx="47">
                  <c:v>510.9296106593215</c:v>
                </c:pt>
                <c:pt idx="48">
                  <c:v>519.31306931127767</c:v>
                </c:pt>
                <c:pt idx="49">
                  <c:v>525.40162179545553</c:v>
                </c:pt>
                <c:pt idx="50">
                  <c:v>550.29172337435216</c:v>
                </c:pt>
                <c:pt idx="51">
                  <c:v>576.18638445247336</c:v>
                </c:pt>
                <c:pt idx="52">
                  <c:v>552.69807015263439</c:v>
                </c:pt>
                <c:pt idx="53">
                  <c:v>573.07736978674245</c:v>
                </c:pt>
                <c:pt idx="54">
                  <c:v>599.78545586184919</c:v>
                </c:pt>
                <c:pt idx="55">
                  <c:v>619.95716877321036</c:v>
                </c:pt>
                <c:pt idx="56">
                  <c:v>635.50846729891077</c:v>
                </c:pt>
                <c:pt idx="57">
                  <c:v>643.52482020769719</c:v>
                </c:pt>
                <c:pt idx="58">
                  <c:v>649.24491670085547</c:v>
                </c:pt>
                <c:pt idx="59">
                  <c:v>674.99478395189874</c:v>
                </c:pt>
                <c:pt idx="60">
                  <c:v>716.28318665337724</c:v>
                </c:pt>
                <c:pt idx="61">
                  <c:v>739.83101785018573</c:v>
                </c:pt>
                <c:pt idx="62">
                  <c:v>748.9439312793661</c:v>
                </c:pt>
                <c:pt idx="63">
                  <c:v>769.05776155906779</c:v>
                </c:pt>
                <c:pt idx="64">
                  <c:v>800.51890347336928</c:v>
                </c:pt>
                <c:pt idx="65">
                  <c:v>823.89470420125758</c:v>
                </c:pt>
                <c:pt idx="66">
                  <c:v>841.38768904586561</c:v>
                </c:pt>
                <c:pt idx="67">
                  <c:v>870.92153728117842</c:v>
                </c:pt>
                <c:pt idx="68">
                  <c:v>924.59763444748216</c:v>
                </c:pt>
                <c:pt idx="69">
                  <c:v>953.9644390049458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4-48F3-8015-2AFEC74F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32744"/>
        <c:axId val="592737664"/>
      </c:scatterChart>
      <c:valAx>
        <c:axId val="59273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37664"/>
        <c:crosses val="autoZero"/>
        <c:crossBetween val="midCat"/>
      </c:valAx>
      <c:valAx>
        <c:axId val="5927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3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UK!$H$73:$H$118</c:f>
              <c:numCache>
                <c:formatCode>General</c:formatCode>
                <c:ptCount val="46"/>
                <c:pt idx="0">
                  <c:v>750.79171239532116</c:v>
                </c:pt>
                <c:pt idx="1">
                  <c:v>759.96218798236021</c:v>
                </c:pt>
                <c:pt idx="2">
                  <c:v>772.0487418376274</c:v>
                </c:pt>
                <c:pt idx="3">
                  <c:v>805.20095537715497</c:v>
                </c:pt>
                <c:pt idx="4">
                  <c:v>768.11808632222562</c:v>
                </c:pt>
                <c:pt idx="5">
                  <c:v>742.57728239480116</c:v>
                </c:pt>
                <c:pt idx="6">
                  <c:v>767.96313725938353</c:v>
                </c:pt>
                <c:pt idx="7">
                  <c:v>791.44161750135686</c:v>
                </c:pt>
                <c:pt idx="8">
                  <c:v>823.16458069990006</c:v>
                </c:pt>
                <c:pt idx="9">
                  <c:v>852.46276106914502</c:v>
                </c:pt>
                <c:pt idx="10">
                  <c:v>836.39608840644996</c:v>
                </c:pt>
                <c:pt idx="11">
                  <c:v>812.64999586011231</c:v>
                </c:pt>
                <c:pt idx="12">
                  <c:v>814.0390530598454</c:v>
                </c:pt>
                <c:pt idx="13">
                  <c:v>830.44622407630209</c:v>
                </c:pt>
                <c:pt idx="14">
                  <c:v>831.72577943791055</c:v>
                </c:pt>
                <c:pt idx="15">
                  <c:v>855.21463429566609</c:v>
                </c:pt>
                <c:pt idx="16">
                  <c:v>859.83044722035925</c:v>
                </c:pt>
                <c:pt idx="17">
                  <c:v>885.15406845670429</c:v>
                </c:pt>
                <c:pt idx="18">
                  <c:v>914.77960684451989</c:v>
                </c:pt>
                <c:pt idx="19">
                  <c:v>918.09798388099932</c:v>
                </c:pt>
                <c:pt idx="20">
                  <c:v>886.3835962121932</c:v>
                </c:pt>
                <c:pt idx="21">
                  <c:v>824.83443188702881</c:v>
                </c:pt>
                <c:pt idx="22">
                  <c:v>797.58760064097737</c:v>
                </c:pt>
                <c:pt idx="23">
                  <c:v>798.58953244221141</c:v>
                </c:pt>
                <c:pt idx="24">
                  <c:v>838.58965549116431</c:v>
                </c:pt>
                <c:pt idx="25">
                  <c:v>861.0378294614718</c:v>
                </c:pt>
                <c:pt idx="26">
                  <c:v>872.96232418180239</c:v>
                </c:pt>
                <c:pt idx="27">
                  <c:v>879.12326587814073</c:v>
                </c:pt>
                <c:pt idx="28">
                  <c:v>872.19547518979414</c:v>
                </c:pt>
                <c:pt idx="29">
                  <c:v>860.62675663490938</c:v>
                </c:pt>
                <c:pt idx="30">
                  <c:v>907.1694715693551</c:v>
                </c:pt>
                <c:pt idx="31">
                  <c:v>875.35541369484963</c:v>
                </c:pt>
                <c:pt idx="32">
                  <c:v>876.78449594416827</c:v>
                </c:pt>
                <c:pt idx="33">
                  <c:v>866.2085205444854</c:v>
                </c:pt>
                <c:pt idx="34">
                  <c:v>849.31449027770225</c:v>
                </c:pt>
                <c:pt idx="35">
                  <c:v>880.10298589198328</c:v>
                </c:pt>
                <c:pt idx="36">
                  <c:v>896.81104546988206</c:v>
                </c:pt>
                <c:pt idx="37">
                  <c:v>891.06260238383118</c:v>
                </c:pt>
                <c:pt idx="38">
                  <c:v>863.85303224127301</c:v>
                </c:pt>
                <c:pt idx="39">
                  <c:v>771.93549780688841</c:v>
                </c:pt>
                <c:pt idx="40">
                  <c:v>787.8337168516606</c:v>
                </c:pt>
                <c:pt idx="41">
                  <c:v>800.43255660833972</c:v>
                </c:pt>
                <c:pt idx="42">
                  <c:v>797.75766969285075</c:v>
                </c:pt>
                <c:pt idx="43">
                  <c:v>818.83230317692937</c:v>
                </c:pt>
                <c:pt idx="44">
                  <c:v>825.91385878704614</c:v>
                </c:pt>
                <c:pt idx="45">
                  <c:v>806.73181186238583</c:v>
                </c:pt>
              </c:numCache>
            </c:numRef>
          </c:xVal>
          <c:yVal>
            <c:numRef>
              <c:f>UK!$I$73:$I$118</c:f>
              <c:numCache>
                <c:formatCode>General</c:formatCode>
                <c:ptCount val="46"/>
                <c:pt idx="0">
                  <c:v>1019.3077588574163</c:v>
                </c:pt>
                <c:pt idx="1">
                  <c:v>1068.6526837133688</c:v>
                </c:pt>
                <c:pt idx="2">
                  <c:v>1127.647542209316</c:v>
                </c:pt>
                <c:pt idx="3">
                  <c:v>1220.7508369952498</c:v>
                </c:pt>
                <c:pt idx="4">
                  <c:v>1212.2798920536648</c:v>
                </c:pt>
                <c:pt idx="5">
                  <c:v>1210.0290808993454</c:v>
                </c:pt>
                <c:pt idx="6">
                  <c:v>1246.4432191781793</c:v>
                </c:pt>
                <c:pt idx="7">
                  <c:v>1276.8318697077077</c:v>
                </c:pt>
                <c:pt idx="8">
                  <c:v>1323.000172756633</c:v>
                </c:pt>
                <c:pt idx="9">
                  <c:v>1367.3481931529361</c:v>
                </c:pt>
                <c:pt idx="10">
                  <c:v>1338.9097163601693</c:v>
                </c:pt>
                <c:pt idx="11">
                  <c:v>1347.7152037155663</c:v>
                </c:pt>
                <c:pt idx="12">
                  <c:v>1396.704274431411</c:v>
                </c:pt>
                <c:pt idx="13">
                  <c:v>1471.7696460128402</c:v>
                </c:pt>
                <c:pt idx="14">
                  <c:v>1512.842170338138</c:v>
                </c:pt>
                <c:pt idx="15">
                  <c:v>1589.5794367169544</c:v>
                </c:pt>
                <c:pt idx="16">
                  <c:v>1647.2594148517476</c:v>
                </c:pt>
                <c:pt idx="17">
                  <c:v>1747.4116627311666</c:v>
                </c:pt>
                <c:pt idx="18">
                  <c:v>1861.1441482072166</c:v>
                </c:pt>
                <c:pt idx="19">
                  <c:v>1921.9658657673172</c:v>
                </c:pt>
                <c:pt idx="20">
                  <c:v>1971.9499394729826</c:v>
                </c:pt>
                <c:pt idx="21">
                  <c:v>2006.4161523071539</c:v>
                </c:pt>
                <c:pt idx="22">
                  <c:v>2040.0399416275204</c:v>
                </c:pt>
                <c:pt idx="23">
                  <c:v>2105.7971901647302</c:v>
                </c:pt>
                <c:pt idx="24">
                  <c:v>2163.2827737643352</c:v>
                </c:pt>
                <c:pt idx="25">
                  <c:v>2194.9637493109667</c:v>
                </c:pt>
                <c:pt idx="26">
                  <c:v>2251.9094127393901</c:v>
                </c:pt>
                <c:pt idx="27">
                  <c:v>2343.0405571537422</c:v>
                </c:pt>
                <c:pt idx="28">
                  <c:v>2451.9965345645833</c:v>
                </c:pt>
                <c:pt idx="29">
                  <c:v>2567.1204648564494</c:v>
                </c:pt>
                <c:pt idx="30">
                  <c:v>2641.2567176457055</c:v>
                </c:pt>
                <c:pt idx="31">
                  <c:v>2747.8295346768573</c:v>
                </c:pt>
                <c:pt idx="32">
                  <c:v>2808.3141915683564</c:v>
                </c:pt>
                <c:pt idx="33">
                  <c:v>2930.5049742743131</c:v>
                </c:pt>
                <c:pt idx="34">
                  <c:v>3015.0823935489293</c:v>
                </c:pt>
                <c:pt idx="35">
                  <c:v>3089.8469470079203</c:v>
                </c:pt>
                <c:pt idx="36">
                  <c:v>3144.8888014692766</c:v>
                </c:pt>
                <c:pt idx="37">
                  <c:v>3219.3880338320732</c:v>
                </c:pt>
                <c:pt idx="38">
                  <c:v>3193.2304122476494</c:v>
                </c:pt>
                <c:pt idx="39">
                  <c:v>3076.0682355316512</c:v>
                </c:pt>
                <c:pt idx="40">
                  <c:v>3100.6706135150539</c:v>
                </c:pt>
                <c:pt idx="41">
                  <c:v>3114.5308863356549</c:v>
                </c:pt>
                <c:pt idx="42">
                  <c:v>3135.5315921999581</c:v>
                </c:pt>
                <c:pt idx="43">
                  <c:v>3146.4821067844114</c:v>
                </c:pt>
                <c:pt idx="44">
                  <c:v>3245.342777873178</c:v>
                </c:pt>
                <c:pt idx="45">
                  <c:v>3324.9694522700415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B-4A78-8829-2930D191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87688"/>
        <c:axId val="596688016"/>
      </c:scatterChart>
      <c:valAx>
        <c:axId val="59668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8016"/>
        <c:crosses val="autoZero"/>
        <c:crossBetween val="midCat"/>
      </c:valAx>
      <c:valAx>
        <c:axId val="5966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D-4F2A-A1BE-A3E036DF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59056"/>
        <c:axId val="595761024"/>
      </c:lineChart>
      <c:catAx>
        <c:axId val="5957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61024"/>
        <c:crosses val="autoZero"/>
        <c:auto val="1"/>
        <c:lblAlgn val="ctr"/>
        <c:lblOffset val="100"/>
        <c:noMultiLvlLbl val="0"/>
      </c:catAx>
      <c:valAx>
        <c:axId val="5957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1964-1985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243657042869642E-2"/>
                  <c:y val="0.35142242636337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UK!$H$67:$H$88</c:f>
              <c:numCache>
                <c:formatCode>General</c:formatCode>
                <c:ptCount val="22"/>
                <c:pt idx="0">
                  <c:v>736.48159725830521</c:v>
                </c:pt>
                <c:pt idx="1">
                  <c:v>745.64939272545257</c:v>
                </c:pt>
                <c:pt idx="2">
                  <c:v>741.47824817057415</c:v>
                </c:pt>
                <c:pt idx="3">
                  <c:v>738.33608705281051</c:v>
                </c:pt>
                <c:pt idx="4">
                  <c:v>772.73765258785841</c:v>
                </c:pt>
                <c:pt idx="5">
                  <c:v>775.01717311057678</c:v>
                </c:pt>
                <c:pt idx="6">
                  <c:v>750.79171239532116</c:v>
                </c:pt>
                <c:pt idx="7">
                  <c:v>759.96218798236021</c:v>
                </c:pt>
                <c:pt idx="8">
                  <c:v>772.0487418376274</c:v>
                </c:pt>
                <c:pt idx="9">
                  <c:v>805.20095537715497</c:v>
                </c:pt>
                <c:pt idx="10">
                  <c:v>768.11808632222562</c:v>
                </c:pt>
                <c:pt idx="11">
                  <c:v>742.57728239480116</c:v>
                </c:pt>
                <c:pt idx="12">
                  <c:v>767.96313725938353</c:v>
                </c:pt>
                <c:pt idx="13">
                  <c:v>791.44161750135686</c:v>
                </c:pt>
                <c:pt idx="14">
                  <c:v>823.16458069990006</c:v>
                </c:pt>
                <c:pt idx="15">
                  <c:v>852.46276106914502</c:v>
                </c:pt>
                <c:pt idx="16">
                  <c:v>836.39608840644996</c:v>
                </c:pt>
                <c:pt idx="17">
                  <c:v>812.64999586011231</c:v>
                </c:pt>
                <c:pt idx="18">
                  <c:v>814.0390530598454</c:v>
                </c:pt>
                <c:pt idx="19">
                  <c:v>830.44622407630209</c:v>
                </c:pt>
                <c:pt idx="20">
                  <c:v>831.72577943791055</c:v>
                </c:pt>
                <c:pt idx="21">
                  <c:v>855.21463429566609</c:v>
                </c:pt>
              </c:numCache>
            </c:numRef>
          </c:xVal>
          <c:yVal>
            <c:numRef>
              <c:f>UK!$I$67:$I$88</c:f>
              <c:numCache>
                <c:formatCode>General</c:formatCode>
                <c:ptCount val="22"/>
                <c:pt idx="0">
                  <c:v>800.51890347336928</c:v>
                </c:pt>
                <c:pt idx="1">
                  <c:v>823.89470420125758</c:v>
                </c:pt>
                <c:pt idx="2">
                  <c:v>841.38768904586561</c:v>
                </c:pt>
                <c:pt idx="3">
                  <c:v>870.92153728117842</c:v>
                </c:pt>
                <c:pt idx="4">
                  <c:v>924.59763444748216</c:v>
                </c:pt>
                <c:pt idx="5">
                  <c:v>953.9644390049458</c:v>
                </c:pt>
                <c:pt idx="6">
                  <c:v>1019.3077588574163</c:v>
                </c:pt>
                <c:pt idx="7">
                  <c:v>1068.6526837133688</c:v>
                </c:pt>
                <c:pt idx="8">
                  <c:v>1127.647542209316</c:v>
                </c:pt>
                <c:pt idx="9">
                  <c:v>1220.7508369952498</c:v>
                </c:pt>
                <c:pt idx="10">
                  <c:v>1212.2798920536648</c:v>
                </c:pt>
                <c:pt idx="11">
                  <c:v>1210.0290808993454</c:v>
                </c:pt>
                <c:pt idx="12">
                  <c:v>1246.4432191781793</c:v>
                </c:pt>
                <c:pt idx="13">
                  <c:v>1276.8318697077077</c:v>
                </c:pt>
                <c:pt idx="14">
                  <c:v>1323.000172756633</c:v>
                </c:pt>
                <c:pt idx="15">
                  <c:v>1367.3481931529361</c:v>
                </c:pt>
                <c:pt idx="16">
                  <c:v>1338.9097163601693</c:v>
                </c:pt>
                <c:pt idx="17">
                  <c:v>1347.7152037155663</c:v>
                </c:pt>
                <c:pt idx="18">
                  <c:v>1396.704274431411</c:v>
                </c:pt>
                <c:pt idx="19">
                  <c:v>1471.7696460128402</c:v>
                </c:pt>
                <c:pt idx="20">
                  <c:v>1512.842170338138</c:v>
                </c:pt>
                <c:pt idx="21">
                  <c:v>1589.5794367169544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3-436E-9B40-8197588F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18184"/>
        <c:axId val="418910968"/>
      </c:scatterChart>
      <c:valAx>
        <c:axId val="4189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0968"/>
        <c:crosses val="autoZero"/>
        <c:crossBetween val="midCat"/>
      </c:valAx>
      <c:valAx>
        <c:axId val="4189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257174</xdr:colOff>
      <xdr:row>0</xdr:row>
      <xdr:rowOff>133350</xdr:rowOff>
    </xdr:from>
    <xdr:to>
      <xdr:col>28</xdr:col>
      <xdr:colOff>238125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BD93-F22F-4BF1-B37D-730D81DD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423861</xdr:colOff>
      <xdr:row>24</xdr:row>
      <xdr:rowOff>14287</xdr:rowOff>
    </xdr:from>
    <xdr:to>
      <xdr:col>25</xdr:col>
      <xdr:colOff>76199</xdr:colOff>
      <xdr:row>38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1BEFF-9717-4FF6-AD3A-A8F45E5F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990600</xdr:colOff>
      <xdr:row>41</xdr:row>
      <xdr:rowOff>61912</xdr:rowOff>
    </xdr:from>
    <xdr:to>
      <xdr:col>24</xdr:col>
      <xdr:colOff>504825</xdr:colOff>
      <xdr:row>55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4BEC0-B3D5-4C49-942D-63C5A7296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485776</xdr:colOff>
      <xdr:row>93</xdr:row>
      <xdr:rowOff>138111</xdr:rowOff>
    </xdr:from>
    <xdr:to>
      <xdr:col>17</xdr:col>
      <xdr:colOff>695325</xdr:colOff>
      <xdr:row>111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473C92-72FD-4ABE-8836-88C1F59DF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347662</xdr:colOff>
      <xdr:row>92</xdr:row>
      <xdr:rowOff>171450</xdr:rowOff>
    </xdr:from>
    <xdr:to>
      <xdr:col>28</xdr:col>
      <xdr:colOff>461962</xdr:colOff>
      <xdr:row>108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753C1-3DDF-4D69-85F1-A093543E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1123950</xdr:colOff>
      <xdr:row>56</xdr:row>
      <xdr:rowOff>185737</xdr:rowOff>
    </xdr:from>
    <xdr:to>
      <xdr:col>25</xdr:col>
      <xdr:colOff>28575</xdr:colOff>
      <xdr:row>71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A81E71-DAB7-40B6-93B6-54113B7C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104</xdr:row>
      <xdr:rowOff>128587</xdr:rowOff>
    </xdr:from>
    <xdr:to>
      <xdr:col>15</xdr:col>
      <xdr:colOff>171450</xdr:colOff>
      <xdr:row>119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D80AB2-1644-4085-B33D-36A6A0BB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314325</xdr:colOff>
      <xdr:row>98</xdr:row>
      <xdr:rowOff>23812</xdr:rowOff>
    </xdr:from>
    <xdr:to>
      <xdr:col>13</xdr:col>
      <xdr:colOff>123825</xdr:colOff>
      <xdr:row>112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47AE5D-62DE-4095-97CE-72A5240F7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1204912</xdr:colOff>
      <xdr:row>72</xdr:row>
      <xdr:rowOff>33337</xdr:rowOff>
    </xdr:from>
    <xdr:to>
      <xdr:col>25</xdr:col>
      <xdr:colOff>109537</xdr:colOff>
      <xdr:row>86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51A251-F8FA-4B59-A87E-FCB345BC7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1071562</xdr:colOff>
      <xdr:row>104</xdr:row>
      <xdr:rowOff>14287</xdr:rowOff>
    </xdr:from>
    <xdr:to>
      <xdr:col>22</xdr:col>
      <xdr:colOff>33337</xdr:colOff>
      <xdr:row>118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4207BD-1BDD-402C-A209-9D3EFC519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5</xdr:row>
      <xdr:rowOff>100012</xdr:rowOff>
    </xdr:from>
    <xdr:to>
      <xdr:col>8</xdr:col>
      <xdr:colOff>90487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C82BE-1273-45C9-8D85-B1DA93D0D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42862</xdr:rowOff>
    </xdr:from>
    <xdr:to>
      <xdr:col>18</xdr:col>
      <xdr:colOff>762000</xdr:colOff>
      <xdr:row>18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B374D-F556-47AD-B4D3-B920AB780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687D-A839-4303-8B50-84B2B3DAF972}">
  <dimension ref="A1:AJ121"/>
  <sheetViews>
    <sheetView topLeftCell="A94" workbookViewId="0">
      <pane xSplit="1" topLeftCell="N1" activePane="topRight" state="frozen"/>
      <selection activeCell="A7" sqref="A7"/>
      <selection pane="topRight" activeCell="G118" sqref="D2:G118"/>
    </sheetView>
  </sheetViews>
  <sheetFormatPr defaultRowHeight="15" x14ac:dyDescent="0.25"/>
  <cols>
    <col min="1" max="1" width="9.28515625" bestFit="1" customWidth="1"/>
    <col min="2" max="2" width="19.140625" bestFit="1" customWidth="1"/>
    <col min="3" max="3" width="14.85546875" bestFit="1" customWidth="1"/>
    <col min="4" max="4" width="18.7109375" customWidth="1"/>
    <col min="5" max="5" width="20.7109375" bestFit="1" customWidth="1"/>
    <col min="6" max="7" width="18.140625" bestFit="1" customWidth="1"/>
    <col min="10" max="11" width="14.7109375" bestFit="1" customWidth="1"/>
    <col min="12" max="12" width="21" bestFit="1" customWidth="1"/>
    <col min="13" max="13" width="21" customWidth="1"/>
    <col min="16" max="16" width="30" bestFit="1" customWidth="1"/>
    <col min="17" max="17" width="26.5703125" bestFit="1" customWidth="1"/>
    <col min="18" max="18" width="21" bestFit="1" customWidth="1"/>
    <col min="28" max="28" width="12" bestFit="1" customWidth="1"/>
  </cols>
  <sheetData>
    <row r="1" spans="1:29" x14ac:dyDescent="0.25">
      <c r="A1" t="s">
        <v>4</v>
      </c>
      <c r="B1" t="s">
        <v>1</v>
      </c>
      <c r="C1" t="s">
        <v>3</v>
      </c>
      <c r="D1" t="s">
        <v>6</v>
      </c>
      <c r="E1" t="s">
        <v>10</v>
      </c>
      <c r="F1" t="s">
        <v>12</v>
      </c>
      <c r="G1" t="s">
        <v>11</v>
      </c>
    </row>
    <row r="2" spans="1:29" x14ac:dyDescent="0.25">
      <c r="A2" t="s">
        <v>5</v>
      </c>
      <c r="B2" t="s">
        <v>0</v>
      </c>
      <c r="C2" t="s">
        <v>2</v>
      </c>
      <c r="D2" t="s">
        <v>31</v>
      </c>
      <c r="E2" t="s">
        <v>7</v>
      </c>
      <c r="F2" t="s">
        <v>8</v>
      </c>
      <c r="G2" t="s">
        <v>9</v>
      </c>
      <c r="H2" t="s">
        <v>13</v>
      </c>
      <c r="I2" t="s">
        <v>14</v>
      </c>
      <c r="J2" t="s">
        <v>17</v>
      </c>
      <c r="K2" t="s">
        <v>16</v>
      </c>
      <c r="L2" t="s">
        <v>15</v>
      </c>
      <c r="M2" t="s">
        <v>19</v>
      </c>
      <c r="N2" t="s">
        <v>21</v>
      </c>
      <c r="O2" t="s">
        <v>20</v>
      </c>
      <c r="P2" t="s">
        <v>24</v>
      </c>
      <c r="Q2" t="s">
        <v>27</v>
      </c>
      <c r="R2" t="s">
        <v>29</v>
      </c>
      <c r="AB2" t="s">
        <v>25</v>
      </c>
      <c r="AC2" t="s">
        <v>26</v>
      </c>
    </row>
    <row r="3" spans="1:29" x14ac:dyDescent="0.25">
      <c r="A3">
        <v>1900</v>
      </c>
      <c r="B3">
        <v>3.6760911234368934E-2</v>
      </c>
      <c r="C3">
        <v>37923057.963602997</v>
      </c>
      <c r="D3">
        <v>157395119583.86597</v>
      </c>
      <c r="E3" s="4">
        <v>7.1599999999999997E-2</v>
      </c>
      <c r="F3" s="3">
        <v>0.54659999999999997</v>
      </c>
      <c r="G3" s="3">
        <v>0.38129999999999997</v>
      </c>
      <c r="H3">
        <f t="shared" ref="H3:H34" si="0">G3*D3/C3*0.07*2.393758</f>
        <v>265.17525799640731</v>
      </c>
      <c r="I3">
        <f t="shared" ref="I3:I34" si="1">F3*D3/C3*0.07*2.393758</f>
        <v>380.13321799327622</v>
      </c>
      <c r="O3">
        <v>3</v>
      </c>
    </row>
    <row r="4" spans="1:29" x14ac:dyDescent="0.25">
      <c r="A4">
        <v>1901</v>
      </c>
      <c r="B4">
        <v>4.8639186295503213E-2</v>
      </c>
      <c r="C4">
        <v>38328104.000000007</v>
      </c>
      <c r="D4">
        <v>161506889062.08325</v>
      </c>
      <c r="E4" s="4">
        <v>7.1599999999999997E-2</v>
      </c>
      <c r="F4" s="3">
        <v>0.54659999999999997</v>
      </c>
      <c r="G4" s="3">
        <v>0.38129999999999997</v>
      </c>
      <c r="H4">
        <f t="shared" si="0"/>
        <v>269.22711885742729</v>
      </c>
      <c r="I4">
        <f t="shared" si="1"/>
        <v>385.94162907807441</v>
      </c>
      <c r="J4">
        <v>7587.2683058940165</v>
      </c>
      <c r="K4" s="7">
        <v>7719.0570854008611</v>
      </c>
      <c r="L4" s="7">
        <v>2278.0631886183028</v>
      </c>
      <c r="M4" s="8">
        <f>K4*1000*1000000/(3*H4*C4)</f>
        <v>249.3485563404162</v>
      </c>
      <c r="N4">
        <f>J4*1000*1000000/(I4*C4)</f>
        <v>512.91627569058494</v>
      </c>
      <c r="O4">
        <v>3</v>
      </c>
      <c r="R4">
        <f>I4/I3</f>
        <v>1.0152799355853741</v>
      </c>
    </row>
    <row r="5" spans="1:29" x14ac:dyDescent="0.25">
      <c r="A5">
        <v>1902</v>
      </c>
      <c r="B5">
        <v>5.1288164538130517E-2</v>
      </c>
      <c r="C5">
        <v>38696120</v>
      </c>
      <c r="D5">
        <v>163781596000.82013</v>
      </c>
      <c r="E5" s="4">
        <v>7.1599999999999997E-2</v>
      </c>
      <c r="F5" s="3">
        <v>0.54659999999999997</v>
      </c>
      <c r="G5" s="3">
        <v>0.38129999999999997</v>
      </c>
      <c r="H5">
        <f t="shared" si="0"/>
        <v>270.42246406352126</v>
      </c>
      <c r="I5">
        <f t="shared" si="1"/>
        <v>387.65517665124764</v>
      </c>
      <c r="M5" s="8"/>
      <c r="O5">
        <v>3</v>
      </c>
      <c r="R5">
        <f t="shared" ref="R5:R68" si="2">I5/I4</f>
        <v>1.0044399138213373</v>
      </c>
    </row>
    <row r="6" spans="1:29" x14ac:dyDescent="0.25">
      <c r="A6">
        <v>1903</v>
      </c>
      <c r="B6">
        <v>5.5807668619988988E-2</v>
      </c>
      <c r="C6">
        <v>39067813</v>
      </c>
      <c r="D6">
        <v>161853880031.18884</v>
      </c>
      <c r="E6" s="4">
        <v>7.1599999999999997E-2</v>
      </c>
      <c r="F6" s="3">
        <v>0.54659999999999997</v>
      </c>
      <c r="G6" s="3">
        <v>0.38129999999999997</v>
      </c>
      <c r="H6">
        <f t="shared" si="0"/>
        <v>264.69705091953193</v>
      </c>
      <c r="I6">
        <f t="shared" si="1"/>
        <v>379.44770005931321</v>
      </c>
      <c r="M6" s="8"/>
      <c r="O6">
        <v>3</v>
      </c>
      <c r="R6">
        <f t="shared" si="2"/>
        <v>0.97882789374094115</v>
      </c>
    </row>
    <row r="7" spans="1:29" x14ac:dyDescent="0.25">
      <c r="A7">
        <v>1904</v>
      </c>
      <c r="B7">
        <v>6.8726570766201311E-2</v>
      </c>
      <c r="C7">
        <v>39444285</v>
      </c>
      <c r="D7">
        <v>164131292855.52686</v>
      </c>
      <c r="E7" s="4">
        <v>7.1599999999999997E-2</v>
      </c>
      <c r="F7" s="3">
        <v>0.54659999999999997</v>
      </c>
      <c r="G7" s="3">
        <v>0.38129999999999997</v>
      </c>
      <c r="H7">
        <f t="shared" si="0"/>
        <v>265.85962655358412</v>
      </c>
      <c r="I7">
        <f t="shared" si="1"/>
        <v>381.11427189664073</v>
      </c>
      <c r="M7" s="8"/>
      <c r="O7">
        <v>3</v>
      </c>
      <c r="R7">
        <f t="shared" si="2"/>
        <v>1.0043920989297523</v>
      </c>
      <c r="AB7">
        <v>109.417</v>
      </c>
      <c r="AC7">
        <v>272.81099999999998</v>
      </c>
    </row>
    <row r="8" spans="1:29" x14ac:dyDescent="0.25">
      <c r="A8">
        <v>1905</v>
      </c>
      <c r="B8">
        <v>6.4468012851963796E-2</v>
      </c>
      <c r="C8">
        <v>39823436</v>
      </c>
      <c r="D8">
        <v>169755544667.26019</v>
      </c>
      <c r="E8" s="4">
        <v>7.1599999999999997E-2</v>
      </c>
      <c r="F8" s="3">
        <v>0.54659999999999997</v>
      </c>
      <c r="G8" s="3">
        <v>0.38129999999999997</v>
      </c>
      <c r="H8">
        <f t="shared" si="0"/>
        <v>272.35184885373025</v>
      </c>
      <c r="I8">
        <f t="shared" si="1"/>
        <v>390.4209823851271</v>
      </c>
      <c r="M8" s="8"/>
      <c r="O8">
        <v>3</v>
      </c>
      <c r="R8">
        <f t="shared" si="2"/>
        <v>1.0244197375295627</v>
      </c>
      <c r="AB8">
        <v>110.592</v>
      </c>
      <c r="AC8">
        <v>275.20100000000002</v>
      </c>
    </row>
    <row r="9" spans="1:29" x14ac:dyDescent="0.25">
      <c r="A9">
        <v>1906</v>
      </c>
      <c r="B9">
        <v>5.1603235286014494E-2</v>
      </c>
      <c r="C9">
        <v>40206466</v>
      </c>
      <c r="D9">
        <v>173846002750.3042</v>
      </c>
      <c r="E9" s="4">
        <v>7.1599999999999997E-2</v>
      </c>
      <c r="F9" s="3">
        <v>0.54659999999999997</v>
      </c>
      <c r="G9" s="3">
        <v>0.38129999999999997</v>
      </c>
      <c r="H9">
        <f t="shared" si="0"/>
        <v>276.25738433957514</v>
      </c>
      <c r="I9">
        <f t="shared" si="1"/>
        <v>396.01963356939888</v>
      </c>
      <c r="M9" s="8"/>
      <c r="O9">
        <v>3</v>
      </c>
      <c r="R9">
        <f t="shared" si="2"/>
        <v>1.0143400366191104</v>
      </c>
      <c r="AB9">
        <v>112.125</v>
      </c>
      <c r="AC9">
        <v>277.55200000000002</v>
      </c>
    </row>
    <row r="10" spans="1:29" x14ac:dyDescent="0.25">
      <c r="A10">
        <v>1907</v>
      </c>
      <c r="B10">
        <v>4.3886707093919418E-2</v>
      </c>
      <c r="C10">
        <v>40593378.000000007</v>
      </c>
      <c r="D10">
        <v>177937920875.95398</v>
      </c>
      <c r="E10" s="2">
        <v>7.1599999999999997E-2</v>
      </c>
      <c r="F10" s="1">
        <v>0.54659999999999997</v>
      </c>
      <c r="G10" s="1">
        <v>0.38129999999999997</v>
      </c>
      <c r="H10">
        <f t="shared" si="0"/>
        <v>280.06472198077364</v>
      </c>
      <c r="I10">
        <f t="shared" si="1"/>
        <v>401.47751648227347</v>
      </c>
      <c r="M10" s="8"/>
      <c r="O10">
        <v>3</v>
      </c>
      <c r="R10">
        <f t="shared" si="2"/>
        <v>1.0137818493080297</v>
      </c>
      <c r="AB10">
        <v>113.748</v>
      </c>
      <c r="AC10">
        <v>279.86599999999999</v>
      </c>
    </row>
    <row r="11" spans="1:29" x14ac:dyDescent="0.25">
      <c r="A11">
        <v>1908</v>
      </c>
      <c r="B11">
        <v>7.0564383616491769E-2</v>
      </c>
      <c r="C11">
        <v>40984171</v>
      </c>
      <c r="D11">
        <v>170686588703.37207</v>
      </c>
      <c r="E11" s="4">
        <v>7.1512423147410117E-2</v>
      </c>
      <c r="F11" s="3">
        <v>0.54115304160315159</v>
      </c>
      <c r="G11" s="3">
        <v>0.38679749740647301</v>
      </c>
      <c r="H11">
        <f t="shared" si="0"/>
        <v>269.92628787759702</v>
      </c>
      <c r="I11">
        <f t="shared" si="1"/>
        <v>377.64316644507079</v>
      </c>
      <c r="M11" s="8"/>
      <c r="O11">
        <v>3</v>
      </c>
      <c r="R11">
        <f t="shared" si="2"/>
        <v>0.94063341268512846</v>
      </c>
      <c r="AB11">
        <v>115.791</v>
      </c>
      <c r="AC11">
        <v>282.142</v>
      </c>
    </row>
    <row r="12" spans="1:29" x14ac:dyDescent="0.25">
      <c r="A12">
        <v>1909</v>
      </c>
      <c r="B12">
        <v>7.4831043489775761E-2</v>
      </c>
      <c r="C12">
        <v>41379848.000000007</v>
      </c>
      <c r="D12">
        <v>175307384623.36664</v>
      </c>
      <c r="E12" s="4">
        <v>7.1424846294820224E-2</v>
      </c>
      <c r="F12" s="3">
        <v>0.5357060832063032</v>
      </c>
      <c r="G12" s="3">
        <v>0.39229499481294611</v>
      </c>
      <c r="H12">
        <f t="shared" si="0"/>
        <v>278.48536016212677</v>
      </c>
      <c r="I12">
        <f t="shared" si="1"/>
        <v>380.29111636737679</v>
      </c>
      <c r="M12" s="8"/>
      <c r="O12">
        <v>3</v>
      </c>
      <c r="R12">
        <f t="shared" si="2"/>
        <v>1.0070117776715843</v>
      </c>
      <c r="AB12">
        <v>117.89400000000001</v>
      </c>
      <c r="AC12">
        <v>284.37900000000002</v>
      </c>
    </row>
    <row r="13" spans="1:29" x14ac:dyDescent="0.25">
      <c r="A13">
        <v>1910</v>
      </c>
      <c r="B13">
        <v>5.7629594091506267E-2</v>
      </c>
      <c r="C13">
        <v>41767133.878833957</v>
      </c>
      <c r="D13">
        <v>180307322935.18198</v>
      </c>
      <c r="E13" s="4">
        <v>7.1337269442230344E-2</v>
      </c>
      <c r="F13" s="3">
        <v>0.53025912480945503</v>
      </c>
      <c r="G13" s="3">
        <v>0.39779249221941915</v>
      </c>
      <c r="H13">
        <f t="shared" si="0"/>
        <v>287.74882301272754</v>
      </c>
      <c r="I13">
        <f t="shared" si="1"/>
        <v>383.57043443524054</v>
      </c>
      <c r="M13" s="8"/>
      <c r="O13">
        <v>3</v>
      </c>
      <c r="R13">
        <f t="shared" si="2"/>
        <v>1.0086231782093373</v>
      </c>
      <c r="AB13">
        <v>119.97499999999999</v>
      </c>
      <c r="AC13">
        <v>286.56</v>
      </c>
    </row>
    <row r="14" spans="1:29" x14ac:dyDescent="0.25">
      <c r="A14">
        <v>1911</v>
      </c>
      <c r="B14">
        <v>4.7285434036292297E-2</v>
      </c>
      <c r="C14">
        <v>42132489.98973795</v>
      </c>
      <c r="D14">
        <v>186681997889.4989</v>
      </c>
      <c r="E14" s="4">
        <v>7.1249692589640451E-2</v>
      </c>
      <c r="F14" s="3">
        <v>0.52481216641260642</v>
      </c>
      <c r="G14" s="3">
        <v>0.40328998962589219</v>
      </c>
      <c r="H14">
        <f t="shared" si="0"/>
        <v>299.42016045780832</v>
      </c>
      <c r="I14">
        <f t="shared" si="1"/>
        <v>389.64354960370156</v>
      </c>
      <c r="J14">
        <v>8484.1913703487116</v>
      </c>
      <c r="K14">
        <v>8474.764491048325</v>
      </c>
      <c r="L14">
        <v>2262.4510320929899</v>
      </c>
      <c r="M14" s="8">
        <f>K14*1000*1000000/(3*H14*C14)</f>
        <v>223.92790577120175</v>
      </c>
      <c r="N14">
        <f>J14*1000*1000000/(I14*C14)</f>
        <v>516.80396695431409</v>
      </c>
      <c r="O14">
        <v>3</v>
      </c>
      <c r="R14">
        <f t="shared" si="2"/>
        <v>1.0158331159631813</v>
      </c>
      <c r="AB14">
        <v>122.023</v>
      </c>
      <c r="AC14">
        <v>288.67</v>
      </c>
    </row>
    <row r="15" spans="1:29" x14ac:dyDescent="0.25">
      <c r="A15">
        <v>1912</v>
      </c>
      <c r="B15">
        <v>3.9659576345037938E-2</v>
      </c>
      <c r="C15">
        <v>42340816.603941314</v>
      </c>
      <c r="D15">
        <v>189810634695.60678</v>
      </c>
      <c r="E15" s="4">
        <v>7.1162115737050571E-2</v>
      </c>
      <c r="F15" s="3">
        <v>0.51936520801575803</v>
      </c>
      <c r="G15" s="3">
        <v>0.40878748703236528</v>
      </c>
      <c r="H15">
        <f t="shared" si="0"/>
        <v>307.06985787205326</v>
      </c>
      <c r="I15">
        <f t="shared" si="1"/>
        <v>390.13278455967378</v>
      </c>
      <c r="M15" s="8"/>
      <c r="O15">
        <v>3</v>
      </c>
      <c r="R15">
        <f t="shared" si="2"/>
        <v>1.0012555961890548</v>
      </c>
      <c r="AB15">
        <v>124.486</v>
      </c>
      <c r="AC15">
        <v>290.72500000000002</v>
      </c>
    </row>
    <row r="16" spans="1:29" x14ac:dyDescent="0.25">
      <c r="A16">
        <v>1913</v>
      </c>
      <c r="B16">
        <v>3.6313235928554732E-2</v>
      </c>
      <c r="C16">
        <v>42604213.993720829</v>
      </c>
      <c r="D16">
        <v>198588997273.46802</v>
      </c>
      <c r="E16" s="4">
        <v>7.1074538884460678E-2</v>
      </c>
      <c r="F16" s="3">
        <v>0.51391824961890964</v>
      </c>
      <c r="G16" s="3">
        <v>0.41428498443883832</v>
      </c>
      <c r="H16">
        <f t="shared" si="0"/>
        <v>323.57883055043965</v>
      </c>
      <c r="I16">
        <f t="shared" si="1"/>
        <v>401.39776351166762</v>
      </c>
      <c r="M16" s="8"/>
      <c r="O16">
        <v>3</v>
      </c>
      <c r="R16">
        <f t="shared" si="2"/>
        <v>1.0288747303426655</v>
      </c>
      <c r="AB16">
        <v>127.15</v>
      </c>
      <c r="AC16">
        <v>292.74099999999999</v>
      </c>
    </row>
    <row r="17" spans="1:32" x14ac:dyDescent="0.25">
      <c r="A17">
        <v>1914</v>
      </c>
      <c r="B17">
        <v>3.1563845050215207E-2</v>
      </c>
      <c r="C17">
        <v>43016682.432404794</v>
      </c>
      <c r="D17">
        <v>203255321248.47833</v>
      </c>
      <c r="E17" s="4">
        <v>7.0986962031870798E-2</v>
      </c>
      <c r="F17" s="3">
        <v>0.50847129122206136</v>
      </c>
      <c r="G17" s="3">
        <v>0.41978248184531142</v>
      </c>
      <c r="H17">
        <f t="shared" si="0"/>
        <v>332.35912319914513</v>
      </c>
      <c r="I17">
        <f t="shared" si="1"/>
        <v>402.57771543876777</v>
      </c>
      <c r="M17" s="8"/>
      <c r="O17">
        <v>3</v>
      </c>
      <c r="R17">
        <f t="shared" si="2"/>
        <v>1.0029396076270511</v>
      </c>
      <c r="AB17">
        <v>129.91200000000001</v>
      </c>
      <c r="AC17">
        <v>294.74900000000002</v>
      </c>
    </row>
    <row r="18" spans="1:32" x14ac:dyDescent="0.25">
      <c r="A18">
        <v>1915</v>
      </c>
      <c r="B18">
        <v>9.4831673779042207E-3</v>
      </c>
      <c r="C18">
        <v>43279000</v>
      </c>
      <c r="D18">
        <v>216239788337.54489</v>
      </c>
      <c r="E18" s="4">
        <v>7.0899385179280905E-2</v>
      </c>
      <c r="F18" s="3">
        <v>0.50302433282521297</v>
      </c>
      <c r="G18" s="3">
        <v>0.42527997925178446</v>
      </c>
      <c r="H18">
        <f t="shared" si="0"/>
        <v>356.05050900241082</v>
      </c>
      <c r="I18">
        <f t="shared" si="1"/>
        <v>421.13919883583071</v>
      </c>
      <c r="M18" s="8"/>
      <c r="O18">
        <v>3</v>
      </c>
      <c r="R18">
        <f t="shared" si="2"/>
        <v>1.0461065843568436</v>
      </c>
      <c r="AB18">
        <v>132.72800000000001</v>
      </c>
      <c r="AC18">
        <v>296.77</v>
      </c>
    </row>
    <row r="19" spans="1:32" x14ac:dyDescent="0.25">
      <c r="A19">
        <v>1916</v>
      </c>
      <c r="B19">
        <v>3.2910202162670429E-3</v>
      </c>
      <c r="C19">
        <v>43453000</v>
      </c>
      <c r="D19">
        <v>220488385566.54233</v>
      </c>
      <c r="E19" s="4">
        <v>7.0811808326691025E-2</v>
      </c>
      <c r="F19" s="3">
        <v>0.49757737442836458</v>
      </c>
      <c r="G19" s="3">
        <v>0.4307774766582575</v>
      </c>
      <c r="H19">
        <f t="shared" si="0"/>
        <v>366.26652050351601</v>
      </c>
      <c r="I19">
        <f t="shared" si="1"/>
        <v>423.06281894522272</v>
      </c>
      <c r="M19" s="8"/>
      <c r="O19">
        <v>3</v>
      </c>
      <c r="R19">
        <f t="shared" si="2"/>
        <v>1.0045676586618142</v>
      </c>
      <c r="AB19">
        <v>135.57599999999999</v>
      </c>
      <c r="AC19">
        <v>298.81200000000001</v>
      </c>
    </row>
    <row r="20" spans="1:32" x14ac:dyDescent="0.25">
      <c r="A20">
        <v>1917</v>
      </c>
      <c r="B20">
        <v>4.662004662004662E-3</v>
      </c>
      <c r="C20">
        <v>43556000</v>
      </c>
      <c r="D20">
        <v>222340403872.53802</v>
      </c>
      <c r="E20" s="4">
        <v>7.0724231474101132E-2</v>
      </c>
      <c r="F20" s="3">
        <v>0.49213041603151619</v>
      </c>
      <c r="G20" s="3">
        <v>0.43627497406473059</v>
      </c>
      <c r="H20">
        <f t="shared" si="0"/>
        <v>373.17194420456627</v>
      </c>
      <c r="I20">
        <f t="shared" si="1"/>
        <v>420.94842718490361</v>
      </c>
      <c r="M20" s="8"/>
      <c r="O20">
        <v>3</v>
      </c>
      <c r="R20">
        <f t="shared" si="2"/>
        <v>0.99500218013582309</v>
      </c>
      <c r="AB20">
        <v>138.404</v>
      </c>
      <c r="AC20">
        <v>300.88099999999997</v>
      </c>
      <c r="AE20" t="s">
        <v>22</v>
      </c>
    </row>
    <row r="21" spans="1:32" x14ac:dyDescent="0.25">
      <c r="A21">
        <v>1918</v>
      </c>
      <c r="B21">
        <v>6.4724919093851127E-3</v>
      </c>
      <c r="C21">
        <v>43516000</v>
      </c>
      <c r="D21">
        <v>227197227964.98242</v>
      </c>
      <c r="E21" s="4">
        <v>7.0636654621511252E-2</v>
      </c>
      <c r="F21" s="3">
        <v>0.4866834576346678</v>
      </c>
      <c r="G21" s="3">
        <v>0.44177247147120363</v>
      </c>
      <c r="H21">
        <f t="shared" si="0"/>
        <v>386.48353138631444</v>
      </c>
      <c r="I21">
        <f t="shared" si="1"/>
        <v>425.7737942510276</v>
      </c>
      <c r="M21" s="8"/>
      <c r="O21">
        <v>3</v>
      </c>
      <c r="R21">
        <f t="shared" si="2"/>
        <v>1.0114630837283172</v>
      </c>
      <c r="AB21">
        <v>141.209</v>
      </c>
      <c r="AC21">
        <v>302.91699999999997</v>
      </c>
    </row>
    <row r="22" spans="1:32" x14ac:dyDescent="0.25">
      <c r="A22">
        <v>1919</v>
      </c>
      <c r="B22">
        <v>3.0247479376718608E-2</v>
      </c>
      <c r="C22">
        <v>43441000</v>
      </c>
      <c r="D22">
        <v>204725369308.84113</v>
      </c>
      <c r="E22" s="4">
        <v>7.0549077768921359E-2</v>
      </c>
      <c r="F22" s="3">
        <v>0.48123649923781942</v>
      </c>
      <c r="G22" s="3">
        <v>0.44726996887767667</v>
      </c>
      <c r="H22">
        <f t="shared" si="0"/>
        <v>353.199330087357</v>
      </c>
      <c r="I22">
        <f t="shared" si="1"/>
        <v>380.02195759060288</v>
      </c>
      <c r="M22" s="8"/>
      <c r="O22">
        <v>3</v>
      </c>
      <c r="R22">
        <f t="shared" si="2"/>
        <v>0.89254426346058691</v>
      </c>
      <c r="AB22">
        <v>143.99299999999999</v>
      </c>
      <c r="AC22">
        <v>304.87299999999999</v>
      </c>
      <c r="AE22">
        <v>50</v>
      </c>
      <c r="AF22">
        <v>370</v>
      </c>
    </row>
    <row r="23" spans="1:32" x14ac:dyDescent="0.25">
      <c r="A23">
        <v>1920</v>
      </c>
      <c r="B23">
        <v>1.9545454545454546E-2</v>
      </c>
      <c r="C23">
        <v>43729000</v>
      </c>
      <c r="D23">
        <v>188972197636.01593</v>
      </c>
      <c r="E23" s="4">
        <v>7.0461500916331479E-2</v>
      </c>
      <c r="F23" s="3">
        <v>0.47578954084097103</v>
      </c>
      <c r="G23" s="3">
        <v>0.45276746628414977</v>
      </c>
      <c r="H23">
        <f t="shared" si="0"/>
        <v>327.85503934933473</v>
      </c>
      <c r="I23">
        <f t="shared" si="1"/>
        <v>344.52563457048734</v>
      </c>
      <c r="J23">
        <v>10993.502493362317</v>
      </c>
      <c r="K23" s="6">
        <v>8685.4482512765389</v>
      </c>
      <c r="L23">
        <v>1664.0405114750281</v>
      </c>
      <c r="M23" s="8">
        <f t="shared" ref="M23:M41" si="3">K23*1000*1000000/(3*H23*C23)</f>
        <v>201.93870781941771</v>
      </c>
      <c r="N23">
        <f t="shared" ref="N23:N41" si="4">J23*1000*1000000/(I23*C23)</f>
        <v>729.70108495595196</v>
      </c>
      <c r="O23">
        <v>3</v>
      </c>
      <c r="R23">
        <f t="shared" si="2"/>
        <v>0.9065940209214024</v>
      </c>
      <c r="AB23">
        <v>146.76</v>
      </c>
      <c r="AC23">
        <v>306.75799999999998</v>
      </c>
      <c r="AE23">
        <v>200</v>
      </c>
      <c r="AF23">
        <v>180</v>
      </c>
    </row>
    <row r="24" spans="1:32" x14ac:dyDescent="0.25">
      <c r="A24">
        <v>1921</v>
      </c>
      <c r="B24">
        <v>0.11023782288696114</v>
      </c>
      <c r="C24">
        <v>43964900</v>
      </c>
      <c r="D24">
        <v>169804183208.76056</v>
      </c>
      <c r="E24" s="1">
        <v>8.1347927144524962E-2</v>
      </c>
      <c r="F24" s="1">
        <v>0.5163543492224093</v>
      </c>
      <c r="G24" s="2">
        <v>0.40112943385058869</v>
      </c>
      <c r="H24">
        <f t="shared" si="0"/>
        <v>259.60025142229739</v>
      </c>
      <c r="I24">
        <f t="shared" si="1"/>
        <v>334.17073784484006</v>
      </c>
      <c r="J24">
        <v>9979.3130004495924</v>
      </c>
      <c r="K24" s="6">
        <v>7256.3396507963398</v>
      </c>
      <c r="L24">
        <v>1595.2232128959345</v>
      </c>
      <c r="M24" s="8">
        <f t="shared" si="3"/>
        <v>211.92644332978307</v>
      </c>
      <c r="N24">
        <f t="shared" si="4"/>
        <v>679.24451044216084</v>
      </c>
      <c r="O24">
        <v>3</v>
      </c>
      <c r="R24">
        <f t="shared" si="2"/>
        <v>0.96994448108757858</v>
      </c>
      <c r="AB24">
        <v>149.511</v>
      </c>
      <c r="AC24">
        <v>308.57799999999997</v>
      </c>
      <c r="AE24">
        <v>350</v>
      </c>
      <c r="AF24">
        <v>120</v>
      </c>
    </row>
    <row r="25" spans="1:32" x14ac:dyDescent="0.25">
      <c r="A25">
        <v>1922</v>
      </c>
      <c r="B25">
        <v>9.6757148598410336E-2</v>
      </c>
      <c r="C25">
        <v>44393500</v>
      </c>
      <c r="D25">
        <v>180423581783.4173</v>
      </c>
      <c r="E25" s="1">
        <v>5.9454306709426523E-2</v>
      </c>
      <c r="F25" s="1">
        <v>0.53630211358299029</v>
      </c>
      <c r="G25" s="2">
        <v>0.40259059114668827</v>
      </c>
      <c r="H25">
        <f t="shared" si="0"/>
        <v>274.16740252012073</v>
      </c>
      <c r="I25">
        <f t="shared" si="1"/>
        <v>365.22601541257785</v>
      </c>
      <c r="J25">
        <v>9891.319093109998</v>
      </c>
      <c r="K25" s="6">
        <v>7356.4669218029821</v>
      </c>
      <c r="L25">
        <v>1548.3892180296068</v>
      </c>
      <c r="M25" s="8">
        <f t="shared" si="3"/>
        <v>201.47113262703374</v>
      </c>
      <c r="N25">
        <f t="shared" si="4"/>
        <v>610.06080137113054</v>
      </c>
      <c r="O25">
        <v>3</v>
      </c>
      <c r="R25">
        <f t="shared" si="2"/>
        <v>1.0929323667536599</v>
      </c>
      <c r="AB25">
        <v>152.24600000000001</v>
      </c>
      <c r="AC25">
        <v>310.37900000000002</v>
      </c>
      <c r="AE25">
        <v>500</v>
      </c>
      <c r="AF25">
        <v>90</v>
      </c>
    </row>
    <row r="26" spans="1:32" x14ac:dyDescent="0.25">
      <c r="A26">
        <v>1923</v>
      </c>
      <c r="B26">
        <v>7.9875184520519879E-2</v>
      </c>
      <c r="C26">
        <v>44628100</v>
      </c>
      <c r="D26">
        <v>186051863027.98532</v>
      </c>
      <c r="E26" s="1">
        <v>4.5592187579932067E-2</v>
      </c>
      <c r="F26" s="1">
        <v>0.54095898971245238</v>
      </c>
      <c r="G26" s="2">
        <v>0.41186650353107163</v>
      </c>
      <c r="H26">
        <f t="shared" si="0"/>
        <v>287.71359346468057</v>
      </c>
      <c r="I26">
        <f t="shared" si="1"/>
        <v>377.89248096853572</v>
      </c>
      <c r="J26">
        <v>9934.1686850182705</v>
      </c>
      <c r="K26" s="6">
        <v>7603.3557431559866</v>
      </c>
      <c r="L26">
        <v>1501.5552231632792</v>
      </c>
      <c r="M26" s="8">
        <f t="shared" si="3"/>
        <v>197.38551406126527</v>
      </c>
      <c r="N26">
        <f t="shared" si="4"/>
        <v>589.05369137377545</v>
      </c>
      <c r="O26">
        <v>3</v>
      </c>
      <c r="R26">
        <f t="shared" si="2"/>
        <v>1.0346811700739587</v>
      </c>
      <c r="AB26">
        <v>154.96100000000001</v>
      </c>
      <c r="AC26">
        <v>312.2</v>
      </c>
      <c r="AE26">
        <v>650</v>
      </c>
      <c r="AF26">
        <v>70</v>
      </c>
    </row>
    <row r="27" spans="1:32" x14ac:dyDescent="0.25">
      <c r="A27">
        <v>1924</v>
      </c>
      <c r="B27">
        <v>7.1174076228680661E-2</v>
      </c>
      <c r="C27">
        <v>44934600</v>
      </c>
      <c r="D27">
        <v>195184545802.19009</v>
      </c>
      <c r="E27" s="1">
        <v>4.3742942222642626E-2</v>
      </c>
      <c r="F27" s="1">
        <v>0.53999055794618156</v>
      </c>
      <c r="G27" s="2">
        <v>0.4149401129481185</v>
      </c>
      <c r="H27">
        <f t="shared" si="0"/>
        <v>302.01481822435011</v>
      </c>
      <c r="I27">
        <f t="shared" si="1"/>
        <v>393.03298262072946</v>
      </c>
      <c r="J27">
        <v>10063.103381750916</v>
      </c>
      <c r="K27" s="6">
        <v>7749.9246162981135</v>
      </c>
      <c r="L27">
        <v>1512.0689771128627</v>
      </c>
      <c r="M27" s="8">
        <f t="shared" si="3"/>
        <v>190.35622842878357</v>
      </c>
      <c r="N27">
        <f t="shared" si="4"/>
        <v>569.79949136037271</v>
      </c>
      <c r="O27">
        <v>3</v>
      </c>
      <c r="R27">
        <f t="shared" si="2"/>
        <v>1.0400656335193248</v>
      </c>
      <c r="AB27">
        <v>157.654</v>
      </c>
      <c r="AC27">
        <v>314.05399999999997</v>
      </c>
      <c r="AE27">
        <v>800</v>
      </c>
      <c r="AF27">
        <v>60</v>
      </c>
    </row>
    <row r="28" spans="1:32" x14ac:dyDescent="0.25">
      <c r="A28">
        <v>1925</v>
      </c>
      <c r="B28">
        <v>7.7598298263668153E-2</v>
      </c>
      <c r="C28">
        <v>45085000</v>
      </c>
      <c r="D28">
        <v>202352639840.08337</v>
      </c>
      <c r="E28" s="1">
        <v>5.284224585824919E-2</v>
      </c>
      <c r="F28" s="1">
        <v>0.53984780903832952</v>
      </c>
      <c r="G28" s="2">
        <v>0.40559994118223697</v>
      </c>
      <c r="H28">
        <f t="shared" si="0"/>
        <v>305.03731290054316</v>
      </c>
      <c r="I28">
        <f t="shared" si="1"/>
        <v>406.00036717044122</v>
      </c>
      <c r="J28">
        <v>10267.073228735608</v>
      </c>
      <c r="K28" s="6">
        <v>7772.5117427358746</v>
      </c>
      <c r="L28">
        <v>1506.3342022312715</v>
      </c>
      <c r="M28" s="8">
        <f t="shared" si="3"/>
        <v>188.38880512486492</v>
      </c>
      <c r="N28">
        <f t="shared" si="4"/>
        <v>560.90351195451547</v>
      </c>
      <c r="O28">
        <v>3</v>
      </c>
      <c r="R28">
        <f t="shared" si="2"/>
        <v>1.0329931204837968</v>
      </c>
      <c r="AB28">
        <v>160.52799999999999</v>
      </c>
      <c r="AC28">
        <v>315.95299999999997</v>
      </c>
    </row>
    <row r="29" spans="1:32" x14ac:dyDescent="0.25">
      <c r="A29">
        <v>1926</v>
      </c>
      <c r="B29">
        <v>8.6668896740061341E-2</v>
      </c>
      <c r="C29">
        <v>45264600</v>
      </c>
      <c r="D29">
        <v>195768612723.7962</v>
      </c>
      <c r="E29" s="1">
        <v>4.8896536946186682E-2</v>
      </c>
      <c r="F29" s="1">
        <v>0.56243427776679711</v>
      </c>
      <c r="G29" s="2">
        <v>0.38695279745738603</v>
      </c>
      <c r="H29">
        <f t="shared" si="0"/>
        <v>280.42753201908926</v>
      </c>
      <c r="I29">
        <f t="shared" si="1"/>
        <v>407.60024859221056</v>
      </c>
      <c r="J29">
        <v>10396.675952400137</v>
      </c>
      <c r="K29" s="6">
        <v>7671.1057899915459</v>
      </c>
      <c r="L29">
        <v>1483.395102704907</v>
      </c>
      <c r="M29" s="8">
        <f t="shared" si="3"/>
        <v>201.44541196626832</v>
      </c>
      <c r="N29">
        <f t="shared" si="4"/>
        <v>563.50968005589846</v>
      </c>
      <c r="O29">
        <v>3</v>
      </c>
      <c r="R29">
        <f t="shared" si="2"/>
        <v>1.0039405910711843</v>
      </c>
      <c r="AB29">
        <v>163.52099999999999</v>
      </c>
      <c r="AC29">
        <v>317.90199999999999</v>
      </c>
    </row>
    <row r="30" spans="1:32" x14ac:dyDescent="0.25">
      <c r="A30">
        <v>1927</v>
      </c>
      <c r="B30">
        <v>6.7136129314169818E-2</v>
      </c>
      <c r="C30">
        <v>45429000</v>
      </c>
      <c r="D30">
        <v>211750807578.65451</v>
      </c>
      <c r="E30" s="1">
        <v>3.9346285082660512E-2</v>
      </c>
      <c r="F30" s="1">
        <v>0.56215710303729338</v>
      </c>
      <c r="G30" s="2">
        <v>0.39699694828911963</v>
      </c>
      <c r="H30">
        <f t="shared" si="0"/>
        <v>310.06828657220893</v>
      </c>
      <c r="I30">
        <f t="shared" si="1"/>
        <v>439.06405445773919</v>
      </c>
      <c r="J30">
        <v>10688.693591257772</v>
      </c>
      <c r="K30" s="6">
        <v>7977.7893430982203</v>
      </c>
      <c r="L30">
        <v>1455.6770241105498</v>
      </c>
      <c r="M30" s="8">
        <f t="shared" si="3"/>
        <v>188.78643404903221</v>
      </c>
      <c r="N30">
        <f t="shared" si="4"/>
        <v>535.87508687928334</v>
      </c>
      <c r="O30">
        <v>3</v>
      </c>
      <c r="R30">
        <f t="shared" si="2"/>
        <v>1.0771928034249239</v>
      </c>
      <c r="AB30">
        <v>166.83699999999999</v>
      </c>
      <c r="AC30">
        <v>319.90199999999999</v>
      </c>
      <c r="AE30" t="s">
        <v>23</v>
      </c>
    </row>
    <row r="31" spans="1:32" x14ac:dyDescent="0.25">
      <c r="A31">
        <v>1928</v>
      </c>
      <c r="B31">
        <v>7.4268271714361317E-2</v>
      </c>
      <c r="C31">
        <v>45626200</v>
      </c>
      <c r="D31">
        <v>213503008343.47287</v>
      </c>
      <c r="E31" s="1">
        <v>4.0491748423515682E-2</v>
      </c>
      <c r="F31" s="1">
        <v>0.57065115220117446</v>
      </c>
      <c r="G31" s="2">
        <v>0.38702578144337074</v>
      </c>
      <c r="H31">
        <f t="shared" si="0"/>
        <v>303.46448903201343</v>
      </c>
      <c r="I31">
        <f t="shared" si="1"/>
        <v>447.44399112749426</v>
      </c>
      <c r="J31">
        <v>10850.007672154074</v>
      </c>
      <c r="K31" s="6">
        <v>7899.4491429211876</v>
      </c>
      <c r="L31">
        <v>1444.2074743473677</v>
      </c>
      <c r="M31" s="8">
        <f t="shared" si="3"/>
        <v>190.17497812354759</v>
      </c>
      <c r="N31">
        <f t="shared" si="4"/>
        <v>531.46793236357337</v>
      </c>
      <c r="O31">
        <v>3</v>
      </c>
      <c r="R31">
        <f t="shared" si="2"/>
        <v>1.0190859091849471</v>
      </c>
      <c r="AB31">
        <v>170.31200000000001</v>
      </c>
      <c r="AC31">
        <v>321.95</v>
      </c>
    </row>
    <row r="32" spans="1:32" x14ac:dyDescent="0.25">
      <c r="A32">
        <v>1929</v>
      </c>
      <c r="B32">
        <v>7.1835009965827409E-2</v>
      </c>
      <c r="C32">
        <v>45730000</v>
      </c>
      <c r="D32">
        <v>219821550495.39362</v>
      </c>
      <c r="E32" s="1">
        <v>4.30900211552942E-2</v>
      </c>
      <c r="F32" s="1">
        <v>0.56541403420703507</v>
      </c>
      <c r="G32" s="2">
        <v>0.38872214851733661</v>
      </c>
      <c r="H32">
        <f t="shared" si="0"/>
        <v>313.10257161906588</v>
      </c>
      <c r="I32">
        <f t="shared" si="1"/>
        <v>455.42192235500482</v>
      </c>
      <c r="J32">
        <v>11049.706881458986</v>
      </c>
      <c r="K32" s="6">
        <v>7997.5240225993166</v>
      </c>
      <c r="L32">
        <v>1435.605312024981</v>
      </c>
      <c r="M32" s="8">
        <f t="shared" si="3"/>
        <v>186.18576028021289</v>
      </c>
      <c r="N32">
        <f t="shared" si="4"/>
        <v>530.56136761739401</v>
      </c>
      <c r="O32">
        <v>3</v>
      </c>
      <c r="R32">
        <f t="shared" si="2"/>
        <v>1.01783001087445</v>
      </c>
      <c r="AB32">
        <v>173.863</v>
      </c>
      <c r="AC32">
        <v>324.04000000000002</v>
      </c>
      <c r="AE32">
        <v>50</v>
      </c>
      <c r="AF32">
        <v>1100.0000000000002</v>
      </c>
    </row>
    <row r="33" spans="1:36" x14ac:dyDescent="0.25">
      <c r="A33">
        <v>1930</v>
      </c>
      <c r="B33">
        <v>0.11098127240695378</v>
      </c>
      <c r="C33">
        <v>45890900</v>
      </c>
      <c r="D33">
        <v>217856961759.08209</v>
      </c>
      <c r="E33" s="1">
        <v>5.4080676384680108E-2</v>
      </c>
      <c r="F33" s="1">
        <v>0.56458361294696213</v>
      </c>
      <c r="G33" s="2">
        <v>0.3801964792388503</v>
      </c>
      <c r="H33">
        <f t="shared" si="0"/>
        <v>302.43443711044068</v>
      </c>
      <c r="I33">
        <f t="shared" si="1"/>
        <v>449.10864909962424</v>
      </c>
      <c r="J33">
        <v>11062.828287774615</v>
      </c>
      <c r="K33" s="6">
        <v>7641.7875629839918</v>
      </c>
      <c r="L33">
        <v>1395.4618878538431</v>
      </c>
      <c r="M33" s="8">
        <f t="shared" si="3"/>
        <v>183.53372936081635</v>
      </c>
      <c r="N33">
        <f t="shared" si="4"/>
        <v>536.7699287448836</v>
      </c>
      <c r="O33">
        <v>3</v>
      </c>
      <c r="P33">
        <v>5728</v>
      </c>
      <c r="Q33">
        <f>L33/P33</f>
        <v>0.24362113963928825</v>
      </c>
      <c r="R33">
        <f t="shared" si="2"/>
        <v>0.98613752885953665</v>
      </c>
      <c r="AB33">
        <v>177.44499999999999</v>
      </c>
      <c r="AC33">
        <v>326.17200000000003</v>
      </c>
      <c r="AE33">
        <v>200</v>
      </c>
      <c r="AF33">
        <v>600</v>
      </c>
    </row>
    <row r="34" spans="1:36" x14ac:dyDescent="0.25">
      <c r="A34">
        <v>1931</v>
      </c>
      <c r="B34">
        <v>0.14876205457535444</v>
      </c>
      <c r="C34">
        <v>46073600</v>
      </c>
      <c r="D34">
        <v>207025175212.93228</v>
      </c>
      <c r="E34" s="1">
        <v>4.3725363888051316E-2</v>
      </c>
      <c r="F34" s="1">
        <v>0.59255406924152298</v>
      </c>
      <c r="G34" s="2">
        <v>0.36236767084235633</v>
      </c>
      <c r="H34">
        <f t="shared" si="0"/>
        <v>272.83415729198936</v>
      </c>
      <c r="I34">
        <f t="shared" si="1"/>
        <v>446.14628494764975</v>
      </c>
      <c r="J34">
        <v>11059.912477236156</v>
      </c>
      <c r="K34" s="6">
        <v>7204.9658015536961</v>
      </c>
      <c r="L34">
        <v>1362.0090343778947</v>
      </c>
      <c r="M34" s="8">
        <f t="shared" si="3"/>
        <v>191.0556040289629</v>
      </c>
      <c r="N34">
        <f t="shared" si="4"/>
        <v>538.04953656649263</v>
      </c>
      <c r="O34">
        <v>3</v>
      </c>
      <c r="R34">
        <f t="shared" si="2"/>
        <v>0.99340390313588156</v>
      </c>
      <c r="AB34">
        <v>181.03800000000001</v>
      </c>
      <c r="AC34">
        <v>328.34500000000003</v>
      </c>
      <c r="AE34">
        <v>350</v>
      </c>
      <c r="AF34">
        <v>350</v>
      </c>
      <c r="AI34" t="s">
        <v>18</v>
      </c>
      <c r="AJ34" t="s">
        <v>28</v>
      </c>
    </row>
    <row r="35" spans="1:36" x14ac:dyDescent="0.25">
      <c r="A35">
        <v>1932</v>
      </c>
      <c r="B35">
        <v>0.15387298389997681</v>
      </c>
      <c r="C35">
        <v>46335000</v>
      </c>
      <c r="D35">
        <v>207927824091.77811</v>
      </c>
      <c r="E35" s="1">
        <v>4.1791764096235084E-2</v>
      </c>
      <c r="F35" s="1">
        <v>0.59728477754929765</v>
      </c>
      <c r="G35" s="2">
        <v>0.359513001697426</v>
      </c>
      <c r="H35">
        <f t="shared" ref="H35:H66" si="5">G35*D35/C35*0.07*2.393758</f>
        <v>270.33129531079601</v>
      </c>
      <c r="I35">
        <f t="shared" ref="I35:I66" si="6">F35*D35/C35*0.07*2.393758</f>
        <v>449.12080181237661</v>
      </c>
      <c r="J35">
        <v>11249.048085203185</v>
      </c>
      <c r="K35" s="6">
        <v>7119.8347598812607</v>
      </c>
      <c r="L35">
        <v>1350.5394846147126</v>
      </c>
      <c r="M35" s="8">
        <f t="shared" si="3"/>
        <v>189.47118312853084</v>
      </c>
      <c r="N35">
        <f t="shared" si="4"/>
        <v>540.55941413868436</v>
      </c>
      <c r="O35">
        <v>3</v>
      </c>
      <c r="R35">
        <f t="shared" si="2"/>
        <v>1.0066671335503239</v>
      </c>
      <c r="AB35">
        <v>184.63</v>
      </c>
      <c r="AC35">
        <v>330.59500000000003</v>
      </c>
      <c r="AE35">
        <v>500</v>
      </c>
      <c r="AF35">
        <v>200</v>
      </c>
      <c r="AI35">
        <v>10</v>
      </c>
      <c r="AJ35">
        <f>-0.0003*(0.7003*AI35+202.18) + 0.3076</f>
        <v>0.24484509999999998</v>
      </c>
    </row>
    <row r="36" spans="1:36" x14ac:dyDescent="0.25">
      <c r="A36">
        <v>1933</v>
      </c>
      <c r="B36">
        <v>0.13927372137426419</v>
      </c>
      <c r="C36">
        <v>46520000</v>
      </c>
      <c r="D36">
        <v>214777336172.43167</v>
      </c>
      <c r="E36" s="1">
        <v>4.0490224112977508E-2</v>
      </c>
      <c r="F36" s="1">
        <v>0.59614851980176309</v>
      </c>
      <c r="G36" s="2">
        <v>0.36161080654357264</v>
      </c>
      <c r="H36">
        <f t="shared" si="5"/>
        <v>279.74892671131988</v>
      </c>
      <c r="I36">
        <f t="shared" si="6"/>
        <v>461.19171650084496</v>
      </c>
      <c r="J36">
        <v>11433.066210257557</v>
      </c>
      <c r="K36" s="6">
        <v>7338.5542635942684</v>
      </c>
      <c r="L36">
        <v>1350.5394846147126</v>
      </c>
      <c r="M36" s="8">
        <f t="shared" si="3"/>
        <v>187.9667879669596</v>
      </c>
      <c r="N36">
        <f t="shared" si="4"/>
        <v>532.89483900930838</v>
      </c>
      <c r="O36">
        <v>3</v>
      </c>
      <c r="R36">
        <f t="shared" si="2"/>
        <v>1.026876765983133</v>
      </c>
      <c r="AB36">
        <v>188.215</v>
      </c>
      <c r="AC36">
        <v>332.95</v>
      </c>
      <c r="AE36">
        <v>650</v>
      </c>
      <c r="AF36">
        <v>150</v>
      </c>
      <c r="AI36">
        <v>20</v>
      </c>
      <c r="AJ36">
        <f>-0.0003*(0.7003*AI36+202.18) + 0.3076</f>
        <v>0.24274419999999999</v>
      </c>
    </row>
    <row r="37" spans="1:36" x14ac:dyDescent="0.25">
      <c r="A37">
        <v>1934</v>
      </c>
      <c r="B37">
        <v>0.11734111426647779</v>
      </c>
      <c r="C37">
        <v>46666000</v>
      </c>
      <c r="D37">
        <v>228104681383.62582</v>
      </c>
      <c r="E37" s="1">
        <v>4.402022951464854E-2</v>
      </c>
      <c r="F37" s="1">
        <v>0.58145402062206097</v>
      </c>
      <c r="G37" s="2">
        <v>0.37296260390982439</v>
      </c>
      <c r="H37">
        <f t="shared" si="5"/>
        <v>305.47606860944649</v>
      </c>
      <c r="I37">
        <f t="shared" si="6"/>
        <v>476.24154924585582</v>
      </c>
      <c r="J37">
        <v>11664.227846388971</v>
      </c>
      <c r="K37" s="6">
        <v>7702.8450669637732</v>
      </c>
      <c r="L37">
        <v>1332.3793641563407</v>
      </c>
      <c r="M37" s="8">
        <f t="shared" si="3"/>
        <v>180.11593567107369</v>
      </c>
      <c r="N37">
        <f t="shared" si="4"/>
        <v>524.84146058715021</v>
      </c>
      <c r="O37">
        <v>3</v>
      </c>
      <c r="R37">
        <f t="shared" si="2"/>
        <v>1.0326324871122947</v>
      </c>
      <c r="AB37">
        <v>191.786</v>
      </c>
      <c r="AC37">
        <v>335.40100000000001</v>
      </c>
      <c r="AE37">
        <v>800</v>
      </c>
      <c r="AF37">
        <v>150</v>
      </c>
      <c r="AI37">
        <v>30</v>
      </c>
      <c r="AJ37">
        <f>-0.0003*(0.7003*AI37+202.18) + 0.3076</f>
        <v>0.2406433</v>
      </c>
    </row>
    <row r="38" spans="1:36" x14ac:dyDescent="0.25">
      <c r="A38">
        <v>1935</v>
      </c>
      <c r="B38">
        <v>0.10873030833589908</v>
      </c>
      <c r="C38">
        <v>46868500</v>
      </c>
      <c r="D38">
        <v>236494006257.60464</v>
      </c>
      <c r="E38" s="1">
        <v>3.9251998000769533E-2</v>
      </c>
      <c r="F38" s="1">
        <v>0.58185314683493661</v>
      </c>
      <c r="G38" s="2">
        <v>0.37681918080738747</v>
      </c>
      <c r="H38">
        <f t="shared" si="5"/>
        <v>318.60337193250274</v>
      </c>
      <c r="I38">
        <f t="shared" si="6"/>
        <v>491.96108901342336</v>
      </c>
      <c r="J38">
        <v>11852.76879406433</v>
      </c>
      <c r="K38" s="6">
        <v>7907.3832849404216</v>
      </c>
      <c r="L38">
        <v>1309.4402646299761</v>
      </c>
      <c r="M38" s="8">
        <f t="shared" si="3"/>
        <v>176.51438885678269</v>
      </c>
      <c r="N38">
        <f t="shared" si="4"/>
        <v>514.05312582883505</v>
      </c>
      <c r="O38">
        <v>3</v>
      </c>
      <c r="R38">
        <f t="shared" si="2"/>
        <v>1.0330074933454672</v>
      </c>
      <c r="AB38">
        <v>195.34200000000001</v>
      </c>
      <c r="AC38">
        <v>337.93400000000003</v>
      </c>
    </row>
    <row r="39" spans="1:36" x14ac:dyDescent="0.25">
      <c r="A39">
        <v>1936</v>
      </c>
      <c r="B39">
        <v>9.2481130947513007E-2</v>
      </c>
      <c r="C39">
        <v>47081300</v>
      </c>
      <c r="D39">
        <v>248122247696.85373</v>
      </c>
      <c r="E39" s="1">
        <v>3.5841513566875434E-2</v>
      </c>
      <c r="F39" s="1">
        <v>0.57543112939989638</v>
      </c>
      <c r="G39" s="2">
        <v>0.38682609154493602</v>
      </c>
      <c r="H39">
        <f t="shared" si="5"/>
        <v>341.59484109225787</v>
      </c>
      <c r="I39">
        <f t="shared" si="6"/>
        <v>508.14645005418919</v>
      </c>
      <c r="J39">
        <v>12159.796843124968</v>
      </c>
      <c r="K39" s="6">
        <v>8299.4292878146171</v>
      </c>
      <c r="L39">
        <v>1275.9874111540278</v>
      </c>
      <c r="M39" s="8">
        <f t="shared" si="3"/>
        <v>172.01535860356046</v>
      </c>
      <c r="N39">
        <f t="shared" si="4"/>
        <v>508.26356372134444</v>
      </c>
      <c r="O39">
        <v>3</v>
      </c>
      <c r="R39">
        <f t="shared" si="2"/>
        <v>1.0328996772350916</v>
      </c>
      <c r="AB39">
        <v>198.88300000000001</v>
      </c>
      <c r="AC39">
        <v>340.51900000000001</v>
      </c>
    </row>
    <row r="40" spans="1:36" x14ac:dyDescent="0.25">
      <c r="A40">
        <v>1937</v>
      </c>
      <c r="B40">
        <v>7.6965644155424326E-2</v>
      </c>
      <c r="C40">
        <v>47288600</v>
      </c>
      <c r="D40">
        <v>256723960542.32568</v>
      </c>
      <c r="E40" s="1">
        <v>3.0587314365164667E-2</v>
      </c>
      <c r="F40" s="1">
        <v>0.56953579347936623</v>
      </c>
      <c r="G40" s="2">
        <v>0.39824683303444397</v>
      </c>
      <c r="H40">
        <f t="shared" si="5"/>
        <v>362.27683173153434</v>
      </c>
      <c r="I40">
        <f t="shared" si="6"/>
        <v>518.09482387412993</v>
      </c>
      <c r="J40">
        <v>12525.131795032163</v>
      </c>
      <c r="K40" s="6">
        <v>8684.8866332702055</v>
      </c>
      <c r="L40">
        <v>1254.9599032548604</v>
      </c>
      <c r="M40" s="8">
        <f t="shared" si="3"/>
        <v>168.98411492521382</v>
      </c>
      <c r="N40">
        <f t="shared" si="4"/>
        <v>511.23030971414352</v>
      </c>
      <c r="O40">
        <v>3</v>
      </c>
      <c r="R40">
        <f t="shared" si="2"/>
        <v>1.019577769005136</v>
      </c>
      <c r="AB40">
        <v>202.411</v>
      </c>
      <c r="AC40">
        <v>343.13600000000002</v>
      </c>
    </row>
    <row r="41" spans="1:36" x14ac:dyDescent="0.25">
      <c r="A41">
        <v>1938</v>
      </c>
      <c r="B41">
        <v>9.201827740423088E-2</v>
      </c>
      <c r="C41">
        <v>47494100</v>
      </c>
      <c r="D41">
        <v>258423064314.27078</v>
      </c>
      <c r="E41" s="1">
        <v>4.1463310329682229E-2</v>
      </c>
      <c r="F41" s="1">
        <v>0.55718791309696791</v>
      </c>
      <c r="G41" s="2">
        <v>0.39942988950927211</v>
      </c>
      <c r="H41">
        <f t="shared" si="5"/>
        <v>364.17527139302734</v>
      </c>
      <c r="I41">
        <f t="shared" si="6"/>
        <v>508.00920211128198</v>
      </c>
      <c r="J41">
        <v>12692.895489525363</v>
      </c>
      <c r="K41" s="6">
        <v>8613.0934181879147</v>
      </c>
      <c r="L41">
        <v>1215.772274897321</v>
      </c>
      <c r="M41" s="8">
        <f t="shared" si="3"/>
        <v>165.99224092820441</v>
      </c>
      <c r="N41">
        <f t="shared" si="4"/>
        <v>526.07717895245833</v>
      </c>
      <c r="O41">
        <v>3</v>
      </c>
      <c r="R41">
        <f t="shared" si="2"/>
        <v>0.98053325125421786</v>
      </c>
      <c r="AB41">
        <v>205.92699999999999</v>
      </c>
      <c r="AC41">
        <v>345.76499999999999</v>
      </c>
    </row>
    <row r="42" spans="1:36" x14ac:dyDescent="0.25">
      <c r="A42">
        <v>1939</v>
      </c>
      <c r="B42">
        <v>5.6846158748200475E-2</v>
      </c>
      <c r="C42">
        <v>47761700</v>
      </c>
      <c r="D42">
        <v>270422984703.63284</v>
      </c>
      <c r="E42" s="3">
        <v>4.3160573910298129E-2</v>
      </c>
      <c r="F42" s="3">
        <v>0.5522318494369044</v>
      </c>
      <c r="G42" s="4">
        <v>0.40281911492936323</v>
      </c>
      <c r="H42">
        <f t="shared" si="5"/>
        <v>382.16611647654116</v>
      </c>
      <c r="I42">
        <f t="shared" si="6"/>
        <v>523.91828856226857</v>
      </c>
      <c r="M42" s="8"/>
      <c r="O42">
        <v>3</v>
      </c>
      <c r="R42">
        <f t="shared" si="2"/>
        <v>1.0313165320330193</v>
      </c>
      <c r="AB42">
        <v>209.435</v>
      </c>
      <c r="AC42">
        <v>348.39400000000001</v>
      </c>
    </row>
    <row r="43" spans="1:36" x14ac:dyDescent="0.25">
      <c r="A43">
        <v>1940</v>
      </c>
      <c r="B43">
        <v>2.9907370047620434E-2</v>
      </c>
      <c r="C43">
        <v>48226000</v>
      </c>
      <c r="D43">
        <v>300953755605.77087</v>
      </c>
      <c r="E43" s="3">
        <v>4.4857837490914029E-2</v>
      </c>
      <c r="F43" s="3">
        <v>0.547275785776841</v>
      </c>
      <c r="G43" s="4">
        <v>0.40620834034945441</v>
      </c>
      <c r="H43">
        <f t="shared" si="5"/>
        <v>424.76198764267275</v>
      </c>
      <c r="I43">
        <f t="shared" si="6"/>
        <v>572.27271689028669</v>
      </c>
      <c r="M43" s="8"/>
      <c r="O43">
        <v>3</v>
      </c>
      <c r="P43">
        <v>5806</v>
      </c>
      <c r="R43">
        <f t="shared" si="2"/>
        <v>1.0922938354771159</v>
      </c>
      <c r="AB43">
        <v>212.93799999999999</v>
      </c>
      <c r="AC43">
        <v>350.96600000000001</v>
      </c>
    </row>
    <row r="44" spans="1:36" x14ac:dyDescent="0.25">
      <c r="A44">
        <v>1941</v>
      </c>
      <c r="B44">
        <v>1.0340303864604421E-2</v>
      </c>
      <c r="C44">
        <v>48216000</v>
      </c>
      <c r="D44">
        <v>328776579871.3714</v>
      </c>
      <c r="E44" s="3">
        <v>4.6555101071529929E-2</v>
      </c>
      <c r="F44" s="3">
        <v>0.54231972211677748</v>
      </c>
      <c r="G44" s="4">
        <v>0.40959756576954554</v>
      </c>
      <c r="H44">
        <f t="shared" si="5"/>
        <v>467.99945209037696</v>
      </c>
      <c r="I44">
        <f t="shared" si="6"/>
        <v>619.64560832194354</v>
      </c>
      <c r="M44" s="8"/>
      <c r="O44">
        <v>3</v>
      </c>
      <c r="R44">
        <f t="shared" si="2"/>
        <v>1.0827802724705797</v>
      </c>
      <c r="AB44">
        <v>216.43799999999999</v>
      </c>
      <c r="AC44">
        <v>353.43400000000003</v>
      </c>
    </row>
    <row r="45" spans="1:36" x14ac:dyDescent="0.25">
      <c r="A45">
        <v>1942</v>
      </c>
      <c r="B45">
        <v>4.4292661374476803E-3</v>
      </c>
      <c r="C45">
        <v>48400000</v>
      </c>
      <c r="D45">
        <v>335466800973.40515</v>
      </c>
      <c r="E45" s="3">
        <v>4.8252364652145829E-2</v>
      </c>
      <c r="F45" s="3">
        <v>0.53736365845671408</v>
      </c>
      <c r="G45" s="4">
        <v>0.41298679118963671</v>
      </c>
      <c r="H45">
        <f t="shared" si="5"/>
        <v>479.64357347760318</v>
      </c>
      <c r="I45">
        <f t="shared" si="6"/>
        <v>624.09508221008764</v>
      </c>
      <c r="M45" s="8"/>
      <c r="O45">
        <v>3</v>
      </c>
      <c r="R45">
        <f t="shared" si="2"/>
        <v>1.0071806752575778</v>
      </c>
      <c r="AB45">
        <v>219.93700000000001</v>
      </c>
      <c r="AC45">
        <v>355.84199999999998</v>
      </c>
    </row>
    <row r="46" spans="1:36" x14ac:dyDescent="0.25">
      <c r="A46">
        <v>1943</v>
      </c>
      <c r="B46">
        <v>3.1994615297894404E-3</v>
      </c>
      <c r="C46">
        <v>48789000</v>
      </c>
      <c r="D46">
        <v>341466761168.08618</v>
      </c>
      <c r="E46" s="3">
        <v>4.9949628232761729E-2</v>
      </c>
      <c r="F46" s="3">
        <v>0.53240759479665056</v>
      </c>
      <c r="G46" s="4">
        <v>0.41637601660972784</v>
      </c>
      <c r="H46">
        <f t="shared" si="5"/>
        <v>488.30425352903677</v>
      </c>
      <c r="I46">
        <f t="shared" si="6"/>
        <v>624.38008621915037</v>
      </c>
      <c r="M46" s="8"/>
      <c r="O46">
        <v>3</v>
      </c>
      <c r="R46">
        <f t="shared" si="2"/>
        <v>1.00045666760913</v>
      </c>
      <c r="AB46">
        <v>223.43299999999999</v>
      </c>
      <c r="AC46">
        <v>358.21699999999998</v>
      </c>
    </row>
    <row r="47" spans="1:36" x14ac:dyDescent="0.25">
      <c r="A47">
        <v>1944</v>
      </c>
      <c r="B47">
        <v>2.8345684676602222E-3</v>
      </c>
      <c r="C47">
        <v>49016000</v>
      </c>
      <c r="D47">
        <v>324900499391.62177</v>
      </c>
      <c r="E47" s="3">
        <v>5.1646891813377629E-2</v>
      </c>
      <c r="F47" s="3">
        <v>0.52745153113658705</v>
      </c>
      <c r="G47" s="4">
        <v>0.41976524202981902</v>
      </c>
      <c r="H47">
        <f t="shared" si="5"/>
        <v>466.22683721009605</v>
      </c>
      <c r="I47">
        <f t="shared" si="6"/>
        <v>585.83235227933551</v>
      </c>
      <c r="M47" s="8"/>
      <c r="O47">
        <v>3</v>
      </c>
      <c r="R47">
        <f t="shared" si="2"/>
        <v>0.9382623905044194</v>
      </c>
      <c r="AB47">
        <v>226.923</v>
      </c>
      <c r="AC47">
        <v>360.35500000000002</v>
      </c>
    </row>
    <row r="48" spans="1:36" x14ac:dyDescent="0.25">
      <c r="A48">
        <v>1945</v>
      </c>
      <c r="B48">
        <v>4.1276887527789763E-3</v>
      </c>
      <c r="C48">
        <v>49182000</v>
      </c>
      <c r="D48">
        <v>307643976707.80469</v>
      </c>
      <c r="E48" s="3">
        <v>5.334415539399353E-2</v>
      </c>
      <c r="F48" s="3">
        <v>0.52249546747652365</v>
      </c>
      <c r="G48" s="4">
        <v>0.42315446744991014</v>
      </c>
      <c r="H48">
        <f t="shared" si="5"/>
        <v>443.52636804006272</v>
      </c>
      <c r="I48">
        <f t="shared" si="6"/>
        <v>547.64993597684031</v>
      </c>
      <c r="M48" s="8"/>
      <c r="O48">
        <v>3</v>
      </c>
      <c r="R48">
        <f t="shared" si="2"/>
        <v>0.93482364680964369</v>
      </c>
      <c r="AG48" t="s">
        <v>19</v>
      </c>
      <c r="AH48" t="s">
        <v>21</v>
      </c>
    </row>
    <row r="49" spans="1:34" x14ac:dyDescent="0.25">
      <c r="A49">
        <v>1946</v>
      </c>
      <c r="B49">
        <v>2.0382371945283233E-2</v>
      </c>
      <c r="C49">
        <v>49217000</v>
      </c>
      <c r="D49">
        <v>298617487919.34644</v>
      </c>
      <c r="E49" s="3">
        <v>5.504141897460943E-2</v>
      </c>
      <c r="F49" s="3">
        <v>0.51753940381646013</v>
      </c>
      <c r="G49" s="4">
        <v>0.42654369287000132</v>
      </c>
      <c r="H49">
        <f t="shared" si="5"/>
        <v>433.6525525897506</v>
      </c>
      <c r="I49">
        <f t="shared" si="6"/>
        <v>526.1648156621236</v>
      </c>
      <c r="M49" s="8"/>
      <c r="O49">
        <v>3</v>
      </c>
      <c r="R49">
        <f t="shared" si="2"/>
        <v>0.9607685148791375</v>
      </c>
      <c r="AF49">
        <v>50</v>
      </c>
      <c r="AG49">
        <f t="shared" ref="AG49:AG69" si="7">449.4*EXP(-0.003*AF49)</f>
        <v>386.80216460542096</v>
      </c>
      <c r="AH49">
        <f>42125*AF49^(-0.72)</f>
        <v>2519.3094212072624</v>
      </c>
    </row>
    <row r="50" spans="1:34" x14ac:dyDescent="0.25">
      <c r="A50">
        <v>1947</v>
      </c>
      <c r="B50">
        <v>1.6241750187509986E-2</v>
      </c>
      <c r="C50">
        <v>49538700</v>
      </c>
      <c r="D50">
        <v>294688310446.72345</v>
      </c>
      <c r="E50" s="3">
        <v>5.673868255522533E-2</v>
      </c>
      <c r="F50" s="3">
        <v>0.51258334015639673</v>
      </c>
      <c r="G50" s="4">
        <v>0.42993291829009245</v>
      </c>
      <c r="H50">
        <f t="shared" si="5"/>
        <v>428.54584092522339</v>
      </c>
      <c r="I50">
        <f t="shared" si="6"/>
        <v>510.9296106593215</v>
      </c>
      <c r="M50" s="8"/>
      <c r="O50">
        <v>3</v>
      </c>
      <c r="R50">
        <f t="shared" si="2"/>
        <v>0.97104480468989518</v>
      </c>
      <c r="AF50">
        <v>200</v>
      </c>
      <c r="AG50">
        <f t="shared" si="7"/>
        <v>246.63594926065545</v>
      </c>
      <c r="AH50">
        <f t="shared" ref="AH50:AH73" si="8">42125*AF50^(-0.72)</f>
        <v>928.53508212933207</v>
      </c>
    </row>
    <row r="51" spans="1:34" x14ac:dyDescent="0.25">
      <c r="A51">
        <v>1948</v>
      </c>
      <c r="B51">
        <v>1.6403509496569536E-2</v>
      </c>
      <c r="C51">
        <v>50033200</v>
      </c>
      <c r="D51">
        <v>305467000000</v>
      </c>
      <c r="E51" s="1">
        <v>5.843594613584123E-2</v>
      </c>
      <c r="F51" s="1">
        <v>0.50762727649633321</v>
      </c>
      <c r="G51" s="2">
        <v>0.43332214371018363</v>
      </c>
      <c r="H51">
        <f t="shared" si="5"/>
        <v>443.29740120319053</v>
      </c>
      <c r="I51">
        <f t="shared" si="6"/>
        <v>519.31306931127767</v>
      </c>
      <c r="J51">
        <v>13121.925697043873</v>
      </c>
      <c r="K51">
        <v>9980.8385446565717</v>
      </c>
      <c r="L51">
        <v>1149.8223637590229</v>
      </c>
      <c r="M51" s="8">
        <f t="shared" ref="M51:M82" si="9">K51*1000*1000000/(3*H51*C51)</f>
        <v>150.00036301262395</v>
      </c>
      <c r="N51">
        <f t="shared" ref="N51:N82" si="10">J51*1000*1000000/(I51*C51)</f>
        <v>505.0217025093404</v>
      </c>
      <c r="O51">
        <v>3</v>
      </c>
      <c r="R51">
        <f t="shared" si="2"/>
        <v>1.0164082458269308</v>
      </c>
      <c r="AF51">
        <v>350</v>
      </c>
      <c r="AG51">
        <f t="shared" si="7"/>
        <v>157.26202445055318</v>
      </c>
      <c r="AH51">
        <f t="shared" si="8"/>
        <v>620.59878636345559</v>
      </c>
    </row>
    <row r="52" spans="1:34" x14ac:dyDescent="0.25">
      <c r="A52">
        <v>1949</v>
      </c>
      <c r="B52">
        <v>1.5265401117358961E-2</v>
      </c>
      <c r="C52">
        <v>50331000</v>
      </c>
      <c r="D52">
        <v>316258000000</v>
      </c>
      <c r="E52" s="1">
        <v>6.0080305884217887E-2</v>
      </c>
      <c r="F52" s="1">
        <v>0.49900760607765254</v>
      </c>
      <c r="G52" s="1">
        <v>0.4403265504032563</v>
      </c>
      <c r="H52">
        <f t="shared" si="5"/>
        <v>463.61674828954051</v>
      </c>
      <c r="I52">
        <f t="shared" si="6"/>
        <v>525.40162179545553</v>
      </c>
      <c r="J52">
        <v>13028.540490381287</v>
      </c>
      <c r="K52">
        <v>10104.431030007869</v>
      </c>
      <c r="L52">
        <v>1146.9549763182274</v>
      </c>
      <c r="M52" s="8">
        <f t="shared" si="9"/>
        <v>144.34306845120912</v>
      </c>
      <c r="N52">
        <f t="shared" si="10"/>
        <v>492.68438575141795</v>
      </c>
      <c r="O52">
        <v>3</v>
      </c>
      <c r="R52">
        <f t="shared" si="2"/>
        <v>1.0117242427429232</v>
      </c>
      <c r="AF52">
        <v>500</v>
      </c>
      <c r="AG52">
        <f t="shared" si="7"/>
        <v>100.27469397070435</v>
      </c>
      <c r="AH52">
        <f t="shared" si="8"/>
        <v>480.04451385051658</v>
      </c>
    </row>
    <row r="53" spans="1:34" x14ac:dyDescent="0.25">
      <c r="A53">
        <v>1950</v>
      </c>
      <c r="B53">
        <v>1.8233624539157393E-2</v>
      </c>
      <c r="C53">
        <v>50571500</v>
      </c>
      <c r="D53">
        <v>326976000000</v>
      </c>
      <c r="E53" s="1">
        <v>5.2263529607898922E-2</v>
      </c>
      <c r="F53" s="1">
        <v>0.50793092681631669</v>
      </c>
      <c r="G53" s="1">
        <v>0.43894642873257872</v>
      </c>
      <c r="H53">
        <f t="shared" si="5"/>
        <v>475.55400544377443</v>
      </c>
      <c r="I53">
        <f t="shared" si="6"/>
        <v>550.29172337435216</v>
      </c>
      <c r="J53">
        <v>13094.570202728199</v>
      </c>
      <c r="K53">
        <v>10275.759260428496</v>
      </c>
      <c r="L53">
        <v>1133.5738349278481</v>
      </c>
      <c r="M53" s="8">
        <f t="shared" si="9"/>
        <v>142.42524887090687</v>
      </c>
      <c r="N53">
        <f t="shared" si="10"/>
        <v>470.53554038454314</v>
      </c>
      <c r="O53">
        <v>3</v>
      </c>
      <c r="P53">
        <v>7428</v>
      </c>
      <c r="Q53">
        <f>L53/P53</f>
        <v>0.15260821687235435</v>
      </c>
      <c r="R53">
        <f t="shared" si="2"/>
        <v>1.0473734768724916</v>
      </c>
      <c r="AF53">
        <v>650</v>
      </c>
      <c r="AG53">
        <f t="shared" si="7"/>
        <v>63.937967770979206</v>
      </c>
      <c r="AH53">
        <f t="shared" si="8"/>
        <v>397.41320830777971</v>
      </c>
    </row>
    <row r="54" spans="1:34" x14ac:dyDescent="0.25">
      <c r="A54">
        <v>1951</v>
      </c>
      <c r="B54">
        <v>1.5673765392440798E-2</v>
      </c>
      <c r="C54">
        <v>50301900</v>
      </c>
      <c r="D54">
        <v>338993000000</v>
      </c>
      <c r="E54" s="1">
        <v>4.635144125340683E-2</v>
      </c>
      <c r="F54" s="1">
        <v>0.51024454203300951</v>
      </c>
      <c r="G54" s="1">
        <v>0.44268655902967802</v>
      </c>
      <c r="H54">
        <f t="shared" si="5"/>
        <v>499.89749400693296</v>
      </c>
      <c r="I54">
        <f t="shared" si="6"/>
        <v>576.18638445247336</v>
      </c>
      <c r="J54">
        <v>13232.708314062706</v>
      </c>
      <c r="K54">
        <v>10467.989623042624</v>
      </c>
      <c r="L54">
        <v>1103.944164706294</v>
      </c>
      <c r="M54" s="8">
        <f t="shared" si="9"/>
        <v>138.76395823941706</v>
      </c>
      <c r="N54">
        <f t="shared" si="10"/>
        <v>456.56367840242149</v>
      </c>
      <c r="O54">
        <v>3</v>
      </c>
      <c r="R54">
        <f t="shared" si="2"/>
        <v>1.0470562430402131</v>
      </c>
      <c r="AF54">
        <v>800</v>
      </c>
      <c r="AG54">
        <f t="shared" si="7"/>
        <v>40.768648208261979</v>
      </c>
      <c r="AH54">
        <f t="shared" si="8"/>
        <v>342.2276721895347</v>
      </c>
    </row>
    <row r="55" spans="1:34" x14ac:dyDescent="0.25">
      <c r="A55">
        <v>1952</v>
      </c>
      <c r="B55">
        <v>2.3589665684343109E-2</v>
      </c>
      <c r="C55">
        <v>50444200</v>
      </c>
      <c r="D55">
        <v>345995000000</v>
      </c>
      <c r="E55" s="1">
        <v>5.3363213880874401E-2</v>
      </c>
      <c r="F55" s="1">
        <v>0.48089590785858477</v>
      </c>
      <c r="G55" s="1">
        <v>0.46501234028046562</v>
      </c>
      <c r="H55">
        <f t="shared" si="5"/>
        <v>534.442940499614</v>
      </c>
      <c r="I55">
        <f t="shared" si="6"/>
        <v>552.69807015263439</v>
      </c>
      <c r="J55">
        <v>13304.844248996855</v>
      </c>
      <c r="K55">
        <v>10383.996417970384</v>
      </c>
      <c r="L55">
        <v>1080.0492693663309</v>
      </c>
      <c r="M55" s="8">
        <f t="shared" si="9"/>
        <v>128.38984992426796</v>
      </c>
      <c r="N55">
        <f t="shared" si="10"/>
        <v>477.21117799769866</v>
      </c>
      <c r="O55">
        <v>3</v>
      </c>
      <c r="R55">
        <f t="shared" si="2"/>
        <v>0.95923486751225651</v>
      </c>
      <c r="AF55">
        <v>950</v>
      </c>
      <c r="AG55">
        <f t="shared" si="7"/>
        <v>25.995237801152403</v>
      </c>
      <c r="AH55">
        <f t="shared" si="8"/>
        <v>302.39800248561107</v>
      </c>
    </row>
    <row r="56" spans="1:34" x14ac:dyDescent="0.25">
      <c r="A56">
        <v>1953</v>
      </c>
      <c r="B56">
        <v>2.0321460189312676E-2</v>
      </c>
      <c r="C56">
        <v>50592900</v>
      </c>
      <c r="D56">
        <v>365848000000</v>
      </c>
      <c r="E56" s="1">
        <v>5.2832297899557082E-2</v>
      </c>
      <c r="F56" s="1">
        <v>0.47295940392392199</v>
      </c>
      <c r="G56" s="1">
        <v>0.47354354480978933</v>
      </c>
      <c r="H56">
        <f t="shared" si="5"/>
        <v>573.78516398573811</v>
      </c>
      <c r="I56">
        <f t="shared" si="6"/>
        <v>573.07736978674245</v>
      </c>
      <c r="J56">
        <v>13364.606197952278</v>
      </c>
      <c r="K56">
        <v>10506.242460030502</v>
      </c>
      <c r="L56">
        <v>1059.9775572807619</v>
      </c>
      <c r="M56" s="8">
        <f t="shared" si="9"/>
        <v>120.63887417032903</v>
      </c>
      <c r="N56">
        <f t="shared" si="10"/>
        <v>460.94948422240606</v>
      </c>
      <c r="O56">
        <v>3</v>
      </c>
      <c r="R56">
        <f t="shared" si="2"/>
        <v>1.0368723915183566</v>
      </c>
      <c r="AF56">
        <v>1100</v>
      </c>
      <c r="AG56">
        <f t="shared" si="7"/>
        <v>16.575295430117251</v>
      </c>
      <c r="AH56">
        <f t="shared" si="8"/>
        <v>272.10541254165076</v>
      </c>
    </row>
    <row r="57" spans="1:34" x14ac:dyDescent="0.25">
      <c r="A57">
        <v>1954</v>
      </c>
      <c r="B57">
        <v>1.7680465222785144E-2</v>
      </c>
      <c r="C57">
        <v>50764900</v>
      </c>
      <c r="D57">
        <v>381265000000</v>
      </c>
      <c r="E57" s="1">
        <v>4.9257052465809456E-2</v>
      </c>
      <c r="F57" s="1">
        <v>0.47660022565986326</v>
      </c>
      <c r="G57" s="1">
        <v>0.47335721475217629</v>
      </c>
      <c r="H57">
        <f t="shared" si="5"/>
        <v>595.70423501698087</v>
      </c>
      <c r="I57">
        <f t="shared" si="6"/>
        <v>599.78545586184919</v>
      </c>
      <c r="J57">
        <v>13528.151572425051</v>
      </c>
      <c r="K57">
        <v>10722.299371354191</v>
      </c>
      <c r="L57">
        <v>1049.463803331178</v>
      </c>
      <c r="M57" s="8">
        <f t="shared" si="9"/>
        <v>118.18774633904928</v>
      </c>
      <c r="N57">
        <f t="shared" si="10"/>
        <v>444.30274369706166</v>
      </c>
      <c r="O57">
        <v>3</v>
      </c>
      <c r="R57">
        <f t="shared" si="2"/>
        <v>1.0466046776285121</v>
      </c>
      <c r="AF57">
        <v>1250</v>
      </c>
      <c r="AG57">
        <f t="shared" si="7"/>
        <v>10.568874987690492</v>
      </c>
      <c r="AH57">
        <f t="shared" si="8"/>
        <v>248.17881382523899</v>
      </c>
    </row>
    <row r="58" spans="1:34" x14ac:dyDescent="0.25">
      <c r="A58">
        <v>1955</v>
      </c>
      <c r="B58">
        <v>1.5503578824761145E-2</v>
      </c>
      <c r="C58">
        <v>50946300</v>
      </c>
      <c r="D58">
        <v>395891000000</v>
      </c>
      <c r="E58" s="1">
        <v>4.4955950372924332E-2</v>
      </c>
      <c r="F58" s="1">
        <v>0.4761243834950622</v>
      </c>
      <c r="G58" s="1">
        <v>0.47811107322113849</v>
      </c>
      <c r="H58">
        <f t="shared" si="5"/>
        <v>622.54401914362813</v>
      </c>
      <c r="I58">
        <f t="shared" si="6"/>
        <v>619.95716877321036</v>
      </c>
      <c r="J58">
        <v>13623.160430255284</v>
      </c>
      <c r="K58">
        <v>10933.859830597796</v>
      </c>
      <c r="L58">
        <v>1044.6848242631854</v>
      </c>
      <c r="M58" s="8">
        <f t="shared" si="9"/>
        <v>114.91309809446781</v>
      </c>
      <c r="N58">
        <f t="shared" si="10"/>
        <v>431.32391262776116</v>
      </c>
      <c r="O58">
        <v>3</v>
      </c>
      <c r="R58">
        <f t="shared" si="2"/>
        <v>1.0336315472711419</v>
      </c>
      <c r="AF58">
        <v>1400</v>
      </c>
      <c r="AG58">
        <f t="shared" si="7"/>
        <v>6.7390122231226792</v>
      </c>
      <c r="AH58">
        <f t="shared" si="8"/>
        <v>228.73242175596471</v>
      </c>
    </row>
    <row r="59" spans="1:34" x14ac:dyDescent="0.25">
      <c r="A59">
        <v>1956</v>
      </c>
      <c r="B59">
        <v>1.6398783335490247E-2</v>
      </c>
      <c r="C59">
        <v>51183900</v>
      </c>
      <c r="D59">
        <v>403780000000</v>
      </c>
      <c r="E59" s="1">
        <v>4.3715351582428924E-2</v>
      </c>
      <c r="F59" s="1">
        <v>0.48076365597089998</v>
      </c>
      <c r="G59" s="1">
        <v>0.47455618125763094</v>
      </c>
      <c r="H59">
        <f t="shared" si="5"/>
        <v>627.30297445053884</v>
      </c>
      <c r="I59">
        <f t="shared" si="6"/>
        <v>635.50846729891077</v>
      </c>
      <c r="J59">
        <v>13749.444285955989</v>
      </c>
      <c r="K59">
        <v>11009.657266836271</v>
      </c>
      <c r="L59">
        <v>1015.0551540416312</v>
      </c>
      <c r="M59" s="8">
        <f t="shared" si="9"/>
        <v>114.29884023256167</v>
      </c>
      <c r="N59">
        <f t="shared" si="10"/>
        <v>422.69823069660458</v>
      </c>
      <c r="O59">
        <v>3</v>
      </c>
      <c r="R59">
        <f t="shared" si="2"/>
        <v>1.0250844724587567</v>
      </c>
      <c r="AF59">
        <v>1550</v>
      </c>
      <c r="AG59">
        <f t="shared" si="7"/>
        <v>4.2969839075862506</v>
      </c>
      <c r="AH59">
        <f t="shared" si="8"/>
        <v>212.56956861769436</v>
      </c>
    </row>
    <row r="60" spans="1:34" x14ac:dyDescent="0.25">
      <c r="A60">
        <v>1957</v>
      </c>
      <c r="B60">
        <v>1.8884600137915267E-2</v>
      </c>
      <c r="C60">
        <v>51430700</v>
      </c>
      <c r="D60">
        <v>411613000000</v>
      </c>
      <c r="E60" s="1">
        <v>4.3376356297274175E-2</v>
      </c>
      <c r="F60" s="1">
        <v>0.47986643309441601</v>
      </c>
      <c r="G60" s="1">
        <v>0.47565272991125218</v>
      </c>
      <c r="H60">
        <f t="shared" si="5"/>
        <v>637.87403407984016</v>
      </c>
      <c r="I60">
        <f t="shared" si="6"/>
        <v>643.52482020769719</v>
      </c>
      <c r="J60">
        <v>13721.623777371899</v>
      </c>
      <c r="K60">
        <v>10997.996576315019</v>
      </c>
      <c r="L60">
        <v>1009.3203791600401</v>
      </c>
      <c r="M60" s="8">
        <f t="shared" si="9"/>
        <v>111.74676679020024</v>
      </c>
      <c r="N60">
        <f t="shared" si="10"/>
        <v>414.58899542524341</v>
      </c>
      <c r="O60">
        <v>3</v>
      </c>
      <c r="R60">
        <f t="shared" si="2"/>
        <v>1.0126140772645535</v>
      </c>
      <c r="AF60">
        <v>1700</v>
      </c>
      <c r="AG60">
        <f t="shared" si="7"/>
        <v>2.7398779065427252</v>
      </c>
      <c r="AH60">
        <f t="shared" si="8"/>
        <v>198.89171403098533</v>
      </c>
    </row>
    <row r="61" spans="1:34" x14ac:dyDescent="0.25">
      <c r="A61">
        <v>1958</v>
      </c>
      <c r="B61">
        <v>2.5289654949656293E-2</v>
      </c>
      <c r="C61">
        <v>51652500</v>
      </c>
      <c r="D61">
        <v>415493000000</v>
      </c>
      <c r="E61" s="1">
        <v>4.2358486407335284E-2</v>
      </c>
      <c r="F61" s="1">
        <v>0.48167921916848611</v>
      </c>
      <c r="G61" s="1">
        <v>0.47483340318346229</v>
      </c>
      <c r="H61">
        <f t="shared" si="5"/>
        <v>640.01759060483084</v>
      </c>
      <c r="I61">
        <f t="shared" si="6"/>
        <v>649.24491670085547</v>
      </c>
      <c r="J61">
        <v>13654.075531511286</v>
      </c>
      <c r="K61">
        <v>10821.204326803167</v>
      </c>
      <c r="L61">
        <v>994.98344195606239</v>
      </c>
      <c r="M61" s="8">
        <f t="shared" si="9"/>
        <v>109.11164059816312</v>
      </c>
      <c r="N61">
        <f t="shared" si="10"/>
        <v>407.15746016873845</v>
      </c>
      <c r="O61">
        <v>3</v>
      </c>
      <c r="R61">
        <f t="shared" si="2"/>
        <v>1.0088886959967016</v>
      </c>
      <c r="AF61">
        <v>1850</v>
      </c>
      <c r="AG61">
        <f t="shared" si="7"/>
        <v>1.7470232852181729</v>
      </c>
      <c r="AH61">
        <f t="shared" si="8"/>
        <v>187.14415582572053</v>
      </c>
    </row>
    <row r="62" spans="1:34" x14ac:dyDescent="0.25">
      <c r="A62">
        <v>1959</v>
      </c>
      <c r="B62">
        <v>2.642399379963907E-2</v>
      </c>
      <c r="C62">
        <v>51956299.999999993</v>
      </c>
      <c r="D62">
        <v>430756000000</v>
      </c>
      <c r="E62" s="1">
        <v>4.0542671580320606E-2</v>
      </c>
      <c r="F62" s="1">
        <v>0.48587999058731668</v>
      </c>
      <c r="G62" s="1">
        <v>0.47251625919781232</v>
      </c>
      <c r="H62">
        <f t="shared" si="5"/>
        <v>656.42960498425691</v>
      </c>
      <c r="I62">
        <f t="shared" si="6"/>
        <v>674.99478395189874</v>
      </c>
      <c r="J62">
        <v>13791.79801190887</v>
      </c>
      <c r="K62">
        <v>10876.19824597719</v>
      </c>
      <c r="L62">
        <v>987.33707544727417</v>
      </c>
      <c r="M62" s="8">
        <f t="shared" si="9"/>
        <v>106.29907492823932</v>
      </c>
      <c r="N62">
        <f t="shared" si="10"/>
        <v>393.26224620127351</v>
      </c>
      <c r="O62">
        <v>3</v>
      </c>
      <c r="R62">
        <f t="shared" si="2"/>
        <v>1.0396612535403302</v>
      </c>
      <c r="AF62">
        <v>2000</v>
      </c>
      <c r="AG62">
        <f t="shared" si="7"/>
        <v>1.1139512281938615</v>
      </c>
      <c r="AH62">
        <f t="shared" si="8"/>
        <v>176.92871242482201</v>
      </c>
    </row>
    <row r="63" spans="1:34" x14ac:dyDescent="0.25">
      <c r="A63">
        <v>1960</v>
      </c>
      <c r="B63">
        <v>2.1418759975500811E-2</v>
      </c>
      <c r="C63">
        <v>52372500</v>
      </c>
      <c r="D63">
        <v>458723000000</v>
      </c>
      <c r="E63" s="1">
        <v>3.8000013332828389E-2</v>
      </c>
      <c r="F63" s="1">
        <v>0.48804432134745157</v>
      </c>
      <c r="G63" s="1">
        <v>0.47265137996428597</v>
      </c>
      <c r="H63">
        <f t="shared" si="5"/>
        <v>693.69158047412395</v>
      </c>
      <c r="I63">
        <f t="shared" si="6"/>
        <v>716.28318665337724</v>
      </c>
      <c r="J63">
        <v>13917.488677259462</v>
      </c>
      <c r="K63">
        <v>11168.878571938041</v>
      </c>
      <c r="L63">
        <v>970.13275080250071</v>
      </c>
      <c r="M63" s="8">
        <f t="shared" si="9"/>
        <v>102.47515544719047</v>
      </c>
      <c r="N63">
        <f t="shared" si="10"/>
        <v>370.99906419538377</v>
      </c>
      <c r="O63">
        <v>3</v>
      </c>
      <c r="P63">
        <v>7305</v>
      </c>
      <c r="Q63">
        <f>L63/P63</f>
        <v>0.13280393577036287</v>
      </c>
      <c r="R63">
        <f t="shared" si="2"/>
        <v>1.0611684766802891</v>
      </c>
      <c r="AF63">
        <v>2150</v>
      </c>
      <c r="AG63">
        <f t="shared" si="7"/>
        <v>0.71028666263005591</v>
      </c>
      <c r="AH63">
        <f t="shared" si="8"/>
        <v>167.95162985999579</v>
      </c>
    </row>
    <row r="64" spans="1:34" x14ac:dyDescent="0.25">
      <c r="A64">
        <v>1961</v>
      </c>
      <c r="B64">
        <v>2.071180038182634E-2</v>
      </c>
      <c r="C64">
        <v>52807436</v>
      </c>
      <c r="D64">
        <v>471742000000</v>
      </c>
      <c r="E64" s="1">
        <v>3.741727678766478E-2</v>
      </c>
      <c r="F64" s="1">
        <v>0.49424785146451816</v>
      </c>
      <c r="G64" s="1">
        <v>0.46706402207707015</v>
      </c>
      <c r="H64">
        <f t="shared" si="5"/>
        <v>699.14001614893641</v>
      </c>
      <c r="I64">
        <f t="shared" si="6"/>
        <v>739.83101785018573</v>
      </c>
      <c r="J64">
        <v>14070.063965106874</v>
      </c>
      <c r="K64">
        <v>11323.38875012578</v>
      </c>
      <c r="L64">
        <v>939.54728476734795</v>
      </c>
      <c r="M64" s="8">
        <f t="shared" si="9"/>
        <v>102.23413370505088</v>
      </c>
      <c r="N64">
        <f t="shared" si="10"/>
        <v>360.1375908694215</v>
      </c>
      <c r="O64">
        <v>3</v>
      </c>
      <c r="R64">
        <f t="shared" si="2"/>
        <v>1.0328750299261229</v>
      </c>
      <c r="AF64">
        <v>2300</v>
      </c>
      <c r="AG64">
        <f t="shared" si="7"/>
        <v>0.45289877181440058</v>
      </c>
      <c r="AH64">
        <f t="shared" si="8"/>
        <v>159.99111753303364</v>
      </c>
    </row>
    <row r="65" spans="1:34" x14ac:dyDescent="0.25">
      <c r="A65">
        <v>1962</v>
      </c>
      <c r="B65">
        <v>2.6013512030591004E-2</v>
      </c>
      <c r="C65">
        <v>53290228</v>
      </c>
      <c r="D65">
        <v>477581000000</v>
      </c>
      <c r="E65" s="1">
        <v>3.8162233090138359E-2</v>
      </c>
      <c r="F65" s="1">
        <v>0.49873696837860459</v>
      </c>
      <c r="G65" s="1">
        <v>0.46240286621493987</v>
      </c>
      <c r="H65">
        <f t="shared" si="5"/>
        <v>694.38169298684875</v>
      </c>
      <c r="I65">
        <f t="shared" si="6"/>
        <v>748.9439312793661</v>
      </c>
      <c r="J65">
        <v>14299.965590695856</v>
      </c>
      <c r="K65">
        <v>11256.984182199149</v>
      </c>
      <c r="L65">
        <v>907.05022710499816</v>
      </c>
      <c r="M65" s="8">
        <f t="shared" si="9"/>
        <v>101.40397053366819</v>
      </c>
      <c r="N65">
        <f t="shared" si="10"/>
        <v>358.2928223502031</v>
      </c>
      <c r="O65">
        <v>3</v>
      </c>
      <c r="R65">
        <f t="shared" si="2"/>
        <v>1.0123175606446737</v>
      </c>
      <c r="AF65">
        <v>2450</v>
      </c>
      <c r="AG65">
        <f t="shared" si="7"/>
        <v>0.28878100674378743</v>
      </c>
      <c r="AH65">
        <f t="shared" si="8"/>
        <v>152.87635984437031</v>
      </c>
    </row>
    <row r="66" spans="1:34" x14ac:dyDescent="0.25">
      <c r="A66">
        <v>1963</v>
      </c>
      <c r="B66">
        <v>3.1037828930005382E-2</v>
      </c>
      <c r="C66">
        <v>53624200</v>
      </c>
      <c r="D66">
        <v>486092000000</v>
      </c>
      <c r="E66" s="1">
        <v>3.5581401622627816E-2</v>
      </c>
      <c r="F66" s="1">
        <v>0.50631760615424815</v>
      </c>
      <c r="G66" s="1">
        <v>0.45739317892313486</v>
      </c>
      <c r="H66">
        <f t="shared" si="5"/>
        <v>694.74529437526417</v>
      </c>
      <c r="I66">
        <f t="shared" si="6"/>
        <v>769.05776155906779</v>
      </c>
      <c r="J66">
        <v>14458.434088354496</v>
      </c>
      <c r="K66">
        <v>11177.912051049294</v>
      </c>
      <c r="L66">
        <v>899.40386059621005</v>
      </c>
      <c r="M66" s="8">
        <f t="shared" si="9"/>
        <v>100.01220293274257</v>
      </c>
      <c r="N66">
        <f t="shared" si="10"/>
        <v>350.59157368668747</v>
      </c>
      <c r="O66">
        <v>3</v>
      </c>
      <c r="R66">
        <f t="shared" si="2"/>
        <v>1.026856256442779</v>
      </c>
      <c r="Z66">
        <v>0</v>
      </c>
      <c r="AA66">
        <f>Z66*0.88+146.58</f>
        <v>146.58000000000001</v>
      </c>
      <c r="AF66">
        <v>2600</v>
      </c>
      <c r="AG66">
        <f t="shared" si="7"/>
        <v>0.1841348995535162</v>
      </c>
      <c r="AH66">
        <f t="shared" si="8"/>
        <v>146.47351488826391</v>
      </c>
    </row>
    <row r="67" spans="1:34" x14ac:dyDescent="0.25">
      <c r="A67">
        <v>1964</v>
      </c>
      <c r="B67">
        <v>2.3972379716658568E-2</v>
      </c>
      <c r="C67">
        <v>53990800</v>
      </c>
      <c r="D67">
        <v>513673000000</v>
      </c>
      <c r="E67" s="1">
        <v>3.5056921170389652E-2</v>
      </c>
      <c r="F67" s="1">
        <v>0.50214175140202533</v>
      </c>
      <c r="G67" s="1">
        <v>0.46197304962823921</v>
      </c>
      <c r="H67">
        <f t="shared" ref="H67:H98" si="11">G67*D67/C67*0.07*2.393758</f>
        <v>736.48159725830521</v>
      </c>
      <c r="I67">
        <f t="shared" ref="I67:I98" si="12">F67*D67/C67*0.07*2.393758</f>
        <v>800.51890347336928</v>
      </c>
      <c r="J67">
        <v>14653.131850753118</v>
      </c>
      <c r="K67">
        <v>11399.078733753819</v>
      </c>
      <c r="L67">
        <v>864.03941549306467</v>
      </c>
      <c r="M67" s="8">
        <f t="shared" si="9"/>
        <v>95.557952708709536</v>
      </c>
      <c r="N67">
        <f t="shared" si="10"/>
        <v>339.03075987845608</v>
      </c>
      <c r="O67">
        <v>3</v>
      </c>
      <c r="R67">
        <f t="shared" si="2"/>
        <v>1.0409086852598979</v>
      </c>
      <c r="Z67">
        <v>200</v>
      </c>
      <c r="AA67">
        <f t="shared" ref="AA67:AA70" si="13">Z67*0.88+146.58</f>
        <v>322.58000000000004</v>
      </c>
      <c r="AF67">
        <v>2750</v>
      </c>
      <c r="AG67">
        <f t="shared" si="7"/>
        <v>0.11740959565136938</v>
      </c>
      <c r="AH67">
        <f t="shared" si="8"/>
        <v>140.67611767570995</v>
      </c>
    </row>
    <row r="68" spans="1:34" x14ac:dyDescent="0.25">
      <c r="A68">
        <v>1965</v>
      </c>
      <c r="B68">
        <v>2.2636398515376889E-2</v>
      </c>
      <c r="C68">
        <v>54350300</v>
      </c>
      <c r="D68">
        <v>527063000000</v>
      </c>
      <c r="E68" s="1">
        <v>3.3206551319428762E-2</v>
      </c>
      <c r="F68" s="1">
        <v>0.50702905207789517</v>
      </c>
      <c r="G68" s="1">
        <v>0.45887648366737421</v>
      </c>
      <c r="H68">
        <f t="shared" si="11"/>
        <v>745.64939272545257</v>
      </c>
      <c r="I68">
        <f t="shared" si="12"/>
        <v>823.89470420125758</v>
      </c>
      <c r="J68" s="1">
        <v>14830.692091010524</v>
      </c>
      <c r="K68" s="1">
        <v>11532.264079989936</v>
      </c>
      <c r="L68" s="1">
        <v>815.29382899953998</v>
      </c>
      <c r="M68" s="8">
        <f t="shared" si="9"/>
        <v>94.854231549116278</v>
      </c>
      <c r="N68">
        <f t="shared" si="10"/>
        <v>331.1980425841345</v>
      </c>
      <c r="O68">
        <v>3</v>
      </c>
      <c r="R68">
        <f t="shared" si="2"/>
        <v>1.0292008104074284</v>
      </c>
      <c r="Z68">
        <v>400</v>
      </c>
      <c r="AA68">
        <f t="shared" si="13"/>
        <v>498.58000000000004</v>
      </c>
      <c r="AF68">
        <v>2900</v>
      </c>
      <c r="AG68">
        <f t="shared" si="7"/>
        <v>7.4863663457842372E-2</v>
      </c>
      <c r="AH68">
        <f t="shared" si="8"/>
        <v>135.39834483648474</v>
      </c>
    </row>
    <row r="69" spans="1:34" x14ac:dyDescent="0.25">
      <c r="A69">
        <v>1966</v>
      </c>
      <c r="B69">
        <v>2.4722835482635909E-2</v>
      </c>
      <c r="C69">
        <v>54645100</v>
      </c>
      <c r="D69">
        <v>534597000000</v>
      </c>
      <c r="E69" s="1">
        <v>3.3546993210739028E-2</v>
      </c>
      <c r="F69" s="1">
        <v>0.51326609664347644</v>
      </c>
      <c r="G69" s="1">
        <v>0.45231900958299809</v>
      </c>
      <c r="H69">
        <f t="shared" si="11"/>
        <v>741.47824817057415</v>
      </c>
      <c r="I69">
        <f t="shared" si="12"/>
        <v>841.38768904586561</v>
      </c>
      <c r="J69">
        <v>14928.71501730883</v>
      </c>
      <c r="K69">
        <v>11554.909328240909</v>
      </c>
      <c r="L69">
        <v>784.12565445026178</v>
      </c>
      <c r="M69" s="8">
        <f t="shared" si="9"/>
        <v>95.059526551735402</v>
      </c>
      <c r="N69">
        <f t="shared" si="10"/>
        <v>324.69458758349668</v>
      </c>
      <c r="O69">
        <v>3</v>
      </c>
      <c r="R69">
        <f t="shared" ref="R69:R118" si="14">I69/I68</f>
        <v>1.0212320637035373</v>
      </c>
      <c r="Z69">
        <v>600</v>
      </c>
      <c r="AA69">
        <f t="shared" si="13"/>
        <v>674.58</v>
      </c>
      <c r="AF69">
        <v>3150</v>
      </c>
      <c r="AG69">
        <f t="shared" si="7"/>
        <v>3.5363090633144474E-2</v>
      </c>
      <c r="AH69">
        <f t="shared" si="8"/>
        <v>127.57227933833896</v>
      </c>
    </row>
    <row r="70" spans="1:34" x14ac:dyDescent="0.25">
      <c r="A70">
        <v>1967</v>
      </c>
      <c r="B70">
        <v>3.3719699146430998E-2</v>
      </c>
      <c r="C70">
        <v>54961200.000000007</v>
      </c>
      <c r="D70">
        <v>546184000000</v>
      </c>
      <c r="E70" s="1">
        <v>3.2681831315689726E-2</v>
      </c>
      <c r="F70" s="1">
        <v>0.52301961946897901</v>
      </c>
      <c r="G70" s="1">
        <v>0.44339730131843347</v>
      </c>
      <c r="H70">
        <f t="shared" si="11"/>
        <v>738.33608705281051</v>
      </c>
      <c r="I70">
        <f t="shared" si="12"/>
        <v>870.92153728117842</v>
      </c>
      <c r="J70">
        <v>15057.896061002721</v>
      </c>
      <c r="K70">
        <v>11152.370082103738</v>
      </c>
      <c r="L70">
        <v>730.23385689354279</v>
      </c>
      <c r="M70" s="8">
        <f t="shared" si="9"/>
        <v>91.60846708624895</v>
      </c>
      <c r="N70">
        <f t="shared" si="10"/>
        <v>314.57851516597231</v>
      </c>
      <c r="O70">
        <v>3</v>
      </c>
      <c r="R70">
        <f t="shared" si="14"/>
        <v>1.0351013553202855</v>
      </c>
      <c r="Z70">
        <v>700</v>
      </c>
      <c r="AA70">
        <f t="shared" si="13"/>
        <v>762.58</v>
      </c>
      <c r="AF70">
        <v>3400</v>
      </c>
      <c r="AH70">
        <f t="shared" si="8"/>
        <v>120.74665086249239</v>
      </c>
    </row>
    <row r="71" spans="1:34" x14ac:dyDescent="0.25">
      <c r="A71">
        <v>1968</v>
      </c>
      <c r="B71">
        <v>3.4853233252045625E-2</v>
      </c>
      <c r="C71">
        <v>55212899.999999993</v>
      </c>
      <c r="D71">
        <v>577568000000</v>
      </c>
      <c r="E71" s="1">
        <v>3.1024134517640346E-2</v>
      </c>
      <c r="F71" s="1">
        <v>0.52748720614166511</v>
      </c>
      <c r="G71" s="1">
        <v>0.44085038751760997</v>
      </c>
      <c r="H71">
        <f t="shared" si="11"/>
        <v>772.73765258785841</v>
      </c>
      <c r="I71">
        <f t="shared" si="12"/>
        <v>924.59763444748216</v>
      </c>
      <c r="J71">
        <v>15187.453266419348</v>
      </c>
      <c r="K71">
        <v>10942.300660282226</v>
      </c>
      <c r="L71">
        <v>699.24607329842934</v>
      </c>
      <c r="M71" s="8">
        <f t="shared" si="9"/>
        <v>85.48988956186092</v>
      </c>
      <c r="N71">
        <f t="shared" si="10"/>
        <v>297.50318393443894</v>
      </c>
      <c r="O71">
        <v>3</v>
      </c>
      <c r="R71">
        <f t="shared" si="14"/>
        <v>1.0616313810930298</v>
      </c>
      <c r="Z71">
        <v>725</v>
      </c>
      <c r="AA71">
        <f>(AA70+AA72)/2</f>
        <v>872.91500000000019</v>
      </c>
      <c r="AF71">
        <v>3650</v>
      </c>
      <c r="AH71">
        <f t="shared" si="8"/>
        <v>114.73318544333532</v>
      </c>
    </row>
    <row r="72" spans="1:34" x14ac:dyDescent="0.25">
      <c r="A72">
        <v>1969</v>
      </c>
      <c r="B72">
        <v>3.4988767882475208E-2</v>
      </c>
      <c r="C72">
        <v>55459000</v>
      </c>
      <c r="D72">
        <v>589687000000</v>
      </c>
      <c r="E72" s="1">
        <v>2.8676189469557748E-2</v>
      </c>
      <c r="F72" s="1">
        <v>0.53543207479485466</v>
      </c>
      <c r="G72" s="1">
        <v>0.43499425768226962</v>
      </c>
      <c r="H72">
        <f t="shared" si="11"/>
        <v>775.01717311057678</v>
      </c>
      <c r="I72">
        <f t="shared" si="12"/>
        <v>953.9644390049458</v>
      </c>
      <c r="J72">
        <v>15294.406203957746</v>
      </c>
      <c r="K72">
        <v>10875.724686094614</v>
      </c>
      <c r="L72">
        <v>662.86910994764401</v>
      </c>
      <c r="M72" s="8">
        <f t="shared" si="9"/>
        <v>84.343882813028699</v>
      </c>
      <c r="N72">
        <f t="shared" si="10"/>
        <v>289.08689216088555</v>
      </c>
      <c r="O72">
        <v>3</v>
      </c>
      <c r="R72">
        <f t="shared" si="14"/>
        <v>1.0317617128395669</v>
      </c>
      <c r="Z72">
        <v>750</v>
      </c>
      <c r="AA72">
        <f>Z72*5.2366-2944.2</f>
        <v>983.25000000000045</v>
      </c>
      <c r="AF72">
        <v>3900</v>
      </c>
      <c r="AH72">
        <f t="shared" si="8"/>
        <v>109.38893568403599</v>
      </c>
    </row>
    <row r="73" spans="1:34" x14ac:dyDescent="0.25">
      <c r="A73">
        <v>1970</v>
      </c>
      <c r="B73">
        <v>3.7524557050838042E-2</v>
      </c>
      <c r="C73">
        <v>55628799.999999993</v>
      </c>
      <c r="D73">
        <v>604926000000</v>
      </c>
      <c r="E73" s="1">
        <v>2.8558102867502502E-2</v>
      </c>
      <c r="F73" s="1">
        <v>0.55940260934914476</v>
      </c>
      <c r="G73" s="1">
        <v>0.41203928778335275</v>
      </c>
      <c r="H73">
        <f t="shared" si="11"/>
        <v>750.79171239532116</v>
      </c>
      <c r="I73">
        <f t="shared" si="12"/>
        <v>1019.3077588574163</v>
      </c>
      <c r="J73">
        <v>15448.924259344372</v>
      </c>
      <c r="K73">
        <v>10651.986299119855</v>
      </c>
      <c r="L73">
        <v>627.83944153577659</v>
      </c>
      <c r="M73" s="8">
        <f t="shared" si="9"/>
        <v>85.013947560395223</v>
      </c>
      <c r="N73">
        <f t="shared" si="10"/>
        <v>272.45402133061651</v>
      </c>
      <c r="O73">
        <v>3</v>
      </c>
      <c r="P73">
        <v>7199</v>
      </c>
      <c r="Q73">
        <f>L73/P73</f>
        <v>8.721203521819372E-2</v>
      </c>
      <c r="R73">
        <f t="shared" si="14"/>
        <v>1.0684965992240008</v>
      </c>
      <c r="Z73">
        <v>770</v>
      </c>
      <c r="AA73">
        <f t="shared" ref="AA73:AA77" si="15">Z73*5.2366-2944.2</f>
        <v>1087.9820000000004</v>
      </c>
      <c r="AF73">
        <v>4150</v>
      </c>
      <c r="AH73">
        <f t="shared" si="8"/>
        <v>104.60327554819756</v>
      </c>
    </row>
    <row r="74" spans="1:34" x14ac:dyDescent="0.25">
      <c r="A74">
        <v>1971</v>
      </c>
      <c r="B74">
        <v>4.1384705652258942E-2</v>
      </c>
      <c r="C74">
        <v>55928000</v>
      </c>
      <c r="D74">
        <v>628018000000</v>
      </c>
      <c r="E74" s="1">
        <v>2.8145696005453094E-2</v>
      </c>
      <c r="F74" s="1">
        <v>0.56795705110888628</v>
      </c>
      <c r="G74" s="1">
        <v>0.40389725288566053</v>
      </c>
      <c r="H74">
        <f t="shared" si="11"/>
        <v>759.96218798236021</v>
      </c>
      <c r="I74">
        <f t="shared" si="12"/>
        <v>1068.6526837133688</v>
      </c>
      <c r="J74">
        <v>15491.418151626964</v>
      </c>
      <c r="K74">
        <v>10241.300434760473</v>
      </c>
      <c r="L74">
        <v>582.03141361256542</v>
      </c>
      <c r="M74" s="8">
        <f t="shared" si="9"/>
        <v>80.317943182567944</v>
      </c>
      <c r="N74">
        <f t="shared" si="10"/>
        <v>259.19421661364004</v>
      </c>
      <c r="O74">
        <v>3</v>
      </c>
      <c r="R74">
        <f t="shared" si="14"/>
        <v>1.0484102317746167</v>
      </c>
      <c r="Z74">
        <v>790</v>
      </c>
      <c r="AA74">
        <f t="shared" si="15"/>
        <v>1192.7139999999999</v>
      </c>
      <c r="AF74">
        <v>4400</v>
      </c>
      <c r="AH74">
        <f>42125*AF74^(-0.72)</f>
        <v>100.28915839211288</v>
      </c>
    </row>
    <row r="75" spans="1:34" x14ac:dyDescent="0.25">
      <c r="A75">
        <v>1972</v>
      </c>
      <c r="B75">
        <v>4.3432574430823115E-2</v>
      </c>
      <c r="C75">
        <v>56096700</v>
      </c>
      <c r="D75">
        <v>654083000000</v>
      </c>
      <c r="E75" s="1">
        <v>2.7677484611850579E-2</v>
      </c>
      <c r="F75" s="1">
        <v>0.5771644151329679</v>
      </c>
      <c r="G75" s="1">
        <v>0.39515810025518161</v>
      </c>
      <c r="H75">
        <f t="shared" si="11"/>
        <v>772.0487418376274</v>
      </c>
      <c r="I75">
        <f t="shared" si="12"/>
        <v>1127.647542209316</v>
      </c>
      <c r="J75">
        <v>15928.39092549345</v>
      </c>
      <c r="K75">
        <v>9996.3141355885764</v>
      </c>
      <c r="L75">
        <v>575.29493891797551</v>
      </c>
      <c r="M75" s="8">
        <f t="shared" si="9"/>
        <v>76.937240841358175</v>
      </c>
      <c r="N75">
        <f t="shared" si="10"/>
        <v>251.80318231453924</v>
      </c>
      <c r="O75">
        <v>3</v>
      </c>
      <c r="R75">
        <f t="shared" si="14"/>
        <v>1.0552048943450467</v>
      </c>
      <c r="Z75">
        <v>810</v>
      </c>
      <c r="AA75">
        <f t="shared" si="15"/>
        <v>1297.4459999999999</v>
      </c>
    </row>
    <row r="76" spans="1:34" x14ac:dyDescent="0.25">
      <c r="A76">
        <v>1973</v>
      </c>
      <c r="B76">
        <v>3.6509590521400181E-2</v>
      </c>
      <c r="C76">
        <v>56222900</v>
      </c>
      <c r="D76">
        <v>698796000000</v>
      </c>
      <c r="E76" s="1">
        <v>2.7222186539962768E-2</v>
      </c>
      <c r="F76" s="1">
        <v>0.58615379421301794</v>
      </c>
      <c r="G76" s="1">
        <v>0.38662401924701933</v>
      </c>
      <c r="H76">
        <f t="shared" si="11"/>
        <v>805.20095537715497</v>
      </c>
      <c r="I76">
        <f t="shared" si="12"/>
        <v>1220.7508369952498</v>
      </c>
      <c r="J76">
        <v>16334.759211117109</v>
      </c>
      <c r="K76">
        <v>10132.209375270328</v>
      </c>
      <c r="L76">
        <v>582.03141361256542</v>
      </c>
      <c r="M76" s="8">
        <f t="shared" si="9"/>
        <v>74.60456053258757</v>
      </c>
      <c r="N76">
        <f t="shared" si="10"/>
        <v>237.99753737166054</v>
      </c>
      <c r="O76">
        <v>3</v>
      </c>
      <c r="R76">
        <f t="shared" si="14"/>
        <v>1.0825641801191916</v>
      </c>
      <c r="Z76">
        <v>830</v>
      </c>
      <c r="AA76">
        <f t="shared" si="15"/>
        <v>1402.1779999999999</v>
      </c>
    </row>
    <row r="77" spans="1:34" x14ac:dyDescent="0.25">
      <c r="A77">
        <v>1974</v>
      </c>
      <c r="B77">
        <v>3.6493821457443121E-2</v>
      </c>
      <c r="C77">
        <v>56235600.000000007</v>
      </c>
      <c r="D77">
        <v>682897000000</v>
      </c>
      <c r="E77" s="1">
        <v>2.673676125893908E-2</v>
      </c>
      <c r="F77" s="1">
        <v>0.5957729036708137</v>
      </c>
      <c r="G77" s="1">
        <v>0.37749033507024726</v>
      </c>
      <c r="H77">
        <f t="shared" si="11"/>
        <v>768.11808632222562</v>
      </c>
      <c r="I77">
        <f t="shared" si="12"/>
        <v>1212.2798920536648</v>
      </c>
      <c r="J77">
        <v>16491.323641167925</v>
      </c>
      <c r="K77">
        <v>10084.146254120033</v>
      </c>
      <c r="L77">
        <v>557.78010471204186</v>
      </c>
      <c r="M77" s="8">
        <f t="shared" si="9"/>
        <v>77.817729764658935</v>
      </c>
      <c r="N77">
        <f t="shared" si="10"/>
        <v>241.90301426370567</v>
      </c>
      <c r="O77">
        <v>3</v>
      </c>
      <c r="R77">
        <f t="shared" si="14"/>
        <v>0.99306087312425251</v>
      </c>
      <c r="Z77">
        <v>850</v>
      </c>
      <c r="AA77">
        <f t="shared" si="15"/>
        <v>1506.9099999999999</v>
      </c>
    </row>
    <row r="78" spans="1:34" x14ac:dyDescent="0.25">
      <c r="A78">
        <v>1975</v>
      </c>
      <c r="B78">
        <v>4.49687823189183E-2</v>
      </c>
      <c r="C78">
        <v>56225700.000000007</v>
      </c>
      <c r="D78">
        <v>672946000000</v>
      </c>
      <c r="E78" s="1">
        <v>2.6376444424849748E-2</v>
      </c>
      <c r="F78" s="1">
        <v>0.60335397765836185</v>
      </c>
      <c r="G78" s="1">
        <v>0.37026957791678833</v>
      </c>
      <c r="H78">
        <f t="shared" si="11"/>
        <v>742.57728239480116</v>
      </c>
      <c r="I78">
        <f t="shared" si="12"/>
        <v>1210.0290808993454</v>
      </c>
      <c r="J78">
        <v>16729.149229400402</v>
      </c>
      <c r="K78">
        <v>9716.9746798491669</v>
      </c>
      <c r="L78">
        <v>534.87609075043622</v>
      </c>
      <c r="M78" s="8">
        <f t="shared" si="9"/>
        <v>77.577054602483571</v>
      </c>
      <c r="N78">
        <f t="shared" si="10"/>
        <v>245.89130749138127</v>
      </c>
      <c r="O78">
        <v>3</v>
      </c>
      <c r="R78">
        <f t="shared" si="14"/>
        <v>0.99814332385691362</v>
      </c>
    </row>
    <row r="79" spans="1:34" x14ac:dyDescent="0.25">
      <c r="A79">
        <v>1976</v>
      </c>
      <c r="B79">
        <v>5.3969465648854964E-2</v>
      </c>
      <c r="C79">
        <v>56216100</v>
      </c>
      <c r="D79">
        <v>693217000000</v>
      </c>
      <c r="E79" s="1">
        <v>2.5099464431022477E-2</v>
      </c>
      <c r="F79" s="1">
        <v>0.60323387982259447</v>
      </c>
      <c r="G79" s="1">
        <v>0.37166665574638286</v>
      </c>
      <c r="H79">
        <f t="shared" si="11"/>
        <v>767.96313725938353</v>
      </c>
      <c r="I79">
        <f t="shared" si="12"/>
        <v>1246.4432191781793</v>
      </c>
      <c r="J79">
        <v>16786.270654534623</v>
      </c>
      <c r="K79">
        <v>9478.9924344706105</v>
      </c>
      <c r="L79">
        <v>529.48691099476434</v>
      </c>
      <c r="M79" s="8">
        <f t="shared" si="9"/>
        <v>73.187992472744114</v>
      </c>
      <c r="N79">
        <f t="shared" si="10"/>
        <v>239.56369822655537</v>
      </c>
      <c r="O79">
        <v>3</v>
      </c>
      <c r="R79">
        <f t="shared" si="14"/>
        <v>1.0300936058923222</v>
      </c>
    </row>
    <row r="80" spans="1:34" x14ac:dyDescent="0.25">
      <c r="A80">
        <v>1977</v>
      </c>
      <c r="B80">
        <v>5.5938201605844971E-2</v>
      </c>
      <c r="C80">
        <v>56189900</v>
      </c>
      <c r="D80">
        <v>710527000000</v>
      </c>
      <c r="E80" s="1">
        <v>2.3870685244486597E-2</v>
      </c>
      <c r="F80" s="1">
        <v>0.60260551892371783</v>
      </c>
      <c r="G80" s="1">
        <v>0.37352379583179562</v>
      </c>
      <c r="H80">
        <f t="shared" si="11"/>
        <v>791.44161750135686</v>
      </c>
      <c r="I80">
        <f t="shared" si="12"/>
        <v>1276.8318697077077</v>
      </c>
      <c r="J80">
        <v>16860.249914604858</v>
      </c>
      <c r="K80">
        <v>9457.9996490949688</v>
      </c>
      <c r="L80">
        <v>522.75043630017444</v>
      </c>
      <c r="M80" s="8">
        <f t="shared" si="9"/>
        <v>70.892598615956857</v>
      </c>
      <c r="N80">
        <f t="shared" si="10"/>
        <v>235.00225760253079</v>
      </c>
      <c r="O80">
        <v>3</v>
      </c>
      <c r="R80">
        <f t="shared" si="14"/>
        <v>1.0243802927096548</v>
      </c>
    </row>
    <row r="81" spans="1:30" x14ac:dyDescent="0.25">
      <c r="A81">
        <v>1978</v>
      </c>
      <c r="B81">
        <v>5.5052476035312388E-2</v>
      </c>
      <c r="C81">
        <v>56178000</v>
      </c>
      <c r="D81">
        <v>736183000000</v>
      </c>
      <c r="E81" s="1">
        <v>2.2615911192448789E-2</v>
      </c>
      <c r="F81" s="1">
        <v>0.60250701455206968</v>
      </c>
      <c r="G81" s="1">
        <v>0.3748770742554815</v>
      </c>
      <c r="H81">
        <f t="shared" si="11"/>
        <v>823.16458069990006</v>
      </c>
      <c r="I81">
        <f t="shared" si="12"/>
        <v>1323.000172756633</v>
      </c>
      <c r="J81">
        <v>17148.250000000004</v>
      </c>
      <c r="K81">
        <v>9411.3333333333339</v>
      </c>
      <c r="L81">
        <v>514.66666666666663</v>
      </c>
      <c r="M81" s="8">
        <f t="shared" si="9"/>
        <v>67.838611749204802</v>
      </c>
      <c r="N81">
        <f t="shared" si="10"/>
        <v>230.72445653309805</v>
      </c>
      <c r="O81">
        <v>3</v>
      </c>
      <c r="R81">
        <f t="shared" si="14"/>
        <v>1.0361584826822141</v>
      </c>
    </row>
    <row r="82" spans="1:30" x14ac:dyDescent="0.25">
      <c r="A82">
        <v>1979</v>
      </c>
      <c r="B82">
        <v>5.3779997746648142E-2</v>
      </c>
      <c r="C82">
        <v>56240100</v>
      </c>
      <c r="D82">
        <v>761303000000</v>
      </c>
      <c r="E82" s="1">
        <v>2.1352591311603688E-2</v>
      </c>
      <c r="F82" s="1">
        <v>0.60282239956457406</v>
      </c>
      <c r="G82" s="1">
        <v>0.37582500912382227</v>
      </c>
      <c r="H82">
        <f t="shared" si="11"/>
        <v>852.46276106914502</v>
      </c>
      <c r="I82">
        <f t="shared" si="12"/>
        <v>1367.3481931529361</v>
      </c>
      <c r="J82">
        <v>17520</v>
      </c>
      <c r="K82">
        <v>9408.5</v>
      </c>
      <c r="L82">
        <v>509.25</v>
      </c>
      <c r="M82" s="8">
        <f t="shared" si="9"/>
        <v>65.415043407309852</v>
      </c>
      <c r="N82">
        <f t="shared" si="10"/>
        <v>227.82894365140433</v>
      </c>
      <c r="O82">
        <v>3</v>
      </c>
      <c r="R82">
        <f t="shared" si="14"/>
        <v>1.0335207971317937</v>
      </c>
    </row>
    <row r="83" spans="1:30" x14ac:dyDescent="0.25">
      <c r="A83">
        <v>1980</v>
      </c>
      <c r="B83">
        <v>6.8093168394071105E-2</v>
      </c>
      <c r="C83">
        <v>56329700.000000007</v>
      </c>
      <c r="D83">
        <v>746269000000</v>
      </c>
      <c r="E83" s="1">
        <v>2.009477617859683E-2</v>
      </c>
      <c r="F83" s="1">
        <v>0.60313571655610199</v>
      </c>
      <c r="G83" s="1">
        <v>0.37676950726530117</v>
      </c>
      <c r="H83">
        <f t="shared" si="11"/>
        <v>836.39608840644996</v>
      </c>
      <c r="I83">
        <f t="shared" si="12"/>
        <v>1338.9097163601693</v>
      </c>
      <c r="J83">
        <v>17640</v>
      </c>
      <c r="K83">
        <v>9040</v>
      </c>
      <c r="L83">
        <v>508.75</v>
      </c>
      <c r="M83" s="8">
        <f t="shared" ref="M83:M118" si="16">K83*1000*1000000/(3*H83*C83)</f>
        <v>63.958422622544042</v>
      </c>
      <c r="N83">
        <f t="shared" ref="N83:N118" si="17">J83*1000*1000000/(I83*C83)</f>
        <v>233.88902814166585</v>
      </c>
      <c r="O83">
        <v>3</v>
      </c>
      <c r="P83">
        <v>6996</v>
      </c>
      <c r="Q83">
        <f>L83/P83</f>
        <v>7.272012578616352E-2</v>
      </c>
      <c r="R83">
        <f t="shared" si="14"/>
        <v>0.97920173008223221</v>
      </c>
    </row>
    <row r="84" spans="1:30" x14ac:dyDescent="0.25">
      <c r="A84">
        <v>1981</v>
      </c>
      <c r="B84">
        <v>9.6490254817116025E-2</v>
      </c>
      <c r="C84">
        <v>56357500</v>
      </c>
      <c r="D84">
        <v>740824000000</v>
      </c>
      <c r="E84" s="1">
        <v>1.9188461635897106E-2</v>
      </c>
      <c r="F84" s="1">
        <v>0.61186628191038384</v>
      </c>
      <c r="G84" s="1">
        <v>0.36894525645371901</v>
      </c>
      <c r="H84">
        <f t="shared" si="11"/>
        <v>812.64999586011231</v>
      </c>
      <c r="I84">
        <f t="shared" si="12"/>
        <v>1347.7152037155663</v>
      </c>
      <c r="J84">
        <v>17450.75</v>
      </c>
      <c r="K84">
        <v>8357.5</v>
      </c>
      <c r="L84">
        <v>491</v>
      </c>
      <c r="M84" s="8">
        <f t="shared" si="16"/>
        <v>60.827486828509052</v>
      </c>
      <c r="N84">
        <f t="shared" si="17"/>
        <v>229.75461804598504</v>
      </c>
      <c r="O84">
        <v>3</v>
      </c>
      <c r="R84">
        <f t="shared" si="14"/>
        <v>1.0065766102432467</v>
      </c>
    </row>
    <row r="85" spans="1:30" x14ac:dyDescent="0.25">
      <c r="A85">
        <v>1982</v>
      </c>
      <c r="B85">
        <v>0.10717214642510997</v>
      </c>
      <c r="C85">
        <v>56290666</v>
      </c>
      <c r="D85">
        <v>756518000000</v>
      </c>
      <c r="E85" s="1">
        <v>1.8303683569838993E-2</v>
      </c>
      <c r="F85" s="1">
        <v>0.62021647845819405</v>
      </c>
      <c r="G85" s="1">
        <v>0.36147983797196703</v>
      </c>
      <c r="H85">
        <f t="shared" si="11"/>
        <v>814.0390530598454</v>
      </c>
      <c r="I85">
        <f t="shared" si="12"/>
        <v>1396.704274431411</v>
      </c>
      <c r="J85">
        <v>17378.5</v>
      </c>
      <c r="K85">
        <v>7949.75</v>
      </c>
      <c r="L85">
        <v>487.75</v>
      </c>
      <c r="M85" s="8">
        <f t="shared" si="16"/>
        <v>57.829653378479328</v>
      </c>
      <c r="N85">
        <f t="shared" si="17"/>
        <v>221.04028860865762</v>
      </c>
      <c r="O85">
        <v>3</v>
      </c>
      <c r="R85">
        <f t="shared" si="14"/>
        <v>1.0363497203124108</v>
      </c>
    </row>
    <row r="86" spans="1:30" x14ac:dyDescent="0.25">
      <c r="A86">
        <v>1983</v>
      </c>
      <c r="B86">
        <v>0.11472296693476318</v>
      </c>
      <c r="C86">
        <v>56315717</v>
      </c>
      <c r="D86">
        <v>787485000000</v>
      </c>
      <c r="E86" s="1">
        <v>1.7449030913496734E-2</v>
      </c>
      <c r="F86" s="1">
        <v>0.62812906068014518</v>
      </c>
      <c r="G86" s="1">
        <v>0.35442190840635818</v>
      </c>
      <c r="H86">
        <f t="shared" si="11"/>
        <v>830.44622407630209</v>
      </c>
      <c r="I86">
        <f t="shared" si="12"/>
        <v>1471.7696460128402</v>
      </c>
      <c r="J86">
        <v>17588.75</v>
      </c>
      <c r="K86">
        <v>7681.25</v>
      </c>
      <c r="L86">
        <v>488.75</v>
      </c>
      <c r="M86" s="8">
        <f t="shared" si="16"/>
        <v>54.748158124080369</v>
      </c>
      <c r="N86">
        <f t="shared" si="17"/>
        <v>212.20983929901905</v>
      </c>
      <c r="O86">
        <v>3</v>
      </c>
      <c r="R86">
        <f t="shared" si="14"/>
        <v>1.0537446422665155</v>
      </c>
    </row>
    <row r="87" spans="1:30" x14ac:dyDescent="0.25">
      <c r="A87">
        <v>1984</v>
      </c>
      <c r="B87">
        <v>0.11774322458766256</v>
      </c>
      <c r="C87">
        <v>56409310</v>
      </c>
      <c r="D87">
        <v>802671000000</v>
      </c>
      <c r="E87" s="1">
        <v>1.6673470901649005E-2</v>
      </c>
      <c r="F87" s="1">
        <v>0.63449551145417371</v>
      </c>
      <c r="G87" s="1">
        <v>0.34883101764417723</v>
      </c>
      <c r="H87">
        <f t="shared" si="11"/>
        <v>831.72577943791055</v>
      </c>
      <c r="I87">
        <f t="shared" si="12"/>
        <v>1512.842170338138</v>
      </c>
      <c r="J87">
        <v>18183.75</v>
      </c>
      <c r="K87">
        <v>7664.25</v>
      </c>
      <c r="L87">
        <v>499.5</v>
      </c>
      <c r="M87" s="8">
        <f t="shared" si="16"/>
        <v>54.452454107007881</v>
      </c>
      <c r="N87">
        <f t="shared" si="17"/>
        <v>213.07821132358885</v>
      </c>
      <c r="O87">
        <v>3</v>
      </c>
      <c r="R87">
        <f t="shared" si="14"/>
        <v>1.0279068972760561</v>
      </c>
      <c r="AC87">
        <v>0</v>
      </c>
      <c r="AD87">
        <v>40</v>
      </c>
    </row>
    <row r="88" spans="1:30" x14ac:dyDescent="0.25">
      <c r="A88">
        <v>1985</v>
      </c>
      <c r="B88">
        <v>0.11357819990628266</v>
      </c>
      <c r="C88">
        <v>56554003.000000007</v>
      </c>
      <c r="D88">
        <v>838515000000</v>
      </c>
      <c r="E88" s="1">
        <v>1.5951473325551517E-2</v>
      </c>
      <c r="F88" s="1">
        <v>0.63981802037233593</v>
      </c>
      <c r="G88" s="1">
        <v>0.34423050630211266</v>
      </c>
      <c r="H88">
        <f t="shared" si="11"/>
        <v>855.21463429566609</v>
      </c>
      <c r="I88">
        <f t="shared" si="12"/>
        <v>1589.5794367169544</v>
      </c>
      <c r="J88">
        <v>18510</v>
      </c>
      <c r="K88">
        <v>7611.75</v>
      </c>
      <c r="L88">
        <v>502.5</v>
      </c>
      <c r="M88" s="8">
        <f t="shared" si="16"/>
        <v>52.459577289744786</v>
      </c>
      <c r="N88">
        <f t="shared" si="17"/>
        <v>205.90212665483708</v>
      </c>
      <c r="O88">
        <v>3</v>
      </c>
      <c r="R88">
        <f t="shared" si="14"/>
        <v>1.0507239075452695</v>
      </c>
      <c r="AC88">
        <v>200</v>
      </c>
      <c r="AD88">
        <v>300</v>
      </c>
    </row>
    <row r="89" spans="1:30" x14ac:dyDescent="0.25">
      <c r="A89">
        <v>1986</v>
      </c>
      <c r="B89">
        <v>0.11323729663871569</v>
      </c>
      <c r="C89">
        <v>56683834</v>
      </c>
      <c r="D89">
        <v>862170000000</v>
      </c>
      <c r="E89" s="1">
        <v>1.6310743064405171E-2</v>
      </c>
      <c r="F89" s="1">
        <v>0.64632361778864478</v>
      </c>
      <c r="G89" s="1">
        <v>0.33736563914695011</v>
      </c>
      <c r="H89">
        <f t="shared" si="11"/>
        <v>859.83044722035925</v>
      </c>
      <c r="I89">
        <f t="shared" si="12"/>
        <v>1647.2594148517476</v>
      </c>
      <c r="J89">
        <v>18761.25</v>
      </c>
      <c r="K89">
        <v>7453</v>
      </c>
      <c r="L89">
        <v>498</v>
      </c>
      <c r="M89" s="8">
        <f t="shared" si="16"/>
        <v>50.972722379701089</v>
      </c>
      <c r="N89">
        <f t="shared" si="17"/>
        <v>200.92804316022924</v>
      </c>
      <c r="O89">
        <v>3</v>
      </c>
      <c r="R89">
        <f t="shared" si="14"/>
        <v>1.036286313727059</v>
      </c>
      <c r="AC89">
        <v>400</v>
      </c>
      <c r="AD89">
        <v>640</v>
      </c>
    </row>
    <row r="90" spans="1:30" x14ac:dyDescent="0.25">
      <c r="A90">
        <v>1987</v>
      </c>
      <c r="B90">
        <v>0.10433301394655596</v>
      </c>
      <c r="C90">
        <v>56804004</v>
      </c>
      <c r="D90">
        <v>907589000000</v>
      </c>
      <c r="E90" s="1">
        <v>1.6689522664205356E-2</v>
      </c>
      <c r="F90" s="1">
        <v>0.65268957041654074</v>
      </c>
      <c r="G90" s="1">
        <v>0.33062090691925389</v>
      </c>
      <c r="H90">
        <f t="shared" si="11"/>
        <v>885.15406845670429</v>
      </c>
      <c r="I90">
        <f t="shared" si="12"/>
        <v>1747.4116627311666</v>
      </c>
      <c r="J90">
        <v>19326.5</v>
      </c>
      <c r="K90">
        <v>7487.5</v>
      </c>
      <c r="L90">
        <v>505.5</v>
      </c>
      <c r="M90" s="8">
        <f t="shared" si="16"/>
        <v>49.638398524918436</v>
      </c>
      <c r="N90">
        <f t="shared" si="17"/>
        <v>194.70586412812895</v>
      </c>
      <c r="O90">
        <v>3</v>
      </c>
      <c r="R90">
        <f t="shared" si="14"/>
        <v>1.0607993173245471</v>
      </c>
      <c r="AC90">
        <v>600</v>
      </c>
      <c r="AD90">
        <v>1000</v>
      </c>
    </row>
    <row r="91" spans="1:30" x14ac:dyDescent="0.25">
      <c r="A91">
        <v>1988</v>
      </c>
      <c r="B91">
        <v>8.5744345081536028E-2</v>
      </c>
      <c r="C91">
        <v>56916408</v>
      </c>
      <c r="D91">
        <v>959298000000</v>
      </c>
      <c r="E91" s="1">
        <v>1.7091262942630761E-2</v>
      </c>
      <c r="F91" s="1">
        <v>0.65900039252410025</v>
      </c>
      <c r="G91" s="1">
        <v>0.32390834453326911</v>
      </c>
      <c r="H91">
        <f t="shared" si="11"/>
        <v>914.77960684451989</v>
      </c>
      <c r="I91">
        <f t="shared" si="12"/>
        <v>1861.1441482072166</v>
      </c>
      <c r="J91">
        <v>20157.75</v>
      </c>
      <c r="K91">
        <v>7628.25</v>
      </c>
      <c r="L91">
        <v>512</v>
      </c>
      <c r="M91" s="8">
        <f t="shared" si="16"/>
        <v>48.83708173616089</v>
      </c>
      <c r="N91">
        <f t="shared" si="17"/>
        <v>190.29376536839976</v>
      </c>
      <c r="O91">
        <v>3</v>
      </c>
      <c r="R91">
        <f t="shared" si="14"/>
        <v>1.065086257521189</v>
      </c>
      <c r="AC91">
        <v>800</v>
      </c>
      <c r="AD91">
        <v>1220</v>
      </c>
    </row>
    <row r="92" spans="1:30" x14ac:dyDescent="0.25">
      <c r="A92">
        <v>1989</v>
      </c>
      <c r="B92">
        <v>7.2213936387915789E-2</v>
      </c>
      <c r="C92">
        <v>57076416.000000007</v>
      </c>
      <c r="D92">
        <v>984669000000</v>
      </c>
      <c r="E92" s="1">
        <v>1.7536894279581959E-2</v>
      </c>
      <c r="F92" s="1">
        <v>0.66486552892260264</v>
      </c>
      <c r="G92" s="1">
        <v>0.31759757679781558</v>
      </c>
      <c r="H92">
        <f t="shared" si="11"/>
        <v>918.09798388099932</v>
      </c>
      <c r="I92">
        <f t="shared" si="12"/>
        <v>1921.9658657673172</v>
      </c>
      <c r="J92">
        <v>20850.25</v>
      </c>
      <c r="K92">
        <v>7737</v>
      </c>
      <c r="L92">
        <v>517.75</v>
      </c>
      <c r="M92" s="8">
        <f t="shared" si="16"/>
        <v>49.215920675317818</v>
      </c>
      <c r="N92">
        <f t="shared" si="17"/>
        <v>190.06795485527579</v>
      </c>
      <c r="O92">
        <v>3</v>
      </c>
      <c r="R92">
        <f t="shared" si="14"/>
        <v>1.0326797457460177</v>
      </c>
      <c r="AC92">
        <v>1000</v>
      </c>
      <c r="AD92">
        <v>1450</v>
      </c>
    </row>
    <row r="93" spans="1:30" x14ac:dyDescent="0.25">
      <c r="A93">
        <v>1990</v>
      </c>
      <c r="B93">
        <v>7.0979117687733378E-2</v>
      </c>
      <c r="C93">
        <v>57237498</v>
      </c>
      <c r="D93">
        <v>993064000000</v>
      </c>
      <c r="E93" s="1">
        <v>1.6808704449797113E-2</v>
      </c>
      <c r="F93" s="1">
        <v>0.67829873300137178</v>
      </c>
      <c r="G93" s="1">
        <v>0.30489256254883113</v>
      </c>
      <c r="H93">
        <f t="shared" si="11"/>
        <v>886.3835962121932</v>
      </c>
      <c r="I93">
        <f t="shared" si="12"/>
        <v>1971.9499394729826</v>
      </c>
      <c r="J93">
        <v>21149.75</v>
      </c>
      <c r="K93">
        <v>7579.5</v>
      </c>
      <c r="L93">
        <v>510.75</v>
      </c>
      <c r="M93" s="8">
        <f t="shared" si="16"/>
        <v>49.798579071838503</v>
      </c>
      <c r="N93">
        <f t="shared" si="17"/>
        <v>187.38236293554181</v>
      </c>
      <c r="O93">
        <v>3</v>
      </c>
      <c r="R93">
        <f t="shared" si="14"/>
        <v>1.0260067437179536</v>
      </c>
      <c r="AC93">
        <v>1200</v>
      </c>
      <c r="AD93">
        <v>1650</v>
      </c>
    </row>
    <row r="94" spans="1:30" x14ac:dyDescent="0.25">
      <c r="A94">
        <v>1991</v>
      </c>
      <c r="B94">
        <v>8.8177889307123947E-2</v>
      </c>
      <c r="C94">
        <v>57438663.000000007</v>
      </c>
      <c r="D94">
        <v>986263000000</v>
      </c>
      <c r="E94" s="1">
        <v>1.5960871761111998E-2</v>
      </c>
      <c r="F94" s="1">
        <v>0.69735563435984615</v>
      </c>
      <c r="G94" s="1">
        <v>0.28668177228786923</v>
      </c>
      <c r="H94">
        <f t="shared" si="11"/>
        <v>824.83443188702881</v>
      </c>
      <c r="I94">
        <f t="shared" si="12"/>
        <v>2006.4161523071539</v>
      </c>
      <c r="J94">
        <v>20883</v>
      </c>
      <c r="K94">
        <v>7016.75</v>
      </c>
      <c r="L94">
        <v>495.5</v>
      </c>
      <c r="M94" s="8">
        <f t="shared" si="16"/>
        <v>49.367785277945003</v>
      </c>
      <c r="N94">
        <f t="shared" si="17"/>
        <v>181.20390425061871</v>
      </c>
      <c r="O94">
        <v>3</v>
      </c>
      <c r="P94">
        <v>6729</v>
      </c>
      <c r="Q94">
        <f>L94/P94</f>
        <v>7.3636498736810815E-2</v>
      </c>
      <c r="R94">
        <f t="shared" si="14"/>
        <v>1.0174782392515413</v>
      </c>
      <c r="AC94">
        <v>1400</v>
      </c>
      <c r="AD94">
        <v>1800</v>
      </c>
    </row>
    <row r="95" spans="1:30" x14ac:dyDescent="0.25">
      <c r="A95">
        <v>1992</v>
      </c>
      <c r="B95">
        <v>9.9499330089556443E-2</v>
      </c>
      <c r="C95">
        <v>57584567</v>
      </c>
      <c r="D95">
        <v>991299000000</v>
      </c>
      <c r="E95" s="1">
        <v>1.626901933131962E-2</v>
      </c>
      <c r="F95" s="1">
        <v>0.70723187352825168</v>
      </c>
      <c r="G95" s="1">
        <v>0.27650408288290934</v>
      </c>
      <c r="H95">
        <f t="shared" si="11"/>
        <v>797.58760064097737</v>
      </c>
      <c r="I95">
        <f t="shared" si="12"/>
        <v>2040.0399416275204</v>
      </c>
      <c r="J95">
        <v>20678.25</v>
      </c>
      <c r="K95">
        <v>6592</v>
      </c>
      <c r="L95">
        <v>492</v>
      </c>
      <c r="M95" s="8">
        <f t="shared" si="16"/>
        <v>47.842233309301342</v>
      </c>
      <c r="N95">
        <f t="shared" si="17"/>
        <v>176.02283264313098</v>
      </c>
      <c r="O95">
        <v>3</v>
      </c>
      <c r="P95">
        <v>6778</v>
      </c>
      <c r="Q95">
        <f>L95/P95</f>
        <v>7.258778400708174E-2</v>
      </c>
      <c r="R95">
        <f t="shared" si="14"/>
        <v>1.0167581332923894</v>
      </c>
      <c r="AC95">
        <v>1600</v>
      </c>
      <c r="AD95">
        <v>2000</v>
      </c>
    </row>
    <row r="96" spans="1:30" x14ac:dyDescent="0.25">
      <c r="A96">
        <v>1993</v>
      </c>
      <c r="B96">
        <v>0.10374752054406347</v>
      </c>
      <c r="C96">
        <v>57713937</v>
      </c>
      <c r="D96">
        <v>1017407000000</v>
      </c>
      <c r="E96" s="1">
        <v>1.6755687007230544E-2</v>
      </c>
      <c r="F96" s="1">
        <v>0.71289281691423356</v>
      </c>
      <c r="G96" s="1">
        <v>0.27035307293596184</v>
      </c>
      <c r="H96">
        <f t="shared" si="11"/>
        <v>798.58953244221141</v>
      </c>
      <c r="I96">
        <f t="shared" si="12"/>
        <v>2105.7971901647302</v>
      </c>
      <c r="J96">
        <v>20723</v>
      </c>
      <c r="K96">
        <v>6344.25</v>
      </c>
      <c r="L96">
        <v>501.75</v>
      </c>
      <c r="M96" s="8">
        <f t="shared" si="16"/>
        <v>45.88330778913992</v>
      </c>
      <c r="N96">
        <f t="shared" si="17"/>
        <v>170.51217104789907</v>
      </c>
      <c r="O96">
        <v>3</v>
      </c>
      <c r="P96">
        <v>6829</v>
      </c>
      <c r="Q96">
        <f>L96/P96</f>
        <v>7.3473422170156691E-2</v>
      </c>
      <c r="R96">
        <f t="shared" si="14"/>
        <v>1.0322333142579303</v>
      </c>
    </row>
    <row r="97" spans="1:18" x14ac:dyDescent="0.25">
      <c r="A97">
        <v>1994</v>
      </c>
      <c r="B97">
        <v>9.4960965223562802E-2</v>
      </c>
      <c r="C97">
        <v>57862138</v>
      </c>
      <c r="D97">
        <v>1053844000000</v>
      </c>
      <c r="E97" s="1">
        <v>1.6369246063182942E-2</v>
      </c>
      <c r="F97" s="1">
        <v>0.70884806595997807</v>
      </c>
      <c r="G97" s="1">
        <v>0.27478268797683902</v>
      </c>
      <c r="H97">
        <f t="shared" si="11"/>
        <v>838.58965549116431</v>
      </c>
      <c r="I97">
        <f t="shared" si="12"/>
        <v>2163.2827737643352</v>
      </c>
      <c r="J97">
        <v>20928</v>
      </c>
      <c r="K97">
        <v>6369.75</v>
      </c>
      <c r="L97">
        <v>483</v>
      </c>
      <c r="M97" s="8">
        <f t="shared" si="16"/>
        <v>43.757968891359539</v>
      </c>
      <c r="N97">
        <f t="shared" si="17"/>
        <v>167.1937188898109</v>
      </c>
      <c r="O97">
        <v>3</v>
      </c>
      <c r="P97">
        <v>6700</v>
      </c>
      <c r="Q97">
        <f>L97/P97</f>
        <v>7.2089552238805976E-2</v>
      </c>
      <c r="R97">
        <f t="shared" si="14"/>
        <v>1.0272987274691481</v>
      </c>
    </row>
    <row r="98" spans="1:18" x14ac:dyDescent="0.25">
      <c r="A98">
        <v>1995</v>
      </c>
      <c r="B98">
        <v>8.6217880654066673E-2</v>
      </c>
      <c r="C98">
        <v>58024768</v>
      </c>
      <c r="D98">
        <v>1076715000000</v>
      </c>
      <c r="E98" s="1">
        <v>1.7142734519508984E-2</v>
      </c>
      <c r="F98" s="1">
        <v>0.70593013021991258</v>
      </c>
      <c r="G98" s="1">
        <v>0.27692145133003487</v>
      </c>
      <c r="H98">
        <f t="shared" si="11"/>
        <v>861.0378294614718</v>
      </c>
      <c r="I98">
        <f t="shared" si="12"/>
        <v>2194.9637493109667</v>
      </c>
      <c r="J98">
        <v>21177</v>
      </c>
      <c r="K98">
        <v>6408.5</v>
      </c>
      <c r="L98">
        <v>468.25</v>
      </c>
      <c r="M98" s="8">
        <f t="shared" si="16"/>
        <v>42.756238283144121</v>
      </c>
      <c r="N98">
        <f t="shared" si="17"/>
        <v>166.27374242481727</v>
      </c>
      <c r="O98">
        <v>3</v>
      </c>
      <c r="P98">
        <v>6626</v>
      </c>
      <c r="Q98">
        <f t="shared" ref="Q98:Q118" si="18">L98/P98</f>
        <v>7.0668578327799575E-2</v>
      </c>
      <c r="R98">
        <f t="shared" si="14"/>
        <v>1.0146448610097807</v>
      </c>
    </row>
    <row r="99" spans="1:18" x14ac:dyDescent="0.25">
      <c r="A99">
        <v>1996</v>
      </c>
      <c r="B99">
        <v>8.0970517703484277E-2</v>
      </c>
      <c r="C99">
        <v>58164423.000000007</v>
      </c>
      <c r="D99">
        <v>1102051000000</v>
      </c>
      <c r="E99" s="1">
        <v>1.5748426500503163E-2</v>
      </c>
      <c r="F99" s="1">
        <v>0.70929739473114084</v>
      </c>
      <c r="G99" s="1">
        <v>0.27496217154106811</v>
      </c>
      <c r="H99">
        <f t="shared" ref="H99:H130" si="19">G99*D99/C99*0.07*2.393758</f>
        <v>872.96232418180239</v>
      </c>
      <c r="I99">
        <f t="shared" ref="I99:I118" si="20">F99*D99/C99*0.07*2.393758</f>
        <v>2251.9094127393901</v>
      </c>
      <c r="J99">
        <v>21405</v>
      </c>
      <c r="K99">
        <v>6428</v>
      </c>
      <c r="L99">
        <v>476.75</v>
      </c>
      <c r="M99" s="8">
        <f t="shared" si="16"/>
        <v>42.198954245410562</v>
      </c>
      <c r="N99">
        <f t="shared" si="17"/>
        <v>163.42063427323095</v>
      </c>
      <c r="O99">
        <v>3</v>
      </c>
      <c r="P99">
        <v>6663</v>
      </c>
      <c r="Q99">
        <f t="shared" si="18"/>
        <v>7.1551853519435688E-2</v>
      </c>
      <c r="R99">
        <f t="shared" si="14"/>
        <v>1.0259437831017937</v>
      </c>
    </row>
    <row r="100" spans="1:18" x14ac:dyDescent="0.25">
      <c r="A100">
        <v>1997</v>
      </c>
      <c r="B100">
        <v>6.9720137476327423E-2</v>
      </c>
      <c r="C100">
        <v>58314288</v>
      </c>
      <c r="D100">
        <v>1133913000000</v>
      </c>
      <c r="E100" s="5">
        <v>1.1368194284747595E-2</v>
      </c>
      <c r="F100" s="1">
        <v>0.71911238148288892</v>
      </c>
      <c r="G100" s="2">
        <v>0.26981540008449911</v>
      </c>
      <c r="H100">
        <f t="shared" si="19"/>
        <v>879.12326587814073</v>
      </c>
      <c r="I100">
        <f t="shared" si="20"/>
        <v>2343.0405571537422</v>
      </c>
      <c r="J100">
        <v>21846.5</v>
      </c>
      <c r="K100">
        <v>6459.25</v>
      </c>
      <c r="L100">
        <v>490</v>
      </c>
      <c r="M100" s="8">
        <f t="shared" si="16"/>
        <v>41.998723236513641</v>
      </c>
      <c r="N100">
        <f t="shared" si="17"/>
        <v>159.8921291113102</v>
      </c>
      <c r="O100">
        <v>3</v>
      </c>
      <c r="P100">
        <v>6731</v>
      </c>
      <c r="Q100">
        <f t="shared" si="18"/>
        <v>7.2797504085574213E-2</v>
      </c>
      <c r="R100">
        <f t="shared" si="14"/>
        <v>1.0404683882481283</v>
      </c>
    </row>
    <row r="101" spans="1:18" x14ac:dyDescent="0.25">
      <c r="A101">
        <v>1998</v>
      </c>
      <c r="B101">
        <v>6.2554665360528977E-2</v>
      </c>
      <c r="C101">
        <v>58474974</v>
      </c>
      <c r="D101">
        <v>1171832000000</v>
      </c>
      <c r="E101" s="5">
        <v>1.3936457578696429E-2</v>
      </c>
      <c r="F101" s="1">
        <v>0.73020743943401067</v>
      </c>
      <c r="G101" s="2">
        <v>0.25974083390675146</v>
      </c>
      <c r="H101">
        <f t="shared" si="19"/>
        <v>872.19547518979414</v>
      </c>
      <c r="I101">
        <f t="shared" si="20"/>
        <v>2451.9965345645833</v>
      </c>
      <c r="J101">
        <v>22084.75</v>
      </c>
      <c r="K101">
        <v>6520.75</v>
      </c>
      <c r="L101">
        <v>458</v>
      </c>
      <c r="M101" s="8">
        <f t="shared" si="16"/>
        <v>42.617937548996352</v>
      </c>
      <c r="N101">
        <f t="shared" si="17"/>
        <v>154.02903621125378</v>
      </c>
      <c r="O101">
        <v>3</v>
      </c>
      <c r="P101">
        <v>6619</v>
      </c>
      <c r="Q101">
        <f t="shared" si="18"/>
        <v>6.9194742408218768E-2</v>
      </c>
      <c r="R101">
        <f t="shared" si="14"/>
        <v>1.0465019596345349</v>
      </c>
    </row>
    <row r="102" spans="1:18" x14ac:dyDescent="0.25">
      <c r="A102">
        <v>1999</v>
      </c>
      <c r="B102">
        <v>5.9768125973351793E-2</v>
      </c>
      <c r="C102">
        <v>58684420.999999993</v>
      </c>
      <c r="D102">
        <v>1211899000000</v>
      </c>
      <c r="E102" s="5">
        <v>1.1689565288905392E-2</v>
      </c>
      <c r="F102" s="1">
        <v>0.74186411311700307</v>
      </c>
      <c r="G102" s="2">
        <v>0.2487098343362793</v>
      </c>
      <c r="H102">
        <f t="shared" si="19"/>
        <v>860.62675663490938</v>
      </c>
      <c r="I102">
        <f t="shared" si="20"/>
        <v>2567.1204648564494</v>
      </c>
      <c r="J102">
        <v>22680.25</v>
      </c>
      <c r="K102">
        <v>6364.75</v>
      </c>
      <c r="L102">
        <v>420.75</v>
      </c>
      <c r="M102" s="8">
        <f t="shared" si="16"/>
        <v>42.007073525299489</v>
      </c>
      <c r="N102">
        <f t="shared" si="17"/>
        <v>150.54930829351201</v>
      </c>
      <c r="O102">
        <v>3</v>
      </c>
      <c r="P102">
        <v>6540</v>
      </c>
      <c r="Q102">
        <f t="shared" si="18"/>
        <v>6.4334862385321101E-2</v>
      </c>
      <c r="R102">
        <f t="shared" si="14"/>
        <v>1.0469510982862418</v>
      </c>
    </row>
    <row r="103" spans="1:18" x14ac:dyDescent="0.25">
      <c r="A103">
        <v>2000</v>
      </c>
      <c r="B103">
        <v>5.4590485363420586E-2</v>
      </c>
      <c r="C103">
        <v>58886021</v>
      </c>
      <c r="D103">
        <v>1257937000000</v>
      </c>
      <c r="E103" s="5">
        <v>1.4249728678181077E-2</v>
      </c>
      <c r="F103" s="1">
        <v>0.73787984873175494</v>
      </c>
      <c r="G103" s="2">
        <v>0.25343317367965584</v>
      </c>
      <c r="H103">
        <f t="shared" si="19"/>
        <v>907.1694715693551</v>
      </c>
      <c r="I103">
        <f t="shared" si="20"/>
        <v>2641.2567176457055</v>
      </c>
      <c r="J103">
        <v>23207.25</v>
      </c>
      <c r="K103">
        <v>6249</v>
      </c>
      <c r="L103">
        <v>391.25</v>
      </c>
      <c r="M103" s="8">
        <f t="shared" si="16"/>
        <v>38.993178129778009</v>
      </c>
      <c r="N103">
        <f t="shared" si="17"/>
        <v>149.21100535897489</v>
      </c>
      <c r="O103">
        <v>3</v>
      </c>
      <c r="P103">
        <v>6495</v>
      </c>
      <c r="Q103">
        <f t="shared" si="18"/>
        <v>6.0238645111624328E-2</v>
      </c>
      <c r="R103">
        <f t="shared" si="14"/>
        <v>1.0288791483703907</v>
      </c>
    </row>
    <row r="104" spans="1:18" x14ac:dyDescent="0.25">
      <c r="A104">
        <v>2001</v>
      </c>
      <c r="B104">
        <v>5.0991404403958766E-2</v>
      </c>
      <c r="C104">
        <v>59112978</v>
      </c>
      <c r="D104">
        <v>1288852000000</v>
      </c>
      <c r="E104" s="5">
        <v>1.2211438713500009E-2</v>
      </c>
      <c r="F104" s="1">
        <v>0.75212719762393776</v>
      </c>
      <c r="G104" s="2">
        <v>0.23959951151215605</v>
      </c>
      <c r="H104">
        <f t="shared" si="19"/>
        <v>875.35541369484963</v>
      </c>
      <c r="I104">
        <f t="shared" si="20"/>
        <v>2747.8295346768573</v>
      </c>
      <c r="J104">
        <v>23700.5</v>
      </c>
      <c r="K104">
        <v>6136.5</v>
      </c>
      <c r="L104">
        <v>363.25</v>
      </c>
      <c r="M104" s="8">
        <f t="shared" si="16"/>
        <v>39.530492304298591</v>
      </c>
      <c r="N104">
        <f t="shared" si="17"/>
        <v>145.90994112918938</v>
      </c>
      <c r="O104">
        <v>3</v>
      </c>
      <c r="P104">
        <v>6504</v>
      </c>
      <c r="Q104">
        <f t="shared" si="18"/>
        <v>5.5850246002460024E-2</v>
      </c>
      <c r="R104">
        <f t="shared" si="14"/>
        <v>1.0403492838538413</v>
      </c>
    </row>
    <row r="105" spans="1:18" x14ac:dyDescent="0.25">
      <c r="A105">
        <v>2002</v>
      </c>
      <c r="B105">
        <v>5.1877990024768429E-2</v>
      </c>
      <c r="C105">
        <v>59365643</v>
      </c>
      <c r="D105">
        <v>1316157000000</v>
      </c>
      <c r="E105" s="5">
        <v>1.5157577215181581E-2</v>
      </c>
      <c r="F105" s="1">
        <v>0.75595316567949122</v>
      </c>
      <c r="G105" s="2">
        <v>0.23601633226000729</v>
      </c>
      <c r="H105">
        <f t="shared" si="19"/>
        <v>876.78449594416827</v>
      </c>
      <c r="I105">
        <f t="shared" si="20"/>
        <v>2808.3141915683564</v>
      </c>
      <c r="J105">
        <v>24130</v>
      </c>
      <c r="K105">
        <v>5946.5</v>
      </c>
      <c r="L105">
        <v>355.25</v>
      </c>
      <c r="M105" s="8">
        <f t="shared" si="16"/>
        <v>38.081332012541402</v>
      </c>
      <c r="N105">
        <f t="shared" si="17"/>
        <v>144.73596171419283</v>
      </c>
      <c r="O105">
        <v>3</v>
      </c>
      <c r="P105">
        <v>6460</v>
      </c>
      <c r="Q105">
        <f t="shared" si="18"/>
        <v>5.4992260061919505E-2</v>
      </c>
      <c r="R105">
        <f t="shared" si="14"/>
        <v>1.0220117937187148</v>
      </c>
    </row>
    <row r="106" spans="1:18" x14ac:dyDescent="0.25">
      <c r="A106">
        <v>2003</v>
      </c>
      <c r="B106">
        <v>5.0117805452709524E-2</v>
      </c>
      <c r="C106">
        <v>59636638</v>
      </c>
      <c r="D106">
        <v>1362805000000</v>
      </c>
      <c r="E106" s="5">
        <v>1.2959656313913154E-2</v>
      </c>
      <c r="F106" s="1">
        <v>0.76532097143352895</v>
      </c>
      <c r="G106" s="2">
        <v>0.22621614780615334</v>
      </c>
      <c r="H106">
        <f t="shared" si="19"/>
        <v>866.2085205444854</v>
      </c>
      <c r="I106">
        <f t="shared" si="20"/>
        <v>2930.5049742743131</v>
      </c>
      <c r="J106">
        <v>24597</v>
      </c>
      <c r="K106">
        <v>5801</v>
      </c>
      <c r="L106">
        <v>356.5</v>
      </c>
      <c r="M106" s="8">
        <f t="shared" si="16"/>
        <v>37.432256411761671</v>
      </c>
      <c r="N106">
        <f t="shared" si="17"/>
        <v>140.74290991869924</v>
      </c>
      <c r="O106">
        <v>3</v>
      </c>
      <c r="P106">
        <v>6395</v>
      </c>
      <c r="Q106">
        <f t="shared" si="18"/>
        <v>5.5746677091477716E-2</v>
      </c>
      <c r="R106">
        <f t="shared" si="14"/>
        <v>1.0435103675624404</v>
      </c>
    </row>
    <row r="107" spans="1:18" x14ac:dyDescent="0.25">
      <c r="A107">
        <v>2004</v>
      </c>
      <c r="B107">
        <v>4.7539560659678175E-2</v>
      </c>
      <c r="C107">
        <v>59950322</v>
      </c>
      <c r="D107">
        <v>1394537000000</v>
      </c>
      <c r="E107" s="5">
        <v>1.3492084606216002E-2</v>
      </c>
      <c r="F107" s="1">
        <v>0.77353929532825194</v>
      </c>
      <c r="G107" s="2">
        <v>0.21789724013086931</v>
      </c>
      <c r="H107">
        <f t="shared" si="19"/>
        <v>849.31449027770225</v>
      </c>
      <c r="I107">
        <f t="shared" si="20"/>
        <v>3015.0823935489293</v>
      </c>
      <c r="J107">
        <v>25011.25</v>
      </c>
      <c r="K107">
        <v>5695.75</v>
      </c>
      <c r="L107">
        <v>365</v>
      </c>
      <c r="M107" s="8">
        <f t="shared" si="16"/>
        <v>37.288044680167083</v>
      </c>
      <c r="N107">
        <f t="shared" si="17"/>
        <v>138.37087666874564</v>
      </c>
      <c r="O107">
        <v>3</v>
      </c>
      <c r="P107">
        <v>6423</v>
      </c>
      <c r="Q107">
        <f t="shared" si="18"/>
        <v>5.6827027868597231E-2</v>
      </c>
      <c r="R107">
        <f t="shared" si="14"/>
        <v>1.028861039314755</v>
      </c>
    </row>
    <row r="108" spans="1:18" x14ac:dyDescent="0.25">
      <c r="A108">
        <v>2005</v>
      </c>
      <c r="B108">
        <v>4.8294517384706734E-2</v>
      </c>
      <c r="C108">
        <v>60413242.999999993</v>
      </c>
      <c r="D108">
        <v>1440512000000</v>
      </c>
      <c r="E108" s="5">
        <v>1.1476745281557454E-2</v>
      </c>
      <c r="F108" s="1">
        <v>0.77334619618479028</v>
      </c>
      <c r="G108" s="2">
        <v>0.22027767331632067</v>
      </c>
      <c r="H108">
        <f t="shared" si="19"/>
        <v>880.10298589198328</v>
      </c>
      <c r="I108">
        <f t="shared" si="20"/>
        <v>3089.8469470079203</v>
      </c>
      <c r="J108">
        <v>25460.25</v>
      </c>
      <c r="K108">
        <v>5633.5</v>
      </c>
      <c r="L108">
        <v>389</v>
      </c>
      <c r="M108" s="8">
        <f t="shared" si="16"/>
        <v>35.31761761425939</v>
      </c>
      <c r="N108">
        <f t="shared" si="17"/>
        <v>136.39346006775583</v>
      </c>
      <c r="O108">
        <v>3</v>
      </c>
      <c r="P108">
        <v>6313</v>
      </c>
      <c r="Q108">
        <f t="shared" si="18"/>
        <v>6.1618881672738796E-2</v>
      </c>
      <c r="R108">
        <f t="shared" si="14"/>
        <v>1.0247968525234856</v>
      </c>
    </row>
    <row r="109" spans="1:18" x14ac:dyDescent="0.25">
      <c r="A109">
        <v>2006</v>
      </c>
      <c r="B109">
        <v>5.4237398162874484E-2</v>
      </c>
      <c r="C109">
        <v>60827054</v>
      </c>
      <c r="D109">
        <v>1476326000000</v>
      </c>
      <c r="E109" s="5">
        <v>1.1207409699347439E-2</v>
      </c>
      <c r="F109" s="1">
        <v>0.77328845451098549</v>
      </c>
      <c r="G109" s="2">
        <v>0.22051451454047905</v>
      </c>
      <c r="H109">
        <f t="shared" si="19"/>
        <v>896.81104546988206</v>
      </c>
      <c r="I109">
        <f t="shared" si="20"/>
        <v>3144.8888014692766</v>
      </c>
      <c r="J109">
        <v>25892.5</v>
      </c>
      <c r="K109">
        <v>5611.5</v>
      </c>
      <c r="L109">
        <v>379.5</v>
      </c>
      <c r="M109" s="8">
        <f t="shared" si="16"/>
        <v>34.289407507114475</v>
      </c>
      <c r="N109">
        <f t="shared" si="17"/>
        <v>135.35425344193479</v>
      </c>
      <c r="O109">
        <v>3</v>
      </c>
      <c r="P109">
        <v>6197</v>
      </c>
      <c r="Q109">
        <f t="shared" si="18"/>
        <v>6.1239309343230595E-2</v>
      </c>
      <c r="R109">
        <f t="shared" si="14"/>
        <v>1.0178137802309777</v>
      </c>
    </row>
    <row r="110" spans="1:18" x14ac:dyDescent="0.25">
      <c r="A110">
        <v>2007</v>
      </c>
      <c r="B110">
        <v>5.3330325782231819E-2</v>
      </c>
      <c r="C110">
        <v>61319092</v>
      </c>
      <c r="D110">
        <v>1513717000000</v>
      </c>
      <c r="E110" s="5">
        <v>9.5173433734786102E-3</v>
      </c>
      <c r="F110" s="1">
        <v>0.77829827818722619</v>
      </c>
      <c r="G110" s="2">
        <v>0.21541748987830744</v>
      </c>
      <c r="H110">
        <f t="shared" si="19"/>
        <v>891.06260238383118</v>
      </c>
      <c r="I110">
        <f t="shared" si="20"/>
        <v>3219.3880338320732</v>
      </c>
      <c r="J110">
        <v>26151.75</v>
      </c>
      <c r="K110">
        <v>5612.25</v>
      </c>
      <c r="L110">
        <v>376.5</v>
      </c>
      <c r="M110" s="8">
        <f t="shared" si="16"/>
        <v>34.238270736271133</v>
      </c>
      <c r="N110">
        <f t="shared" si="17"/>
        <v>132.47432494420158</v>
      </c>
      <c r="O110">
        <v>3</v>
      </c>
      <c r="P110">
        <v>6215</v>
      </c>
      <c r="Q110">
        <f t="shared" si="18"/>
        <v>6.0579243765084473E-2</v>
      </c>
      <c r="R110">
        <f t="shared" si="14"/>
        <v>1.0236889877721562</v>
      </c>
    </row>
    <row r="111" spans="1:18" x14ac:dyDescent="0.25">
      <c r="A111">
        <v>2008</v>
      </c>
      <c r="B111">
        <v>5.6853632138536954E-2</v>
      </c>
      <c r="C111">
        <v>61823820</v>
      </c>
      <c r="D111">
        <v>1507405000000</v>
      </c>
      <c r="E111" s="5">
        <v>3.7359328637138296E-3</v>
      </c>
      <c r="F111" s="1">
        <v>0.78158795621547739</v>
      </c>
      <c r="G111" s="2">
        <v>0.21144015269000152</v>
      </c>
      <c r="H111">
        <f t="shared" si="19"/>
        <v>863.85303224127301</v>
      </c>
      <c r="I111">
        <f t="shared" si="20"/>
        <v>3193.2304122476494</v>
      </c>
      <c r="J111">
        <v>26391</v>
      </c>
      <c r="K111">
        <v>5486.5</v>
      </c>
      <c r="L111">
        <v>391.25</v>
      </c>
      <c r="M111" s="8">
        <f t="shared" si="16"/>
        <v>34.243522368257665</v>
      </c>
      <c r="N111">
        <f t="shared" si="17"/>
        <v>133.6810210154224</v>
      </c>
      <c r="O111">
        <v>3</v>
      </c>
      <c r="P111">
        <v>6070</v>
      </c>
      <c r="Q111">
        <f t="shared" si="18"/>
        <v>6.4456342668863256E-2</v>
      </c>
      <c r="R111">
        <f t="shared" si="14"/>
        <v>0.99187497086106513</v>
      </c>
    </row>
    <row r="112" spans="1:18" x14ac:dyDescent="0.25">
      <c r="A112">
        <v>2009</v>
      </c>
      <c r="B112">
        <v>7.614309705630723E-2</v>
      </c>
      <c r="C112">
        <v>62260453</v>
      </c>
      <c r="D112">
        <v>1438457000000</v>
      </c>
      <c r="E112" s="5">
        <v>8.3784138465887257E-3</v>
      </c>
      <c r="F112" s="1">
        <v>0.79457166648941668</v>
      </c>
      <c r="G112" s="2">
        <v>0.19939677144669946</v>
      </c>
      <c r="H112">
        <f t="shared" si="19"/>
        <v>771.93549780688841</v>
      </c>
      <c r="I112">
        <f t="shared" si="20"/>
        <v>3076.0682355316512</v>
      </c>
      <c r="J112">
        <v>26069</v>
      </c>
      <c r="K112">
        <v>5226.25</v>
      </c>
      <c r="L112">
        <v>388</v>
      </c>
      <c r="M112" s="8">
        <f t="shared" si="16"/>
        <v>36.247297891118549</v>
      </c>
      <c r="N112">
        <f t="shared" si="17"/>
        <v>136.11817910311947</v>
      </c>
      <c r="O112">
        <v>3</v>
      </c>
      <c r="P112">
        <v>6092</v>
      </c>
      <c r="Q112">
        <f t="shared" si="18"/>
        <v>6.3690085357846357E-2</v>
      </c>
      <c r="R112">
        <f t="shared" si="14"/>
        <v>0.9633092005304027</v>
      </c>
    </row>
    <row r="113" spans="1:18" x14ac:dyDescent="0.25">
      <c r="A113">
        <v>2010</v>
      </c>
      <c r="B113">
        <v>7.8707643814026798E-2</v>
      </c>
      <c r="C113">
        <v>62759423</v>
      </c>
      <c r="D113">
        <v>1467124000000</v>
      </c>
      <c r="E113" s="5">
        <v>7.7799762111715994E-3</v>
      </c>
      <c r="F113" s="1">
        <v>0.79157026370759953</v>
      </c>
      <c r="G113" s="2">
        <v>0.20112608552736219</v>
      </c>
      <c r="H113">
        <f t="shared" si="19"/>
        <v>787.8337168516606</v>
      </c>
      <c r="I113">
        <f t="shared" si="20"/>
        <v>3100.6706135150539</v>
      </c>
      <c r="J113">
        <v>26098.75</v>
      </c>
      <c r="K113">
        <v>5010</v>
      </c>
      <c r="L113">
        <v>416</v>
      </c>
      <c r="M113" s="8">
        <f t="shared" si="16"/>
        <v>33.775591679404542</v>
      </c>
      <c r="N113">
        <f t="shared" si="17"/>
        <v>134.11740195188395</v>
      </c>
      <c r="O113">
        <v>3</v>
      </c>
      <c r="P113">
        <v>6015</v>
      </c>
      <c r="Q113">
        <f t="shared" si="18"/>
        <v>6.9160432252701576E-2</v>
      </c>
      <c r="R113">
        <f t="shared" si="14"/>
        <v>1.007997994875153</v>
      </c>
    </row>
    <row r="114" spans="1:18" x14ac:dyDescent="0.25">
      <c r="A114">
        <v>2011</v>
      </c>
      <c r="B114">
        <v>8.1109825143107384E-2</v>
      </c>
      <c r="C114">
        <v>63285127.000000007</v>
      </c>
      <c r="D114">
        <v>1488708000000</v>
      </c>
      <c r="E114" s="5">
        <v>7.4360360547683158E-3</v>
      </c>
      <c r="F114" s="1">
        <v>0.79014444846168419</v>
      </c>
      <c r="G114" s="2">
        <v>0.20306664600657678</v>
      </c>
      <c r="H114">
        <f t="shared" si="19"/>
        <v>800.43255660833972</v>
      </c>
      <c r="I114">
        <f t="shared" si="20"/>
        <v>3114.5308863356549</v>
      </c>
      <c r="J114">
        <v>26265.5</v>
      </c>
      <c r="K114">
        <v>5010.25</v>
      </c>
      <c r="L114">
        <v>418.75</v>
      </c>
      <c r="M114" s="8">
        <f t="shared" si="16"/>
        <v>32.969452963719966</v>
      </c>
      <c r="N114">
        <f t="shared" si="17"/>
        <v>133.25741200466922</v>
      </c>
      <c r="O114">
        <v>3</v>
      </c>
      <c r="P114">
        <v>6106</v>
      </c>
      <c r="Q114">
        <f t="shared" si="18"/>
        <v>6.8580085162135609E-2</v>
      </c>
      <c r="R114">
        <f t="shared" si="14"/>
        <v>1.0044700887479592</v>
      </c>
    </row>
    <row r="115" spans="1:18" x14ac:dyDescent="0.25">
      <c r="A115">
        <v>2012</v>
      </c>
      <c r="B115">
        <v>7.9707450105367547E-2</v>
      </c>
      <c r="C115">
        <v>63704996</v>
      </c>
      <c r="D115">
        <v>1505417000000</v>
      </c>
      <c r="E115" s="5">
        <v>6.8132426143285409E-3</v>
      </c>
      <c r="F115" s="1">
        <v>0.79186213204812061</v>
      </c>
      <c r="G115" s="2">
        <v>0.20146953414604138</v>
      </c>
      <c r="H115">
        <f t="shared" si="19"/>
        <v>797.75766969285075</v>
      </c>
      <c r="I115">
        <f t="shared" si="20"/>
        <v>3135.5315921999581</v>
      </c>
      <c r="J115">
        <v>26614</v>
      </c>
      <c r="K115">
        <v>5041.25</v>
      </c>
      <c r="L115">
        <v>409</v>
      </c>
      <c r="M115" s="8">
        <f t="shared" si="16"/>
        <v>33.065302429183603</v>
      </c>
      <c r="N115">
        <f t="shared" si="17"/>
        <v>133.2371943328109</v>
      </c>
      <c r="O115">
        <v>3</v>
      </c>
      <c r="P115">
        <v>6258</v>
      </c>
      <c r="Q115">
        <f t="shared" si="18"/>
        <v>6.5356343879833814E-2</v>
      </c>
      <c r="R115">
        <f t="shared" si="14"/>
        <v>1.0067428150918134</v>
      </c>
    </row>
    <row r="116" spans="1:18" x14ac:dyDescent="0.25">
      <c r="A116">
        <v>2013</v>
      </c>
      <c r="B116">
        <v>7.6080939787194782E-2</v>
      </c>
      <c r="C116">
        <v>64105628.999999993</v>
      </c>
      <c r="D116">
        <v>1527959000000</v>
      </c>
      <c r="E116" s="5">
        <v>5.4757652953274037E-3</v>
      </c>
      <c r="F116" s="1">
        <v>0.78782806645986314</v>
      </c>
      <c r="G116" s="2">
        <v>0.20502232279528962</v>
      </c>
      <c r="H116">
        <f t="shared" si="19"/>
        <v>818.83230317692937</v>
      </c>
      <c r="I116">
        <f t="shared" si="20"/>
        <v>3146.4821067844114</v>
      </c>
      <c r="J116">
        <v>27022</v>
      </c>
      <c r="K116">
        <v>5020.25</v>
      </c>
      <c r="L116">
        <v>373.25</v>
      </c>
      <c r="M116" s="8">
        <f t="shared" si="16"/>
        <v>31.879606851548917</v>
      </c>
      <c r="N116">
        <f t="shared" si="17"/>
        <v>133.96645258609078</v>
      </c>
      <c r="O116">
        <v>3</v>
      </c>
      <c r="P116">
        <v>6310</v>
      </c>
      <c r="Q116">
        <f t="shared" si="18"/>
        <v>5.9152139461172738E-2</v>
      </c>
      <c r="R116">
        <f t="shared" si="14"/>
        <v>1.0034923949137347</v>
      </c>
    </row>
    <row r="117" spans="1:18" x14ac:dyDescent="0.25">
      <c r="A117">
        <v>2014</v>
      </c>
      <c r="B117">
        <v>6.1800323338315595E-2</v>
      </c>
      <c r="C117">
        <v>64596754</v>
      </c>
      <c r="D117">
        <v>1580198000000</v>
      </c>
      <c r="E117" s="5">
        <v>4.9220385637444818E-3</v>
      </c>
      <c r="F117" s="1">
        <v>0.79173798049100041</v>
      </c>
      <c r="G117" s="2">
        <v>0.2014910027606146</v>
      </c>
      <c r="H117">
        <f t="shared" si="19"/>
        <v>825.91385878704614</v>
      </c>
      <c r="I117">
        <f t="shared" si="20"/>
        <v>3245.342777873178</v>
      </c>
      <c r="J117">
        <v>27889</v>
      </c>
      <c r="K117">
        <v>5134.75</v>
      </c>
      <c r="L117">
        <v>419.25</v>
      </c>
      <c r="M117" s="8">
        <f t="shared" si="16"/>
        <v>32.08134739642604</v>
      </c>
      <c r="N117">
        <f t="shared" si="17"/>
        <v>133.03370082445224</v>
      </c>
      <c r="O117">
        <v>3</v>
      </c>
      <c r="P117">
        <v>6278</v>
      </c>
      <c r="Q117">
        <f t="shared" si="18"/>
        <v>6.6780821917808222E-2</v>
      </c>
      <c r="R117">
        <f t="shared" si="14"/>
        <v>1.0314194289793048</v>
      </c>
    </row>
    <row r="118" spans="1:18" x14ac:dyDescent="0.25">
      <c r="A118">
        <v>2015</v>
      </c>
      <c r="B118">
        <v>5.3844060827765522E-2</v>
      </c>
      <c r="C118">
        <v>65110000</v>
      </c>
      <c r="D118">
        <v>1618725000000</v>
      </c>
      <c r="E118" s="5">
        <v>5.413950991066235E-3</v>
      </c>
      <c r="F118" s="1">
        <v>0.79814904456767111</v>
      </c>
      <c r="G118" s="2">
        <v>0.19365357610149103</v>
      </c>
      <c r="H118">
        <f t="shared" si="19"/>
        <v>806.73181186238583</v>
      </c>
      <c r="I118">
        <f t="shared" si="20"/>
        <v>3324.9694522700415</v>
      </c>
      <c r="J118">
        <v>28384.25</v>
      </c>
      <c r="K118">
        <v>5191.25</v>
      </c>
      <c r="L118">
        <v>385.5</v>
      </c>
      <c r="M118" s="8">
        <f t="shared" si="16"/>
        <v>32.94380899110557</v>
      </c>
      <c r="N118">
        <f t="shared" si="17"/>
        <v>131.11188712059382</v>
      </c>
      <c r="O118">
        <v>3</v>
      </c>
      <c r="P118">
        <v>6059</v>
      </c>
      <c r="Q118">
        <f t="shared" si="18"/>
        <v>6.3624360455520709E-2</v>
      </c>
      <c r="R118">
        <f t="shared" si="14"/>
        <v>1.0245356746103247</v>
      </c>
    </row>
    <row r="119" spans="1:18" x14ac:dyDescent="0.25">
      <c r="A119">
        <v>2016</v>
      </c>
      <c r="B119">
        <v>4.8958801498127341E-2</v>
      </c>
      <c r="C119">
        <v>65573000</v>
      </c>
      <c r="D119">
        <v>1648678000000</v>
      </c>
      <c r="J119">
        <v>28849.5</v>
      </c>
      <c r="K119">
        <v>5276.75</v>
      </c>
      <c r="L119">
        <v>387.75</v>
      </c>
      <c r="M119" s="8"/>
      <c r="P119">
        <v>6073</v>
      </c>
    </row>
    <row r="120" spans="1:18" x14ac:dyDescent="0.25">
      <c r="P120">
        <v>6131</v>
      </c>
    </row>
    <row r="121" spans="1:18" x14ac:dyDescent="0.25">
      <c r="P121">
        <v>6206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82FE-1DFF-4002-B6AF-D8A07619D216}">
  <dimension ref="C1:U118"/>
  <sheetViews>
    <sheetView tabSelected="1" topLeftCell="F96" workbookViewId="0">
      <selection activeCell="T2" sqref="T2:T117"/>
    </sheetView>
  </sheetViews>
  <sheetFormatPr defaultRowHeight="15" x14ac:dyDescent="0.25"/>
  <cols>
    <col min="3" max="4" width="16.5703125" customWidth="1"/>
    <col min="9" max="9" width="13.42578125" customWidth="1"/>
    <col min="10" max="10" width="11.85546875" customWidth="1"/>
    <col min="11" max="11" width="13.42578125" customWidth="1"/>
    <col min="12" max="12" width="14.7109375" bestFit="1" customWidth="1"/>
    <col min="13" max="13" width="16.7109375" bestFit="1" customWidth="1"/>
    <col min="19" max="19" width="15.7109375" bestFit="1" customWidth="1"/>
  </cols>
  <sheetData>
    <row r="1" spans="3:21" x14ac:dyDescent="0.25">
      <c r="C1" t="s">
        <v>32</v>
      </c>
      <c r="E1" t="s">
        <v>30</v>
      </c>
      <c r="H1" t="s">
        <v>31</v>
      </c>
      <c r="I1" t="s">
        <v>7</v>
      </c>
      <c r="J1" t="s">
        <v>8</v>
      </c>
      <c r="K1" t="s">
        <v>9</v>
      </c>
      <c r="L1" t="s">
        <v>35</v>
      </c>
      <c r="M1" t="s">
        <v>36</v>
      </c>
      <c r="N1" t="s">
        <v>37</v>
      </c>
      <c r="P1" t="s">
        <v>34</v>
      </c>
      <c r="S1" t="s">
        <v>38</v>
      </c>
      <c r="T1" t="s">
        <v>39</v>
      </c>
    </row>
    <row r="2" spans="3:21" x14ac:dyDescent="0.25">
      <c r="C2">
        <v>198260.43035472589</v>
      </c>
      <c r="E2">
        <v>128726.5768363213</v>
      </c>
      <c r="F2">
        <f>E2/C2</f>
        <v>0.64928022503534766</v>
      </c>
      <c r="H2">
        <v>157395119583.86597</v>
      </c>
      <c r="I2" s="4">
        <v>7.1599999999999997E-2</v>
      </c>
      <c r="J2" s="3">
        <v>0.54659999999999997</v>
      </c>
      <c r="K2" s="3">
        <v>0.38129999999999997</v>
      </c>
      <c r="L2" s="3">
        <f>I2*C2</f>
        <v>14195.446813398374</v>
      </c>
      <c r="M2" s="3">
        <f>J2*C2</f>
        <v>108369.15123189316</v>
      </c>
      <c r="N2">
        <f>K2*C2</f>
        <v>75596.70209425698</v>
      </c>
      <c r="P2">
        <v>171557.27763968764</v>
      </c>
      <c r="Q2">
        <f>P2/C2</f>
        <v>0.86531274714141804</v>
      </c>
      <c r="S2" s="1">
        <f>P2-M2-L2</f>
        <v>48992.679594396104</v>
      </c>
      <c r="T2">
        <f>S2/N2</f>
        <v>0.6480795886216052</v>
      </c>
      <c r="U2" t="s">
        <v>33</v>
      </c>
    </row>
    <row r="3" spans="3:21" x14ac:dyDescent="0.25">
      <c r="C3">
        <v>199055.91588085273</v>
      </c>
      <c r="E3">
        <v>131242.91798400748</v>
      </c>
      <c r="F3">
        <f>E3/C3</f>
        <v>0.65932689015163193</v>
      </c>
      <c r="H3">
        <v>161506889062.08325</v>
      </c>
      <c r="I3" s="4">
        <v>7.1599999999999997E-2</v>
      </c>
      <c r="J3" s="3">
        <v>0.54659999999999997</v>
      </c>
      <c r="K3" s="3">
        <v>0.38129999999999997</v>
      </c>
      <c r="L3" s="3">
        <f t="shared" ref="L3:L66" si="0">I3*C3</f>
        <v>14252.403577069055</v>
      </c>
      <c r="M3" s="3">
        <f t="shared" ref="M3:M66" si="1">J3*C3</f>
        <v>108803.9636204741</v>
      </c>
      <c r="N3">
        <f t="shared" ref="N3:N66" si="2">K3*C3</f>
        <v>75900.020725369133</v>
      </c>
      <c r="P3">
        <v>176650.23695389496</v>
      </c>
      <c r="Q3">
        <f>P3/C3</f>
        <v>0.88744027612638776</v>
      </c>
      <c r="S3" s="1">
        <f t="shared" ref="S3:S66" si="3">P3-M3-L3</f>
        <v>53593.869756351807</v>
      </c>
      <c r="T3">
        <f t="shared" ref="T3:T66" si="4">S3/N3</f>
        <v>0.70611139818092794</v>
      </c>
    </row>
    <row r="4" spans="3:21" x14ac:dyDescent="0.25">
      <c r="C4">
        <v>199916.2038758907</v>
      </c>
      <c r="E4">
        <v>131950.63893179424</v>
      </c>
      <c r="F4">
        <f>E4/C4</f>
        <v>0.66002973432663847</v>
      </c>
      <c r="H4">
        <v>163781596000.82013</v>
      </c>
      <c r="I4" s="4">
        <v>7.1599999999999997E-2</v>
      </c>
      <c r="J4" s="3">
        <v>0.54659999999999997</v>
      </c>
      <c r="K4" s="3">
        <v>0.38129999999999997</v>
      </c>
      <c r="L4" s="3">
        <f t="shared" si="0"/>
        <v>14314.000197513773</v>
      </c>
      <c r="M4" s="3">
        <f t="shared" si="1"/>
        <v>109274.19703856185</v>
      </c>
      <c r="N4">
        <f t="shared" si="2"/>
        <v>76228.048537877112</v>
      </c>
      <c r="P4">
        <v>176461.60883114653</v>
      </c>
      <c r="Q4">
        <f>P4/C4</f>
        <v>0.88267786907706125</v>
      </c>
      <c r="S4" s="1">
        <f t="shared" si="3"/>
        <v>52873.411595070909</v>
      </c>
      <c r="T4">
        <f t="shared" si="4"/>
        <v>0.69362147672977004</v>
      </c>
    </row>
    <row r="5" spans="3:21" x14ac:dyDescent="0.25">
      <c r="C5">
        <v>197006.7452255408</v>
      </c>
      <c r="E5">
        <v>132501.0885578506</v>
      </c>
      <c r="F5">
        <f>E5/C5</f>
        <v>0.67257132950528331</v>
      </c>
      <c r="H5">
        <v>161853880031.18884</v>
      </c>
      <c r="I5" s="4">
        <v>7.1599999999999997E-2</v>
      </c>
      <c r="J5" s="3">
        <v>0.54659999999999997</v>
      </c>
      <c r="K5" s="3">
        <v>0.38129999999999997</v>
      </c>
      <c r="L5" s="3">
        <f t="shared" si="0"/>
        <v>14105.68295814872</v>
      </c>
      <c r="M5" s="3">
        <f t="shared" si="1"/>
        <v>107683.8869402806</v>
      </c>
      <c r="N5">
        <f t="shared" si="2"/>
        <v>75118.671954498699</v>
      </c>
      <c r="P5">
        <v>175046.89791053339</v>
      </c>
      <c r="Q5">
        <f>P5/C5</f>
        <v>0.88853251044847759</v>
      </c>
      <c r="S5" s="1">
        <f t="shared" si="3"/>
        <v>53257.328012104066</v>
      </c>
      <c r="T5">
        <f t="shared" si="4"/>
        <v>0.70897589941903383</v>
      </c>
    </row>
    <row r="6" spans="3:21" x14ac:dyDescent="0.25">
      <c r="C6">
        <v>198194.55136405665</v>
      </c>
      <c r="E6">
        <v>134388.34441861525</v>
      </c>
      <c r="F6">
        <f>E6/C6</f>
        <v>0.67806275951432182</v>
      </c>
      <c r="H6">
        <v>164131292855.52686</v>
      </c>
      <c r="I6" s="4">
        <v>7.1599999999999997E-2</v>
      </c>
      <c r="J6" s="3">
        <v>0.54659999999999997</v>
      </c>
      <c r="K6" s="3">
        <v>0.38129999999999997</v>
      </c>
      <c r="L6" s="3">
        <f t="shared" si="0"/>
        <v>14190.729877666456</v>
      </c>
      <c r="M6" s="3">
        <f t="shared" si="1"/>
        <v>108333.14177559337</v>
      </c>
      <c r="N6">
        <f t="shared" si="2"/>
        <v>75571.582435114789</v>
      </c>
      <c r="P6">
        <v>176744.55101526919</v>
      </c>
      <c r="Q6">
        <f>P6/C6</f>
        <v>0.8917730068704729</v>
      </c>
      <c r="S6" s="1">
        <f t="shared" si="3"/>
        <v>54220.679362009367</v>
      </c>
      <c r="T6">
        <f t="shared" si="4"/>
        <v>0.7174744476015551</v>
      </c>
    </row>
    <row r="7" spans="3:21" x14ac:dyDescent="0.25">
      <c r="C7">
        <v>205203.32568710839</v>
      </c>
      <c r="E7">
        <v>135174.70102726718</v>
      </c>
      <c r="F7">
        <f>E7/C7</f>
        <v>0.65873543021120406</v>
      </c>
      <c r="H7">
        <v>169755544667.26019</v>
      </c>
      <c r="I7" s="4">
        <v>7.1599999999999997E-2</v>
      </c>
      <c r="J7" s="3">
        <v>0.54659999999999997</v>
      </c>
      <c r="K7" s="3">
        <v>0.38129999999999997</v>
      </c>
      <c r="L7" s="3">
        <f t="shared" si="0"/>
        <v>14692.55811919696</v>
      </c>
      <c r="M7" s="3">
        <f t="shared" si="1"/>
        <v>112164.13782057344</v>
      </c>
      <c r="N7">
        <f t="shared" si="2"/>
        <v>78244.028084494421</v>
      </c>
      <c r="P7">
        <v>177593.3775676371</v>
      </c>
      <c r="Q7">
        <f>P7/C7</f>
        <v>0.86545077655529512</v>
      </c>
      <c r="S7" s="1">
        <f t="shared" si="3"/>
        <v>50736.681627866703</v>
      </c>
      <c r="T7">
        <f t="shared" si="4"/>
        <v>0.64844158551087128</v>
      </c>
    </row>
    <row r="8" spans="3:21" x14ac:dyDescent="0.25">
      <c r="C8">
        <v>213785.07221927939</v>
      </c>
      <c r="E8">
        <v>137533.77085322296</v>
      </c>
      <c r="F8">
        <f>E8/C8</f>
        <v>0.64332728859643928</v>
      </c>
      <c r="H8">
        <v>173846002750.3042</v>
      </c>
      <c r="I8" s="4">
        <v>7.1599999999999997E-2</v>
      </c>
      <c r="J8" s="3">
        <v>0.54659999999999997</v>
      </c>
      <c r="K8" s="3">
        <v>0.38129999999999997</v>
      </c>
      <c r="L8" s="3">
        <f t="shared" si="0"/>
        <v>15307.011170900403</v>
      </c>
      <c r="M8" s="3">
        <f t="shared" si="1"/>
        <v>116854.92047505811</v>
      </c>
      <c r="N8">
        <f t="shared" si="2"/>
        <v>81516.248037211219</v>
      </c>
      <c r="P8">
        <v>180234.17128611499</v>
      </c>
      <c r="Q8">
        <f>P8/C8</f>
        <v>0.84306247117782274</v>
      </c>
      <c r="S8" s="1">
        <f t="shared" si="3"/>
        <v>48072.239640156469</v>
      </c>
      <c r="T8">
        <f t="shared" si="4"/>
        <v>0.58972586199271648</v>
      </c>
    </row>
    <row r="9" spans="3:21" x14ac:dyDescent="0.25">
      <c r="C9">
        <v>219115.17335139468</v>
      </c>
      <c r="E9">
        <v>139342.39105312241</v>
      </c>
      <c r="F9">
        <f>E9/C9</f>
        <v>0.63593218544321994</v>
      </c>
      <c r="H9">
        <v>177937920875.95398</v>
      </c>
      <c r="I9" s="2">
        <v>7.1599999999999997E-2</v>
      </c>
      <c r="J9" s="1">
        <v>0.54659999999999997</v>
      </c>
      <c r="K9" s="1">
        <v>0.38129999999999997</v>
      </c>
      <c r="L9" s="3">
        <f t="shared" si="0"/>
        <v>15688.646411959859</v>
      </c>
      <c r="M9" s="3">
        <f t="shared" si="1"/>
        <v>119768.35375387233</v>
      </c>
      <c r="N9">
        <f t="shared" si="2"/>
        <v>83548.615598886783</v>
      </c>
      <c r="P9">
        <v>182120.45251359919</v>
      </c>
      <c r="Q9">
        <f>P9/C9</f>
        <v>0.83116312635060141</v>
      </c>
      <c r="S9" s="1">
        <f t="shared" si="3"/>
        <v>46663.452347766994</v>
      </c>
      <c r="T9">
        <f t="shared" si="4"/>
        <v>0.55851855848571053</v>
      </c>
    </row>
    <row r="10" spans="3:21" x14ac:dyDescent="0.25">
      <c r="C10">
        <v>209148.40007913648</v>
      </c>
      <c r="E10">
        <v>138870.57708793125</v>
      </c>
      <c r="F10">
        <f>E10/C10</f>
        <v>0.66398106337598628</v>
      </c>
      <c r="H10">
        <v>170686588703.37207</v>
      </c>
      <c r="I10" s="4">
        <v>7.1512423147410117E-2</v>
      </c>
      <c r="J10" s="3">
        <v>0.54115304160315159</v>
      </c>
      <c r="K10" s="3">
        <v>0.38679749740647301</v>
      </c>
      <c r="L10" s="3">
        <f t="shared" si="0"/>
        <v>14956.708887063032</v>
      </c>
      <c r="M10" s="3">
        <f t="shared" si="1"/>
        <v>113181.29284925753</v>
      </c>
      <c r="N10">
        <f t="shared" si="2"/>
        <v>80898.07773717778</v>
      </c>
      <c r="P10">
        <v>181931.82439085079</v>
      </c>
      <c r="Q10">
        <f>P10/C10</f>
        <v>0.86986954871283917</v>
      </c>
      <c r="S10" s="1">
        <f t="shared" si="3"/>
        <v>53793.822654530224</v>
      </c>
      <c r="T10">
        <f t="shared" si="4"/>
        <v>0.66495798366551995</v>
      </c>
    </row>
    <row r="11" spans="3:21" x14ac:dyDescent="0.25">
      <c r="C11">
        <v>212921.70087718058</v>
      </c>
      <c r="E11">
        <v>139499.66237485281</v>
      </c>
      <c r="F11">
        <f>E11/C11</f>
        <v>0.65516883342633192</v>
      </c>
      <c r="H11">
        <v>175307384623.36664</v>
      </c>
      <c r="I11" s="4">
        <v>7.1424846294820224E-2</v>
      </c>
      <c r="J11" s="3">
        <v>0.5357060832063032</v>
      </c>
      <c r="K11" s="3">
        <v>0.39229499481294611</v>
      </c>
      <c r="L11" s="3">
        <f t="shared" si="0"/>
        <v>15207.899757984313</v>
      </c>
      <c r="M11" s="3">
        <f t="shared" si="1"/>
        <v>114063.4504065385</v>
      </c>
      <c r="N11">
        <f t="shared" si="2"/>
        <v>83528.117541177227</v>
      </c>
      <c r="P11">
        <v>183346.53531146393</v>
      </c>
      <c r="Q11">
        <f>P11/C11</f>
        <v>0.86109839699816948</v>
      </c>
      <c r="S11" s="1">
        <f t="shared" si="3"/>
        <v>54075.185146941119</v>
      </c>
      <c r="T11">
        <f t="shared" si="4"/>
        <v>0.64738900790244003</v>
      </c>
    </row>
    <row r="12" spans="3:21" x14ac:dyDescent="0.25">
      <c r="C12">
        <v>220373.49503499179</v>
      </c>
      <c r="E12">
        <v>141780.09653994342</v>
      </c>
      <c r="F12">
        <f>E12/C12</f>
        <v>0.64336274431474172</v>
      </c>
      <c r="H12">
        <v>180307322935.18198</v>
      </c>
      <c r="I12" s="4">
        <v>7.1337269442230344E-2</v>
      </c>
      <c r="J12" s="3">
        <v>0.53025912480945503</v>
      </c>
      <c r="K12" s="3">
        <v>0.39779249221941915</v>
      </c>
      <c r="L12" s="3">
        <f t="shared" si="0"/>
        <v>15720.843393237221</v>
      </c>
      <c r="M12" s="3">
        <f t="shared" si="1"/>
        <v>116855.05660845553</v>
      </c>
      <c r="N12">
        <f t="shared" si="2"/>
        <v>87662.921809073174</v>
      </c>
      <c r="P12">
        <v>186647.52745956127</v>
      </c>
      <c r="Q12">
        <f>P12/C12</f>
        <v>0.84695996417320796</v>
      </c>
      <c r="S12" s="1">
        <f t="shared" si="3"/>
        <v>54071.627457868519</v>
      </c>
      <c r="T12">
        <f t="shared" si="4"/>
        <v>0.61681297339865837</v>
      </c>
    </row>
    <row r="13" spans="3:21" x14ac:dyDescent="0.25">
      <c r="C13">
        <v>229086.32201919495</v>
      </c>
      <c r="E13">
        <v>146026.42222666385</v>
      </c>
      <c r="F13">
        <f>E13/C13</f>
        <v>0.63742968562928182</v>
      </c>
      <c r="H13">
        <v>186681997889.4989</v>
      </c>
      <c r="I13" s="4">
        <v>7.1249692589640451E-2</v>
      </c>
      <c r="J13" s="3">
        <v>0.52481216641260642</v>
      </c>
      <c r="K13" s="3">
        <v>0.40328998962589219</v>
      </c>
      <c r="L13" s="3">
        <f t="shared" si="0"/>
        <v>16322.330020359021</v>
      </c>
      <c r="M13" s="3">
        <f t="shared" si="1"/>
        <v>120227.28895438969</v>
      </c>
      <c r="N13">
        <f t="shared" si="2"/>
        <v>92388.220430554924</v>
      </c>
      <c r="P13">
        <v>192212.05708063964</v>
      </c>
      <c r="Q13">
        <f>P13/C13</f>
        <v>0.83903768407672263</v>
      </c>
      <c r="S13" s="1">
        <f t="shared" si="3"/>
        <v>55662.438105890935</v>
      </c>
      <c r="T13">
        <f t="shared" si="4"/>
        <v>0.60248414620920743</v>
      </c>
    </row>
    <row r="14" spans="3:21" x14ac:dyDescent="0.25">
      <c r="C14">
        <v>232324.70083668819</v>
      </c>
      <c r="E14">
        <v>146970.05015704618</v>
      </c>
      <c r="F14">
        <f>E14/C14</f>
        <v>0.63260621719409094</v>
      </c>
      <c r="H14">
        <v>189810634695.60678</v>
      </c>
      <c r="I14" s="4">
        <v>7.1162115737050571E-2</v>
      </c>
      <c r="J14" s="3">
        <v>0.51936520801575803</v>
      </c>
      <c r="K14" s="3">
        <v>0.40878748703236528</v>
      </c>
      <c r="L14" s="3">
        <f t="shared" si="0"/>
        <v>16532.717249516056</v>
      </c>
      <c r="M14" s="3">
        <f t="shared" si="1"/>
        <v>120661.36657724531</v>
      </c>
      <c r="N14">
        <f t="shared" si="2"/>
        <v>94971.430630575822</v>
      </c>
      <c r="P14">
        <v>193626.76800125279</v>
      </c>
      <c r="Q14">
        <f>P14/C14</f>
        <v>0.83343168980280757</v>
      </c>
      <c r="S14" s="1">
        <f t="shared" si="3"/>
        <v>56432.68417449142</v>
      </c>
      <c r="T14">
        <f t="shared" si="4"/>
        <v>0.59420695044603289</v>
      </c>
    </row>
    <row r="15" spans="3:21" x14ac:dyDescent="0.25">
      <c r="C15">
        <v>243619.53078484532</v>
      </c>
      <c r="E15">
        <v>152317.27509587933</v>
      </c>
      <c r="F15">
        <f>E15/C15</f>
        <v>0.62522604244895141</v>
      </c>
      <c r="H15">
        <v>198588997273.46802</v>
      </c>
      <c r="I15" s="4">
        <v>7.1074538884460678E-2</v>
      </c>
      <c r="J15" s="3">
        <v>0.51391824961890964</v>
      </c>
      <c r="K15" s="3">
        <v>0.41428498443883832</v>
      </c>
      <c r="L15" s="3">
        <f t="shared" si="0"/>
        <v>17315.145813781553</v>
      </c>
      <c r="M15" s="3">
        <f t="shared" si="1"/>
        <v>125200.52283392778</v>
      </c>
      <c r="N15">
        <f t="shared" si="2"/>
        <v>100927.91352019674</v>
      </c>
      <c r="P15">
        <v>200417.3804201959</v>
      </c>
      <c r="Q15">
        <f>P15/C15</f>
        <v>0.82266548898822167</v>
      </c>
      <c r="S15" s="1">
        <f t="shared" si="3"/>
        <v>57901.711772486567</v>
      </c>
      <c r="T15">
        <f t="shared" si="4"/>
        <v>0.57369373598414697</v>
      </c>
    </row>
    <row r="16" spans="3:21" x14ac:dyDescent="0.25">
      <c r="C16">
        <v>243409.14000762935</v>
      </c>
      <c r="E16">
        <v>153004.93773739572</v>
      </c>
      <c r="F16">
        <f>E16/C16</f>
        <v>0.62859158753282629</v>
      </c>
      <c r="H16">
        <v>203255321248.47833</v>
      </c>
      <c r="I16" s="4">
        <v>7.0986962031870798E-2</v>
      </c>
      <c r="J16" s="3">
        <v>0.50847129122206136</v>
      </c>
      <c r="K16" s="3">
        <v>0.41978248184531142</v>
      </c>
      <c r="L16" s="3">
        <f t="shared" si="0"/>
        <v>17278.875379931909</v>
      </c>
      <c r="M16" s="3">
        <f t="shared" si="1"/>
        <v>123766.55971493082</v>
      </c>
      <c r="N16">
        <f t="shared" si="2"/>
        <v>102178.89289623553</v>
      </c>
      <c r="P16">
        <v>209429.50585554453</v>
      </c>
      <c r="Q16">
        <f>P16/C16</f>
        <v>0.86040115769268244</v>
      </c>
      <c r="S16" s="1">
        <f t="shared" si="3"/>
        <v>68384.070760681803</v>
      </c>
      <c r="T16">
        <f t="shared" si="4"/>
        <v>0.66925828634811135</v>
      </c>
    </row>
    <row r="17" spans="3:20" x14ac:dyDescent="0.25">
      <c r="C17">
        <v>255734.23983825851</v>
      </c>
      <c r="E17">
        <v>156314.31419969333</v>
      </c>
      <c r="F17">
        <f>E17/C17</f>
        <v>0.61123733098296018</v>
      </c>
      <c r="H17">
        <v>216239788337.54489</v>
      </c>
      <c r="I17" s="4">
        <v>7.0899385179280905E-2</v>
      </c>
      <c r="J17" s="3">
        <v>0.50302433282521297</v>
      </c>
      <c r="K17" s="3">
        <v>0.42527997925178446</v>
      </c>
      <c r="L17" s="3">
        <f t="shared" si="0"/>
        <v>18131.400373823293</v>
      </c>
      <c r="M17" s="3">
        <f t="shared" si="1"/>
        <v>128640.54537520299</v>
      </c>
      <c r="N17">
        <f t="shared" si="2"/>
        <v>108758.65221238545</v>
      </c>
      <c r="P17">
        <v>267649.88437822281</v>
      </c>
      <c r="Q17">
        <f>P17/C17</f>
        <v>1.0465938567612239</v>
      </c>
      <c r="S17" s="1">
        <f t="shared" si="3"/>
        <v>120877.93862919652</v>
      </c>
      <c r="T17">
        <f t="shared" si="4"/>
        <v>1.1114328485162206</v>
      </c>
    </row>
    <row r="18" spans="3:20" x14ac:dyDescent="0.25">
      <c r="C18">
        <v>258483.49076949194</v>
      </c>
      <c r="E18">
        <v>143334.68184107155</v>
      </c>
      <c r="F18">
        <f>E18/C18</f>
        <v>0.55452161147457291</v>
      </c>
      <c r="H18">
        <v>220488385566.54233</v>
      </c>
      <c r="I18" s="4">
        <v>7.0811808326691025E-2</v>
      </c>
      <c r="J18" s="3">
        <v>0.49757737442836458</v>
      </c>
      <c r="K18" s="3">
        <v>0.4307774766582575</v>
      </c>
      <c r="L18" s="3">
        <f t="shared" si="0"/>
        <v>18303.683403983272</v>
      </c>
      <c r="M18" s="3">
        <f t="shared" si="1"/>
        <v>128615.53667016221</v>
      </c>
      <c r="N18">
        <f t="shared" si="2"/>
        <v>111348.86591149973</v>
      </c>
      <c r="P18">
        <v>263451.05320948083</v>
      </c>
      <c r="Q18">
        <f>P18/C18</f>
        <v>1.0192181033504333</v>
      </c>
      <c r="S18" s="1">
        <f t="shared" si="3"/>
        <v>116531.83313533533</v>
      </c>
      <c r="T18">
        <f t="shared" si="4"/>
        <v>1.0465471038380851</v>
      </c>
    </row>
    <row r="19" spans="3:20" x14ac:dyDescent="0.25">
      <c r="C19">
        <v>260214.70058103037</v>
      </c>
      <c r="E19">
        <v>132117.18500133551</v>
      </c>
      <c r="F19">
        <f>E19/C19</f>
        <v>0.50772375544630111</v>
      </c>
      <c r="H19">
        <v>222340403872.53802</v>
      </c>
      <c r="I19" s="4">
        <v>7.0724231474101132E-2</v>
      </c>
      <c r="J19" s="3">
        <v>0.49213041603151619</v>
      </c>
      <c r="K19" s="3">
        <v>0.43627497406473059</v>
      </c>
      <c r="L19" s="3">
        <f t="shared" si="0"/>
        <v>18403.48471685671</v>
      </c>
      <c r="M19" s="3">
        <f t="shared" si="1"/>
        <v>128059.56885445889</v>
      </c>
      <c r="N19">
        <f t="shared" si="2"/>
        <v>113525.16174725066</v>
      </c>
      <c r="P19">
        <v>258791.37471734034</v>
      </c>
      <c r="Q19">
        <f>P19/C19</f>
        <v>0.99453018657088976</v>
      </c>
      <c r="S19" s="1">
        <f t="shared" si="3"/>
        <v>112328.32114602474</v>
      </c>
      <c r="T19">
        <f t="shared" si="4"/>
        <v>0.98945748605150163</v>
      </c>
    </row>
    <row r="20" spans="3:20" x14ac:dyDescent="0.25">
      <c r="C20">
        <v>254580.3570302591</v>
      </c>
      <c r="E20">
        <v>130870.79646358706</v>
      </c>
      <c r="F20">
        <f>E20/C20</f>
        <v>0.51406478484917795</v>
      </c>
      <c r="H20">
        <v>227197227964.98242</v>
      </c>
      <c r="I20" s="4">
        <v>7.0636654621511252E-2</v>
      </c>
      <c r="J20" s="3">
        <v>0.4866834576346678</v>
      </c>
      <c r="K20" s="3">
        <v>0.44177247147120363</v>
      </c>
      <c r="L20" s="3">
        <f t="shared" si="0"/>
        <v>17982.704752967435</v>
      </c>
      <c r="M20" s="3">
        <f t="shared" si="1"/>
        <v>123900.04840535471</v>
      </c>
      <c r="N20">
        <f t="shared" si="2"/>
        <v>112466.59351327897</v>
      </c>
      <c r="P20">
        <v>252697.94899684895</v>
      </c>
      <c r="Q20">
        <f>P20/C20</f>
        <v>0.99260583944743852</v>
      </c>
      <c r="S20" s="1">
        <f t="shared" si="3"/>
        <v>110815.19583852681</v>
      </c>
      <c r="T20">
        <f t="shared" si="4"/>
        <v>0.98531654935776836</v>
      </c>
    </row>
    <row r="21" spans="3:20" x14ac:dyDescent="0.25">
      <c r="C21">
        <v>236483.52290101899</v>
      </c>
      <c r="E21">
        <v>149781.51910528765</v>
      </c>
      <c r="F21">
        <f>E21/C21</f>
        <v>0.63336978943763123</v>
      </c>
      <c r="H21">
        <v>204725369308.84113</v>
      </c>
      <c r="I21" s="4">
        <v>7.0549077768921359E-2</v>
      </c>
      <c r="J21" s="3">
        <v>0.48123649923781942</v>
      </c>
      <c r="K21" s="3">
        <v>0.44726996887767667</v>
      </c>
      <c r="L21" s="3">
        <f t="shared" si="0"/>
        <v>16683.694448212485</v>
      </c>
      <c r="M21" s="3">
        <f t="shared" si="1"/>
        <v>113804.50268831308</v>
      </c>
      <c r="N21">
        <f t="shared" si="2"/>
        <v>105771.9779280221</v>
      </c>
      <c r="P21">
        <v>220950.68894050721</v>
      </c>
      <c r="Q21">
        <f>P21/C21</f>
        <v>0.93431747899403084</v>
      </c>
      <c r="S21" s="1">
        <f t="shared" si="3"/>
        <v>90462.491803981655</v>
      </c>
      <c r="T21">
        <f t="shared" si="4"/>
        <v>0.85525952691875951</v>
      </c>
    </row>
    <row r="22" spans="3:20" x14ac:dyDescent="0.25">
      <c r="C22">
        <v>228471.89053516163</v>
      </c>
      <c r="E22">
        <v>150125.35042604583</v>
      </c>
      <c r="F22">
        <f>E22/C22</f>
        <v>0.65708455457868098</v>
      </c>
      <c r="H22">
        <v>188972197636.01593</v>
      </c>
      <c r="I22" s="4">
        <v>7.0461500916331479E-2</v>
      </c>
      <c r="J22" s="3">
        <v>0.47578954084097103</v>
      </c>
      <c r="K22" s="3">
        <v>0.45276746628414977</v>
      </c>
      <c r="L22" s="3">
        <f t="shared" si="0"/>
        <v>16098.472324299277</v>
      </c>
      <c r="M22" s="3">
        <f t="shared" si="1"/>
        <v>108704.53589279314</v>
      </c>
      <c r="N22">
        <f t="shared" si="2"/>
        <v>103444.63899475474</v>
      </c>
      <c r="P22">
        <v>203182.46436058692</v>
      </c>
      <c r="Q22">
        <f>P22/C22</f>
        <v>0.88931055756864463</v>
      </c>
      <c r="S22" s="1">
        <f t="shared" si="3"/>
        <v>78379.456143494506</v>
      </c>
      <c r="T22">
        <f t="shared" si="4"/>
        <v>0.75769471386012388</v>
      </c>
    </row>
    <row r="23" spans="3:20" x14ac:dyDescent="0.25">
      <c r="C23">
        <v>205348.60616148065</v>
      </c>
      <c r="E23">
        <v>137779.3647138458</v>
      </c>
      <c r="F23">
        <f>E23/C23</f>
        <v>0.67095349361904022</v>
      </c>
      <c r="H23">
        <v>169804183208.76056</v>
      </c>
      <c r="I23" s="1">
        <v>8.1347927144524962E-2</v>
      </c>
      <c r="J23" s="1">
        <v>0.5163543492224093</v>
      </c>
      <c r="K23" s="2">
        <v>0.40112943385058869</v>
      </c>
      <c r="L23" s="3">
        <f t="shared" si="0"/>
        <v>16704.683453253878</v>
      </c>
      <c r="M23" s="3">
        <f t="shared" si="1"/>
        <v>106032.64589824017</v>
      </c>
      <c r="N23">
        <f t="shared" si="2"/>
        <v>82371.370131562246</v>
      </c>
      <c r="P23">
        <v>188700.65880503136</v>
      </c>
      <c r="Q23">
        <f>P23/C23</f>
        <v>0.91892836446448634</v>
      </c>
      <c r="S23" s="1">
        <f t="shared" si="3"/>
        <v>65963.329453537313</v>
      </c>
      <c r="T23">
        <f t="shared" si="4"/>
        <v>0.80080408214870935</v>
      </c>
    </row>
    <row r="24" spans="3:20" x14ac:dyDescent="0.25">
      <c r="C24">
        <v>213741.8457252048</v>
      </c>
      <c r="E24">
        <v>143929.40964111275</v>
      </c>
      <c r="F24">
        <f>E24/C24</f>
        <v>0.67337965176063019</v>
      </c>
      <c r="H24">
        <v>180423581783.4173</v>
      </c>
      <c r="I24" s="1">
        <v>5.9454306709426523E-2</v>
      </c>
      <c r="J24" s="1">
        <v>0.53630211358299029</v>
      </c>
      <c r="K24" s="2">
        <v>0.40259059114668827</v>
      </c>
      <c r="L24" s="3">
        <f t="shared" si="0"/>
        <v>12707.873252385252</v>
      </c>
      <c r="M24" s="3">
        <f t="shared" si="1"/>
        <v>114630.20362355676</v>
      </c>
      <c r="N24">
        <f t="shared" si="2"/>
        <v>86050.45602329445</v>
      </c>
      <c r="P24">
        <v>194548.02935010474</v>
      </c>
      <c r="Q24">
        <f>P24/C24</f>
        <v>0.91020094212259961</v>
      </c>
      <c r="S24" s="1">
        <f t="shared" si="3"/>
        <v>67209.952474162725</v>
      </c>
      <c r="T24">
        <f t="shared" si="4"/>
        <v>0.78105283318857166</v>
      </c>
    </row>
    <row r="25" spans="3:20" x14ac:dyDescent="0.25">
      <c r="C25">
        <v>216459.02577070639</v>
      </c>
      <c r="E25">
        <v>148335.41197706517</v>
      </c>
      <c r="F25">
        <f>E25/C25</f>
        <v>0.68528171301203167</v>
      </c>
      <c r="H25">
        <v>186051863027.98532</v>
      </c>
      <c r="I25" s="1">
        <v>4.5592187579932067E-2</v>
      </c>
      <c r="J25" s="1">
        <v>0.54095898971245238</v>
      </c>
      <c r="K25" s="2">
        <v>0.41186650353107163</v>
      </c>
      <c r="L25" s="3">
        <f t="shared" si="0"/>
        <v>9868.8405063073951</v>
      </c>
      <c r="M25" s="3">
        <f t="shared" si="1"/>
        <v>117095.45589506302</v>
      </c>
      <c r="N25">
        <f t="shared" si="2"/>
        <v>89152.222101922962</v>
      </c>
      <c r="P25">
        <v>198428.06027253662</v>
      </c>
      <c r="Q25">
        <f>P25/C25</f>
        <v>0.91670032961679382</v>
      </c>
      <c r="S25" s="1">
        <f t="shared" si="3"/>
        <v>71463.763871166215</v>
      </c>
      <c r="T25">
        <f t="shared" si="4"/>
        <v>0.80159262647952312</v>
      </c>
    </row>
    <row r="26" spans="3:20" x14ac:dyDescent="0.25">
      <c r="C26">
        <v>224449.69910214216</v>
      </c>
      <c r="E26">
        <v>153246.26874734549</v>
      </c>
      <c r="F26">
        <f>E26/C26</f>
        <v>0.68276442053774578</v>
      </c>
      <c r="H26">
        <v>195184545802.19009</v>
      </c>
      <c r="I26" s="1">
        <v>4.3742942222642626E-2</v>
      </c>
      <c r="J26" s="1">
        <v>0.53999055794618156</v>
      </c>
      <c r="K26" s="2">
        <v>0.4149401129481185</v>
      </c>
      <c r="L26" s="3">
        <f t="shared" si="0"/>
        <v>9818.0902197145278</v>
      </c>
      <c r="M26" s="3">
        <f t="shared" si="1"/>
        <v>121200.7182490183</v>
      </c>
      <c r="N26">
        <f t="shared" si="2"/>
        <v>93133.183496614074</v>
      </c>
      <c r="P26">
        <v>204494.0241090146</v>
      </c>
      <c r="Q26">
        <f>P26/C26</f>
        <v>0.91109065829468472</v>
      </c>
      <c r="S26" s="1">
        <f t="shared" si="3"/>
        <v>73475.215640281764</v>
      </c>
      <c r="T26">
        <f t="shared" si="4"/>
        <v>0.7889262761317829</v>
      </c>
    </row>
    <row r="27" spans="3:20" x14ac:dyDescent="0.25">
      <c r="C27">
        <v>233452.84778009041</v>
      </c>
      <c r="E27">
        <v>155908.22849198341</v>
      </c>
      <c r="F27">
        <f>E27/C27</f>
        <v>0.66783605329521167</v>
      </c>
      <c r="H27">
        <v>202352639840.08337</v>
      </c>
      <c r="I27" s="1">
        <v>5.284224585824919E-2</v>
      </c>
      <c r="J27" s="1">
        <v>0.53984780903832952</v>
      </c>
      <c r="K27" s="2">
        <v>0.40559994118223697</v>
      </c>
      <c r="L27" s="3">
        <f t="shared" si="0"/>
        <v>12336.172778703962</v>
      </c>
      <c r="M27" s="3">
        <f t="shared" si="1"/>
        <v>126029.00838784045</v>
      </c>
      <c r="N27">
        <f t="shared" si="2"/>
        <v>94688.461328430392</v>
      </c>
      <c r="P27">
        <v>208374.05503144645</v>
      </c>
      <c r="Q27">
        <f>P27/C27</f>
        <v>0.89257448351082935</v>
      </c>
      <c r="S27" s="1">
        <f t="shared" si="3"/>
        <v>70008.873864902038</v>
      </c>
      <c r="T27">
        <f t="shared" si="4"/>
        <v>0.73936013831794878</v>
      </c>
    </row>
    <row r="28" spans="3:20" x14ac:dyDescent="0.25">
      <c r="C28">
        <v>227519.6285677031</v>
      </c>
      <c r="E28">
        <v>156780.24978764067</v>
      </c>
      <c r="F28">
        <f>E28/C28</f>
        <v>0.68908450130045595</v>
      </c>
      <c r="H28">
        <v>195768612723.7962</v>
      </c>
      <c r="I28" s="1">
        <v>4.8896536946186682E-2</v>
      </c>
      <c r="J28" s="1">
        <v>0.56243427776679711</v>
      </c>
      <c r="K28" s="2">
        <v>0.38695279745738603</v>
      </c>
      <c r="L28" s="3">
        <f t="shared" si="0"/>
        <v>11124.921924243365</v>
      </c>
      <c r="M28" s="3">
        <f t="shared" si="1"/>
        <v>127964.83797124603</v>
      </c>
      <c r="N28">
        <f t="shared" si="2"/>
        <v>88039.356750738123</v>
      </c>
      <c r="P28">
        <v>209904.20807127873</v>
      </c>
      <c r="Q28">
        <f>P28/C28</f>
        <v>0.92257626031073381</v>
      </c>
      <c r="S28" s="1">
        <f t="shared" si="3"/>
        <v>70814.448175789337</v>
      </c>
      <c r="T28">
        <f t="shared" si="4"/>
        <v>0.80434990428522901</v>
      </c>
    </row>
    <row r="29" spans="3:20" x14ac:dyDescent="0.25">
      <c r="C29">
        <v>245479.46820859506</v>
      </c>
      <c r="E29">
        <v>163572.83672223397</v>
      </c>
      <c r="F29">
        <f>E29/C29</f>
        <v>0.66634019503105124</v>
      </c>
      <c r="H29">
        <v>211750807578.65451</v>
      </c>
      <c r="I29" s="1">
        <v>3.9346285082660512E-2</v>
      </c>
      <c r="J29" s="1">
        <v>0.56215710303729338</v>
      </c>
      <c r="K29" s="2">
        <v>0.39699694828911963</v>
      </c>
      <c r="L29" s="3">
        <f t="shared" si="0"/>
        <v>9658.70513807528</v>
      </c>
      <c r="M29" s="3">
        <f t="shared" si="1"/>
        <v>137998.02670327915</v>
      </c>
      <c r="N29">
        <f t="shared" si="2"/>
        <v>97454.599746448206</v>
      </c>
      <c r="P29">
        <v>218265.40146750514</v>
      </c>
      <c r="Q29">
        <f>P29/C29</f>
        <v>0.88913913273608325</v>
      </c>
      <c r="S29" s="1">
        <f t="shared" si="3"/>
        <v>70608.669626150717</v>
      </c>
      <c r="T29">
        <f t="shared" si="4"/>
        <v>0.72452885558871827</v>
      </c>
    </row>
    <row r="30" spans="3:20" x14ac:dyDescent="0.25">
      <c r="C30">
        <v>246516.24696549753</v>
      </c>
      <c r="E30">
        <v>165638.15031721166</v>
      </c>
      <c r="F30">
        <f>E30/C30</f>
        <v>0.67191575547714066</v>
      </c>
      <c r="H30">
        <v>213503008343.47287</v>
      </c>
      <c r="I30" s="1">
        <v>4.0491748423515682E-2</v>
      </c>
      <c r="J30" s="1">
        <v>0.57065115220117446</v>
      </c>
      <c r="K30" s="2">
        <v>0.38702578144337074</v>
      </c>
      <c r="L30" s="3">
        <f t="shared" si="0"/>
        <v>9981.8738544361877</v>
      </c>
      <c r="M30" s="3">
        <f t="shared" si="1"/>
        <v>140674.78036717043</v>
      </c>
      <c r="N30">
        <f t="shared" si="2"/>
        <v>95408.143120308654</v>
      </c>
      <c r="P30">
        <v>220997.8176100628</v>
      </c>
      <c r="Q30">
        <f>P30/C30</f>
        <v>0.89648378283559427</v>
      </c>
      <c r="S30" s="1">
        <f t="shared" si="3"/>
        <v>70341.163388456189</v>
      </c>
      <c r="T30">
        <f t="shared" si="4"/>
        <v>0.73726582541027685</v>
      </c>
    </row>
    <row r="31" spans="3:20" x14ac:dyDescent="0.25">
      <c r="C31">
        <v>253281.65840206336</v>
      </c>
      <c r="E31">
        <v>169447.50650350389</v>
      </c>
      <c r="F31">
        <f>E31/C31</f>
        <v>0.66900820048532772</v>
      </c>
      <c r="H31">
        <v>219821550495.39362</v>
      </c>
      <c r="I31" s="1">
        <v>4.30900211552942E-2</v>
      </c>
      <c r="J31" s="1">
        <v>0.56541403420703507</v>
      </c>
      <c r="K31" s="2">
        <v>0.38872214851733661</v>
      </c>
      <c r="L31" s="3">
        <f t="shared" si="0"/>
        <v>10913.912018792909</v>
      </c>
      <c r="M31" s="3">
        <f t="shared" si="1"/>
        <v>143209.00426775884</v>
      </c>
      <c r="N31">
        <f t="shared" si="2"/>
        <v>98456.190434084187</v>
      </c>
      <c r="P31">
        <v>226025.4633123689</v>
      </c>
      <c r="Q31">
        <f>P31/C31</f>
        <v>0.8923878054903307</v>
      </c>
      <c r="S31" s="1">
        <f t="shared" si="3"/>
        <v>71902.547025817155</v>
      </c>
      <c r="T31">
        <f t="shared" si="4"/>
        <v>0.73029991013064299</v>
      </c>
    </row>
    <row r="32" spans="3:20" x14ac:dyDescent="0.25">
      <c r="C32">
        <v>255016.13412879664</v>
      </c>
      <c r="E32">
        <v>171558.71595614776</v>
      </c>
      <c r="F32">
        <f>E32/C32</f>
        <v>0.67273671347202502</v>
      </c>
      <c r="H32">
        <v>217856961759.08209</v>
      </c>
      <c r="I32" s="1">
        <v>5.4080676384680108E-2</v>
      </c>
      <c r="J32" s="1">
        <v>0.56458361294696213</v>
      </c>
      <c r="K32" s="2">
        <v>0.3801964792388503</v>
      </c>
      <c r="L32" s="3">
        <f t="shared" si="0"/>
        <v>13791.445022691627</v>
      </c>
      <c r="M32" s="3">
        <f t="shared" si="1"/>
        <v>143977.9303662031</v>
      </c>
      <c r="N32">
        <f t="shared" si="2"/>
        <v>96956.236344870893</v>
      </c>
      <c r="P32">
        <v>229140.41771488462</v>
      </c>
      <c r="Q32">
        <f>P32/C32</f>
        <v>0.89853302222500397</v>
      </c>
      <c r="S32" s="1">
        <f t="shared" si="3"/>
        <v>71371.042325989896</v>
      </c>
      <c r="T32">
        <f t="shared" si="4"/>
        <v>0.73611605623927989</v>
      </c>
    </row>
    <row r="33" spans="3:20" x14ac:dyDescent="0.25">
      <c r="C33">
        <v>246126.48720679127</v>
      </c>
      <c r="E33">
        <v>174082.98812778716</v>
      </c>
      <c r="F33">
        <f>E33/C33</f>
        <v>0.70729075161067734</v>
      </c>
      <c r="H33">
        <v>207025175212.93228</v>
      </c>
      <c r="I33" s="1">
        <v>4.3725363888051316E-2</v>
      </c>
      <c r="J33" s="1">
        <v>0.59255406924152298</v>
      </c>
      <c r="K33" s="2">
        <v>0.36236767084235633</v>
      </c>
      <c r="L33" s="3">
        <f t="shared" si="0"/>
        <v>10761.970215604755</v>
      </c>
      <c r="M33" s="3">
        <f t="shared" si="1"/>
        <v>145843.25154250581</v>
      </c>
      <c r="N33">
        <f t="shared" si="2"/>
        <v>89188.281901735958</v>
      </c>
      <c r="P33">
        <v>232692.55870020957</v>
      </c>
      <c r="Q33">
        <f>P33/C33</f>
        <v>0.94541859895276226</v>
      </c>
      <c r="S33" s="1">
        <f t="shared" si="3"/>
        <v>76087.336942099006</v>
      </c>
      <c r="T33">
        <f t="shared" si="4"/>
        <v>0.85310912285460272</v>
      </c>
    </row>
    <row r="34" spans="3:20" x14ac:dyDescent="0.25">
      <c r="C34">
        <v>244354.62054011194</v>
      </c>
      <c r="E34">
        <v>173073.27925913138</v>
      </c>
      <c r="F34">
        <f>E34/C34</f>
        <v>0.70828731978375092</v>
      </c>
      <c r="H34">
        <v>207927824091.77811</v>
      </c>
      <c r="I34" s="1">
        <v>4.1791764096235084E-2</v>
      </c>
      <c r="J34" s="1">
        <v>0.59728477754929765</v>
      </c>
      <c r="K34" s="2">
        <v>0.359513001697426</v>
      </c>
      <c r="L34" s="3">
        <f t="shared" si="0"/>
        <v>10212.010657437399</v>
      </c>
      <c r="M34" s="3">
        <f t="shared" si="1"/>
        <v>145949.29517244379</v>
      </c>
      <c r="N34">
        <f t="shared" si="2"/>
        <v>87848.663109011148</v>
      </c>
      <c r="P34">
        <v>231490.29559748422</v>
      </c>
      <c r="Q34">
        <f>P34/C34</f>
        <v>0.94735387072201493</v>
      </c>
      <c r="S34" s="1">
        <f t="shared" si="3"/>
        <v>75328.989767603038</v>
      </c>
      <c r="T34">
        <f t="shared" si="4"/>
        <v>0.8574858979257034</v>
      </c>
    </row>
    <row r="35" spans="3:20" x14ac:dyDescent="0.25">
      <c r="C35">
        <v>255096.06970726995</v>
      </c>
      <c r="E35">
        <v>179590.4910477277</v>
      </c>
      <c r="F35">
        <f>E35/C35</f>
        <v>0.7040112035195718</v>
      </c>
      <c r="H35">
        <v>214777336172.43167</v>
      </c>
      <c r="I35" s="1">
        <v>4.0490224112977508E-2</v>
      </c>
      <c r="J35" s="1">
        <v>0.59614851980176309</v>
      </c>
      <c r="K35" s="2">
        <v>0.36161080654357264</v>
      </c>
      <c r="L35" s="3">
        <f t="shared" si="0"/>
        <v>10328.897032787094</v>
      </c>
      <c r="M35" s="3">
        <f t="shared" si="1"/>
        <v>152075.14436323635</v>
      </c>
      <c r="N35">
        <f t="shared" si="2"/>
        <v>92245.495512941314</v>
      </c>
      <c r="P35">
        <v>239632.89570230604</v>
      </c>
      <c r="Q35">
        <f>P35/C35</f>
        <v>0.93938293905230152</v>
      </c>
      <c r="S35" s="1">
        <f t="shared" si="3"/>
        <v>77228.854306282592</v>
      </c>
      <c r="T35">
        <f t="shared" si="4"/>
        <v>0.83721003260747828</v>
      </c>
    </row>
    <row r="36" spans="3:20" x14ac:dyDescent="0.25">
      <c r="C36">
        <v>267933.57170062338</v>
      </c>
      <c r="E36">
        <v>184180.07681434482</v>
      </c>
      <c r="F36">
        <f>E36/C36</f>
        <v>0.68740947857082701</v>
      </c>
      <c r="H36">
        <v>228104681383.62582</v>
      </c>
      <c r="I36" s="1">
        <v>4.402022951464854E-2</v>
      </c>
      <c r="J36" s="1">
        <v>0.58145402062206097</v>
      </c>
      <c r="K36" s="2">
        <v>0.37296260390982439</v>
      </c>
      <c r="L36" s="3">
        <f t="shared" si="0"/>
        <v>11794.497320940982</v>
      </c>
      <c r="M36" s="3">
        <f t="shared" si="1"/>
        <v>155791.05252495673</v>
      </c>
      <c r="N36">
        <f t="shared" si="2"/>
        <v>99929.202576324125</v>
      </c>
      <c r="P36">
        <v>245644.21121593288</v>
      </c>
      <c r="Q36">
        <f>P36/C36</f>
        <v>0.9168101244528043</v>
      </c>
      <c r="S36" s="1">
        <f t="shared" si="3"/>
        <v>78058.661370035174</v>
      </c>
      <c r="T36">
        <f t="shared" si="4"/>
        <v>0.78113964044109507</v>
      </c>
    </row>
    <row r="37" spans="3:20" x14ac:dyDescent="0.25">
      <c r="C37">
        <v>278086.16261593229</v>
      </c>
      <c r="E37">
        <v>189366.30873062217</v>
      </c>
      <c r="F37">
        <f>E37/C37</f>
        <v>0.68096271655255991</v>
      </c>
      <c r="H37">
        <v>236494006257.60464</v>
      </c>
      <c r="I37" s="1">
        <v>3.9251998000769533E-2</v>
      </c>
      <c r="J37" s="1">
        <v>0.58185314683493661</v>
      </c>
      <c r="K37" s="2">
        <v>0.37681918080738747</v>
      </c>
      <c r="L37" s="3">
        <f t="shared" si="0"/>
        <v>10915.437499042246</v>
      </c>
      <c r="M37" s="3">
        <f t="shared" si="1"/>
        <v>161805.30880933211</v>
      </c>
      <c r="N37">
        <f t="shared" si="2"/>
        <v>104788.19999080554</v>
      </c>
      <c r="P37">
        <v>253622.86635220124</v>
      </c>
      <c r="Q37">
        <f>P37/C37</f>
        <v>0.91202979668744766</v>
      </c>
      <c r="S37" s="1">
        <f t="shared" si="3"/>
        <v>80902.120043826872</v>
      </c>
      <c r="T37">
        <f t="shared" si="4"/>
        <v>0.7720537240922688</v>
      </c>
    </row>
    <row r="38" spans="3:20" x14ac:dyDescent="0.25">
      <c r="C38">
        <v>291429.03949070681</v>
      </c>
      <c r="E38">
        <v>196342.47909588018</v>
      </c>
      <c r="F38">
        <f>E38/C38</f>
        <v>0.67372311091236059</v>
      </c>
      <c r="H38">
        <v>248122247696.85373</v>
      </c>
      <c r="I38" s="1">
        <v>3.5841513566875434E-2</v>
      </c>
      <c r="J38" s="1">
        <v>0.57543112939989638</v>
      </c>
      <c r="K38" s="2">
        <v>0.38682609154493602</v>
      </c>
      <c r="L38" s="3">
        <f t="shared" si="0"/>
        <v>10445.257872687645</v>
      </c>
      <c r="M38" s="3">
        <f t="shared" si="1"/>
        <v>167697.34133406443</v>
      </c>
      <c r="N38">
        <f t="shared" si="2"/>
        <v>112732.35630888493</v>
      </c>
      <c r="P38">
        <v>264552.53092243185</v>
      </c>
      <c r="Q38">
        <f>P38/C38</f>
        <v>0.90777683440454804</v>
      </c>
      <c r="S38" s="1">
        <f t="shared" si="3"/>
        <v>86409.931715679762</v>
      </c>
      <c r="T38">
        <f t="shared" si="4"/>
        <v>0.76650515029525212</v>
      </c>
    </row>
    <row r="39" spans="3:20" x14ac:dyDescent="0.25">
      <c r="C39">
        <v>301317.72301431315</v>
      </c>
      <c r="E39">
        <v>198729.06369452109</v>
      </c>
      <c r="F39">
        <f>E39/C39</f>
        <v>0.65953327174545617</v>
      </c>
      <c r="H39">
        <v>256723960542.32568</v>
      </c>
      <c r="I39" s="1">
        <v>3.0587314365164667E-2</v>
      </c>
      <c r="J39" s="1">
        <v>0.56953579347936623</v>
      </c>
      <c r="K39" s="2">
        <v>0.39824683303444397</v>
      </c>
      <c r="L39" s="3">
        <f t="shared" si="0"/>
        <v>9216.4999176344081</v>
      </c>
      <c r="M39" s="3">
        <f t="shared" si="1"/>
        <v>171611.22846635274</v>
      </c>
      <c r="N39">
        <f t="shared" si="2"/>
        <v>119998.8289276</v>
      </c>
      <c r="P39">
        <v>270891.73637316562</v>
      </c>
      <c r="Q39">
        <f>P39/C39</f>
        <v>0.89902357439591352</v>
      </c>
      <c r="S39" s="1">
        <f t="shared" si="3"/>
        <v>90064.00798917847</v>
      </c>
      <c r="T39">
        <f t="shared" si="4"/>
        <v>0.75054072438921571</v>
      </c>
    </row>
    <row r="40" spans="3:20" x14ac:dyDescent="0.25">
      <c r="C40">
        <v>304768.09164288564</v>
      </c>
      <c r="E40">
        <v>197811.14654119767</v>
      </c>
      <c r="F40">
        <f>E40/C40</f>
        <v>0.64905464832251669</v>
      </c>
      <c r="H40">
        <v>258423064314.27078</v>
      </c>
      <c r="I40" s="1">
        <v>4.1463310329682229E-2</v>
      </c>
      <c r="J40" s="1">
        <v>0.55718791309696791</v>
      </c>
      <c r="K40" s="2">
        <v>0.39942988950927211</v>
      </c>
      <c r="L40" s="3">
        <f t="shared" si="0"/>
        <v>12636.693962374</v>
      </c>
      <c r="M40" s="3">
        <f t="shared" si="1"/>
        <v>169813.09696104491</v>
      </c>
      <c r="N40">
        <f t="shared" si="2"/>
        <v>121733.48517086954</v>
      </c>
      <c r="P40">
        <v>276411.21698113205</v>
      </c>
      <c r="Q40">
        <f>P40/C40</f>
        <v>0.90695589387690567</v>
      </c>
      <c r="S40" s="1">
        <f t="shared" si="3"/>
        <v>93961.426057713135</v>
      </c>
      <c r="T40">
        <f t="shared" si="4"/>
        <v>0.77186179238872088</v>
      </c>
    </row>
    <row r="41" spans="3:20" x14ac:dyDescent="0.25">
      <c r="C41">
        <v>314913.37279107753</v>
      </c>
      <c r="E41">
        <v>197306.29210686981</v>
      </c>
      <c r="F41">
        <f>E41/C41</f>
        <v>0.62654148459350567</v>
      </c>
      <c r="H41">
        <v>270422984703.63284</v>
      </c>
      <c r="I41" s="3">
        <v>4.3160573910298129E-2</v>
      </c>
      <c r="J41" s="3">
        <v>0.5522318494369044</v>
      </c>
      <c r="K41" s="4">
        <v>0.40281911492936323</v>
      </c>
      <c r="L41" s="3">
        <f t="shared" si="0"/>
        <v>13591.84190169057</v>
      </c>
      <c r="M41" s="3">
        <f t="shared" si="1"/>
        <v>173905.19426883006</v>
      </c>
      <c r="N41">
        <f t="shared" si="2"/>
        <v>126853.12610712247</v>
      </c>
      <c r="P41">
        <v>296958.98637316562</v>
      </c>
      <c r="Q41">
        <f>P41/C41</f>
        <v>0.94298626870373214</v>
      </c>
      <c r="S41" s="1">
        <f t="shared" si="3"/>
        <v>109461.95020264499</v>
      </c>
      <c r="T41">
        <f t="shared" si="4"/>
        <v>0.86290305617071417</v>
      </c>
    </row>
    <row r="42" spans="3:20" x14ac:dyDescent="0.25">
      <c r="C42">
        <v>336216.66716053296</v>
      </c>
      <c r="E42">
        <v>172017.6745328095</v>
      </c>
      <c r="F42">
        <f>E42/C42</f>
        <v>0.5116274454373686</v>
      </c>
      <c r="H42">
        <v>300953755605.77087</v>
      </c>
      <c r="I42" s="3">
        <v>4.4857837490914029E-2</v>
      </c>
      <c r="J42" s="3">
        <v>0.547275785776841</v>
      </c>
      <c r="K42" s="4">
        <v>0.40620834034945441</v>
      </c>
      <c r="L42" s="3">
        <f t="shared" si="0"/>
        <v>15081.952617223918</v>
      </c>
      <c r="M42" s="3">
        <f t="shared" si="1"/>
        <v>184003.24071155128</v>
      </c>
      <c r="N42">
        <f t="shared" si="2"/>
        <v>136574.01436510502</v>
      </c>
      <c r="P42">
        <v>347945.87159329141</v>
      </c>
      <c r="Q42">
        <f>P42/C42</f>
        <v>1.034885850638565</v>
      </c>
      <c r="S42" s="1">
        <f t="shared" si="3"/>
        <v>148860.6782645162</v>
      </c>
      <c r="T42">
        <f t="shared" si="4"/>
        <v>1.0899634088997714</v>
      </c>
    </row>
    <row r="43" spans="3:20" x14ac:dyDescent="0.25">
      <c r="C43">
        <v>365078.86503612052</v>
      </c>
      <c r="E43">
        <v>167473.98462385856</v>
      </c>
      <c r="F43">
        <f>E43/C43</f>
        <v>0.45873371663760609</v>
      </c>
      <c r="H43">
        <v>328776579871.3714</v>
      </c>
      <c r="I43" s="3">
        <v>4.6555101071529929E-2</v>
      </c>
      <c r="J43" s="3">
        <v>0.54231972211677748</v>
      </c>
      <c r="K43" s="4">
        <v>0.40959756576954554</v>
      </c>
      <c r="L43" s="3">
        <f t="shared" si="0"/>
        <v>16996.283460836024</v>
      </c>
      <c r="M43" s="3">
        <f t="shared" si="1"/>
        <v>197989.46863709739</v>
      </c>
      <c r="N43">
        <f t="shared" si="2"/>
        <v>149535.4144327034</v>
      </c>
      <c r="P43">
        <v>380188.38207547169</v>
      </c>
      <c r="Q43">
        <f>P43/C43</f>
        <v>1.0413869946644438</v>
      </c>
      <c r="S43" s="1">
        <f t="shared" si="3"/>
        <v>165202.62997753828</v>
      </c>
      <c r="T43">
        <f t="shared" si="4"/>
        <v>1.104772609246258</v>
      </c>
    </row>
    <row r="44" spans="3:20" x14ac:dyDescent="0.25">
      <c r="C44">
        <v>372142.92611021042</v>
      </c>
      <c r="E44">
        <v>167473.98462385856</v>
      </c>
      <c r="F44">
        <f>E44/C44</f>
        <v>0.45002597892794827</v>
      </c>
      <c r="H44">
        <v>335466800973.40515</v>
      </c>
      <c r="I44" s="3">
        <v>4.8252364652145829E-2</v>
      </c>
      <c r="J44" s="3">
        <v>0.53736365845671408</v>
      </c>
      <c r="K44" s="4">
        <v>0.41298679118963671</v>
      </c>
      <c r="L44" s="3">
        <f t="shared" si="0"/>
        <v>17956.776173386435</v>
      </c>
      <c r="M44" s="3">
        <f t="shared" si="1"/>
        <v>199976.08424336929</v>
      </c>
      <c r="N44">
        <f t="shared" si="2"/>
        <v>153690.11291817788</v>
      </c>
      <c r="P44">
        <v>389260.00366876309</v>
      </c>
      <c r="Q44">
        <f>P44/C44</f>
        <v>1.0459959772377441</v>
      </c>
      <c r="S44" s="1">
        <f t="shared" si="3"/>
        <v>171327.14325200737</v>
      </c>
      <c r="T44">
        <f t="shared" si="4"/>
        <v>1.1147570913896014</v>
      </c>
    </row>
    <row r="45" spans="3:20" x14ac:dyDescent="0.25">
      <c r="C45">
        <v>379614.68432095519</v>
      </c>
      <c r="E45">
        <v>166143.00475153959</v>
      </c>
      <c r="F45">
        <f>E45/C45</f>
        <v>0.43766221806917677</v>
      </c>
      <c r="H45">
        <v>341466761168.08618</v>
      </c>
      <c r="I45" s="3">
        <v>4.9949628232761729E-2</v>
      </c>
      <c r="J45" s="3">
        <v>0.53240759479665056</v>
      </c>
      <c r="K45" s="4">
        <v>0.41637601660972784</v>
      </c>
      <c r="L45" s="3">
        <f t="shared" si="0"/>
        <v>18961.612353528915</v>
      </c>
      <c r="M45" s="3">
        <f t="shared" si="1"/>
        <v>202109.74102880954</v>
      </c>
      <c r="N45">
        <f t="shared" si="2"/>
        <v>158062.45010411862</v>
      </c>
      <c r="P45">
        <v>393577.2211740042</v>
      </c>
      <c r="Q45">
        <f>P45/C45</f>
        <v>1.0367808133608551</v>
      </c>
      <c r="S45" s="1">
        <f t="shared" si="3"/>
        <v>172505.86779166575</v>
      </c>
      <c r="T45">
        <f t="shared" si="4"/>
        <v>1.0913779185254497</v>
      </c>
    </row>
    <row r="46" spans="3:20" x14ac:dyDescent="0.25">
      <c r="C46">
        <v>362831.51151255192</v>
      </c>
      <c r="E46">
        <v>172384.84139413887</v>
      </c>
      <c r="F46">
        <f>E46/C46</f>
        <v>0.47510989515632335</v>
      </c>
      <c r="H46">
        <v>324900499391.62177</v>
      </c>
      <c r="I46" s="3">
        <v>5.1646891813377629E-2</v>
      </c>
      <c r="J46" s="3">
        <v>0.52745153113658705</v>
      </c>
      <c r="K46" s="4">
        <v>0.41976524202981902</v>
      </c>
      <c r="L46" s="3">
        <f t="shared" si="0"/>
        <v>18739.119821573047</v>
      </c>
      <c r="M46" s="3">
        <f t="shared" si="1"/>
        <v>191376.03629189773</v>
      </c>
      <c r="N46">
        <f t="shared" si="2"/>
        <v>152304.05724611142</v>
      </c>
      <c r="P46">
        <v>388440.2788259958</v>
      </c>
      <c r="Q46">
        <f>P46/C46</f>
        <v>1.0705803286122737</v>
      </c>
      <c r="S46" s="1">
        <f t="shared" si="3"/>
        <v>178325.12271252502</v>
      </c>
      <c r="T46">
        <f t="shared" si="4"/>
        <v>1.1708494569147663</v>
      </c>
    </row>
    <row r="47" spans="3:20" x14ac:dyDescent="0.25">
      <c r="C47">
        <v>343135.29228857823</v>
      </c>
      <c r="E47">
        <v>185878.2235479932</v>
      </c>
      <c r="F47">
        <f>E47/C47</f>
        <v>0.5417053498293869</v>
      </c>
      <c r="H47">
        <v>307643976707.80469</v>
      </c>
      <c r="I47" s="3">
        <v>5.334415539399353E-2</v>
      </c>
      <c r="J47" s="3">
        <v>0.52249546747652365</v>
      </c>
      <c r="K47" s="4">
        <v>0.42315446744991014</v>
      </c>
      <c r="L47" s="3">
        <f t="shared" si="0"/>
        <v>18304.262353005306</v>
      </c>
      <c r="M47" s="3">
        <f t="shared" si="1"/>
        <v>179286.63495201425</v>
      </c>
      <c r="N47">
        <f t="shared" si="2"/>
        <v>145199.23187164258</v>
      </c>
      <c r="P47">
        <v>371007.46383647801</v>
      </c>
      <c r="Q47">
        <f>P47/C47</f>
        <v>1.0812279359607788</v>
      </c>
      <c r="S47" s="1">
        <f t="shared" si="3"/>
        <v>173416.56653145846</v>
      </c>
      <c r="T47">
        <f t="shared" si="4"/>
        <v>1.1943352888034577</v>
      </c>
    </row>
    <row r="48" spans="3:20" x14ac:dyDescent="0.25">
      <c r="C48">
        <v>341133.50506244192</v>
      </c>
      <c r="E48">
        <v>203456.33703413676</v>
      </c>
      <c r="F48">
        <f>E48/C48</f>
        <v>0.59641264787783188</v>
      </c>
      <c r="H48">
        <v>298617487919.34644</v>
      </c>
      <c r="I48" s="3">
        <v>5.504141897460943E-2</v>
      </c>
      <c r="J48" s="3">
        <v>0.51753940381646013</v>
      </c>
      <c r="K48" s="4">
        <v>0.42654369287000132</v>
      </c>
      <c r="L48" s="3">
        <f t="shared" si="0"/>
        <v>18776.472178418913</v>
      </c>
      <c r="M48" s="3">
        <f t="shared" si="1"/>
        <v>176550.03083183558</v>
      </c>
      <c r="N48">
        <f t="shared" si="2"/>
        <v>145508.34501102127</v>
      </c>
      <c r="P48">
        <v>323955.25786163524</v>
      </c>
      <c r="Q48">
        <f>P48/C48</f>
        <v>0.94964362354948884</v>
      </c>
      <c r="S48" s="1">
        <f t="shared" si="3"/>
        <v>128628.75485138074</v>
      </c>
      <c r="T48">
        <f t="shared" si="4"/>
        <v>0.88399572438019269</v>
      </c>
    </row>
    <row r="49" spans="3:20" x14ac:dyDescent="0.25">
      <c r="C49">
        <v>343378.60030276078</v>
      </c>
      <c r="E49">
        <v>212130.65413304311</v>
      </c>
      <c r="F49">
        <f>E49/C49</f>
        <v>0.61777482331748435</v>
      </c>
      <c r="H49">
        <v>294688310446.72345</v>
      </c>
      <c r="I49" s="3">
        <v>5.673868255522533E-2</v>
      </c>
      <c r="J49" s="3">
        <v>0.51258334015639673</v>
      </c>
      <c r="K49" s="4">
        <v>0.42993291829009245</v>
      </c>
      <c r="L49" s="3">
        <f t="shared" si="0"/>
        <v>19482.849398835944</v>
      </c>
      <c r="M49" s="3">
        <f t="shared" si="1"/>
        <v>176010.14988141743</v>
      </c>
      <c r="N49">
        <f t="shared" si="2"/>
        <v>147629.76370653315</v>
      </c>
      <c r="P49">
        <v>310293.17714884697</v>
      </c>
      <c r="Q49">
        <f>P49/C49</f>
        <v>0.90364739350459811</v>
      </c>
      <c r="S49" s="1">
        <f t="shared" si="3"/>
        <v>114800.1778685936</v>
      </c>
      <c r="T49">
        <f t="shared" si="4"/>
        <v>0.7776221744606997</v>
      </c>
    </row>
    <row r="50" spans="3:20" x14ac:dyDescent="0.25">
      <c r="C50">
        <v>353817.68637532135</v>
      </c>
      <c r="E50">
        <v>216123.59375</v>
      </c>
      <c r="F50">
        <f>E50/C50</f>
        <v>0.61083321177093797</v>
      </c>
      <c r="H50">
        <v>305467000000</v>
      </c>
      <c r="I50" s="1">
        <v>5.843594613584123E-2</v>
      </c>
      <c r="J50" s="1">
        <v>0.50762727649633321</v>
      </c>
      <c r="K50" s="2">
        <v>0.43332214371018363</v>
      </c>
      <c r="L50" s="3">
        <f t="shared" si="0"/>
        <v>20675.671262936245</v>
      </c>
      <c r="M50" s="3">
        <f t="shared" si="1"/>
        <v>179607.50851093818</v>
      </c>
      <c r="N50">
        <f t="shared" si="2"/>
        <v>153317.03834273168</v>
      </c>
      <c r="P50">
        <v>312807</v>
      </c>
      <c r="Q50">
        <f>P50/C50</f>
        <v>0.88409090909090904</v>
      </c>
      <c r="S50" s="1">
        <f t="shared" si="3"/>
        <v>112523.82022612558</v>
      </c>
      <c r="T50">
        <f t="shared" si="4"/>
        <v>0.7339289973406925</v>
      </c>
    </row>
    <row r="51" spans="3:20" x14ac:dyDescent="0.25">
      <c r="C51">
        <v>362597.13043478265</v>
      </c>
      <c r="E51">
        <v>219965.328125</v>
      </c>
      <c r="F51">
        <f>E51/C51</f>
        <v>0.60663835883434647</v>
      </c>
      <c r="H51">
        <v>316258000000</v>
      </c>
      <c r="I51" s="1">
        <v>6.0080305884217887E-2</v>
      </c>
      <c r="J51" s="1">
        <v>0.49900760607765254</v>
      </c>
      <c r="K51" s="1">
        <v>0.4403265504032563</v>
      </c>
      <c r="L51" s="3">
        <f t="shared" si="0"/>
        <v>21784.946509261394</v>
      </c>
      <c r="M51" s="3">
        <f t="shared" si="1"/>
        <v>180938.72602888721</v>
      </c>
      <c r="N51">
        <f t="shared" si="2"/>
        <v>159661.14363046741</v>
      </c>
      <c r="P51">
        <v>320759</v>
      </c>
      <c r="Q51">
        <f>P51/C51</f>
        <v>0.88461538461538447</v>
      </c>
      <c r="S51" s="1">
        <f t="shared" si="3"/>
        <v>118035.3274618514</v>
      </c>
      <c r="T51">
        <f t="shared" si="4"/>
        <v>0.73928649625009479</v>
      </c>
    </row>
    <row r="52" spans="3:20" x14ac:dyDescent="0.25">
      <c r="C52">
        <v>373150.63636363635</v>
      </c>
      <c r="E52">
        <v>226191.359375</v>
      </c>
      <c r="F52">
        <f>E52/C52</f>
        <v>0.6061663503491278</v>
      </c>
      <c r="H52">
        <v>326976000000</v>
      </c>
      <c r="I52" s="1">
        <v>5.2263529607898922E-2</v>
      </c>
      <c r="J52" s="1">
        <v>0.50793092681631669</v>
      </c>
      <c r="K52" s="1">
        <v>0.43894642873257872</v>
      </c>
      <c r="L52" s="3">
        <f t="shared" si="0"/>
        <v>19502.169331797231</v>
      </c>
      <c r="M52" s="3">
        <f t="shared" si="1"/>
        <v>189534.74857028018</v>
      </c>
      <c r="N52">
        <f t="shared" si="2"/>
        <v>163793.13921110731</v>
      </c>
      <c r="P52">
        <v>327978</v>
      </c>
      <c r="Q52">
        <f>P52/C52</f>
        <v>0.87894262541303703</v>
      </c>
      <c r="S52" s="1">
        <f t="shared" si="3"/>
        <v>118941.0820979226</v>
      </c>
      <c r="T52">
        <f t="shared" si="4"/>
        <v>0.7261664479403106</v>
      </c>
    </row>
    <row r="53" spans="3:20" x14ac:dyDescent="0.25">
      <c r="C53">
        <v>380501.00272352342</v>
      </c>
      <c r="E53">
        <v>223465.71875</v>
      </c>
      <c r="F53">
        <f>E53/C53</f>
        <v>0.58729337675983173</v>
      </c>
      <c r="H53">
        <v>338993000000</v>
      </c>
      <c r="I53" s="1">
        <v>4.635144125340683E-2</v>
      </c>
      <c r="J53" s="1">
        <v>0.51024454203300951</v>
      </c>
      <c r="K53" s="1">
        <v>0.44268655902967802</v>
      </c>
      <c r="L53" s="3">
        <f t="shared" si="0"/>
        <v>17636.769874601789</v>
      </c>
      <c r="M53" s="3">
        <f t="shared" si="1"/>
        <v>194148.5598777651</v>
      </c>
      <c r="N53">
        <f t="shared" si="2"/>
        <v>168442.67960301871</v>
      </c>
      <c r="P53">
        <v>329547</v>
      </c>
      <c r="Q53">
        <f>P53/C53</f>
        <v>0.86608707372961324</v>
      </c>
      <c r="S53" s="1">
        <f t="shared" si="3"/>
        <v>117761.67024763311</v>
      </c>
      <c r="T53">
        <f t="shared" si="4"/>
        <v>0.69912014297784109</v>
      </c>
    </row>
    <row r="54" spans="3:20" x14ac:dyDescent="0.25">
      <c r="C54">
        <v>391140.43282937369</v>
      </c>
      <c r="E54">
        <v>223874.3125</v>
      </c>
      <c r="F54">
        <f>E54/C54</f>
        <v>0.57236300241468563</v>
      </c>
      <c r="H54">
        <v>345995000000</v>
      </c>
      <c r="I54" s="1">
        <v>5.3363213880874401E-2</v>
      </c>
      <c r="J54" s="1">
        <v>0.48089590785858477</v>
      </c>
      <c r="K54" s="1">
        <v>0.46501234028046562</v>
      </c>
      <c r="L54" s="3">
        <f t="shared" si="0"/>
        <v>20872.510574531654</v>
      </c>
      <c r="M54" s="3">
        <f t="shared" si="1"/>
        <v>188097.83354568147</v>
      </c>
      <c r="N54">
        <f t="shared" si="2"/>
        <v>181885.12804830133</v>
      </c>
      <c r="P54">
        <v>336676</v>
      </c>
      <c r="Q54">
        <f>P54/C54</f>
        <v>0.86075478713515519</v>
      </c>
      <c r="S54" s="1">
        <f t="shared" si="3"/>
        <v>127705.65587978688</v>
      </c>
      <c r="T54">
        <f t="shared" si="4"/>
        <v>0.70212258280882334</v>
      </c>
    </row>
    <row r="55" spans="3:20" x14ac:dyDescent="0.25">
      <c r="C55">
        <v>409510.69380554988</v>
      </c>
      <c r="E55">
        <v>233933.515625</v>
      </c>
      <c r="F55">
        <f>E55/C55</f>
        <v>0.57125129859509816</v>
      </c>
      <c r="H55">
        <v>365848000000</v>
      </c>
      <c r="I55" s="1">
        <v>5.2832297899557082E-2</v>
      </c>
      <c r="J55" s="1">
        <v>0.47295940392392199</v>
      </c>
      <c r="K55" s="1">
        <v>0.47354354480978933</v>
      </c>
      <c r="L55" s="3">
        <f t="shared" si="0"/>
        <v>21635.390968189116</v>
      </c>
      <c r="M55" s="3">
        <f t="shared" si="1"/>
        <v>193681.93364274461</v>
      </c>
      <c r="N55">
        <f t="shared" si="2"/>
        <v>193921.14558219633</v>
      </c>
      <c r="P55">
        <v>350347</v>
      </c>
      <c r="Q55">
        <f>P55/C55</f>
        <v>0.85552588808915719</v>
      </c>
      <c r="S55" s="1">
        <f t="shared" si="3"/>
        <v>135029.67538906628</v>
      </c>
      <c r="T55">
        <f t="shared" si="4"/>
        <v>0.69631228190033545</v>
      </c>
    </row>
    <row r="56" spans="3:20" x14ac:dyDescent="0.25">
      <c r="C56">
        <v>421177.19340715942</v>
      </c>
      <c r="E56">
        <v>243885.84375</v>
      </c>
      <c r="F56">
        <f>E56/C56</f>
        <v>0.57905757378992562</v>
      </c>
      <c r="H56">
        <v>381265000000</v>
      </c>
      <c r="I56" s="1">
        <v>4.9257052465809456E-2</v>
      </c>
      <c r="J56" s="1">
        <v>0.47660022565986326</v>
      </c>
      <c r="K56" s="1">
        <v>0.47335721475217629</v>
      </c>
      <c r="L56" s="3">
        <f t="shared" si="0"/>
        <v>20745.947113058828</v>
      </c>
      <c r="M56" s="3">
        <f t="shared" si="1"/>
        <v>200733.14542064004</v>
      </c>
      <c r="N56">
        <f t="shared" si="2"/>
        <v>199367.26318835164</v>
      </c>
      <c r="P56">
        <v>361661</v>
      </c>
      <c r="Q56">
        <f>P56/C56</f>
        <v>0.85869084475895618</v>
      </c>
      <c r="S56" s="1">
        <f t="shared" si="3"/>
        <v>140181.90746630114</v>
      </c>
      <c r="T56">
        <f t="shared" si="4"/>
        <v>0.7031340312570008</v>
      </c>
    </row>
    <row r="57" spans="3:20" x14ac:dyDescent="0.25">
      <c r="C57">
        <v>438241.16262662801</v>
      </c>
      <c r="E57">
        <v>254200.703125</v>
      </c>
      <c r="F57">
        <f>E57/C57</f>
        <v>0.58004752817245853</v>
      </c>
      <c r="H57">
        <v>395891000000</v>
      </c>
      <c r="I57" s="1">
        <v>4.4955950372924332E-2</v>
      </c>
      <c r="J57" s="1">
        <v>0.4761243834950622</v>
      </c>
      <c r="K57" s="1">
        <v>0.47811107322113849</v>
      </c>
      <c r="L57" s="3">
        <f t="shared" si="0"/>
        <v>19701.547958415351</v>
      </c>
      <c r="M57" s="3">
        <f t="shared" si="1"/>
        <v>208657.30337776255</v>
      </c>
      <c r="N57">
        <f t="shared" si="2"/>
        <v>209527.95259309662</v>
      </c>
      <c r="P57">
        <v>371697</v>
      </c>
      <c r="Q57">
        <f>P57/C57</f>
        <v>0.84815629315194607</v>
      </c>
      <c r="S57" s="1">
        <f t="shared" si="3"/>
        <v>143338.1486638221</v>
      </c>
      <c r="T57">
        <f t="shared" si="4"/>
        <v>0.68410036412747677</v>
      </c>
    </row>
    <row r="58" spans="3:20" x14ac:dyDescent="0.25">
      <c r="C58">
        <v>449832.72097388929</v>
      </c>
      <c r="E58">
        <v>255619.515625</v>
      </c>
      <c r="F58">
        <f>E58/C58</f>
        <v>0.56825460600461197</v>
      </c>
      <c r="H58">
        <v>403780000000</v>
      </c>
      <c r="I58" s="1">
        <v>4.3715351582428924E-2</v>
      </c>
      <c r="J58" s="1">
        <v>0.48076365597089998</v>
      </c>
      <c r="K58" s="1">
        <v>0.47455618125763094</v>
      </c>
      <c r="L58" s="3">
        <f t="shared" si="0"/>
        <v>19664.59555065422</v>
      </c>
      <c r="M58" s="3">
        <f t="shared" si="1"/>
        <v>216263.22351074475</v>
      </c>
      <c r="N58">
        <f t="shared" si="2"/>
        <v>213470.89827009832</v>
      </c>
      <c r="P58">
        <v>372526</v>
      </c>
      <c r="Q58">
        <f>P58/C58</f>
        <v>0.82814340227069305</v>
      </c>
      <c r="S58" s="1">
        <f t="shared" si="3"/>
        <v>136598.18093860103</v>
      </c>
      <c r="T58">
        <f t="shared" si="4"/>
        <v>0.63989134840182038</v>
      </c>
    </row>
    <row r="59" spans="3:20" x14ac:dyDescent="0.25">
      <c r="C59">
        <v>458633.46901795827</v>
      </c>
      <c r="E59">
        <v>261143.34375</v>
      </c>
      <c r="F59">
        <f>E59/C59</f>
        <v>0.56939443235394294</v>
      </c>
      <c r="H59">
        <v>411613000000</v>
      </c>
      <c r="I59" s="1">
        <v>4.3376356297274175E-2</v>
      </c>
      <c r="J59" s="1">
        <v>0.47986643309441601</v>
      </c>
      <c r="K59" s="1">
        <v>0.47565272991125218</v>
      </c>
      <c r="L59" s="3">
        <f t="shared" si="0"/>
        <v>19893.848761977813</v>
      </c>
      <c r="M59" s="3">
        <f t="shared" si="1"/>
        <v>220082.80687536599</v>
      </c>
      <c r="N59">
        <f t="shared" si="2"/>
        <v>218150.26156705956</v>
      </c>
      <c r="P59">
        <v>377824</v>
      </c>
      <c r="Q59">
        <f>P59/C59</f>
        <v>0.82380381180860984</v>
      </c>
      <c r="S59" s="1">
        <f t="shared" si="3"/>
        <v>137847.34436265621</v>
      </c>
      <c r="T59">
        <f t="shared" si="4"/>
        <v>0.63189172166214358</v>
      </c>
    </row>
    <row r="60" spans="3:20" x14ac:dyDescent="0.25">
      <c r="C60">
        <v>467405.85799424583</v>
      </c>
      <c r="E60">
        <v>268504.34375</v>
      </c>
      <c r="F60">
        <f>E60/C60</f>
        <v>0.57445652243687861</v>
      </c>
      <c r="H60">
        <v>415493000000</v>
      </c>
      <c r="I60" s="1">
        <v>4.2358486407335284E-2</v>
      </c>
      <c r="J60" s="1">
        <v>0.48167921916848611</v>
      </c>
      <c r="K60" s="1">
        <v>0.47483340318346229</v>
      </c>
      <c r="L60" s="3">
        <f t="shared" si="0"/>
        <v>19798.604682558147</v>
      </c>
      <c r="M60" s="3">
        <f t="shared" si="1"/>
        <v>225139.68871344463</v>
      </c>
      <c r="N60">
        <f t="shared" si="2"/>
        <v>221939.91421929386</v>
      </c>
      <c r="P60">
        <v>384140</v>
      </c>
      <c r="Q60">
        <f>P60/C60</f>
        <v>0.82185533927289611</v>
      </c>
      <c r="S60" s="1">
        <f t="shared" si="3"/>
        <v>139201.70660399721</v>
      </c>
      <c r="T60">
        <f t="shared" si="4"/>
        <v>0.62720447150599112</v>
      </c>
    </row>
    <row r="61" spans="3:20" x14ac:dyDescent="0.25">
      <c r="C61">
        <v>481006.15031376178</v>
      </c>
      <c r="E61">
        <v>280164.875</v>
      </c>
      <c r="F61">
        <f>E61/C61</f>
        <v>0.58245591000707075</v>
      </c>
      <c r="H61">
        <v>430756000000</v>
      </c>
      <c r="I61" s="1">
        <v>4.0542671580320606E-2</v>
      </c>
      <c r="J61" s="1">
        <v>0.48587999058731668</v>
      </c>
      <c r="K61" s="1">
        <v>0.47251625919781232</v>
      </c>
      <c r="L61" s="3">
        <f t="shared" si="0"/>
        <v>19501.274380285173</v>
      </c>
      <c r="M61" s="3">
        <f t="shared" si="1"/>
        <v>233711.263786892</v>
      </c>
      <c r="N61">
        <f t="shared" si="2"/>
        <v>227283.22679739934</v>
      </c>
      <c r="P61">
        <v>398824</v>
      </c>
      <c r="Q61">
        <f>P61/C61</f>
        <v>0.82914532327673129</v>
      </c>
      <c r="S61" s="1">
        <f t="shared" si="3"/>
        <v>145611.46183282282</v>
      </c>
      <c r="T61">
        <f t="shared" si="4"/>
        <v>0.6406608348737548</v>
      </c>
    </row>
    <row r="62" spans="3:20" x14ac:dyDescent="0.25">
      <c r="C62">
        <v>506961.8121618497</v>
      </c>
      <c r="E62">
        <v>290913.03125</v>
      </c>
      <c r="F62">
        <f>E62/C62</f>
        <v>0.57383618306367579</v>
      </c>
      <c r="H62">
        <v>458723000000</v>
      </c>
      <c r="I62" s="1">
        <v>3.8000013332828389E-2</v>
      </c>
      <c r="J62" s="1">
        <v>0.48804432134745157</v>
      </c>
      <c r="K62" s="1">
        <v>0.47265137996428597</v>
      </c>
      <c r="L62" s="3">
        <f t="shared" si="0"/>
        <v>19264.555621385131</v>
      </c>
      <c r="M62" s="3">
        <f t="shared" si="1"/>
        <v>247419.83356560415</v>
      </c>
      <c r="N62">
        <f t="shared" si="2"/>
        <v>239616.20010749338</v>
      </c>
      <c r="P62">
        <v>412579</v>
      </c>
      <c r="Q62">
        <f>P62/C62</f>
        <v>0.81382658437452959</v>
      </c>
      <c r="S62" s="1">
        <f t="shared" si="3"/>
        <v>145894.61081301072</v>
      </c>
      <c r="T62">
        <f t="shared" si="4"/>
        <v>0.60886789268656061</v>
      </c>
    </row>
    <row r="63" spans="3:20" x14ac:dyDescent="0.25">
      <c r="C63">
        <v>523220.10404624278</v>
      </c>
      <c r="E63">
        <v>297403.34375</v>
      </c>
      <c r="F63">
        <f>E63/C63</f>
        <v>0.56840962617849855</v>
      </c>
      <c r="H63">
        <v>471742000000</v>
      </c>
      <c r="I63" s="1">
        <v>3.741727678766478E-2</v>
      </c>
      <c r="J63" s="1">
        <v>0.49424785146451816</v>
      </c>
      <c r="K63" s="1">
        <v>0.46706402207707015</v>
      </c>
      <c r="L63" s="3">
        <f t="shared" si="0"/>
        <v>19577.471453969032</v>
      </c>
      <c r="M63" s="3">
        <f t="shared" si="1"/>
        <v>258600.41226789713</v>
      </c>
      <c r="N63">
        <f t="shared" si="2"/>
        <v>244377.28622742128</v>
      </c>
      <c r="P63">
        <v>422977</v>
      </c>
      <c r="Q63">
        <f>P63/C63</f>
        <v>0.80841121495327106</v>
      </c>
      <c r="S63" s="1">
        <f t="shared" si="3"/>
        <v>144799.11627813382</v>
      </c>
      <c r="T63">
        <f t="shared" si="4"/>
        <v>0.59252280976465843</v>
      </c>
    </row>
    <row r="64" spans="3:20" x14ac:dyDescent="0.25">
      <c r="C64">
        <v>529251.59942279942</v>
      </c>
      <c r="E64">
        <v>304197.53125</v>
      </c>
      <c r="F64">
        <f>E64/C64</f>
        <v>0.57476922428152721</v>
      </c>
      <c r="H64">
        <v>477581000000</v>
      </c>
      <c r="I64" s="1">
        <v>3.8162233090138359E-2</v>
      </c>
      <c r="J64" s="1">
        <v>0.49873696837860459</v>
      </c>
      <c r="K64" s="1">
        <v>0.46240286621493987</v>
      </c>
      <c r="L64" s="3">
        <f t="shared" si="0"/>
        <v>20197.422900501409</v>
      </c>
      <c r="M64" s="3">
        <f t="shared" si="1"/>
        <v>263957.33820565464</v>
      </c>
      <c r="N64">
        <f t="shared" si="2"/>
        <v>244727.45652194368</v>
      </c>
      <c r="P64">
        <v>433331</v>
      </c>
      <c r="Q64">
        <f>P64/C64</f>
        <v>0.81876181474480147</v>
      </c>
      <c r="S64" s="1">
        <f t="shared" si="3"/>
        <v>149176.23889384395</v>
      </c>
      <c r="T64">
        <f t="shared" si="4"/>
        <v>0.60956069667838009</v>
      </c>
    </row>
    <row r="65" spans="3:20" x14ac:dyDescent="0.25">
      <c r="C65">
        <v>557177.69304293336</v>
      </c>
      <c r="E65">
        <v>318470.59375</v>
      </c>
      <c r="F65">
        <f>E65/C65</f>
        <v>0.57157814773726101</v>
      </c>
      <c r="H65">
        <v>486092000000</v>
      </c>
      <c r="I65" s="1">
        <v>3.5581401622627816E-2</v>
      </c>
      <c r="J65" s="1">
        <v>0.50631760615424815</v>
      </c>
      <c r="K65" s="1">
        <v>0.45739317892313486</v>
      </c>
      <c r="L65" s="3">
        <f t="shared" si="0"/>
        <v>19825.163271329853</v>
      </c>
      <c r="M65" s="3">
        <f t="shared" si="1"/>
        <v>282108.87574404449</v>
      </c>
      <c r="N65">
        <f t="shared" si="2"/>
        <v>254849.27624596594</v>
      </c>
      <c r="P65">
        <v>451286</v>
      </c>
      <c r="Q65">
        <f>P65/C65</f>
        <v>0.80994986991560358</v>
      </c>
      <c r="S65" s="1">
        <f t="shared" si="3"/>
        <v>149351.96098462565</v>
      </c>
      <c r="T65">
        <f t="shared" si="4"/>
        <v>0.58604035759740469</v>
      </c>
    </row>
    <row r="66" spans="3:20" x14ac:dyDescent="0.25">
      <c r="C66">
        <v>584807.81688853132</v>
      </c>
      <c r="E66">
        <v>329003.5</v>
      </c>
      <c r="F66">
        <f>E66/C66</f>
        <v>0.5625839643362881</v>
      </c>
      <c r="H66">
        <v>513673000000</v>
      </c>
      <c r="I66" s="1">
        <v>3.5056921170389652E-2</v>
      </c>
      <c r="J66" s="1">
        <v>0.50214175140202533</v>
      </c>
      <c r="K66" s="1">
        <v>0.46197304962823921</v>
      </c>
      <c r="L66" s="3">
        <f t="shared" si="0"/>
        <v>20501.561536488909</v>
      </c>
      <c r="M66" s="3">
        <f t="shared" si="1"/>
        <v>293656.42140600202</v>
      </c>
      <c r="N66">
        <f t="shared" si="2"/>
        <v>270165.45061442768</v>
      </c>
      <c r="P66">
        <v>465057</v>
      </c>
      <c r="Q66">
        <f>P66/C66</f>
        <v>0.7952304784062818</v>
      </c>
      <c r="S66" s="1">
        <f t="shared" si="3"/>
        <v>150899.01705750907</v>
      </c>
      <c r="T66">
        <f t="shared" si="4"/>
        <v>0.55854298436134153</v>
      </c>
    </row>
    <row r="67" spans="3:20" x14ac:dyDescent="0.25">
      <c r="C67">
        <v>595111.11207392614</v>
      </c>
      <c r="E67">
        <v>333630.34375</v>
      </c>
      <c r="F67">
        <f>E67/C67</f>
        <v>0.56061857522256386</v>
      </c>
      <c r="H67">
        <v>527063000000</v>
      </c>
      <c r="I67" s="1">
        <v>3.3206551319428762E-2</v>
      </c>
      <c r="J67" s="1">
        <v>0.50702905207789517</v>
      </c>
      <c r="K67" s="1">
        <v>0.45887648366737421</v>
      </c>
      <c r="L67" s="3">
        <f t="shared" ref="L67:L117" si="5">I67*C67</f>
        <v>19761.587683845151</v>
      </c>
      <c r="M67" s="3">
        <f t="shared" ref="M67:M117" si="6">J67*C67</f>
        <v>301738.62303586479</v>
      </c>
      <c r="N67">
        <f t="shared" ref="N67:N117" si="7">K67*C67</f>
        <v>273082.49449986388</v>
      </c>
      <c r="P67">
        <v>472592</v>
      </c>
      <c r="Q67">
        <f>P67/C67</f>
        <v>0.79412397182947159</v>
      </c>
      <c r="S67" s="1">
        <f t="shared" ref="S67:S117" si="8">P67-M67-L67</f>
        <v>151091.78928029008</v>
      </c>
      <c r="T67">
        <f t="shared" ref="T67:T117" si="9">S67/N67</f>
        <v>0.55328258794840246</v>
      </c>
    </row>
    <row r="68" spans="3:20" x14ac:dyDescent="0.25">
      <c r="C68">
        <v>607096.06119601743</v>
      </c>
      <c r="E68">
        <v>340133.46875</v>
      </c>
      <c r="F68">
        <f>E68/C68</f>
        <v>0.56026301353350183</v>
      </c>
      <c r="H68">
        <v>534597000000</v>
      </c>
      <c r="I68" s="1">
        <v>3.3546993210739028E-2</v>
      </c>
      <c r="J68" s="1">
        <v>0.51326609664347644</v>
      </c>
      <c r="K68" s="1">
        <v>0.45231900958299809</v>
      </c>
      <c r="L68" s="3">
        <f t="shared" si="5"/>
        <v>20366.247443209202</v>
      </c>
      <c r="M68" s="3">
        <f t="shared" si="6"/>
        <v>311601.82561770896</v>
      </c>
      <c r="N68">
        <f t="shared" si="7"/>
        <v>274601.0891219218</v>
      </c>
      <c r="P68">
        <v>482878</v>
      </c>
      <c r="Q68">
        <f>P68/C68</f>
        <v>0.79538977579380099</v>
      </c>
      <c r="S68" s="1">
        <f t="shared" si="8"/>
        <v>150909.92693908184</v>
      </c>
      <c r="T68">
        <f t="shared" si="9"/>
        <v>0.54956055499138401</v>
      </c>
    </row>
    <row r="69" spans="3:20" x14ac:dyDescent="0.25">
      <c r="C69">
        <v>621333.3583419997</v>
      </c>
      <c r="E69">
        <v>349171.8125</v>
      </c>
      <c r="F69">
        <f>E69/C69</f>
        <v>0.56197177861454173</v>
      </c>
      <c r="H69">
        <v>546184000000</v>
      </c>
      <c r="I69" s="1">
        <v>3.2681831315689726E-2</v>
      </c>
      <c r="J69" s="1">
        <v>0.52301961946897901</v>
      </c>
      <c r="K69" s="1">
        <v>0.44339730131843347</v>
      </c>
      <c r="L69" s="3">
        <f t="shared" si="5"/>
        <v>20306.312008144232</v>
      </c>
      <c r="M69" s="3">
        <f t="shared" si="6"/>
        <v>324969.53664341546</v>
      </c>
      <c r="N69">
        <f t="shared" si="7"/>
        <v>275497.53430796182</v>
      </c>
      <c r="P69">
        <v>498771</v>
      </c>
      <c r="Q69">
        <f>P69/C69</f>
        <v>0.80274299344066791</v>
      </c>
      <c r="S69" s="1">
        <f t="shared" si="8"/>
        <v>153495.15134844033</v>
      </c>
      <c r="T69">
        <f t="shared" si="9"/>
        <v>0.55715617104891213</v>
      </c>
    </row>
    <row r="70" spans="3:20" x14ac:dyDescent="0.25">
      <c r="C70">
        <v>647437.49628631165</v>
      </c>
      <c r="E70">
        <v>359836.53125</v>
      </c>
      <c r="F70">
        <f>E70/C70</f>
        <v>0.55578574505495137</v>
      </c>
      <c r="H70">
        <v>577568000000</v>
      </c>
      <c r="I70" s="1">
        <v>3.1024134517640346E-2</v>
      </c>
      <c r="J70" s="1">
        <v>0.52748720614166511</v>
      </c>
      <c r="K70" s="1">
        <v>0.44085038751760997</v>
      </c>
      <c r="L70" s="3">
        <f t="shared" si="5"/>
        <v>20086.187976550806</v>
      </c>
      <c r="M70" s="3">
        <f t="shared" si="6"/>
        <v>341514.99606742122</v>
      </c>
      <c r="N70">
        <f t="shared" si="7"/>
        <v>285423.07113125164</v>
      </c>
      <c r="P70">
        <v>512257</v>
      </c>
      <c r="Q70">
        <f>P70/C70</f>
        <v>0.79120687778866028</v>
      </c>
      <c r="S70" s="1">
        <f t="shared" si="8"/>
        <v>150655.81595602797</v>
      </c>
      <c r="T70">
        <f t="shared" si="9"/>
        <v>0.52783335053790725</v>
      </c>
    </row>
    <row r="71" spans="3:20" x14ac:dyDescent="0.25">
      <c r="C71">
        <v>663244.95294178417</v>
      </c>
      <c r="E71">
        <v>362714.21875</v>
      </c>
      <c r="F71">
        <f>E71/C71</f>
        <v>0.54687821918765056</v>
      </c>
      <c r="H71">
        <v>589687000000</v>
      </c>
      <c r="I71" s="1">
        <v>2.8676189469557748E-2</v>
      </c>
      <c r="J71" s="1">
        <v>0.53543207479485466</v>
      </c>
      <c r="K71" s="1">
        <v>0.43499425768226962</v>
      </c>
      <c r="L71" s="3">
        <f t="shared" si="5"/>
        <v>19019.337935286516</v>
      </c>
      <c r="M71" s="3">
        <f t="shared" si="6"/>
        <v>355122.62125083525</v>
      </c>
      <c r="N71">
        <f t="shared" si="7"/>
        <v>288507.74596642324</v>
      </c>
      <c r="P71">
        <v>513652</v>
      </c>
      <c r="Q71">
        <f>P71/C71</f>
        <v>0.77445293435212226</v>
      </c>
      <c r="S71" s="1">
        <f t="shared" si="8"/>
        <v>139510.04081387824</v>
      </c>
      <c r="T71">
        <f t="shared" si="9"/>
        <v>0.48355734902907782</v>
      </c>
    </row>
    <row r="72" spans="3:20" x14ac:dyDescent="0.25">
      <c r="C72">
        <v>695578.21799283661</v>
      </c>
      <c r="E72">
        <v>373695.09375</v>
      </c>
      <c r="F72">
        <f>E72/C72</f>
        <v>0.53724381253388886</v>
      </c>
      <c r="H72">
        <v>604926000000</v>
      </c>
      <c r="I72" s="1">
        <v>2.8558102867502502E-2</v>
      </c>
      <c r="J72" s="1">
        <v>0.55940260934914476</v>
      </c>
      <c r="K72" s="1">
        <v>0.41203928778335275</v>
      </c>
      <c r="L72" s="3">
        <f t="shared" si="5"/>
        <v>19864.394301833509</v>
      </c>
      <c r="M72" s="3">
        <f t="shared" si="6"/>
        <v>389108.27015162102</v>
      </c>
      <c r="N72">
        <f t="shared" si="7"/>
        <v>286605.55353938206</v>
      </c>
      <c r="P72">
        <v>527781</v>
      </c>
      <c r="Q72">
        <f>P72/C72</f>
        <v>0.75876585313865497</v>
      </c>
      <c r="S72" s="1">
        <f t="shared" si="8"/>
        <v>118808.33554654547</v>
      </c>
      <c r="T72">
        <f t="shared" si="9"/>
        <v>0.41453605514388675</v>
      </c>
    </row>
    <row r="73" spans="3:20" x14ac:dyDescent="0.25">
      <c r="C73">
        <v>712681.5635910742</v>
      </c>
      <c r="E73">
        <v>386068.3125</v>
      </c>
      <c r="F73">
        <f>E73/C73</f>
        <v>0.54171222074929404</v>
      </c>
      <c r="H73">
        <v>628018000000</v>
      </c>
      <c r="I73" s="1">
        <v>2.8145696005453094E-2</v>
      </c>
      <c r="J73" s="1">
        <v>0.56795705110888628</v>
      </c>
      <c r="K73" s="1">
        <v>0.40389725288566053</v>
      </c>
      <c r="L73" s="3">
        <f t="shared" si="5"/>
        <v>20058.918637525363</v>
      </c>
      <c r="M73" s="3">
        <f t="shared" si="6"/>
        <v>404772.51923685672</v>
      </c>
      <c r="N73">
        <f t="shared" si="7"/>
        <v>287850.12571669207</v>
      </c>
      <c r="P73">
        <v>545486</v>
      </c>
      <c r="Q73">
        <f>P73/C73</f>
        <v>0.76539934224114647</v>
      </c>
      <c r="S73" s="1">
        <f t="shared" si="8"/>
        <v>120654.56212561791</v>
      </c>
      <c r="T73">
        <f t="shared" si="9"/>
        <v>0.41915758009558274</v>
      </c>
    </row>
    <row r="74" spans="3:20" x14ac:dyDescent="0.25">
      <c r="C74">
        <v>742796.26836065575</v>
      </c>
      <c r="E74">
        <v>411057</v>
      </c>
      <c r="F74">
        <f>E74/C74</f>
        <v>0.55339130998490182</v>
      </c>
      <c r="H74">
        <v>654083000000</v>
      </c>
      <c r="I74" s="1">
        <v>2.7677484611850579E-2</v>
      </c>
      <c r="J74" s="1">
        <v>0.5771644151329679</v>
      </c>
      <c r="K74" s="1">
        <v>0.39515810025518161</v>
      </c>
      <c r="L74" s="3">
        <f t="shared" si="5"/>
        <v>20558.732287292081</v>
      </c>
      <c r="M74" s="3">
        <f t="shared" si="6"/>
        <v>428715.57379132893</v>
      </c>
      <c r="N74">
        <f t="shared" si="7"/>
        <v>293521.9622820348</v>
      </c>
      <c r="P74">
        <v>578753</v>
      </c>
      <c r="Q74">
        <f>P74/C74</f>
        <v>0.77915442585259931</v>
      </c>
      <c r="S74" s="1">
        <f t="shared" si="8"/>
        <v>129478.69392137899</v>
      </c>
      <c r="T74">
        <f t="shared" si="9"/>
        <v>0.44112097409926526</v>
      </c>
    </row>
    <row r="75" spans="3:20" x14ac:dyDescent="0.25">
      <c r="C75">
        <v>789052.41481879528</v>
      </c>
      <c r="E75">
        <v>433901.5625</v>
      </c>
      <c r="F75">
        <f>E75/C75</f>
        <v>0.5499020779242465</v>
      </c>
      <c r="H75">
        <v>698796000000</v>
      </c>
      <c r="I75" s="1">
        <v>2.7222186539962768E-2</v>
      </c>
      <c r="J75" s="1">
        <v>0.58615379421301794</v>
      </c>
      <c r="K75" s="1">
        <v>0.38662401924701933</v>
      </c>
      <c r="L75" s="3">
        <f t="shared" si="5"/>
        <v>21479.732026005327</v>
      </c>
      <c r="M75" s="3">
        <f t="shared" si="6"/>
        <v>462506.06677898101</v>
      </c>
      <c r="N75">
        <f t="shared" si="7"/>
        <v>305066.61601380899</v>
      </c>
      <c r="P75">
        <v>608586</v>
      </c>
      <c r="Q75">
        <f>P75/C75</f>
        <v>0.77128716492143412</v>
      </c>
      <c r="S75" s="1">
        <f t="shared" si="8"/>
        <v>124600.20119501367</v>
      </c>
      <c r="T75">
        <f t="shared" si="9"/>
        <v>0.4084360420131109</v>
      </c>
    </row>
    <row r="76" spans="3:20" x14ac:dyDescent="0.25">
      <c r="C76">
        <v>749148.80206248828</v>
      </c>
      <c r="E76">
        <v>428332</v>
      </c>
      <c r="F76">
        <f>E76/C76</f>
        <v>0.57175823924533464</v>
      </c>
      <c r="H76">
        <v>682897000000</v>
      </c>
      <c r="I76" s="1">
        <v>2.673676125893908E-2</v>
      </c>
      <c r="J76" s="1">
        <v>0.5957729036708137</v>
      </c>
      <c r="K76" s="1">
        <v>0.37749033507024726</v>
      </c>
      <c r="L76" s="3">
        <f t="shared" si="5"/>
        <v>20029.812668164959</v>
      </c>
      <c r="M76" s="3">
        <f t="shared" si="6"/>
        <v>446322.55708628031</v>
      </c>
      <c r="N76">
        <f t="shared" si="7"/>
        <v>282796.43230804306</v>
      </c>
      <c r="P76">
        <v>604835</v>
      </c>
      <c r="Q76">
        <f>P76/C76</f>
        <v>0.80736296759044845</v>
      </c>
      <c r="S76" s="1">
        <f t="shared" si="8"/>
        <v>138482.63024555473</v>
      </c>
      <c r="T76">
        <f t="shared" si="9"/>
        <v>0.48969016021640993</v>
      </c>
    </row>
    <row r="77" spans="3:20" x14ac:dyDescent="0.25">
      <c r="C77">
        <v>738017.07923923596</v>
      </c>
      <c r="E77">
        <v>427570.71875</v>
      </c>
      <c r="F77">
        <f>E77/C77</f>
        <v>0.57935070986534509</v>
      </c>
      <c r="H77">
        <v>672946000000</v>
      </c>
      <c r="I77" s="1">
        <v>2.6376444424849748E-2</v>
      </c>
      <c r="J77" s="1">
        <v>0.60335397765836185</v>
      </c>
      <c r="K77" s="1">
        <v>0.37026957791678833</v>
      </c>
      <c r="L77" s="3">
        <f t="shared" si="5"/>
        <v>19466.266475143639</v>
      </c>
      <c r="M77" s="3">
        <f t="shared" si="6"/>
        <v>445285.54033879942</v>
      </c>
      <c r="N77">
        <f t="shared" si="7"/>
        <v>273265.27242529282</v>
      </c>
      <c r="P77">
        <v>612000</v>
      </c>
      <c r="Q77">
        <f>P77/C77</f>
        <v>0.82924910170217592</v>
      </c>
      <c r="S77" s="1">
        <f t="shared" si="8"/>
        <v>147248.19318605695</v>
      </c>
      <c r="T77">
        <f t="shared" si="9"/>
        <v>0.5388470766123884</v>
      </c>
    </row>
    <row r="78" spans="3:20" x14ac:dyDescent="0.25">
      <c r="C78">
        <v>756517.61016918649</v>
      </c>
      <c r="E78">
        <v>429960.21875</v>
      </c>
      <c r="F78">
        <f>E78/C78</f>
        <v>0.5683413220927459</v>
      </c>
      <c r="H78">
        <v>693217000000</v>
      </c>
      <c r="I78" s="1">
        <v>2.5099464431022477E-2</v>
      </c>
      <c r="J78" s="1">
        <v>0.60323387982259447</v>
      </c>
      <c r="K78" s="1">
        <v>0.37166665574638286</v>
      </c>
      <c r="L78" s="3">
        <f t="shared" si="5"/>
        <v>18988.186847883626</v>
      </c>
      <c r="M78" s="3">
        <f t="shared" si="6"/>
        <v>456357.05313647538</v>
      </c>
      <c r="N78">
        <f t="shared" si="7"/>
        <v>281172.3701848273</v>
      </c>
      <c r="P78">
        <v>616949</v>
      </c>
      <c r="Q78">
        <f>P78/C78</f>
        <v>0.8155117497688209</v>
      </c>
      <c r="S78" s="1">
        <f t="shared" si="8"/>
        <v>141603.76001564099</v>
      </c>
      <c r="T78">
        <f t="shared" si="9"/>
        <v>0.50361904308932792</v>
      </c>
    </row>
    <row r="79" spans="3:20" x14ac:dyDescent="0.25">
      <c r="C79">
        <v>765708.33278510079</v>
      </c>
      <c r="E79">
        <v>428595.8125</v>
      </c>
      <c r="F79">
        <f>E79/C79</f>
        <v>0.55973768881562791</v>
      </c>
      <c r="H79">
        <v>710527000000</v>
      </c>
      <c r="I79" s="1">
        <v>2.3870685244486597E-2</v>
      </c>
      <c r="J79" s="1">
        <v>0.60260551892371783</v>
      </c>
      <c r="K79" s="1">
        <v>0.37352379583179562</v>
      </c>
      <c r="L79" s="3">
        <f t="shared" si="5"/>
        <v>18277.982600993739</v>
      </c>
      <c r="M79" s="3">
        <f t="shared" si="6"/>
        <v>461420.06722218049</v>
      </c>
      <c r="N79">
        <f t="shared" si="7"/>
        <v>286010.2829619266</v>
      </c>
      <c r="P79">
        <v>613568</v>
      </c>
      <c r="Q79">
        <f>P79/C79</f>
        <v>0.80130772218225343</v>
      </c>
      <c r="S79" s="1">
        <f t="shared" si="8"/>
        <v>133869.95017682578</v>
      </c>
      <c r="T79">
        <f t="shared" si="9"/>
        <v>0.46805992005065922</v>
      </c>
    </row>
    <row r="80" spans="3:20" x14ac:dyDescent="0.25">
      <c r="C80">
        <v>810150.57725373749</v>
      </c>
      <c r="E80">
        <v>451453.9375</v>
      </c>
      <c r="F80">
        <f>E80/C80</f>
        <v>0.55724694911697326</v>
      </c>
      <c r="H80">
        <v>736183000000</v>
      </c>
      <c r="I80" s="1">
        <v>2.2615911192448789E-2</v>
      </c>
      <c r="J80" s="1">
        <v>0.60250701455206968</v>
      </c>
      <c r="K80" s="1">
        <v>0.3748770742554815</v>
      </c>
      <c r="L80" s="3">
        <f t="shared" si="5"/>
        <v>18322.29350768165</v>
      </c>
      <c r="M80" s="3">
        <f t="shared" si="6"/>
        <v>488121.40563878528</v>
      </c>
      <c r="N80">
        <f t="shared" si="7"/>
        <v>303706.87810727058</v>
      </c>
      <c r="P80">
        <v>640995</v>
      </c>
      <c r="Q80">
        <f>P80/C80</f>
        <v>0.79120476859111299</v>
      </c>
      <c r="S80" s="1">
        <f t="shared" si="8"/>
        <v>134551.30085353309</v>
      </c>
      <c r="T80">
        <f t="shared" si="9"/>
        <v>0.44303014041719857</v>
      </c>
    </row>
    <row r="81" spans="3:20" x14ac:dyDescent="0.25">
      <c r="C81">
        <v>844402.36272131384</v>
      </c>
      <c r="E81">
        <v>472608.15625</v>
      </c>
      <c r="F81">
        <f>E81/C81</f>
        <v>0.55969544510379277</v>
      </c>
      <c r="H81">
        <v>761303000000</v>
      </c>
      <c r="I81" s="1">
        <v>2.1352591311603688E-2</v>
      </c>
      <c r="J81" s="1">
        <v>0.60282239956457406</v>
      </c>
      <c r="K81" s="1">
        <v>0.37582500912382227</v>
      </c>
      <c r="L81" s="3">
        <f t="shared" si="5"/>
        <v>18030.178553740752</v>
      </c>
      <c r="M81" s="3">
        <f t="shared" si="6"/>
        <v>509024.65849365824</v>
      </c>
      <c r="N81">
        <f t="shared" si="7"/>
        <v>317347.52567391488</v>
      </c>
      <c r="P81">
        <v>666305</v>
      </c>
      <c r="Q81">
        <f>P81/C81</f>
        <v>0.78908471768441391</v>
      </c>
      <c r="S81" s="1">
        <f t="shared" si="8"/>
        <v>139250.16295260101</v>
      </c>
      <c r="T81">
        <f t="shared" si="9"/>
        <v>0.43879391420144609</v>
      </c>
    </row>
    <row r="82" spans="3:20" x14ac:dyDescent="0.25">
      <c r="C82">
        <v>833264.50871264446</v>
      </c>
      <c r="E82">
        <v>473240.53125</v>
      </c>
      <c r="F82">
        <f>E82/C82</f>
        <v>0.56793554303799043</v>
      </c>
      <c r="H82">
        <v>746269000000</v>
      </c>
      <c r="I82" s="1">
        <v>2.009477617859683E-2</v>
      </c>
      <c r="J82" s="1">
        <v>0.60313571655610199</v>
      </c>
      <c r="K82" s="1">
        <v>0.37676950726530117</v>
      </c>
      <c r="L82" s="3">
        <f t="shared" si="5"/>
        <v>16744.263800149038</v>
      </c>
      <c r="M82" s="3">
        <f t="shared" si="6"/>
        <v>502571.58654316911</v>
      </c>
      <c r="N82">
        <f t="shared" si="7"/>
        <v>313948.65836932632</v>
      </c>
      <c r="P82">
        <v>668772</v>
      </c>
      <c r="Q82">
        <f>P82/C82</f>
        <v>0.80259268576459852</v>
      </c>
      <c r="S82" s="1">
        <f t="shared" si="8"/>
        <v>149456.14965668187</v>
      </c>
      <c r="T82">
        <f t="shared" si="9"/>
        <v>0.47605283753390981</v>
      </c>
    </row>
    <row r="83" spans="3:20" x14ac:dyDescent="0.25">
      <c r="C83">
        <v>829898.04845860926</v>
      </c>
      <c r="E83">
        <v>475133.59375</v>
      </c>
      <c r="F83">
        <f>E83/C83</f>
        <v>0.57252043745912851</v>
      </c>
      <c r="H83">
        <v>740824000000</v>
      </c>
      <c r="I83" s="1">
        <v>1.9188461635897106E-2</v>
      </c>
      <c r="J83" s="1">
        <v>0.61186628191038384</v>
      </c>
      <c r="K83" s="1">
        <v>0.36894525645371901</v>
      </c>
      <c r="L83" s="3">
        <f t="shared" si="5"/>
        <v>15924.466864553902</v>
      </c>
      <c r="M83" s="3">
        <f t="shared" si="6"/>
        <v>507786.63327505282</v>
      </c>
      <c r="N83">
        <f t="shared" si="7"/>
        <v>306186.94831900252</v>
      </c>
      <c r="P83">
        <v>670642</v>
      </c>
      <c r="Q83">
        <f>P83/C83</f>
        <v>0.80810167133854627</v>
      </c>
      <c r="S83" s="1">
        <f t="shared" si="8"/>
        <v>146930.89986039329</v>
      </c>
      <c r="T83">
        <f t="shared" si="9"/>
        <v>0.47987316463702606</v>
      </c>
    </row>
    <row r="84" spans="3:20" x14ac:dyDescent="0.25">
      <c r="C84">
        <v>838340.15311231685</v>
      </c>
      <c r="E84">
        <v>481267.9375</v>
      </c>
      <c r="F84">
        <f>E84/C84</f>
        <v>0.57407239258826481</v>
      </c>
      <c r="H84">
        <v>756518000000</v>
      </c>
      <c r="I84" s="1">
        <v>1.8303683569838993E-2</v>
      </c>
      <c r="J84" s="1">
        <v>0.62021647845819405</v>
      </c>
      <c r="K84" s="1">
        <v>0.36147983797196703</v>
      </c>
      <c r="L84" s="3">
        <f t="shared" si="5"/>
        <v>15344.712886458219</v>
      </c>
      <c r="M84" s="3">
        <f t="shared" si="6"/>
        <v>519952.37751342438</v>
      </c>
      <c r="N84">
        <f t="shared" si="7"/>
        <v>303043.06271243433</v>
      </c>
      <c r="P84">
        <v>678204</v>
      </c>
      <c r="Q84">
        <f>P84/C84</f>
        <v>0.80898427384419636</v>
      </c>
      <c r="S84" s="1">
        <f t="shared" si="8"/>
        <v>142906.90960011742</v>
      </c>
      <c r="T84">
        <f t="shared" si="9"/>
        <v>0.47157294518147608</v>
      </c>
    </row>
    <row r="85" spans="3:20" x14ac:dyDescent="0.25">
      <c r="C85">
        <v>874364.45085005346</v>
      </c>
      <c r="E85">
        <v>502456.4375</v>
      </c>
      <c r="F85">
        <f>E85/C85</f>
        <v>0.57465332334990737</v>
      </c>
      <c r="H85">
        <v>787485000000</v>
      </c>
      <c r="I85" s="1">
        <v>1.7449030913496734E-2</v>
      </c>
      <c r="J85" s="1">
        <v>0.62812906068014518</v>
      </c>
      <c r="K85" s="1">
        <v>0.35442190840635818</v>
      </c>
      <c r="L85" s="3">
        <f t="shared" si="5"/>
        <v>15256.812332545178</v>
      </c>
      <c r="M85" s="3">
        <f t="shared" si="6"/>
        <v>549213.72120455501</v>
      </c>
      <c r="N85">
        <f t="shared" si="7"/>
        <v>309893.91731295333</v>
      </c>
      <c r="P85">
        <v>703428</v>
      </c>
      <c r="Q85">
        <f>P85/C85</f>
        <v>0.80450205782740847</v>
      </c>
      <c r="S85" s="1">
        <f t="shared" si="8"/>
        <v>138957.46646289981</v>
      </c>
      <c r="T85">
        <f t="shared" si="9"/>
        <v>0.4484033364313198</v>
      </c>
    </row>
    <row r="86" spans="3:20" x14ac:dyDescent="0.25">
      <c r="C86">
        <v>896194.28609470022</v>
      </c>
      <c r="E86">
        <v>515265.84375</v>
      </c>
      <c r="F86">
        <f>E86/C86</f>
        <v>0.57494881606012849</v>
      </c>
      <c r="H86">
        <v>802671000000</v>
      </c>
      <c r="I86" s="1">
        <v>1.6673470901649005E-2</v>
      </c>
      <c r="J86" s="1">
        <v>0.63449551145417371</v>
      </c>
      <c r="K86" s="1">
        <v>0.34883101764417723</v>
      </c>
      <c r="L86" s="3">
        <f t="shared" si="5"/>
        <v>14942.669351424087</v>
      </c>
      <c r="M86" s="3">
        <f t="shared" si="6"/>
        <v>568631.2519179649</v>
      </c>
      <c r="N86">
        <f t="shared" si="7"/>
        <v>312620.36482531118</v>
      </c>
      <c r="P86">
        <v>719081</v>
      </c>
      <c r="Q86">
        <f>P86/C86</f>
        <v>0.80237177491222611</v>
      </c>
      <c r="S86" s="1">
        <f t="shared" si="8"/>
        <v>135507.07873061101</v>
      </c>
      <c r="T86">
        <f t="shared" si="9"/>
        <v>0.43345569891561891</v>
      </c>
    </row>
    <row r="87" spans="3:20" x14ac:dyDescent="0.25">
      <c r="C87">
        <v>934886.23592022923</v>
      </c>
      <c r="E87">
        <v>542087.375</v>
      </c>
      <c r="F87">
        <f>E87/C87</f>
        <v>0.57984314472916743</v>
      </c>
      <c r="H87">
        <v>838515000000</v>
      </c>
      <c r="I87" s="1">
        <v>1.5951473325551517E-2</v>
      </c>
      <c r="J87" s="1">
        <v>0.63981802037233593</v>
      </c>
      <c r="K87" s="1">
        <v>0.34423050630211266</v>
      </c>
      <c r="L87" s="3">
        <f t="shared" si="5"/>
        <v>14912.812854706799</v>
      </c>
      <c r="M87" s="3">
        <f t="shared" si="6"/>
        <v>598157.06073982571</v>
      </c>
      <c r="N87">
        <f t="shared" si="7"/>
        <v>321816.36232569686</v>
      </c>
      <c r="P87">
        <v>747236</v>
      </c>
      <c r="Q87">
        <f>P87/C87</f>
        <v>0.79928013836301592</v>
      </c>
      <c r="S87" s="1">
        <f t="shared" si="8"/>
        <v>134166.12640546748</v>
      </c>
      <c r="T87">
        <f t="shared" si="9"/>
        <v>0.41690274986603559</v>
      </c>
    </row>
    <row r="88" spans="3:20" x14ac:dyDescent="0.25">
      <c r="C88">
        <v>970289.43952665245</v>
      </c>
      <c r="E88">
        <v>574404.25</v>
      </c>
      <c r="F88">
        <f>E88/C88</f>
        <v>0.59199268445116571</v>
      </c>
      <c r="H88">
        <v>862170000000</v>
      </c>
      <c r="I88" s="1">
        <v>1.6310743064405171E-2</v>
      </c>
      <c r="J88" s="1">
        <v>0.64632361778864478</v>
      </c>
      <c r="K88" s="1">
        <v>0.33736563914695011</v>
      </c>
      <c r="L88" s="3">
        <f t="shared" si="5"/>
        <v>15826.141746224926</v>
      </c>
      <c r="M88" s="3">
        <f t="shared" si="6"/>
        <v>627120.98085698253</v>
      </c>
      <c r="N88">
        <f t="shared" si="7"/>
        <v>327342.31692344509</v>
      </c>
      <c r="P88">
        <v>784209</v>
      </c>
      <c r="Q88">
        <f>P88/C88</f>
        <v>0.80822172029674955</v>
      </c>
      <c r="S88" s="1">
        <f t="shared" si="8"/>
        <v>141261.87739679255</v>
      </c>
      <c r="T88">
        <f t="shared" si="9"/>
        <v>0.43154175336832234</v>
      </c>
    </row>
    <row r="89" spans="3:20" x14ac:dyDescent="0.25">
      <c r="C89">
        <v>1020118.2032490753</v>
      </c>
      <c r="E89">
        <v>603762.4375</v>
      </c>
      <c r="F89">
        <f>E89/C89</f>
        <v>0.59185537085508066</v>
      </c>
      <c r="H89">
        <v>907589000000</v>
      </c>
      <c r="I89" s="1">
        <v>1.6689522664205356E-2</v>
      </c>
      <c r="J89" s="1">
        <v>0.65268957041654074</v>
      </c>
      <c r="K89" s="1">
        <v>0.33062090691925389</v>
      </c>
      <c r="L89" s="3">
        <f t="shared" si="5"/>
        <v>17025.285873293888</v>
      </c>
      <c r="M89" s="3">
        <f t="shared" si="6"/>
        <v>665820.51185273239</v>
      </c>
      <c r="N89">
        <f t="shared" si="7"/>
        <v>337272.40552304906</v>
      </c>
      <c r="P89">
        <v>815670</v>
      </c>
      <c r="Q89">
        <f>P89/C89</f>
        <v>0.79958381038794524</v>
      </c>
      <c r="S89" s="1">
        <f t="shared" si="8"/>
        <v>132824.20227397373</v>
      </c>
      <c r="T89">
        <f t="shared" si="9"/>
        <v>0.39381876518473902</v>
      </c>
    </row>
    <row r="90" spans="3:20" x14ac:dyDescent="0.25">
      <c r="C90">
        <v>1083807.9498755264</v>
      </c>
      <c r="E90">
        <v>648721.9375</v>
      </c>
      <c r="F90">
        <f>E90/C90</f>
        <v>0.59855801719714707</v>
      </c>
      <c r="H90">
        <v>959298000000</v>
      </c>
      <c r="I90" s="1">
        <v>1.7091262942630761E-2</v>
      </c>
      <c r="J90" s="1">
        <v>0.65900039252410025</v>
      </c>
      <c r="K90" s="1">
        <v>0.32390834453326911</v>
      </c>
      <c r="L90" s="3">
        <f t="shared" si="5"/>
        <v>18523.646650636201</v>
      </c>
      <c r="M90" s="3">
        <f t="shared" si="6"/>
        <v>714229.86438871222</v>
      </c>
      <c r="N90">
        <f t="shared" si="7"/>
        <v>351054.43883617804</v>
      </c>
      <c r="P90">
        <v>863363</v>
      </c>
      <c r="Q90">
        <f>P90/C90</f>
        <v>0.79660146440073254</v>
      </c>
      <c r="S90" s="1">
        <f t="shared" si="8"/>
        <v>130609.48896065158</v>
      </c>
      <c r="T90">
        <f t="shared" si="9"/>
        <v>0.37204910267948893</v>
      </c>
    </row>
    <row r="91" spans="3:20" x14ac:dyDescent="0.25">
      <c r="C91">
        <v>1128015.169140575</v>
      </c>
      <c r="E91">
        <v>673792.0625</v>
      </c>
      <c r="F91">
        <f>E91/C91</f>
        <v>0.5973253560174695</v>
      </c>
      <c r="H91">
        <v>984669000000</v>
      </c>
      <c r="I91" s="1">
        <v>1.7536894279581959E-2</v>
      </c>
      <c r="J91" s="1">
        <v>0.66486552892260264</v>
      </c>
      <c r="K91" s="1">
        <v>0.31759757679781558</v>
      </c>
      <c r="L91" s="3">
        <f t="shared" si="5"/>
        <v>19781.882766983024</v>
      </c>
      <c r="M91" s="3">
        <f t="shared" si="6"/>
        <v>749978.40206336742</v>
      </c>
      <c r="N91">
        <f t="shared" si="7"/>
        <v>358254.88431022468</v>
      </c>
      <c r="P91">
        <v>891266</v>
      </c>
      <c r="Q91">
        <f>P91/C91</f>
        <v>0.79011880724888461</v>
      </c>
      <c r="S91" s="1">
        <f t="shared" si="8"/>
        <v>121505.71516964956</v>
      </c>
      <c r="T91">
        <f t="shared" si="9"/>
        <v>0.33915996819860178</v>
      </c>
    </row>
    <row r="92" spans="3:20" x14ac:dyDescent="0.25">
      <c r="C92">
        <v>1136871.3623142075</v>
      </c>
      <c r="E92">
        <v>681302.75</v>
      </c>
      <c r="F92">
        <f>E92/C92</f>
        <v>0.59927866299063492</v>
      </c>
      <c r="H92">
        <v>993064000000</v>
      </c>
      <c r="I92" s="1">
        <v>1.6808704449797113E-2</v>
      </c>
      <c r="J92" s="1">
        <v>0.67829873300137178</v>
      </c>
      <c r="K92" s="1">
        <v>0.30489256254883113</v>
      </c>
      <c r="L92" s="3">
        <f t="shared" si="5"/>
        <v>19109.334726577727</v>
      </c>
      <c r="M92" s="3">
        <f t="shared" si="6"/>
        <v>771138.40464327042</v>
      </c>
      <c r="N92">
        <f t="shared" si="7"/>
        <v>346623.62294435938</v>
      </c>
      <c r="P92">
        <v>903627</v>
      </c>
      <c r="Q92">
        <f>P92/C92</f>
        <v>0.79483662791943599</v>
      </c>
      <c r="S92" s="1">
        <f t="shared" si="8"/>
        <v>113379.26063015185</v>
      </c>
      <c r="T92">
        <f t="shared" si="9"/>
        <v>0.32709617327019769</v>
      </c>
    </row>
    <row r="93" spans="3:20" x14ac:dyDescent="0.25">
      <c r="C93">
        <v>1123071.1891901104</v>
      </c>
      <c r="E93">
        <v>677682.875</v>
      </c>
      <c r="F93">
        <f>E93/C93</f>
        <v>0.60341933932852732</v>
      </c>
      <c r="H93">
        <v>986263000000</v>
      </c>
      <c r="I93" s="1">
        <v>1.5960871761111998E-2</v>
      </c>
      <c r="J93" s="1">
        <v>0.69735563435984615</v>
      </c>
      <c r="K93" s="1">
        <v>0.28668177228786923</v>
      </c>
      <c r="L93" s="3">
        <f t="shared" si="5"/>
        <v>17925.195229262903</v>
      </c>
      <c r="M93" s="3">
        <f t="shared" si="6"/>
        <v>783180.0215689363</v>
      </c>
      <c r="N93">
        <f t="shared" si="7"/>
        <v>321964.03892246576</v>
      </c>
      <c r="P93">
        <v>905615</v>
      </c>
      <c r="Q93">
        <f>P93/C93</f>
        <v>0.8063736375011753</v>
      </c>
      <c r="S93" s="1">
        <f t="shared" si="8"/>
        <v>104509.7832018008</v>
      </c>
      <c r="T93">
        <f t="shared" si="9"/>
        <v>0.32460079564031213</v>
      </c>
    </row>
    <row r="94" spans="3:20" x14ac:dyDescent="0.25">
      <c r="C94">
        <v>1114625.2890184256</v>
      </c>
      <c r="E94">
        <v>683769.3125</v>
      </c>
      <c r="F94">
        <f>E94/C94</f>
        <v>0.61345217916430816</v>
      </c>
      <c r="H94">
        <v>991299000000</v>
      </c>
      <c r="I94" s="1">
        <v>1.626901933131962E-2</v>
      </c>
      <c r="J94" s="1">
        <v>0.70723187352825168</v>
      </c>
      <c r="K94" s="1">
        <v>0.27650408288290934</v>
      </c>
      <c r="L94" s="3">
        <f t="shared" si="5"/>
        <v>18133.860374218486</v>
      </c>
      <c r="M94" s="3">
        <f t="shared" si="6"/>
        <v>788298.53143447021</v>
      </c>
      <c r="N94">
        <f t="shared" si="7"/>
        <v>308198.44329813751</v>
      </c>
      <c r="P94">
        <v>913865</v>
      </c>
      <c r="Q94">
        <f>P94/C94</f>
        <v>0.81988539915936998</v>
      </c>
      <c r="S94" s="1">
        <f t="shared" si="8"/>
        <v>107432.6081913113</v>
      </c>
      <c r="T94">
        <f t="shared" si="9"/>
        <v>0.34858257894374162</v>
      </c>
    </row>
    <row r="95" spans="3:20" x14ac:dyDescent="0.25">
      <c r="C95">
        <v>1136350.736023738</v>
      </c>
      <c r="E95">
        <v>704578.875</v>
      </c>
      <c r="F95">
        <f>E95/C95</f>
        <v>0.62003644883922659</v>
      </c>
      <c r="H95">
        <v>1017407000000</v>
      </c>
      <c r="I95" s="1">
        <v>1.6755687007230544E-2</v>
      </c>
      <c r="J95" s="1">
        <v>0.71289281691423356</v>
      </c>
      <c r="K95" s="1">
        <v>0.27035307293596184</v>
      </c>
      <c r="L95" s="3">
        <f t="shared" si="5"/>
        <v>19040.337263249814</v>
      </c>
      <c r="M95" s="3">
        <f t="shared" si="6"/>
        <v>810096.27720652521</v>
      </c>
      <c r="N95">
        <f t="shared" si="7"/>
        <v>307215.91341705958</v>
      </c>
      <c r="P95">
        <v>934284</v>
      </c>
      <c r="Q95">
        <f>P95/C95</f>
        <v>0.82217925362480959</v>
      </c>
      <c r="S95" s="1">
        <f t="shared" si="8"/>
        <v>105147.38553022497</v>
      </c>
      <c r="T95">
        <f t="shared" si="9"/>
        <v>0.34225891608512676</v>
      </c>
    </row>
    <row r="96" spans="3:20" x14ac:dyDescent="0.25">
      <c r="C96">
        <v>1180778.4667265576</v>
      </c>
      <c r="E96">
        <v>727946.3125</v>
      </c>
      <c r="F96">
        <f>E96/C96</f>
        <v>0.61649694080047657</v>
      </c>
      <c r="H96">
        <v>1053844000000</v>
      </c>
      <c r="I96" s="1">
        <v>1.6369246063182942E-2</v>
      </c>
      <c r="J96" s="1">
        <v>0.70884806595997807</v>
      </c>
      <c r="K96" s="1">
        <v>0.27478268797683902</v>
      </c>
      <c r="L96" s="3">
        <f t="shared" si="5"/>
        <v>19328.453267954894</v>
      </c>
      <c r="M96" s="3">
        <f t="shared" si="6"/>
        <v>836992.53246630868</v>
      </c>
      <c r="N96">
        <f t="shared" si="7"/>
        <v>324457.48099229409</v>
      </c>
      <c r="P96">
        <v>960898</v>
      </c>
      <c r="Q96">
        <f>P96/C96</f>
        <v>0.81378347173274035</v>
      </c>
      <c r="S96" s="1">
        <f t="shared" si="8"/>
        <v>104577.01426573642</v>
      </c>
      <c r="T96">
        <f t="shared" si="9"/>
        <v>0.32231346291016832</v>
      </c>
    </row>
    <row r="97" spans="3:20" x14ac:dyDescent="0.25">
      <c r="C97">
        <v>1199992.470133337</v>
      </c>
      <c r="E97">
        <v>743483.5</v>
      </c>
      <c r="F97">
        <f>E97/C97</f>
        <v>0.61957347108802108</v>
      </c>
      <c r="H97">
        <v>1076715000000</v>
      </c>
      <c r="I97" s="1">
        <v>1.7142734519508984E-2</v>
      </c>
      <c r="J97" s="1">
        <v>0.70593013021991258</v>
      </c>
      <c r="K97" s="1">
        <v>0.27692145133003487</v>
      </c>
      <c r="L97" s="3">
        <f t="shared" si="5"/>
        <v>20571.15234090561</v>
      </c>
      <c r="M97" s="3">
        <f t="shared" si="6"/>
        <v>847110.84070414107</v>
      </c>
      <c r="N97">
        <f t="shared" si="7"/>
        <v>332303.65641443722</v>
      </c>
      <c r="P97">
        <v>979858</v>
      </c>
      <c r="Q97">
        <f>P97/C97</f>
        <v>0.81655345711554606</v>
      </c>
      <c r="S97" s="1">
        <f t="shared" si="8"/>
        <v>112176.00695495332</v>
      </c>
      <c r="T97">
        <f t="shared" si="9"/>
        <v>0.33757078740972812</v>
      </c>
    </row>
    <row r="98" spans="3:20" x14ac:dyDescent="0.25">
      <c r="C98">
        <v>1241767.277076741</v>
      </c>
      <c r="E98">
        <v>771675.4375</v>
      </c>
      <c r="F98">
        <f>E98/C98</f>
        <v>0.62143322001253753</v>
      </c>
      <c r="H98">
        <v>1102051000000</v>
      </c>
      <c r="I98" s="1">
        <v>1.5748426500503163E-2</v>
      </c>
      <c r="J98" s="1">
        <v>0.70929739473114084</v>
      </c>
      <c r="K98" s="1">
        <v>0.27496217154106811</v>
      </c>
      <c r="L98" s="3">
        <f t="shared" si="5"/>
        <v>19555.880693773001</v>
      </c>
      <c r="M98" s="3">
        <f t="shared" si="6"/>
        <v>880782.29449291504</v>
      </c>
      <c r="N98">
        <f t="shared" si="7"/>
        <v>341439.0270536599</v>
      </c>
      <c r="P98">
        <v>1010611</v>
      </c>
      <c r="Q98">
        <f>P98/C98</f>
        <v>0.8138489543540649</v>
      </c>
      <c r="S98" s="1">
        <f t="shared" si="8"/>
        <v>110272.82481331196</v>
      </c>
      <c r="T98">
        <f t="shared" si="9"/>
        <v>0.3229649104991788</v>
      </c>
    </row>
    <row r="99" spans="3:20" x14ac:dyDescent="0.25">
      <c r="C99">
        <v>1284086.1921117192</v>
      </c>
      <c r="E99">
        <v>810095.5625</v>
      </c>
      <c r="F99">
        <f>E99/C99</f>
        <v>0.6308731979804042</v>
      </c>
      <c r="H99">
        <v>1133913000000</v>
      </c>
      <c r="I99" s="5">
        <v>1.1368194284747595E-2</v>
      </c>
      <c r="J99" s="1">
        <v>0.71911238148288892</v>
      </c>
      <c r="K99" s="2">
        <v>0.26981540008449911</v>
      </c>
      <c r="L99" s="3">
        <f t="shared" si="5"/>
        <v>14597.741310287749</v>
      </c>
      <c r="M99" s="3">
        <f t="shared" si="6"/>
        <v>923402.27963875281</v>
      </c>
      <c r="N99">
        <f t="shared" si="7"/>
        <v>346466.22966760449</v>
      </c>
      <c r="P99">
        <v>1049936</v>
      </c>
      <c r="Q99">
        <f>P99/C99</f>
        <v>0.81765227789993444</v>
      </c>
      <c r="S99" s="1">
        <f t="shared" si="8"/>
        <v>111935.97905095945</v>
      </c>
      <c r="T99">
        <f t="shared" si="9"/>
        <v>0.32307904628497119</v>
      </c>
    </row>
    <row r="100" spans="3:20" x14ac:dyDescent="0.25">
      <c r="C100">
        <v>1336487.1978330223</v>
      </c>
      <c r="E100">
        <v>841375.9375</v>
      </c>
      <c r="F100">
        <f>E100/C100</f>
        <v>0.62954283352972273</v>
      </c>
      <c r="H100">
        <v>1171832000000</v>
      </c>
      <c r="I100" s="5">
        <v>1.3936457578696429E-2</v>
      </c>
      <c r="J100" s="1">
        <v>0.73020743943401067</v>
      </c>
      <c r="K100" s="2">
        <v>0.25974083390675146</v>
      </c>
      <c r="L100" s="3">
        <f t="shared" si="5"/>
        <v>18625.897137070777</v>
      </c>
      <c r="M100" s="3">
        <f t="shared" si="6"/>
        <v>975912.89456598728</v>
      </c>
      <c r="N100">
        <f t="shared" si="7"/>
        <v>347140.29927084671</v>
      </c>
      <c r="P100">
        <v>1089435</v>
      </c>
      <c r="Q100">
        <f>P100/C100</f>
        <v>0.81514810000904436</v>
      </c>
      <c r="S100" s="1">
        <f t="shared" si="8"/>
        <v>94896.208296941943</v>
      </c>
      <c r="T100">
        <f t="shared" si="9"/>
        <v>0.27336557725008404</v>
      </c>
    </row>
    <row r="101" spans="3:20" x14ac:dyDescent="0.25">
      <c r="C101">
        <v>1358138.6912282687</v>
      </c>
      <c r="E101">
        <v>881491.9375</v>
      </c>
      <c r="F101">
        <f>E101/C101</f>
        <v>0.64904412428070912</v>
      </c>
      <c r="H101">
        <v>1211899000000</v>
      </c>
      <c r="I101" s="5">
        <v>1.1689565288905392E-2</v>
      </c>
      <c r="J101" s="1">
        <v>0.74186411311700307</v>
      </c>
      <c r="K101" s="2">
        <v>0.2487098343362793</v>
      </c>
      <c r="L101" s="3">
        <f t="shared" si="5"/>
        <v>15876.050902501367</v>
      </c>
      <c r="M101" s="3">
        <f t="shared" si="6"/>
        <v>1007554.3556579468</v>
      </c>
      <c r="N101">
        <f t="shared" si="7"/>
        <v>337782.44890107389</v>
      </c>
      <c r="P101">
        <v>1138803</v>
      </c>
      <c r="Q101">
        <f>P101/C101</f>
        <v>0.83850272976914708</v>
      </c>
      <c r="S101" s="1">
        <f t="shared" si="8"/>
        <v>115372.59343955186</v>
      </c>
      <c r="T101">
        <f t="shared" si="9"/>
        <v>0.34155887558663817</v>
      </c>
    </row>
    <row r="102" spans="3:20" x14ac:dyDescent="0.25">
      <c r="C102">
        <v>1428838.9966406147</v>
      </c>
      <c r="E102">
        <v>923822.4375</v>
      </c>
      <c r="F102">
        <f>E102/C102</f>
        <v>0.64655460809232257</v>
      </c>
      <c r="H102">
        <v>1257937000000</v>
      </c>
      <c r="I102" s="5">
        <v>1.4249728678181077E-2</v>
      </c>
      <c r="J102" s="1">
        <v>0.73787984873175494</v>
      </c>
      <c r="K102" s="2">
        <v>0.25343317367965584</v>
      </c>
      <c r="L102" s="3">
        <f t="shared" si="5"/>
        <v>20360.568026933244</v>
      </c>
      <c r="M102" s="3">
        <f t="shared" si="6"/>
        <v>1054311.5027032092</v>
      </c>
      <c r="N102">
        <f t="shared" si="7"/>
        <v>362115.20159588609</v>
      </c>
      <c r="P102">
        <v>1190283</v>
      </c>
      <c r="Q102">
        <f>P102/C102</f>
        <v>0.8330420731786502</v>
      </c>
      <c r="S102" s="1">
        <f t="shared" si="8"/>
        <v>115610.92926985759</v>
      </c>
      <c r="T102">
        <f t="shared" si="9"/>
        <v>0.3192656059738615</v>
      </c>
    </row>
    <row r="103" spans="3:20" x14ac:dyDescent="0.25">
      <c r="C103">
        <v>1475867.5167450483</v>
      </c>
      <c r="E103">
        <v>956850.25</v>
      </c>
      <c r="F103">
        <f>E103/C103</f>
        <v>0.64833072016537441</v>
      </c>
      <c r="H103">
        <v>1288852000000</v>
      </c>
      <c r="I103" s="5">
        <v>1.2211438713500009E-2</v>
      </c>
      <c r="J103" s="1">
        <v>0.75212719762393776</v>
      </c>
      <c r="K103" s="2">
        <v>0.23959951151215605</v>
      </c>
      <c r="L103" s="3">
        <f t="shared" si="5"/>
        <v>18022.465729977604</v>
      </c>
      <c r="M103" s="3">
        <f t="shared" si="6"/>
        <v>1110040.0994336533</v>
      </c>
      <c r="N103">
        <f t="shared" si="7"/>
        <v>353617.13606877241</v>
      </c>
      <c r="P103">
        <v>1234146</v>
      </c>
      <c r="Q103">
        <f>P103/C103</f>
        <v>0.83621733387143515</v>
      </c>
      <c r="S103" s="1">
        <f t="shared" si="8"/>
        <v>106083.43483636911</v>
      </c>
      <c r="T103">
        <f t="shared" si="9"/>
        <v>0.29999517561767064</v>
      </c>
    </row>
    <row r="104" spans="3:20" x14ac:dyDescent="0.25">
      <c r="C104">
        <v>1528274.8658461408</v>
      </c>
      <c r="E104">
        <v>992187</v>
      </c>
      <c r="F104">
        <f>E104/C104</f>
        <v>0.64922025623359858</v>
      </c>
      <c r="H104">
        <v>1316157000000</v>
      </c>
      <c r="I104" s="5">
        <v>1.5157577215181581E-2</v>
      </c>
      <c r="J104" s="1">
        <v>0.75595316567949122</v>
      </c>
      <c r="K104" s="2">
        <v>0.23601633226000729</v>
      </c>
      <c r="L104" s="3">
        <f t="shared" si="5"/>
        <v>23164.944285084151</v>
      </c>
      <c r="M104" s="3">
        <f t="shared" si="6"/>
        <v>1155304.2228647899</v>
      </c>
      <c r="N104">
        <f t="shared" si="7"/>
        <v>360697.82852216082</v>
      </c>
      <c r="P104">
        <v>1281338</v>
      </c>
      <c r="Q104">
        <f>P104/C104</f>
        <v>0.83842116927741117</v>
      </c>
      <c r="S104" s="1">
        <f t="shared" si="8"/>
        <v>102868.83285012597</v>
      </c>
      <c r="T104">
        <f t="shared" si="9"/>
        <v>0.28519393441207214</v>
      </c>
    </row>
    <row r="105" spans="3:20" x14ac:dyDescent="0.25">
      <c r="C105">
        <v>1585249.6402822121</v>
      </c>
      <c r="E105">
        <v>1029234</v>
      </c>
      <c r="F105">
        <f>E105/C105</f>
        <v>0.64925673146140683</v>
      </c>
      <c r="H105">
        <v>1362805000000</v>
      </c>
      <c r="I105" s="5">
        <v>1.2959656313913154E-2</v>
      </c>
      <c r="J105" s="1">
        <v>0.76532097143352895</v>
      </c>
      <c r="K105" s="2">
        <v>0.22621614780615334</v>
      </c>
      <c r="L105" s="3">
        <f t="shared" si="5"/>
        <v>20544.290509811926</v>
      </c>
      <c r="M105" s="3">
        <f t="shared" si="6"/>
        <v>1213224.7946654349</v>
      </c>
      <c r="N105">
        <f t="shared" si="7"/>
        <v>358609.06693573232</v>
      </c>
      <c r="P105">
        <v>1330606</v>
      </c>
      <c r="Q105">
        <f>P105/C105</f>
        <v>0.83936685187521665</v>
      </c>
      <c r="S105" s="1">
        <f t="shared" si="8"/>
        <v>96836.914824753214</v>
      </c>
      <c r="T105">
        <f t="shared" si="9"/>
        <v>0.27003476418544575</v>
      </c>
    </row>
    <row r="106" spans="3:20" x14ac:dyDescent="0.25">
      <c r="C106">
        <v>1630039.8021918826</v>
      </c>
      <c r="E106">
        <v>1064099.625</v>
      </c>
      <c r="F106">
        <f>E106/C106</f>
        <v>0.65280591527220755</v>
      </c>
      <c r="H106">
        <v>1394537000000</v>
      </c>
      <c r="I106" s="5">
        <v>1.3492084606216002E-2</v>
      </c>
      <c r="J106" s="1">
        <v>0.77353929532825194</v>
      </c>
      <c r="K106" s="2">
        <v>0.21789724013086931</v>
      </c>
      <c r="L106" s="3">
        <f t="shared" si="5"/>
        <v>21992.634922672478</v>
      </c>
      <c r="M106" s="3">
        <f t="shared" si="6"/>
        <v>1260899.8399445121</v>
      </c>
      <c r="N106">
        <f t="shared" si="7"/>
        <v>355181.17420107935</v>
      </c>
      <c r="P106">
        <v>1376051</v>
      </c>
      <c r="Q106">
        <f>P106/C106</f>
        <v>0.84418245379631296</v>
      </c>
      <c r="S106" s="1">
        <f t="shared" si="8"/>
        <v>93158.525132815412</v>
      </c>
      <c r="T106">
        <f t="shared" si="9"/>
        <v>0.2622845237852483</v>
      </c>
    </row>
    <row r="107" spans="3:20" x14ac:dyDescent="0.25">
      <c r="C107">
        <v>1688669.7455868002</v>
      </c>
      <c r="E107">
        <v>1095513.5</v>
      </c>
      <c r="F107">
        <f>E107/C107</f>
        <v>0.64874348750727295</v>
      </c>
      <c r="H107">
        <v>1440512000000</v>
      </c>
      <c r="I107" s="5">
        <v>1.1476745281557454E-2</v>
      </c>
      <c r="J107" s="1">
        <v>0.77334619618479028</v>
      </c>
      <c r="K107" s="2">
        <v>0.22027767331632067</v>
      </c>
      <c r="L107" s="3">
        <f t="shared" si="5"/>
        <v>19380.432534772135</v>
      </c>
      <c r="M107" s="3">
        <f t="shared" si="6"/>
        <v>1305926.3243618894</v>
      </c>
      <c r="N107">
        <f t="shared" si="7"/>
        <v>371976.24255752348</v>
      </c>
      <c r="P107">
        <v>1414923</v>
      </c>
      <c r="Q107">
        <f>P107/C107</f>
        <v>0.83789207670581245</v>
      </c>
      <c r="S107" s="1">
        <f t="shared" si="8"/>
        <v>89616.243103338478</v>
      </c>
      <c r="T107">
        <f t="shared" si="9"/>
        <v>0.24091926540034331</v>
      </c>
    </row>
    <row r="108" spans="3:20" x14ac:dyDescent="0.25">
      <c r="C108">
        <v>1709159.9127231846</v>
      </c>
      <c r="E108">
        <v>1113261.125</v>
      </c>
      <c r="F108">
        <f>E108/C108</f>
        <v>0.6513498922556954</v>
      </c>
      <c r="H108">
        <v>1476326000000</v>
      </c>
      <c r="I108" s="5">
        <v>1.1207409699347439E-2</v>
      </c>
      <c r="J108" s="1">
        <v>0.77328845451098549</v>
      </c>
      <c r="K108" s="2">
        <v>0.22051451454047905</v>
      </c>
      <c r="L108" s="3">
        <f t="shared" si="5"/>
        <v>19155.25538358964</v>
      </c>
      <c r="M108" s="3">
        <f t="shared" si="6"/>
        <v>1321673.6274218422</v>
      </c>
      <c r="N108">
        <f t="shared" si="7"/>
        <v>376894.5684262006</v>
      </c>
      <c r="P108">
        <v>1439695</v>
      </c>
      <c r="Q108">
        <f>P108/C108</f>
        <v>0.84234072498585033</v>
      </c>
      <c r="S108" s="1">
        <f t="shared" si="8"/>
        <v>98866.117194568171</v>
      </c>
      <c r="T108">
        <f t="shared" si="9"/>
        <v>0.26231770228847717</v>
      </c>
    </row>
    <row r="109" spans="3:20" x14ac:dyDescent="0.25">
      <c r="C109">
        <v>1756793.2388636612</v>
      </c>
      <c r="E109">
        <v>1145189.125</v>
      </c>
      <c r="F109">
        <f>E109/C109</f>
        <v>0.65186334946321722</v>
      </c>
      <c r="H109">
        <v>1513717000000</v>
      </c>
      <c r="I109" s="5">
        <v>9.5173433734786102E-3</v>
      </c>
      <c r="J109" s="1">
        <v>0.77829827818722619</v>
      </c>
      <c r="K109" s="2">
        <v>0.21541748987830744</v>
      </c>
      <c r="L109" s="3">
        <f t="shared" si="5"/>
        <v>16720.004490471092</v>
      </c>
      <c r="M109" s="3">
        <f t="shared" si="6"/>
        <v>1367309.1529385478</v>
      </c>
      <c r="N109">
        <f t="shared" si="7"/>
        <v>378443.98975119169</v>
      </c>
      <c r="P109">
        <v>1475250</v>
      </c>
      <c r="Q109">
        <f>P109/C109</f>
        <v>0.83974025364204463</v>
      </c>
      <c r="S109" s="1">
        <f t="shared" si="8"/>
        <v>91220.842570981127</v>
      </c>
      <c r="T109">
        <f t="shared" si="9"/>
        <v>0.24104185834990891</v>
      </c>
    </row>
    <row r="110" spans="3:20" x14ac:dyDescent="0.25">
      <c r="C110">
        <v>1713032.4006008664</v>
      </c>
      <c r="E110">
        <v>1137564.625</v>
      </c>
      <c r="F110">
        <f>E110/C110</f>
        <v>0.66406486217130845</v>
      </c>
      <c r="H110">
        <v>1507405000000</v>
      </c>
      <c r="I110" s="5">
        <v>3.7359328637138296E-3</v>
      </c>
      <c r="J110" s="1">
        <v>0.78158795621547739</v>
      </c>
      <c r="K110" s="2">
        <v>0.21144015269000152</v>
      </c>
      <c r="L110" s="3">
        <f t="shared" si="5"/>
        <v>6399.7740420113714</v>
      </c>
      <c r="M110" s="3">
        <f t="shared" si="6"/>
        <v>1338885.4929165242</v>
      </c>
      <c r="N110">
        <f t="shared" si="7"/>
        <v>362203.83234596706</v>
      </c>
      <c r="P110">
        <v>1474737</v>
      </c>
      <c r="Q110">
        <f>P110/C110</f>
        <v>0.86089264831343437</v>
      </c>
      <c r="S110" s="1">
        <f t="shared" si="8"/>
        <v>129451.73304146445</v>
      </c>
      <c r="T110">
        <f t="shared" si="9"/>
        <v>0.35740023014945832</v>
      </c>
    </row>
    <row r="111" spans="3:20" x14ac:dyDescent="0.25">
      <c r="C111">
        <v>1636670.3750382536</v>
      </c>
      <c r="E111">
        <v>1100940.75</v>
      </c>
      <c r="F111">
        <f>E111/C111</f>
        <v>0.67267103186508637</v>
      </c>
      <c r="H111">
        <v>1438457000000</v>
      </c>
      <c r="I111" s="5">
        <v>8.3784138465887257E-3</v>
      </c>
      <c r="J111" s="1">
        <v>0.79457166648941668</v>
      </c>
      <c r="K111" s="2">
        <v>0.19939677144669946</v>
      </c>
      <c r="L111" s="3">
        <f t="shared" si="5"/>
        <v>13712.701732522066</v>
      </c>
      <c r="M111" s="3">
        <f t="shared" si="6"/>
        <v>1300451.9073880038</v>
      </c>
      <c r="N111">
        <f t="shared" si="7"/>
        <v>326346.78870508651</v>
      </c>
      <c r="P111">
        <v>1442476</v>
      </c>
      <c r="Q111">
        <f>P111/C111</f>
        <v>0.88134790120233297</v>
      </c>
      <c r="S111" s="1">
        <f t="shared" si="8"/>
        <v>128311.39087947416</v>
      </c>
      <c r="T111">
        <f t="shared" si="9"/>
        <v>0.39317497619204939</v>
      </c>
    </row>
    <row r="112" spans="3:20" x14ac:dyDescent="0.25">
      <c r="C112">
        <v>1670575.0073983697</v>
      </c>
      <c r="E112">
        <v>1107272.875</v>
      </c>
      <c r="F112">
        <f>E112/C112</f>
        <v>0.66280943393519642</v>
      </c>
      <c r="H112">
        <v>1467124000000</v>
      </c>
      <c r="I112" s="5">
        <v>7.7799762111715994E-3</v>
      </c>
      <c r="J112" s="1">
        <v>0.79157026370759953</v>
      </c>
      <c r="K112" s="2">
        <v>0.20112608552736219</v>
      </c>
      <c r="L112" s="3">
        <f t="shared" si="5"/>
        <v>12997.033816537136</v>
      </c>
      <c r="M112" s="3">
        <f t="shared" si="6"/>
        <v>1322377.4991496527</v>
      </c>
      <c r="N112">
        <f t="shared" si="7"/>
        <v>335996.21181787824</v>
      </c>
      <c r="P112">
        <v>1449362</v>
      </c>
      <c r="Q112">
        <f>P112/C112</f>
        <v>0.86758271468285009</v>
      </c>
      <c r="S112" s="1">
        <f t="shared" si="8"/>
        <v>113987.4670338102</v>
      </c>
      <c r="T112">
        <f t="shared" si="9"/>
        <v>0.33925223864010529</v>
      </c>
    </row>
    <row r="113" spans="3:20" x14ac:dyDescent="0.25">
      <c r="C113">
        <v>1682162.4944170548</v>
      </c>
      <c r="E113">
        <v>1102261.625</v>
      </c>
      <c r="F113">
        <f>E113/C113</f>
        <v>0.65526465407373347</v>
      </c>
      <c r="H113">
        <v>1488708000000</v>
      </c>
      <c r="I113" s="5">
        <v>7.4360360547683158E-3</v>
      </c>
      <c r="J113" s="1">
        <v>0.79014444846168419</v>
      </c>
      <c r="K113" s="2">
        <v>0.20306664600657678</v>
      </c>
      <c r="L113" s="3">
        <f t="shared" si="5"/>
        <v>12508.620958464226</v>
      </c>
      <c r="M113" s="3">
        <f t="shared" si="6"/>
        <v>1329151.3563740947</v>
      </c>
      <c r="N113">
        <f t="shared" si="7"/>
        <v>341591.09577932826</v>
      </c>
      <c r="P113">
        <v>1445150</v>
      </c>
      <c r="Q113">
        <f>P113/C113</f>
        <v>0.85910249740814115</v>
      </c>
      <c r="S113" s="1">
        <f t="shared" si="8"/>
        <v>103490.02266744105</v>
      </c>
      <c r="T113">
        <f t="shared" si="9"/>
        <v>0.30296463797257989</v>
      </c>
    </row>
    <row r="114" spans="3:20" x14ac:dyDescent="0.25">
      <c r="C114">
        <v>1681555.6444748309</v>
      </c>
      <c r="E114">
        <v>1121061.375</v>
      </c>
      <c r="F114">
        <f>E114/C114</f>
        <v>0.66668110489446231</v>
      </c>
      <c r="H114">
        <v>1505417000000</v>
      </c>
      <c r="I114" s="5">
        <v>6.8132426143285409E-3</v>
      </c>
      <c r="J114" s="1">
        <v>0.79186213204812061</v>
      </c>
      <c r="K114" s="2">
        <v>0.20146953414604138</v>
      </c>
      <c r="L114" s="3">
        <f t="shared" si="5"/>
        <v>11456.846575300611</v>
      </c>
      <c r="M114" s="3">
        <f t="shared" si="6"/>
        <v>1331560.2377913911</v>
      </c>
      <c r="N114">
        <f t="shared" si="7"/>
        <v>338782.23233299056</v>
      </c>
      <c r="P114">
        <v>1469641</v>
      </c>
      <c r="Q114">
        <f>P114/C114</f>
        <v>0.87397702527946119</v>
      </c>
      <c r="S114" s="1">
        <f t="shared" si="8"/>
        <v>126623.91563330829</v>
      </c>
      <c r="T114">
        <f t="shared" si="9"/>
        <v>0.37376197317470028</v>
      </c>
    </row>
    <row r="115" spans="3:20" x14ac:dyDescent="0.25">
      <c r="C115">
        <v>1702359</v>
      </c>
      <c r="E115">
        <v>1138546</v>
      </c>
      <c r="F115">
        <f>E115/C115</f>
        <v>0.66880487605728289</v>
      </c>
      <c r="H115">
        <v>1527959000000</v>
      </c>
      <c r="I115" s="5">
        <v>5.4757652953274037E-3</v>
      </c>
      <c r="J115" s="1">
        <v>0.78782806645986314</v>
      </c>
      <c r="K115" s="2">
        <v>0.20502232279528962</v>
      </c>
      <c r="L115" s="3">
        <f t="shared" si="5"/>
        <v>9321.7183323882637</v>
      </c>
      <c r="M115" s="3">
        <f t="shared" si="6"/>
        <v>1341166.1993905462</v>
      </c>
      <c r="N115">
        <f t="shared" si="7"/>
        <v>349021.59641146642</v>
      </c>
      <c r="P115">
        <v>1488161</v>
      </c>
      <c r="Q115">
        <f>P115/C115</f>
        <v>0.87417577608483288</v>
      </c>
      <c r="S115" s="1">
        <f t="shared" si="8"/>
        <v>137673.08227706555</v>
      </c>
      <c r="T115">
        <f t="shared" si="9"/>
        <v>0.39445433661578017</v>
      </c>
    </row>
    <row r="116" spans="3:20" x14ac:dyDescent="0.25">
      <c r="C116">
        <v>1749880.0204679936</v>
      </c>
      <c r="E116">
        <v>1163136</v>
      </c>
      <c r="F116">
        <f>E116/C116</f>
        <v>0.66469471414898895</v>
      </c>
      <c r="H116">
        <v>1580198000000</v>
      </c>
      <c r="I116" s="5">
        <v>4.9220385637444818E-3</v>
      </c>
      <c r="J116" s="1">
        <v>0.79173798049100041</v>
      </c>
      <c r="K116" s="2">
        <v>0.2014910027606146</v>
      </c>
      <c r="L116" s="3">
        <f t="shared" si="5"/>
        <v>8612.9769426694475</v>
      </c>
      <c r="M116" s="3">
        <f t="shared" si="6"/>
        <v>1385446.4735068798</v>
      </c>
      <c r="N116">
        <f t="shared" si="7"/>
        <v>352585.08003486082</v>
      </c>
      <c r="P116">
        <v>1520726</v>
      </c>
      <c r="Q116">
        <f>P116/C116</f>
        <v>0.86904586726654098</v>
      </c>
      <c r="S116" s="1">
        <f t="shared" si="8"/>
        <v>126666.54955045079</v>
      </c>
      <c r="T116">
        <f t="shared" si="9"/>
        <v>0.35925101974799106</v>
      </c>
    </row>
    <row r="117" spans="3:20" x14ac:dyDescent="0.25">
      <c r="C117">
        <v>1793996.8613632994</v>
      </c>
      <c r="E117">
        <v>1190789</v>
      </c>
      <c r="F117">
        <f>E117/C117</f>
        <v>0.66376314565851136</v>
      </c>
      <c r="H117">
        <v>1618725000000</v>
      </c>
      <c r="I117" s="5">
        <v>5.413950991066235E-3</v>
      </c>
      <c r="J117" s="1">
        <v>0.79814904456767111</v>
      </c>
      <c r="K117" s="2">
        <v>0.19365357610149103</v>
      </c>
      <c r="L117" s="3">
        <f t="shared" si="5"/>
        <v>9712.611085547549</v>
      </c>
      <c r="M117" s="3">
        <f t="shared" si="6"/>
        <v>1431876.8808545182</v>
      </c>
      <c r="N117">
        <f t="shared" si="7"/>
        <v>347413.90771785378</v>
      </c>
      <c r="P117">
        <v>1553051</v>
      </c>
      <c r="Q117">
        <f>P117/C117</f>
        <v>0.86569326482533582</v>
      </c>
      <c r="S117" s="1">
        <f t="shared" si="8"/>
        <v>111461.50805993431</v>
      </c>
      <c r="T117">
        <f t="shared" si="9"/>
        <v>0.32083202653607018</v>
      </c>
    </row>
    <row r="118" spans="3:20" x14ac:dyDescent="0.25">
      <c r="C118">
        <v>1843502.3391996173</v>
      </c>
      <c r="E118">
        <v>1223627</v>
      </c>
      <c r="F118">
        <f>E118/C118</f>
        <v>0.66375125975226867</v>
      </c>
      <c r="I118">
        <v>1588908</v>
      </c>
      <c r="J118">
        <f>I118/C118</f>
        <v>0.86189638397196011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2020-05-04T11:18:14Z</dcterms:created>
  <dcterms:modified xsi:type="dcterms:W3CDTF">2020-06-11T16:59:12Z</dcterms:modified>
</cp:coreProperties>
</file>